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1"/>
    <workbookView xWindow="0" yWindow="0" windowWidth="20490" windowHeight="7905"/>
  </bookViews>
  <sheets>
    <sheet name="Infantry_BộBinh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2" l="1"/>
  <c r="I70" i="2"/>
  <c r="I71" i="2"/>
  <c r="I72" i="2"/>
  <c r="I73" i="2"/>
  <c r="I74" i="2"/>
  <c r="I75" i="2"/>
  <c r="I76" i="2"/>
  <c r="I77" i="2"/>
  <c r="I68" i="2"/>
  <c r="K13" i="2"/>
  <c r="K14" i="2"/>
  <c r="K15" i="2"/>
  <c r="K16" i="2"/>
  <c r="K17" i="2"/>
  <c r="K18" i="2"/>
  <c r="K19" i="2"/>
  <c r="K20" i="2"/>
  <c r="K21" i="2"/>
  <c r="K12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O54" i="2" s="1"/>
  <c r="J54" i="2"/>
  <c r="G55" i="2"/>
  <c r="H55" i="2"/>
  <c r="I55" i="2"/>
  <c r="J55" i="2"/>
  <c r="H46" i="2"/>
  <c r="I46" i="2"/>
  <c r="J46" i="2"/>
  <c r="G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P54" i="2"/>
  <c r="M55" i="2"/>
  <c r="N55" i="2"/>
  <c r="O55" i="2"/>
  <c r="P55" i="2"/>
  <c r="N46" i="2"/>
  <c r="O46" i="2"/>
  <c r="P46" i="2"/>
  <c r="M46" i="2"/>
  <c r="N5" i="2"/>
  <c r="P3" i="2"/>
  <c r="N4" i="2"/>
  <c r="N3" i="2"/>
  <c r="M3" i="2"/>
  <c r="M1" i="2"/>
  <c r="I35" i="2" l="1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H36" i="2"/>
  <c r="H37" i="2"/>
  <c r="H38" i="2"/>
  <c r="H39" i="2"/>
  <c r="H40" i="2"/>
  <c r="H41" i="2"/>
  <c r="H42" i="2"/>
  <c r="H43" i="2"/>
  <c r="H44" i="2"/>
  <c r="H35" i="2"/>
  <c r="C24" i="2"/>
  <c r="C25" i="2"/>
  <c r="D25" i="2" s="1"/>
  <c r="E25" i="2" s="1"/>
  <c r="C26" i="2"/>
  <c r="C27" i="2"/>
  <c r="C28" i="2"/>
  <c r="C29" i="2"/>
  <c r="D29" i="2" s="1"/>
  <c r="E29" i="2" s="1"/>
  <c r="C30" i="2"/>
  <c r="C31" i="2"/>
  <c r="C32" i="2"/>
  <c r="D24" i="2"/>
  <c r="E24" i="2" s="1"/>
  <c r="D26" i="2"/>
  <c r="D27" i="2"/>
  <c r="D28" i="2"/>
  <c r="E28" i="2" s="1"/>
  <c r="D30" i="2"/>
  <c r="E30" i="2" s="1"/>
  <c r="D31" i="2"/>
  <c r="E31" i="2" s="1"/>
  <c r="D32" i="2"/>
  <c r="E32" i="2" s="1"/>
  <c r="E26" i="2"/>
  <c r="E27" i="2"/>
  <c r="E23" i="2"/>
  <c r="D23" i="2"/>
  <c r="C23" i="2"/>
  <c r="J13" i="2"/>
  <c r="J14" i="2"/>
  <c r="J15" i="2"/>
  <c r="J16" i="2"/>
  <c r="J17" i="2"/>
  <c r="J18" i="2"/>
  <c r="J19" i="2"/>
  <c r="J20" i="2"/>
  <c r="J21" i="2"/>
  <c r="J12" i="2"/>
  <c r="E13" i="2"/>
  <c r="E14" i="2"/>
  <c r="E15" i="2"/>
  <c r="E16" i="2"/>
  <c r="E17" i="2"/>
  <c r="E18" i="2"/>
  <c r="E19" i="2"/>
  <c r="E20" i="2"/>
  <c r="E21" i="2"/>
  <c r="E12" i="2"/>
  <c r="H2" i="2"/>
  <c r="H3" i="2"/>
  <c r="H4" i="2"/>
  <c r="H5" i="2"/>
  <c r="H6" i="2"/>
  <c r="H7" i="2"/>
  <c r="H8" i="2"/>
  <c r="H9" i="2"/>
  <c r="H10" i="2"/>
  <c r="H1" i="2"/>
</calcChain>
</file>

<file path=xl/sharedStrings.xml><?xml version="1.0" encoding="utf-8"?>
<sst xmlns="http://schemas.openxmlformats.org/spreadsheetml/2006/main" count="375" uniqueCount="153">
  <si>
    <t>Level</t>
  </si>
  <si>
    <t>Might Bonus</t>
  </si>
  <si>
    <t>Food Cost</t>
  </si>
  <si>
    <t>Stone Cost</t>
  </si>
  <si>
    <t>Wood Cost</t>
  </si>
  <si>
    <t>Metal Cost</t>
  </si>
  <si>
    <t>Time(Min)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</si>
  <si>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</si>
  <si>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</si>
  <si>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</si>
  <si>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</si>
  <si>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</si>
  <si>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</si>
  <si>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</si>
  <si>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</si>
  <si>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</si>
  <si>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</si>
  <si>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</si>
  <si>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</si>
  <si>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</si>
  <si>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</si>
  <si>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</si>
  <si>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11d 20:02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</si>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</sst>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U76" workbookViewId="0">
      <selection activeCell="D6" sqref="D6"/>
    </sheetView>
    <sheetView tabSelected="1" topLeftCell="A83" workbookViewId="1">
      <selection activeCell="K98" sqref="K9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9" width="16" bestFit="1" customWidth="1"/>
    <col min="10" max="10" width="5.7109375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</cols>
  <sheetData>
    <row r="1" spans="1:18" s="7" customFormat="1" x14ac:dyDescent="0.25">
      <c r="A1" s="48" t="s">
        <v>53</v>
      </c>
      <c r="B1" s="49"/>
      <c r="C1" s="49"/>
      <c r="D1" s="49"/>
      <c r="E1" s="49"/>
      <c r="F1" s="49"/>
      <c r="G1" s="49"/>
      <c r="H1" s="49"/>
      <c r="I1" s="50"/>
      <c r="K1" s="53" t="s">
        <v>137</v>
      </c>
      <c r="L1" s="53"/>
      <c r="M1" s="53"/>
      <c r="N1" s="53"/>
    </row>
    <row r="2" spans="1:18" s="54" customFormat="1" ht="60" x14ac:dyDescent="0.25">
      <c r="A2" s="52"/>
      <c r="B2" s="51" t="s">
        <v>54</v>
      </c>
      <c r="C2" s="51" t="s">
        <v>55</v>
      </c>
      <c r="D2" s="52" t="s">
        <v>56</v>
      </c>
      <c r="E2" s="41" t="s">
        <v>138</v>
      </c>
      <c r="F2" s="52" t="s">
        <v>57</v>
      </c>
      <c r="G2" s="52" t="s">
        <v>58</v>
      </c>
      <c r="H2" s="52" t="s">
        <v>1</v>
      </c>
      <c r="I2" s="41" t="s">
        <v>132</v>
      </c>
      <c r="K2" s="52" t="s">
        <v>133</v>
      </c>
      <c r="L2" s="52" t="s">
        <v>134</v>
      </c>
      <c r="M2" s="52" t="s">
        <v>135</v>
      </c>
      <c r="N2" s="52" t="s">
        <v>136</v>
      </c>
    </row>
    <row r="3" spans="1:18" x14ac:dyDescent="0.25">
      <c r="A3" s="31" t="s">
        <v>15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8" x14ac:dyDescent="0.25">
      <c r="A4" s="31" t="s">
        <v>59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8" x14ac:dyDescent="0.25">
      <c r="A5" s="31" t="s">
        <v>60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8" x14ac:dyDescent="0.25">
      <c r="A6" s="31" t="s">
        <v>61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8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8" s="7" customFormat="1" x14ac:dyDescent="0.25">
      <c r="A8" s="7" t="s">
        <v>11</v>
      </c>
      <c r="B8" s="7" t="s">
        <v>12</v>
      </c>
      <c r="C8" s="7" t="s">
        <v>14</v>
      </c>
    </row>
    <row r="9" spans="1:18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6</v>
      </c>
      <c r="H9" s="19" t="s">
        <v>7</v>
      </c>
      <c r="I9" s="11" t="s">
        <v>20</v>
      </c>
    </row>
    <row r="10" spans="1:18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6"/>
      <c r="I10" s="12" t="s">
        <v>13</v>
      </c>
    </row>
    <row r="11" spans="1:18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6"/>
      <c r="I11" s="12"/>
    </row>
    <row r="12" spans="1:18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6"/>
      <c r="I12" s="12"/>
    </row>
    <row r="13" spans="1:18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6"/>
      <c r="I13" s="12"/>
    </row>
    <row r="14" spans="1:18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6"/>
      <c r="I14" s="12" t="s">
        <v>19</v>
      </c>
      <c r="K14" s="26"/>
      <c r="L14" s="26"/>
      <c r="M14" s="26"/>
      <c r="N14" s="27"/>
      <c r="O14" s="27"/>
      <c r="P14" s="27"/>
      <c r="Q14" s="27"/>
      <c r="R14" s="27"/>
    </row>
    <row r="15" spans="1:18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6" t="s">
        <v>36</v>
      </c>
      <c r="I15" s="12"/>
      <c r="K15" s="26"/>
      <c r="L15" s="26"/>
      <c r="M15" s="26"/>
      <c r="N15" s="27"/>
      <c r="O15" s="27"/>
      <c r="P15" s="27"/>
      <c r="Q15" s="27"/>
      <c r="R15" s="27"/>
    </row>
    <row r="16" spans="1:18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6" t="s">
        <v>37</v>
      </c>
      <c r="I16" s="12"/>
      <c r="K16" s="26"/>
      <c r="L16" s="26"/>
      <c r="M16" s="26"/>
      <c r="N16" s="27"/>
      <c r="O16" s="27"/>
      <c r="P16" s="27"/>
    </row>
    <row r="17" spans="1:39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6" t="s">
        <v>38</v>
      </c>
      <c r="I17" s="12"/>
      <c r="K17" s="26"/>
      <c r="L17" s="26"/>
      <c r="M17" s="26"/>
      <c r="N17" s="27"/>
      <c r="O17" s="27"/>
      <c r="P17" s="27"/>
    </row>
    <row r="18" spans="1:39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6" t="s">
        <v>39</v>
      </c>
      <c r="I18" s="12"/>
      <c r="K18" s="26"/>
      <c r="L18" s="26"/>
      <c r="M18" s="26"/>
      <c r="N18" s="27"/>
      <c r="O18" s="27"/>
      <c r="P18" s="27"/>
      <c r="Q18" s="27"/>
      <c r="R18" s="27"/>
    </row>
    <row r="19" spans="1:39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6" t="s">
        <v>40</v>
      </c>
      <c r="I19" s="12" t="s">
        <v>18</v>
      </c>
      <c r="K19" s="26"/>
      <c r="L19" s="26"/>
      <c r="M19" s="27"/>
      <c r="N19" s="27"/>
      <c r="O19" s="27"/>
      <c r="P19" s="27"/>
      <c r="Q19" s="27"/>
      <c r="R19" s="27"/>
    </row>
    <row r="20" spans="1:39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8</v>
      </c>
      <c r="H20" s="6" t="s">
        <v>41</v>
      </c>
      <c r="I20" s="12"/>
      <c r="K20" s="27"/>
      <c r="L20" s="26"/>
      <c r="M20" s="26"/>
      <c r="N20" s="26"/>
      <c r="O20" s="27"/>
      <c r="P20" s="27"/>
      <c r="Q20" s="27"/>
      <c r="R20" s="27"/>
    </row>
    <row r="21" spans="1:39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9</v>
      </c>
      <c r="H21" s="6" t="s">
        <v>42</v>
      </c>
      <c r="I21" s="12"/>
      <c r="K21" s="27"/>
      <c r="L21" s="26"/>
      <c r="M21" s="26"/>
      <c r="N21" s="26"/>
      <c r="O21" s="27"/>
      <c r="P21" s="27"/>
      <c r="Q21" s="27"/>
      <c r="R21" s="27"/>
    </row>
    <row r="22" spans="1:39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24</v>
      </c>
      <c r="H22" s="6" t="s">
        <v>43</v>
      </c>
      <c r="I22" s="12"/>
      <c r="K22" s="27"/>
      <c r="L22" s="26"/>
      <c r="M22" s="26"/>
      <c r="N22" s="26"/>
      <c r="O22" s="27"/>
      <c r="P22" s="27"/>
      <c r="Q22" s="27"/>
      <c r="R22" s="27"/>
    </row>
    <row r="23" spans="1:39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10</v>
      </c>
      <c r="H23" s="6" t="s">
        <v>44</v>
      </c>
      <c r="I23" s="12"/>
      <c r="K23" s="27"/>
      <c r="L23" s="26"/>
      <c r="M23" s="26"/>
      <c r="N23" s="26"/>
      <c r="O23" s="27"/>
      <c r="P23" s="27"/>
      <c r="Q23" s="27"/>
      <c r="R23" s="27"/>
    </row>
    <row r="24" spans="1:39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26</v>
      </c>
      <c r="H24" s="6" t="s">
        <v>45</v>
      </c>
      <c r="I24" s="12"/>
      <c r="K24" s="27"/>
      <c r="L24" s="26"/>
      <c r="M24" s="26"/>
      <c r="N24" s="26"/>
      <c r="O24" s="27"/>
      <c r="P24" s="27"/>
      <c r="Q24" s="27"/>
      <c r="R24" s="27"/>
    </row>
    <row r="25" spans="1:39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25</v>
      </c>
      <c r="H25" s="6" t="s">
        <v>46</v>
      </c>
      <c r="I25" s="12"/>
      <c r="K25" s="27"/>
      <c r="L25" s="26"/>
      <c r="M25" s="26"/>
      <c r="N25" s="26"/>
      <c r="O25" s="27"/>
      <c r="P25" s="27"/>
      <c r="Q25" s="27"/>
      <c r="R25" s="27"/>
    </row>
    <row r="26" spans="1:39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25</v>
      </c>
      <c r="H26" s="6" t="s">
        <v>47</v>
      </c>
      <c r="I26" s="12"/>
      <c r="K26" s="27"/>
      <c r="L26" s="26"/>
      <c r="M26" s="26"/>
      <c r="N26" s="26"/>
      <c r="O26" s="27"/>
      <c r="P26" s="27"/>
      <c r="Q26" s="27"/>
      <c r="R26" s="27"/>
    </row>
    <row r="27" spans="1:39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21</v>
      </c>
      <c r="H27" s="6" t="s">
        <v>48</v>
      </c>
      <c r="I27" s="12"/>
      <c r="K27" s="27"/>
      <c r="L27" s="26"/>
      <c r="M27" s="26"/>
      <c r="N27" s="26"/>
      <c r="O27" s="27"/>
      <c r="P27" s="27"/>
      <c r="Q27" s="27"/>
      <c r="R27" s="27"/>
    </row>
    <row r="28" spans="1:39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22</v>
      </c>
      <c r="H28" s="6" t="s">
        <v>49</v>
      </c>
      <c r="I28" s="12"/>
      <c r="K28" s="27"/>
      <c r="L28" s="26"/>
      <c r="M28" s="26"/>
      <c r="N28" s="26"/>
      <c r="O28" s="27"/>
      <c r="P28" s="27"/>
      <c r="Q28" s="27"/>
      <c r="R28" s="27"/>
    </row>
    <row r="29" spans="1:39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23</v>
      </c>
      <c r="H29" s="6" t="s">
        <v>50</v>
      </c>
      <c r="I29" s="12" t="s">
        <v>17</v>
      </c>
      <c r="K29" s="27"/>
      <c r="L29" s="26"/>
      <c r="M29" s="26"/>
      <c r="N29" s="26"/>
      <c r="O29" s="27"/>
      <c r="P29" s="27"/>
      <c r="Q29" s="27"/>
      <c r="R29" s="27"/>
    </row>
    <row r="30" spans="1:39" x14ac:dyDescent="0.25">
      <c r="L30" s="1"/>
    </row>
    <row r="31" spans="1:39" x14ac:dyDescent="0.25">
      <c r="M31" s="1"/>
    </row>
    <row r="32" spans="1:39" s="25" customFormat="1" x14ac:dyDescent="0.25">
      <c r="A32" s="25" t="s">
        <v>13</v>
      </c>
      <c r="B32" s="25" t="s">
        <v>15</v>
      </c>
      <c r="C32" s="25" t="s">
        <v>16</v>
      </c>
      <c r="K32" s="32" t="s">
        <v>62</v>
      </c>
      <c r="L32" s="32" t="s">
        <v>63</v>
      </c>
      <c r="M32" s="34"/>
      <c r="N32" s="32"/>
      <c r="O32" s="32"/>
      <c r="P32" s="32"/>
      <c r="Q32" s="32"/>
      <c r="R32" s="32"/>
      <c r="S32" s="32"/>
      <c r="U32" s="36" t="s">
        <v>70</v>
      </c>
      <c r="V32" s="36" t="s">
        <v>71</v>
      </c>
      <c r="W32" s="36"/>
      <c r="X32" s="36"/>
      <c r="Y32" s="36"/>
      <c r="Z32" s="36"/>
      <c r="AA32" s="36"/>
      <c r="AB32" s="36"/>
      <c r="AC32" s="36"/>
      <c r="AE32" s="37" t="s">
        <v>78</v>
      </c>
      <c r="AF32" s="37" t="s">
        <v>79</v>
      </c>
      <c r="AG32" s="37"/>
      <c r="AH32" s="37"/>
      <c r="AI32" s="37"/>
      <c r="AJ32" s="37"/>
      <c r="AK32" s="37"/>
      <c r="AL32" s="37"/>
      <c r="AM32" s="37"/>
    </row>
    <row r="33" spans="1:39" s="3" customFormat="1" x14ac:dyDescent="0.25">
      <c r="K33" s="33"/>
      <c r="L33" s="33"/>
      <c r="M33" s="35"/>
      <c r="N33" s="33"/>
      <c r="O33" s="33"/>
      <c r="P33" s="33"/>
      <c r="Q33" s="33"/>
      <c r="R33" s="33"/>
      <c r="S33" s="33"/>
      <c r="U33" s="4"/>
      <c r="V33" s="4"/>
      <c r="W33" s="4"/>
      <c r="X33" s="4"/>
      <c r="Y33" s="4"/>
      <c r="Z33" s="4"/>
      <c r="AA33" s="4"/>
      <c r="AB33" s="4"/>
      <c r="AC33" s="4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ht="15" customHeight="1" x14ac:dyDescent="0.25">
      <c r="A34" s="46" t="s">
        <v>0</v>
      </c>
      <c r="B34" s="46" t="s">
        <v>52</v>
      </c>
      <c r="C34" s="46" t="s">
        <v>1</v>
      </c>
      <c r="D34" s="46" t="s">
        <v>2</v>
      </c>
      <c r="E34" s="46" t="s">
        <v>4</v>
      </c>
      <c r="F34" s="46" t="s">
        <v>3</v>
      </c>
      <c r="G34" s="46" t="s">
        <v>5</v>
      </c>
      <c r="H34" s="46" t="s">
        <v>51</v>
      </c>
      <c r="I34" s="47" t="s">
        <v>7</v>
      </c>
      <c r="K34" s="46" t="s">
        <v>0</v>
      </c>
      <c r="L34" s="46" t="s">
        <v>63</v>
      </c>
      <c r="M34" s="46" t="s">
        <v>1</v>
      </c>
      <c r="N34" s="46" t="s">
        <v>2</v>
      </c>
      <c r="O34" s="46" t="s">
        <v>4</v>
      </c>
      <c r="P34" s="46" t="s">
        <v>3</v>
      </c>
      <c r="Q34" s="46" t="s">
        <v>5</v>
      </c>
      <c r="R34" s="46" t="s">
        <v>51</v>
      </c>
      <c r="S34" s="47" t="s">
        <v>7</v>
      </c>
      <c r="T34" s="24"/>
      <c r="U34" s="46" t="s">
        <v>0</v>
      </c>
      <c r="V34" s="46" t="s">
        <v>71</v>
      </c>
      <c r="W34" s="46" t="s">
        <v>1</v>
      </c>
      <c r="X34" s="46" t="s">
        <v>2</v>
      </c>
      <c r="Y34" s="46" t="s">
        <v>4</v>
      </c>
      <c r="Z34" s="46" t="s">
        <v>3</v>
      </c>
      <c r="AA34" s="46" t="s">
        <v>5</v>
      </c>
      <c r="AB34" s="46" t="s">
        <v>51</v>
      </c>
      <c r="AC34" s="47" t="s">
        <v>7</v>
      </c>
      <c r="AE34" s="46" t="s">
        <v>0</v>
      </c>
      <c r="AF34" s="46" t="s">
        <v>79</v>
      </c>
      <c r="AG34" s="46" t="s">
        <v>1</v>
      </c>
      <c r="AH34" s="46" t="s">
        <v>2</v>
      </c>
      <c r="AI34" s="46" t="s">
        <v>4</v>
      </c>
      <c r="AJ34" s="46" t="s">
        <v>3</v>
      </c>
      <c r="AK34" s="46" t="s">
        <v>5</v>
      </c>
      <c r="AL34" s="46" t="s">
        <v>51</v>
      </c>
      <c r="AM34" s="47" t="s">
        <v>7</v>
      </c>
    </row>
    <row r="35" spans="1:39" x14ac:dyDescent="0.25">
      <c r="A35" s="46"/>
      <c r="B35" s="46"/>
      <c r="C35" s="46"/>
      <c r="D35" s="46"/>
      <c r="E35" s="46"/>
      <c r="F35" s="46"/>
      <c r="G35" s="46"/>
      <c r="H35" s="46"/>
      <c r="I35" s="47"/>
      <c r="K35" s="46"/>
      <c r="L35" s="46"/>
      <c r="M35" s="46"/>
      <c r="N35" s="46"/>
      <c r="O35" s="46"/>
      <c r="P35" s="46"/>
      <c r="Q35" s="46"/>
      <c r="R35" s="46"/>
      <c r="S35" s="47"/>
      <c r="T35" s="24"/>
      <c r="U35" s="46"/>
      <c r="V35" s="46"/>
      <c r="W35" s="46"/>
      <c r="X35" s="46"/>
      <c r="Y35" s="46"/>
      <c r="Z35" s="46"/>
      <c r="AA35" s="46"/>
      <c r="AB35" s="46"/>
      <c r="AC35" s="47"/>
      <c r="AE35" s="46"/>
      <c r="AF35" s="46"/>
      <c r="AG35" s="46"/>
      <c r="AH35" s="46"/>
      <c r="AI35" s="46"/>
      <c r="AJ35" s="46"/>
      <c r="AK35" s="46"/>
      <c r="AL35" s="46"/>
      <c r="AM35" s="47"/>
    </row>
    <row r="36" spans="1:39" x14ac:dyDescent="0.25">
      <c r="A36" s="46"/>
      <c r="B36" s="46"/>
      <c r="C36" s="46"/>
      <c r="D36" s="46"/>
      <c r="E36" s="46"/>
      <c r="F36" s="46"/>
      <c r="G36" s="46"/>
      <c r="H36" s="46"/>
      <c r="I36" s="47"/>
      <c r="K36" s="46"/>
      <c r="L36" s="46"/>
      <c r="M36" s="46"/>
      <c r="N36" s="46"/>
      <c r="O36" s="46"/>
      <c r="P36" s="46"/>
      <c r="Q36" s="46"/>
      <c r="R36" s="46"/>
      <c r="S36" s="47"/>
      <c r="T36" s="24"/>
      <c r="U36" s="46"/>
      <c r="V36" s="46"/>
      <c r="W36" s="46"/>
      <c r="X36" s="46"/>
      <c r="Y36" s="46"/>
      <c r="Z36" s="46"/>
      <c r="AA36" s="46"/>
      <c r="AB36" s="46"/>
      <c r="AC36" s="47"/>
      <c r="AE36" s="46"/>
      <c r="AF36" s="46"/>
      <c r="AG36" s="46"/>
      <c r="AH36" s="46"/>
      <c r="AI36" s="46"/>
      <c r="AJ36" s="46"/>
      <c r="AK36" s="46"/>
      <c r="AL36" s="46"/>
      <c r="AM36" s="47"/>
    </row>
    <row r="37" spans="1:39" x14ac:dyDescent="0.25">
      <c r="A37" s="20">
        <v>1</v>
      </c>
      <c r="B37" s="20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16"/>
      <c r="K37" s="20">
        <v>1</v>
      </c>
      <c r="L37" s="20">
        <v>2.2000000000000002</v>
      </c>
      <c r="M37" s="23">
        <v>40</v>
      </c>
      <c r="N37" s="20">
        <v>140</v>
      </c>
      <c r="O37" s="20">
        <v>280</v>
      </c>
      <c r="P37" s="20">
        <v>175</v>
      </c>
      <c r="Q37" s="20">
        <v>105</v>
      </c>
      <c r="R37" s="39">
        <v>2.0833333333333333E-3</v>
      </c>
      <c r="S37" s="16"/>
      <c r="T37" s="1"/>
      <c r="U37" s="20">
        <v>1</v>
      </c>
      <c r="V37" s="20">
        <v>1.1000000000000001</v>
      </c>
      <c r="W37" s="23">
        <v>40</v>
      </c>
      <c r="X37" s="20">
        <v>140</v>
      </c>
      <c r="Y37" s="20">
        <v>105</v>
      </c>
      <c r="Z37" s="20">
        <v>175</v>
      </c>
      <c r="AA37" s="20">
        <v>280</v>
      </c>
      <c r="AB37" s="39">
        <v>2.0833333333333333E-3</v>
      </c>
      <c r="AC37" s="16"/>
      <c r="AE37" s="20">
        <v>1</v>
      </c>
      <c r="AF37" s="20">
        <v>5.5</v>
      </c>
      <c r="AG37" s="23">
        <v>40</v>
      </c>
      <c r="AH37" s="20">
        <v>280</v>
      </c>
      <c r="AI37" s="20">
        <v>140</v>
      </c>
      <c r="AJ37" s="20">
        <v>175</v>
      </c>
      <c r="AK37" s="20">
        <v>105</v>
      </c>
      <c r="AL37" s="39">
        <v>2.0833333333333333E-3</v>
      </c>
      <c r="AM37" s="16"/>
    </row>
    <row r="38" spans="1:39" x14ac:dyDescent="0.25">
      <c r="A38" s="20">
        <v>2</v>
      </c>
      <c r="B38" s="20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16"/>
      <c r="K38" s="20">
        <v>2</v>
      </c>
      <c r="L38" s="20">
        <v>2.4</v>
      </c>
      <c r="M38" s="23">
        <v>105</v>
      </c>
      <c r="N38" s="20">
        <v>210</v>
      </c>
      <c r="O38" s="20">
        <v>420</v>
      </c>
      <c r="P38" s="20">
        <v>265</v>
      </c>
      <c r="Q38" s="20">
        <v>160</v>
      </c>
      <c r="R38" s="39">
        <v>8.3333333333333332E-3</v>
      </c>
      <c r="S38" s="16"/>
      <c r="T38" s="1"/>
      <c r="U38" s="20">
        <v>2</v>
      </c>
      <c r="V38" s="20">
        <v>1.2</v>
      </c>
      <c r="W38" s="23">
        <v>105</v>
      </c>
      <c r="X38" s="20">
        <v>210</v>
      </c>
      <c r="Y38" s="20">
        <v>160</v>
      </c>
      <c r="Z38" s="20">
        <v>265</v>
      </c>
      <c r="AA38" s="20">
        <v>420</v>
      </c>
      <c r="AB38" s="39">
        <v>8.3333333333333332E-3</v>
      </c>
      <c r="AC38" s="16"/>
      <c r="AE38" s="20">
        <v>2</v>
      </c>
      <c r="AF38" s="20">
        <v>6</v>
      </c>
      <c r="AG38" s="23">
        <v>105</v>
      </c>
      <c r="AH38" s="20">
        <v>420</v>
      </c>
      <c r="AI38" s="20">
        <v>210</v>
      </c>
      <c r="AJ38" s="20">
        <v>265</v>
      </c>
      <c r="AK38" s="20">
        <v>160</v>
      </c>
      <c r="AL38" s="39">
        <v>8.3333333333333332E-3</v>
      </c>
      <c r="AM38" s="16"/>
    </row>
    <row r="39" spans="1:39" x14ac:dyDescent="0.25">
      <c r="A39" s="20">
        <v>3</v>
      </c>
      <c r="B39" s="20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16"/>
      <c r="K39" s="20">
        <v>3</v>
      </c>
      <c r="L39" s="20">
        <v>2.6</v>
      </c>
      <c r="M39" s="23">
        <v>285</v>
      </c>
      <c r="N39" s="20">
        <v>315</v>
      </c>
      <c r="O39" s="20">
        <v>630</v>
      </c>
      <c r="P39" s="22">
        <v>395</v>
      </c>
      <c r="Q39" s="20">
        <v>235</v>
      </c>
      <c r="R39" s="39">
        <v>3.3333333333333333E-2</v>
      </c>
      <c r="S39" s="16"/>
      <c r="T39" s="1"/>
      <c r="U39" s="20">
        <v>3</v>
      </c>
      <c r="V39" s="20">
        <v>1.3</v>
      </c>
      <c r="W39" s="23">
        <v>285</v>
      </c>
      <c r="X39" s="20">
        <v>315</v>
      </c>
      <c r="Y39" s="20">
        <v>235</v>
      </c>
      <c r="Z39" s="22">
        <v>395</v>
      </c>
      <c r="AA39" s="20">
        <v>630</v>
      </c>
      <c r="AB39" s="39">
        <v>3.3333333333333333E-2</v>
      </c>
      <c r="AC39" s="16"/>
      <c r="AE39" s="20">
        <v>3</v>
      </c>
      <c r="AF39" s="20">
        <v>6.5</v>
      </c>
      <c r="AG39" s="23">
        <v>285</v>
      </c>
      <c r="AH39" s="20">
        <v>630</v>
      </c>
      <c r="AI39" s="20">
        <v>315</v>
      </c>
      <c r="AJ39" s="22">
        <v>395</v>
      </c>
      <c r="AK39" s="20">
        <v>235</v>
      </c>
      <c r="AL39" s="39">
        <v>3.3333333333333333E-2</v>
      </c>
      <c r="AM39" s="16"/>
    </row>
    <row r="40" spans="1:39" x14ac:dyDescent="0.25">
      <c r="A40" s="20">
        <v>4</v>
      </c>
      <c r="B40" s="20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16"/>
      <c r="K40" s="20">
        <v>4</v>
      </c>
      <c r="L40" s="20">
        <v>2.8</v>
      </c>
      <c r="M40" s="23">
        <v>560</v>
      </c>
      <c r="N40" s="20">
        <v>475</v>
      </c>
      <c r="O40" s="22">
        <v>945</v>
      </c>
      <c r="P40" s="22">
        <v>590</v>
      </c>
      <c r="Q40" s="20">
        <v>355</v>
      </c>
      <c r="R40" s="39">
        <v>0.12</v>
      </c>
      <c r="S40" s="16"/>
      <c r="T40" s="1"/>
      <c r="U40" s="20">
        <v>4</v>
      </c>
      <c r="V40" s="20">
        <v>1.4</v>
      </c>
      <c r="W40" s="23">
        <v>560</v>
      </c>
      <c r="X40" s="20">
        <v>475</v>
      </c>
      <c r="Y40" s="20">
        <v>355</v>
      </c>
      <c r="Z40" s="22">
        <v>590</v>
      </c>
      <c r="AA40" s="22">
        <v>945</v>
      </c>
      <c r="AB40" s="39">
        <v>0.12</v>
      </c>
      <c r="AC40" s="16"/>
      <c r="AE40" s="20">
        <v>4</v>
      </c>
      <c r="AF40" s="20">
        <v>7</v>
      </c>
      <c r="AG40" s="23">
        <v>560</v>
      </c>
      <c r="AH40" s="22">
        <v>945</v>
      </c>
      <c r="AI40" s="20">
        <v>475</v>
      </c>
      <c r="AJ40" s="22">
        <v>590</v>
      </c>
      <c r="AK40" s="20">
        <v>355</v>
      </c>
      <c r="AL40" s="39">
        <v>0.12</v>
      </c>
      <c r="AM40" s="16"/>
    </row>
    <row r="41" spans="1:39" x14ac:dyDescent="0.25">
      <c r="A41" s="20">
        <v>5</v>
      </c>
      <c r="B41" s="20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16" t="s">
        <v>35</v>
      </c>
      <c r="K41" s="20">
        <v>5</v>
      </c>
      <c r="L41" s="20">
        <v>3.2</v>
      </c>
      <c r="M41" s="23">
        <v>1095</v>
      </c>
      <c r="N41" s="22">
        <v>710</v>
      </c>
      <c r="O41" s="22">
        <v>1420</v>
      </c>
      <c r="P41" s="22">
        <v>885</v>
      </c>
      <c r="Q41" s="22">
        <v>530</v>
      </c>
      <c r="R41" s="39">
        <v>0.15309606481481483</v>
      </c>
      <c r="S41" s="16" t="s">
        <v>64</v>
      </c>
      <c r="T41" s="1"/>
      <c r="U41" s="20">
        <v>5</v>
      </c>
      <c r="V41" s="20">
        <v>1.5</v>
      </c>
      <c r="W41" s="23">
        <v>1095</v>
      </c>
      <c r="X41" s="22">
        <v>710</v>
      </c>
      <c r="Y41" s="22">
        <v>530</v>
      </c>
      <c r="Z41" s="22">
        <v>885</v>
      </c>
      <c r="AA41" s="22">
        <v>1420</v>
      </c>
      <c r="AB41" s="39">
        <v>0.15309606481481483</v>
      </c>
      <c r="AC41" s="16" t="s">
        <v>72</v>
      </c>
      <c r="AE41" s="20">
        <v>5</v>
      </c>
      <c r="AF41" s="20">
        <v>7.5</v>
      </c>
      <c r="AG41" s="23">
        <v>1095</v>
      </c>
      <c r="AH41" s="22">
        <v>1420</v>
      </c>
      <c r="AI41" s="22">
        <v>710</v>
      </c>
      <c r="AJ41" s="22">
        <v>885</v>
      </c>
      <c r="AK41" s="22">
        <v>530</v>
      </c>
      <c r="AL41" s="39">
        <v>0.15309606481481483</v>
      </c>
      <c r="AM41" s="16" t="s">
        <v>80</v>
      </c>
    </row>
    <row r="42" spans="1:39" x14ac:dyDescent="0.25">
      <c r="A42" s="20">
        <v>6</v>
      </c>
      <c r="B42" s="20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16" t="s">
        <v>30</v>
      </c>
      <c r="K42" s="20">
        <v>6</v>
      </c>
      <c r="L42" s="20">
        <v>3.6</v>
      </c>
      <c r="M42" s="23">
        <v>2140</v>
      </c>
      <c r="N42" s="22">
        <v>1065</v>
      </c>
      <c r="O42" s="22">
        <v>2125</v>
      </c>
      <c r="P42" s="22">
        <v>1330</v>
      </c>
      <c r="Q42" s="22">
        <v>795</v>
      </c>
      <c r="R42" s="39">
        <v>0.20245949074074074</v>
      </c>
      <c r="S42" s="16" t="s">
        <v>65</v>
      </c>
      <c r="T42" s="1"/>
      <c r="U42" s="20">
        <v>6</v>
      </c>
      <c r="V42" s="20">
        <v>1.6</v>
      </c>
      <c r="W42" s="23">
        <v>2140</v>
      </c>
      <c r="X42" s="22">
        <v>1065</v>
      </c>
      <c r="Y42" s="22">
        <v>795</v>
      </c>
      <c r="Z42" s="22">
        <v>1330</v>
      </c>
      <c r="AA42" s="22">
        <v>2125</v>
      </c>
      <c r="AB42" s="39">
        <v>0.20245949074074074</v>
      </c>
      <c r="AC42" s="16" t="s">
        <v>73</v>
      </c>
      <c r="AE42" s="20">
        <v>6</v>
      </c>
      <c r="AF42" s="20">
        <v>8</v>
      </c>
      <c r="AG42" s="23">
        <v>2140</v>
      </c>
      <c r="AH42" s="22">
        <v>2125</v>
      </c>
      <c r="AI42" s="22">
        <v>1065</v>
      </c>
      <c r="AJ42" s="22">
        <v>1330</v>
      </c>
      <c r="AK42" s="22">
        <v>795</v>
      </c>
      <c r="AL42" s="39">
        <v>0.20245949074074074</v>
      </c>
      <c r="AM42" s="16" t="s">
        <v>36</v>
      </c>
    </row>
    <row r="43" spans="1:39" x14ac:dyDescent="0.25">
      <c r="A43" s="20">
        <v>7</v>
      </c>
      <c r="B43" s="20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16" t="s">
        <v>31</v>
      </c>
      <c r="K43" s="20">
        <v>7</v>
      </c>
      <c r="L43" s="20">
        <v>4</v>
      </c>
      <c r="M43" s="23">
        <v>4200</v>
      </c>
      <c r="N43" s="22">
        <v>1595</v>
      </c>
      <c r="O43" s="22">
        <v>3190</v>
      </c>
      <c r="P43" s="22">
        <v>1995</v>
      </c>
      <c r="Q43" s="22">
        <v>1195</v>
      </c>
      <c r="R43" s="39">
        <v>0.26775462962962965</v>
      </c>
      <c r="S43" s="16" t="s">
        <v>66</v>
      </c>
      <c r="T43" s="1"/>
      <c r="U43" s="20">
        <v>7</v>
      </c>
      <c r="V43" s="20">
        <v>1.7</v>
      </c>
      <c r="W43" s="23">
        <v>4200</v>
      </c>
      <c r="X43" s="22">
        <v>1595</v>
      </c>
      <c r="Y43" s="22">
        <v>1195</v>
      </c>
      <c r="Z43" s="22">
        <v>1995</v>
      </c>
      <c r="AA43" s="22">
        <v>3190</v>
      </c>
      <c r="AB43" s="39">
        <v>0.26775462962962965</v>
      </c>
      <c r="AC43" s="16" t="s">
        <v>74</v>
      </c>
      <c r="AE43" s="20">
        <v>7</v>
      </c>
      <c r="AF43" s="20">
        <v>8.5</v>
      </c>
      <c r="AG43" s="23">
        <v>4200</v>
      </c>
      <c r="AH43" s="22">
        <v>3190</v>
      </c>
      <c r="AI43" s="22">
        <v>1595</v>
      </c>
      <c r="AJ43" s="22">
        <v>1995</v>
      </c>
      <c r="AK43" s="22">
        <v>1195</v>
      </c>
      <c r="AL43" s="39">
        <v>0.26775462962962965</v>
      </c>
      <c r="AM43" s="16" t="s">
        <v>37</v>
      </c>
    </row>
    <row r="44" spans="1:39" x14ac:dyDescent="0.25">
      <c r="A44" s="20">
        <v>8</v>
      </c>
      <c r="B44" s="20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27</v>
      </c>
      <c r="I44" s="16" t="s">
        <v>32</v>
      </c>
      <c r="K44" s="20">
        <v>8</v>
      </c>
      <c r="L44" s="20">
        <v>4.2</v>
      </c>
      <c r="M44" s="23">
        <v>8235</v>
      </c>
      <c r="N44" s="22">
        <v>2390</v>
      </c>
      <c r="O44" s="22">
        <v>4785</v>
      </c>
      <c r="P44" s="22">
        <v>2990</v>
      </c>
      <c r="Q44" s="22">
        <v>1795</v>
      </c>
      <c r="R44" s="39" t="s">
        <v>98</v>
      </c>
      <c r="S44" s="16" t="s">
        <v>67</v>
      </c>
      <c r="T44" s="1"/>
      <c r="U44" s="20">
        <v>8</v>
      </c>
      <c r="V44" s="20">
        <v>1.8</v>
      </c>
      <c r="W44" s="23">
        <v>8235</v>
      </c>
      <c r="X44" s="22">
        <v>2390</v>
      </c>
      <c r="Y44" s="22">
        <v>1795</v>
      </c>
      <c r="Z44" s="22">
        <v>2990</v>
      </c>
      <c r="AA44" s="22">
        <v>4785</v>
      </c>
      <c r="AB44" s="39" t="s">
        <v>98</v>
      </c>
      <c r="AC44" s="16" t="s">
        <v>75</v>
      </c>
      <c r="AE44" s="20">
        <v>8</v>
      </c>
      <c r="AF44" s="20">
        <v>9</v>
      </c>
      <c r="AG44" s="23">
        <v>8235</v>
      </c>
      <c r="AH44" s="22">
        <v>4785</v>
      </c>
      <c r="AI44" s="22">
        <v>2390</v>
      </c>
      <c r="AJ44" s="22">
        <v>2990</v>
      </c>
      <c r="AK44" s="22">
        <v>1795</v>
      </c>
      <c r="AL44" s="39" t="s">
        <v>98</v>
      </c>
      <c r="AM44" s="16" t="s">
        <v>38</v>
      </c>
    </row>
    <row r="45" spans="1:39" x14ac:dyDescent="0.25">
      <c r="A45" s="20">
        <v>9</v>
      </c>
      <c r="B45" s="20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28</v>
      </c>
      <c r="I45" s="16" t="s">
        <v>33</v>
      </c>
      <c r="K45" s="20">
        <v>9</v>
      </c>
      <c r="L45" s="20">
        <v>4.4000000000000004</v>
      </c>
      <c r="M45" s="23">
        <v>22590</v>
      </c>
      <c r="N45" s="22">
        <v>3590</v>
      </c>
      <c r="O45" s="22">
        <v>7175</v>
      </c>
      <c r="P45" s="22">
        <v>4485</v>
      </c>
      <c r="Q45" s="22">
        <v>2690</v>
      </c>
      <c r="R45" s="39" t="s">
        <v>99</v>
      </c>
      <c r="S45" s="16" t="s">
        <v>68</v>
      </c>
      <c r="T45" s="1"/>
      <c r="U45" s="20">
        <v>9</v>
      </c>
      <c r="V45" s="20">
        <v>2</v>
      </c>
      <c r="W45" s="23">
        <v>22590</v>
      </c>
      <c r="X45" s="22">
        <v>3590</v>
      </c>
      <c r="Y45" s="22">
        <v>2690</v>
      </c>
      <c r="Z45" s="22">
        <v>4485</v>
      </c>
      <c r="AA45" s="22">
        <v>7175</v>
      </c>
      <c r="AB45" s="39" t="s">
        <v>99</v>
      </c>
      <c r="AC45" s="16" t="s">
        <v>76</v>
      </c>
      <c r="AE45" s="20">
        <v>9</v>
      </c>
      <c r="AF45" s="20">
        <v>9.5</v>
      </c>
      <c r="AG45" s="23">
        <v>22590</v>
      </c>
      <c r="AH45" s="22">
        <v>7175</v>
      </c>
      <c r="AI45" s="22">
        <v>3590</v>
      </c>
      <c r="AJ45" s="22">
        <v>4485</v>
      </c>
      <c r="AK45" s="22">
        <v>2690</v>
      </c>
      <c r="AL45" s="39" t="s">
        <v>99</v>
      </c>
      <c r="AM45" s="16" t="s">
        <v>39</v>
      </c>
    </row>
    <row r="46" spans="1:39" x14ac:dyDescent="0.25">
      <c r="A46" s="20">
        <v>10</v>
      </c>
      <c r="B46" s="20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29</v>
      </c>
      <c r="I46" s="16" t="s">
        <v>34</v>
      </c>
      <c r="K46" s="20">
        <v>10</v>
      </c>
      <c r="L46" s="20">
        <v>5</v>
      </c>
      <c r="M46" s="23">
        <v>54520</v>
      </c>
      <c r="N46" s="22">
        <v>5380</v>
      </c>
      <c r="O46" s="22">
        <v>10765</v>
      </c>
      <c r="P46" s="22">
        <v>6730</v>
      </c>
      <c r="Q46" s="22">
        <v>4035</v>
      </c>
      <c r="R46" s="39" t="s">
        <v>100</v>
      </c>
      <c r="S46" s="16" t="s">
        <v>69</v>
      </c>
      <c r="T46" s="1"/>
      <c r="U46" s="20">
        <v>10</v>
      </c>
      <c r="V46" s="20">
        <v>2.2000000000000002</v>
      </c>
      <c r="W46" s="23">
        <v>54520</v>
      </c>
      <c r="X46" s="22">
        <v>5380</v>
      </c>
      <c r="Y46" s="22">
        <v>4035</v>
      </c>
      <c r="Z46" s="22">
        <v>6730</v>
      </c>
      <c r="AA46" s="22">
        <v>10765</v>
      </c>
      <c r="AB46" s="39" t="s">
        <v>100</v>
      </c>
      <c r="AC46" s="16" t="s">
        <v>77</v>
      </c>
      <c r="AE46" s="20">
        <v>10</v>
      </c>
      <c r="AF46" s="20">
        <v>10</v>
      </c>
      <c r="AG46" s="23">
        <v>54520</v>
      </c>
      <c r="AH46" s="22">
        <v>10765</v>
      </c>
      <c r="AI46" s="22">
        <v>5380</v>
      </c>
      <c r="AJ46" s="22">
        <v>6730</v>
      </c>
      <c r="AK46" s="22">
        <v>4035</v>
      </c>
      <c r="AL46" s="39" t="s">
        <v>100</v>
      </c>
      <c r="AM46" s="16" t="s">
        <v>40</v>
      </c>
    </row>
    <row r="47" spans="1:39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39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39" s="25" customFormat="1" x14ac:dyDescent="0.25">
      <c r="A49" s="25" t="s">
        <v>19</v>
      </c>
      <c r="B49" s="25" t="s">
        <v>59</v>
      </c>
      <c r="C49" s="25" t="s">
        <v>16</v>
      </c>
      <c r="K49" s="32" t="s">
        <v>62</v>
      </c>
      <c r="L49" s="32" t="s">
        <v>63</v>
      </c>
      <c r="M49" s="34"/>
      <c r="N49" s="32"/>
      <c r="O49" s="32"/>
      <c r="P49" s="32"/>
      <c r="Q49" s="32"/>
      <c r="R49" s="32"/>
      <c r="S49" s="32"/>
      <c r="U49" s="36" t="s">
        <v>70</v>
      </c>
      <c r="V49" s="36" t="s">
        <v>71</v>
      </c>
      <c r="W49" s="36"/>
      <c r="X49" s="36"/>
      <c r="Y49" s="36"/>
      <c r="Z49" s="36"/>
      <c r="AA49" s="36"/>
      <c r="AB49" s="36"/>
      <c r="AC49" s="36"/>
      <c r="AE49" s="37" t="s">
        <v>78</v>
      </c>
      <c r="AF49" s="37" t="s">
        <v>79</v>
      </c>
      <c r="AG49" s="37"/>
      <c r="AH49" s="37"/>
      <c r="AI49" s="37"/>
      <c r="AJ49" s="37"/>
      <c r="AK49" s="37"/>
      <c r="AL49" s="37"/>
      <c r="AM49" s="37"/>
    </row>
    <row r="50" spans="1:39" s="3" customFormat="1" x14ac:dyDescent="0.25">
      <c r="K50" s="33"/>
      <c r="L50" s="33"/>
      <c r="M50" s="35"/>
      <c r="N50" s="33"/>
      <c r="O50" s="33"/>
      <c r="P50" s="33"/>
      <c r="Q50" s="33"/>
      <c r="R50" s="33"/>
      <c r="S50" s="33"/>
      <c r="U50" s="4"/>
      <c r="V50" s="4"/>
      <c r="W50" s="4"/>
      <c r="X50" s="4"/>
      <c r="Y50" s="4"/>
      <c r="Z50" s="4"/>
      <c r="AA50" s="4"/>
      <c r="AB50" s="4"/>
      <c r="AC50" s="4"/>
      <c r="AE50" s="38"/>
      <c r="AF50" s="38"/>
      <c r="AG50" s="38"/>
      <c r="AH50" s="38"/>
      <c r="AI50" s="38"/>
      <c r="AJ50" s="38"/>
      <c r="AK50" s="38"/>
      <c r="AL50" s="38"/>
      <c r="AM50" s="38"/>
    </row>
    <row r="51" spans="1:39" ht="15" customHeight="1" x14ac:dyDescent="0.25">
      <c r="A51" s="46" t="s">
        <v>0</v>
      </c>
      <c r="B51" s="46" t="s">
        <v>52</v>
      </c>
      <c r="C51" s="46" t="s">
        <v>1</v>
      </c>
      <c r="D51" s="46" t="s">
        <v>2</v>
      </c>
      <c r="E51" s="46" t="s">
        <v>4</v>
      </c>
      <c r="F51" s="46" t="s">
        <v>3</v>
      </c>
      <c r="G51" s="46" t="s">
        <v>5</v>
      </c>
      <c r="H51" s="46" t="s">
        <v>51</v>
      </c>
      <c r="I51" s="47" t="s">
        <v>7</v>
      </c>
      <c r="K51" s="46" t="s">
        <v>0</v>
      </c>
      <c r="L51" s="46" t="s">
        <v>63</v>
      </c>
      <c r="M51" s="46" t="s">
        <v>1</v>
      </c>
      <c r="N51" s="46" t="s">
        <v>2</v>
      </c>
      <c r="O51" s="46" t="s">
        <v>4</v>
      </c>
      <c r="P51" s="46" t="s">
        <v>3</v>
      </c>
      <c r="Q51" s="46" t="s">
        <v>5</v>
      </c>
      <c r="R51" s="46" t="s">
        <v>51</v>
      </c>
      <c r="S51" s="47" t="s">
        <v>7</v>
      </c>
      <c r="T51" s="24"/>
      <c r="U51" s="46" t="s">
        <v>0</v>
      </c>
      <c r="V51" s="46" t="s">
        <v>71</v>
      </c>
      <c r="W51" s="46" t="s">
        <v>1</v>
      </c>
      <c r="X51" s="46" t="s">
        <v>2</v>
      </c>
      <c r="Y51" s="46" t="s">
        <v>4</v>
      </c>
      <c r="Z51" s="46" t="s">
        <v>3</v>
      </c>
      <c r="AA51" s="46" t="s">
        <v>5</v>
      </c>
      <c r="AB51" s="46" t="s">
        <v>51</v>
      </c>
      <c r="AC51" s="47" t="s">
        <v>7</v>
      </c>
      <c r="AE51" s="46" t="s">
        <v>0</v>
      </c>
      <c r="AF51" s="46" t="s">
        <v>79</v>
      </c>
      <c r="AG51" s="46" t="s">
        <v>1</v>
      </c>
      <c r="AH51" s="46" t="s">
        <v>2</v>
      </c>
      <c r="AI51" s="46" t="s">
        <v>4</v>
      </c>
      <c r="AJ51" s="46" t="s">
        <v>3</v>
      </c>
      <c r="AK51" s="46" t="s">
        <v>5</v>
      </c>
      <c r="AL51" s="46" t="s">
        <v>51</v>
      </c>
      <c r="AM51" s="47" t="s">
        <v>7</v>
      </c>
    </row>
    <row r="52" spans="1:39" x14ac:dyDescent="0.25">
      <c r="A52" s="46"/>
      <c r="B52" s="46"/>
      <c r="C52" s="46"/>
      <c r="D52" s="46"/>
      <c r="E52" s="46"/>
      <c r="F52" s="46"/>
      <c r="G52" s="46"/>
      <c r="H52" s="46"/>
      <c r="I52" s="47"/>
      <c r="K52" s="46"/>
      <c r="L52" s="46"/>
      <c r="M52" s="46"/>
      <c r="N52" s="46"/>
      <c r="O52" s="46"/>
      <c r="P52" s="46"/>
      <c r="Q52" s="46"/>
      <c r="R52" s="46"/>
      <c r="S52" s="47"/>
      <c r="T52" s="24"/>
      <c r="U52" s="46"/>
      <c r="V52" s="46"/>
      <c r="W52" s="46"/>
      <c r="X52" s="46"/>
      <c r="Y52" s="46"/>
      <c r="Z52" s="46"/>
      <c r="AA52" s="46"/>
      <c r="AB52" s="46"/>
      <c r="AC52" s="47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1:39" x14ac:dyDescent="0.25">
      <c r="A53" s="46"/>
      <c r="B53" s="46"/>
      <c r="C53" s="46"/>
      <c r="D53" s="46"/>
      <c r="E53" s="46"/>
      <c r="F53" s="46"/>
      <c r="G53" s="46"/>
      <c r="H53" s="46"/>
      <c r="I53" s="47"/>
      <c r="K53" s="46"/>
      <c r="L53" s="46"/>
      <c r="M53" s="46"/>
      <c r="N53" s="46"/>
      <c r="O53" s="46"/>
      <c r="P53" s="46"/>
      <c r="Q53" s="46"/>
      <c r="R53" s="46"/>
      <c r="S53" s="47"/>
      <c r="T53" s="24"/>
      <c r="U53" s="46"/>
      <c r="V53" s="46"/>
      <c r="W53" s="46"/>
      <c r="X53" s="46"/>
      <c r="Y53" s="46"/>
      <c r="Z53" s="46"/>
      <c r="AA53" s="46"/>
      <c r="AB53" s="46"/>
      <c r="AC53" s="47"/>
      <c r="AE53" s="46"/>
      <c r="AF53" s="46"/>
      <c r="AG53" s="46"/>
      <c r="AH53" s="46"/>
      <c r="AI53" s="46"/>
      <c r="AJ53" s="46"/>
      <c r="AK53" s="46"/>
      <c r="AL53" s="46"/>
      <c r="AM53" s="47"/>
    </row>
    <row r="54" spans="1:39" x14ac:dyDescent="0.25">
      <c r="A54" s="20">
        <v>1</v>
      </c>
      <c r="B54" s="20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16"/>
      <c r="K54" s="20">
        <v>1</v>
      </c>
      <c r="L54" s="20">
        <v>4.2</v>
      </c>
      <c r="M54" s="23">
        <v>70</v>
      </c>
      <c r="N54" s="20">
        <v>280</v>
      </c>
      <c r="O54" s="20">
        <v>350</v>
      </c>
      <c r="P54" s="20">
        <v>210</v>
      </c>
      <c r="Q54" s="20">
        <v>560</v>
      </c>
      <c r="R54" s="39">
        <v>3.1250000000000002E-3</v>
      </c>
      <c r="S54" s="16"/>
      <c r="T54" s="1"/>
      <c r="U54" s="20">
        <v>1</v>
      </c>
      <c r="V54" s="20">
        <v>2.1</v>
      </c>
      <c r="W54" s="23">
        <v>70</v>
      </c>
      <c r="X54" s="20">
        <v>560</v>
      </c>
      <c r="Y54" s="20">
        <v>350</v>
      </c>
      <c r="Z54" s="20">
        <v>210</v>
      </c>
      <c r="AA54" s="20">
        <v>280</v>
      </c>
      <c r="AB54" s="21">
        <v>3.1250000000000002E-3</v>
      </c>
      <c r="AC54" s="16"/>
      <c r="AE54" s="20">
        <v>1</v>
      </c>
      <c r="AF54" s="20">
        <v>11</v>
      </c>
      <c r="AG54" s="23">
        <v>70</v>
      </c>
      <c r="AH54" s="20">
        <v>280</v>
      </c>
      <c r="AI54" s="20">
        <v>560</v>
      </c>
      <c r="AJ54" s="20">
        <v>350</v>
      </c>
      <c r="AK54" s="20">
        <v>210</v>
      </c>
      <c r="AL54" s="21">
        <v>3.1250000000000002E-3</v>
      </c>
      <c r="AM54" s="16"/>
    </row>
    <row r="55" spans="1:39" x14ac:dyDescent="0.25">
      <c r="A55" s="20">
        <v>2</v>
      </c>
      <c r="B55" s="20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16"/>
      <c r="K55" s="20">
        <v>2</v>
      </c>
      <c r="L55" s="20">
        <v>4.4000000000000004</v>
      </c>
      <c r="M55" s="23">
        <v>185</v>
      </c>
      <c r="N55" s="20">
        <v>420</v>
      </c>
      <c r="O55" s="20">
        <v>530</v>
      </c>
      <c r="P55" s="20">
        <v>320</v>
      </c>
      <c r="Q55" s="20">
        <v>840</v>
      </c>
      <c r="R55" s="39">
        <v>1.2500000000000001E-2</v>
      </c>
      <c r="S55" s="16"/>
      <c r="T55" s="1"/>
      <c r="U55" s="20">
        <v>2</v>
      </c>
      <c r="V55" s="20">
        <v>2.2000000000000002</v>
      </c>
      <c r="W55" s="23">
        <v>185</v>
      </c>
      <c r="X55" s="20">
        <v>840</v>
      </c>
      <c r="Y55" s="20">
        <v>530</v>
      </c>
      <c r="Z55" s="20">
        <v>320</v>
      </c>
      <c r="AA55" s="20">
        <v>420</v>
      </c>
      <c r="AB55" s="21">
        <v>1.2500000000000001E-2</v>
      </c>
      <c r="AC55" s="16"/>
      <c r="AE55" s="20">
        <v>2</v>
      </c>
      <c r="AF55" s="20">
        <v>12</v>
      </c>
      <c r="AG55" s="23">
        <v>185</v>
      </c>
      <c r="AH55" s="20">
        <v>420</v>
      </c>
      <c r="AI55" s="20">
        <v>840</v>
      </c>
      <c r="AJ55" s="20">
        <v>530</v>
      </c>
      <c r="AK55" s="20">
        <v>320</v>
      </c>
      <c r="AL55" s="21">
        <v>1.2500000000000001E-2</v>
      </c>
      <c r="AM55" s="16"/>
    </row>
    <row r="56" spans="1:39" x14ac:dyDescent="0.25">
      <c r="A56" s="20">
        <v>3</v>
      </c>
      <c r="B56" s="20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16"/>
      <c r="K56" s="20">
        <v>3</v>
      </c>
      <c r="L56" s="20">
        <v>4.5999999999999996</v>
      </c>
      <c r="M56" s="23">
        <v>500</v>
      </c>
      <c r="N56" s="20">
        <v>630</v>
      </c>
      <c r="O56" s="20">
        <v>790</v>
      </c>
      <c r="P56" s="20">
        <v>470</v>
      </c>
      <c r="Q56" s="20">
        <v>1260</v>
      </c>
      <c r="R56" s="39">
        <v>0.05</v>
      </c>
      <c r="S56" s="16"/>
      <c r="T56" s="1"/>
      <c r="U56" s="20">
        <v>3</v>
      </c>
      <c r="V56" s="20">
        <v>2.2999999999999998</v>
      </c>
      <c r="W56" s="23">
        <v>500</v>
      </c>
      <c r="X56" s="20">
        <v>1260</v>
      </c>
      <c r="Y56" s="22">
        <v>790</v>
      </c>
      <c r="Z56" s="20">
        <v>470</v>
      </c>
      <c r="AA56" s="22">
        <v>630</v>
      </c>
      <c r="AB56" s="21">
        <v>0.05</v>
      </c>
      <c r="AC56" s="16"/>
      <c r="AE56" s="20">
        <v>3</v>
      </c>
      <c r="AF56" s="20">
        <v>13</v>
      </c>
      <c r="AG56" s="23">
        <v>500</v>
      </c>
      <c r="AH56" s="22">
        <v>630</v>
      </c>
      <c r="AI56" s="20">
        <v>1260</v>
      </c>
      <c r="AJ56" s="20">
        <v>790</v>
      </c>
      <c r="AK56" s="20">
        <v>470</v>
      </c>
      <c r="AL56" s="21">
        <v>0.05</v>
      </c>
      <c r="AM56" s="16"/>
    </row>
    <row r="57" spans="1:39" x14ac:dyDescent="0.25">
      <c r="A57" s="20">
        <v>4</v>
      </c>
      <c r="B57" s="20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16"/>
      <c r="K57" s="20">
        <v>4</v>
      </c>
      <c r="L57" s="20">
        <v>4.8</v>
      </c>
      <c r="M57" s="23">
        <v>980</v>
      </c>
      <c r="N57" s="20">
        <v>950</v>
      </c>
      <c r="O57" s="20">
        <v>1180</v>
      </c>
      <c r="P57" s="20">
        <v>710</v>
      </c>
      <c r="Q57" s="20">
        <v>1890</v>
      </c>
      <c r="R57" s="39">
        <v>0.18</v>
      </c>
      <c r="S57" s="16"/>
      <c r="T57" s="1"/>
      <c r="U57" s="20">
        <v>4</v>
      </c>
      <c r="V57" s="20">
        <v>2.4</v>
      </c>
      <c r="W57" s="23">
        <v>980</v>
      </c>
      <c r="X57" s="20">
        <v>1890</v>
      </c>
      <c r="Y57" s="22">
        <v>1180</v>
      </c>
      <c r="Z57" s="20">
        <v>710</v>
      </c>
      <c r="AA57" s="22">
        <v>950</v>
      </c>
      <c r="AB57" s="21">
        <v>0.18</v>
      </c>
      <c r="AC57" s="16"/>
      <c r="AE57" s="20">
        <v>4</v>
      </c>
      <c r="AF57" s="20">
        <v>14</v>
      </c>
      <c r="AG57" s="23">
        <v>980</v>
      </c>
      <c r="AH57" s="22">
        <v>950</v>
      </c>
      <c r="AI57" s="20">
        <v>1890</v>
      </c>
      <c r="AJ57" s="22">
        <v>1180</v>
      </c>
      <c r="AK57" s="20">
        <v>710</v>
      </c>
      <c r="AL57" s="21">
        <v>0.18</v>
      </c>
      <c r="AM57" s="16"/>
    </row>
    <row r="58" spans="1:39" x14ac:dyDescent="0.25">
      <c r="A58" s="20">
        <v>5</v>
      </c>
      <c r="B58" s="20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16"/>
      <c r="K58" s="20">
        <v>5</v>
      </c>
      <c r="L58" s="20">
        <v>5</v>
      </c>
      <c r="M58" s="23">
        <v>1915</v>
      </c>
      <c r="N58" s="20">
        <v>1420</v>
      </c>
      <c r="O58" s="20">
        <v>1770</v>
      </c>
      <c r="P58" s="20">
        <v>1060</v>
      </c>
      <c r="Q58" s="20">
        <v>2840</v>
      </c>
      <c r="R58" s="39">
        <v>0.22964409722222223</v>
      </c>
      <c r="S58" s="16"/>
      <c r="T58" s="1"/>
      <c r="U58" s="20">
        <v>5</v>
      </c>
      <c r="V58" s="20">
        <v>2.5</v>
      </c>
      <c r="W58" s="23">
        <v>1915</v>
      </c>
      <c r="X58" s="22">
        <v>2840</v>
      </c>
      <c r="Y58" s="22">
        <v>1770</v>
      </c>
      <c r="Z58" s="22">
        <v>1060</v>
      </c>
      <c r="AA58" s="22">
        <v>1420</v>
      </c>
      <c r="AB58" s="21">
        <v>0.22964409722222223</v>
      </c>
      <c r="AC58" s="16"/>
      <c r="AE58" s="20">
        <v>5</v>
      </c>
      <c r="AF58" s="20">
        <v>15</v>
      </c>
      <c r="AG58" s="23">
        <v>1915</v>
      </c>
      <c r="AH58" s="22">
        <v>1420</v>
      </c>
      <c r="AI58" s="22">
        <v>2840</v>
      </c>
      <c r="AJ58" s="22">
        <v>1770</v>
      </c>
      <c r="AK58" s="22">
        <v>1060</v>
      </c>
      <c r="AL58" s="21">
        <v>0.22964409722222223</v>
      </c>
      <c r="AM58" s="16"/>
    </row>
    <row r="59" spans="1:39" x14ac:dyDescent="0.25">
      <c r="A59" s="20">
        <v>6</v>
      </c>
      <c r="B59" s="20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16" t="s">
        <v>81</v>
      </c>
      <c r="K59" s="20">
        <v>6</v>
      </c>
      <c r="L59" s="20">
        <v>6</v>
      </c>
      <c r="M59" s="23">
        <v>3745</v>
      </c>
      <c r="N59" s="20">
        <v>2130</v>
      </c>
      <c r="O59" s="20">
        <v>2660</v>
      </c>
      <c r="P59" s="20">
        <v>1590</v>
      </c>
      <c r="Q59" s="20">
        <v>4250</v>
      </c>
      <c r="R59" s="39">
        <v>0.30368923611111109</v>
      </c>
      <c r="S59" s="16" t="s">
        <v>86</v>
      </c>
      <c r="T59" s="1"/>
      <c r="U59" s="20">
        <v>6</v>
      </c>
      <c r="V59" s="20">
        <v>2.6</v>
      </c>
      <c r="W59" s="23">
        <v>3745</v>
      </c>
      <c r="X59" s="22">
        <v>4250</v>
      </c>
      <c r="Y59" s="22">
        <v>2660</v>
      </c>
      <c r="Z59" s="22">
        <v>1590</v>
      </c>
      <c r="AA59" s="22">
        <v>2130</v>
      </c>
      <c r="AB59" s="21">
        <v>0.30368923611111109</v>
      </c>
      <c r="AC59" s="16" t="s">
        <v>41</v>
      </c>
      <c r="AE59" s="20">
        <v>6</v>
      </c>
      <c r="AF59" s="20">
        <v>15.5</v>
      </c>
      <c r="AG59" s="23">
        <v>3745</v>
      </c>
      <c r="AH59" s="22">
        <v>2130</v>
      </c>
      <c r="AI59" s="22">
        <v>4250</v>
      </c>
      <c r="AJ59" s="22">
        <v>2660</v>
      </c>
      <c r="AK59" s="22">
        <v>1590</v>
      </c>
      <c r="AL59" s="21">
        <v>0.30368923611111109</v>
      </c>
      <c r="AM59" s="16" t="s">
        <v>91</v>
      </c>
    </row>
    <row r="60" spans="1:39" x14ac:dyDescent="0.25">
      <c r="A60" s="20">
        <v>7</v>
      </c>
      <c r="B60" s="20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16" t="s">
        <v>82</v>
      </c>
      <c r="K60" s="20">
        <v>7</v>
      </c>
      <c r="L60" s="20">
        <v>6.2</v>
      </c>
      <c r="M60" s="23">
        <v>7350</v>
      </c>
      <c r="N60" s="20">
        <v>3190</v>
      </c>
      <c r="O60" s="20">
        <v>3990</v>
      </c>
      <c r="P60" s="20">
        <v>2390</v>
      </c>
      <c r="Q60" s="20">
        <v>6380</v>
      </c>
      <c r="R60" s="39">
        <v>0.4016319444444445</v>
      </c>
      <c r="S60" s="16" t="s">
        <v>87</v>
      </c>
      <c r="T60" s="1"/>
      <c r="U60" s="20">
        <v>7</v>
      </c>
      <c r="V60" s="20">
        <v>2.8</v>
      </c>
      <c r="W60" s="23">
        <v>7350</v>
      </c>
      <c r="X60" s="22">
        <v>6380</v>
      </c>
      <c r="Y60" s="22">
        <v>3990</v>
      </c>
      <c r="Z60" s="22">
        <v>2390</v>
      </c>
      <c r="AA60" s="22">
        <v>3190</v>
      </c>
      <c r="AB60" s="21">
        <v>0.4016319444444445</v>
      </c>
      <c r="AC60" s="16" t="s">
        <v>42</v>
      </c>
      <c r="AE60" s="20">
        <v>7</v>
      </c>
      <c r="AF60" s="20">
        <v>16</v>
      </c>
      <c r="AG60" s="23">
        <v>7350</v>
      </c>
      <c r="AH60" s="22">
        <v>3190</v>
      </c>
      <c r="AI60" s="22">
        <v>6380</v>
      </c>
      <c r="AJ60" s="22">
        <v>3990</v>
      </c>
      <c r="AK60" s="22">
        <v>2390</v>
      </c>
      <c r="AL60" s="21">
        <v>0.4016319444444445</v>
      </c>
      <c r="AM60" s="16" t="s">
        <v>92</v>
      </c>
    </row>
    <row r="61" spans="1:39" x14ac:dyDescent="0.25">
      <c r="A61" s="20">
        <v>8</v>
      </c>
      <c r="B61" s="20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101</v>
      </c>
      <c r="I61" s="16" t="s">
        <v>83</v>
      </c>
      <c r="K61" s="20">
        <v>8</v>
      </c>
      <c r="L61" s="20">
        <v>6.4</v>
      </c>
      <c r="M61" s="23">
        <v>14410</v>
      </c>
      <c r="N61" s="20">
        <v>4780</v>
      </c>
      <c r="O61" s="20">
        <v>5980</v>
      </c>
      <c r="P61" s="20">
        <v>3590</v>
      </c>
      <c r="Q61" s="20">
        <v>9570</v>
      </c>
      <c r="R61" s="20" t="s">
        <v>27</v>
      </c>
      <c r="S61" s="16" t="s">
        <v>88</v>
      </c>
      <c r="T61" s="1"/>
      <c r="U61" s="20">
        <v>8</v>
      </c>
      <c r="V61" s="20">
        <v>3</v>
      </c>
      <c r="W61" s="23">
        <v>14410</v>
      </c>
      <c r="X61" s="22">
        <v>9570</v>
      </c>
      <c r="Y61" s="22">
        <v>5980</v>
      </c>
      <c r="Z61" s="22">
        <v>3590</v>
      </c>
      <c r="AA61" s="22">
        <v>4780</v>
      </c>
      <c r="AB61" s="20" t="s">
        <v>27</v>
      </c>
      <c r="AC61" s="16" t="s">
        <v>43</v>
      </c>
      <c r="AE61" s="20">
        <v>8</v>
      </c>
      <c r="AF61" s="20">
        <v>16.5</v>
      </c>
      <c r="AG61" s="23">
        <v>14410</v>
      </c>
      <c r="AH61" s="22">
        <v>4780</v>
      </c>
      <c r="AI61" s="22">
        <v>9570</v>
      </c>
      <c r="AJ61" s="22">
        <v>5980</v>
      </c>
      <c r="AK61" s="22">
        <v>3590</v>
      </c>
      <c r="AL61" s="20" t="s">
        <v>27</v>
      </c>
      <c r="AM61" s="16" t="s">
        <v>93</v>
      </c>
    </row>
    <row r="62" spans="1:39" x14ac:dyDescent="0.25">
      <c r="A62" s="20">
        <v>9</v>
      </c>
      <c r="B62" s="20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102</v>
      </c>
      <c r="I62" s="16" t="s">
        <v>84</v>
      </c>
      <c r="K62" s="20">
        <v>9</v>
      </c>
      <c r="L62" s="20">
        <v>6.6</v>
      </c>
      <c r="M62" s="23">
        <v>39535</v>
      </c>
      <c r="N62" s="20">
        <v>7180</v>
      </c>
      <c r="O62" s="20">
        <v>8970</v>
      </c>
      <c r="P62" s="20">
        <v>5380</v>
      </c>
      <c r="Q62" s="20">
        <v>14350</v>
      </c>
      <c r="R62" s="20" t="s">
        <v>28</v>
      </c>
      <c r="S62" s="16" t="s">
        <v>89</v>
      </c>
      <c r="T62" s="1"/>
      <c r="U62" s="20">
        <v>9</v>
      </c>
      <c r="V62" s="20">
        <v>3.1</v>
      </c>
      <c r="W62" s="23">
        <v>39535</v>
      </c>
      <c r="X62" s="22">
        <v>14350</v>
      </c>
      <c r="Y62" s="22">
        <v>8970</v>
      </c>
      <c r="Z62" s="22">
        <v>5380</v>
      </c>
      <c r="AA62" s="22">
        <v>7180</v>
      </c>
      <c r="AB62" s="20" t="s">
        <v>28</v>
      </c>
      <c r="AC62" s="16" t="s">
        <v>44</v>
      </c>
      <c r="AE62" s="20">
        <v>9</v>
      </c>
      <c r="AF62" s="20">
        <v>17</v>
      </c>
      <c r="AG62" s="23">
        <v>39535</v>
      </c>
      <c r="AH62" s="22">
        <v>7180</v>
      </c>
      <c r="AI62" s="22">
        <v>14350</v>
      </c>
      <c r="AJ62" s="22">
        <v>8970</v>
      </c>
      <c r="AK62" s="22">
        <v>5380</v>
      </c>
      <c r="AL62" s="20" t="s">
        <v>28</v>
      </c>
      <c r="AM62" s="16" t="s">
        <v>94</v>
      </c>
    </row>
    <row r="63" spans="1:39" x14ac:dyDescent="0.25">
      <c r="A63" s="20">
        <v>10</v>
      </c>
      <c r="B63" s="20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103</v>
      </c>
      <c r="I63" s="16" t="s">
        <v>85</v>
      </c>
      <c r="K63" s="20">
        <v>10</v>
      </c>
      <c r="L63" s="20">
        <v>7</v>
      </c>
      <c r="M63" s="23">
        <v>95410</v>
      </c>
      <c r="N63" s="20">
        <v>10760</v>
      </c>
      <c r="O63" s="20">
        <v>13460</v>
      </c>
      <c r="P63" s="20">
        <v>8070</v>
      </c>
      <c r="Q63" s="20">
        <v>21530</v>
      </c>
      <c r="R63" s="20" t="s">
        <v>104</v>
      </c>
      <c r="S63" s="16" t="s">
        <v>90</v>
      </c>
      <c r="T63" s="1"/>
      <c r="U63" s="20">
        <v>10</v>
      </c>
      <c r="V63" s="20">
        <v>3.2</v>
      </c>
      <c r="W63" s="23">
        <v>95410</v>
      </c>
      <c r="X63" s="22">
        <v>21530</v>
      </c>
      <c r="Y63" s="22">
        <v>13460</v>
      </c>
      <c r="Z63" s="22">
        <v>8070</v>
      </c>
      <c r="AA63" s="22">
        <v>10760</v>
      </c>
      <c r="AB63" s="20" t="s">
        <v>104</v>
      </c>
      <c r="AC63" s="16" t="s">
        <v>45</v>
      </c>
      <c r="AE63" s="20">
        <v>10</v>
      </c>
      <c r="AF63" s="20">
        <v>17.5</v>
      </c>
      <c r="AG63" s="23">
        <v>95410</v>
      </c>
      <c r="AH63" s="22">
        <v>10760</v>
      </c>
      <c r="AI63" s="22">
        <v>21530</v>
      </c>
      <c r="AJ63" s="22">
        <v>13460</v>
      </c>
      <c r="AK63" s="22">
        <v>8070</v>
      </c>
      <c r="AL63" s="20" t="s">
        <v>104</v>
      </c>
      <c r="AM63" s="16" t="s">
        <v>95</v>
      </c>
    </row>
    <row r="66" spans="1:39" s="25" customFormat="1" x14ac:dyDescent="0.25">
      <c r="A66" s="25" t="s">
        <v>96</v>
      </c>
      <c r="B66" s="25" t="s">
        <v>97</v>
      </c>
      <c r="C66" s="25" t="s">
        <v>16</v>
      </c>
      <c r="K66" s="32" t="s">
        <v>62</v>
      </c>
      <c r="L66" s="32" t="s">
        <v>63</v>
      </c>
      <c r="M66" s="34"/>
      <c r="N66" s="32"/>
      <c r="O66" s="32"/>
      <c r="P66" s="32"/>
      <c r="Q66" s="32"/>
      <c r="R66" s="32"/>
      <c r="S66" s="32"/>
      <c r="U66" s="36" t="s">
        <v>70</v>
      </c>
      <c r="V66" s="36" t="s">
        <v>71</v>
      </c>
      <c r="W66" s="36"/>
      <c r="X66" s="36"/>
      <c r="Y66" s="36"/>
      <c r="Z66" s="36"/>
      <c r="AA66" s="36"/>
      <c r="AB66" s="36"/>
      <c r="AC66" s="36"/>
      <c r="AE66" s="37" t="s">
        <v>78</v>
      </c>
      <c r="AF66" s="37" t="s">
        <v>79</v>
      </c>
      <c r="AG66" s="37"/>
      <c r="AH66" s="37"/>
      <c r="AI66" s="37"/>
      <c r="AJ66" s="37"/>
      <c r="AK66" s="37"/>
      <c r="AL66" s="37"/>
      <c r="AM66" s="37"/>
    </row>
    <row r="67" spans="1:39" s="3" customFormat="1" x14ac:dyDescent="0.25">
      <c r="K67" s="33"/>
      <c r="L67" s="33"/>
      <c r="M67" s="35"/>
      <c r="N67" s="33"/>
      <c r="O67" s="33"/>
      <c r="P67" s="33"/>
      <c r="Q67" s="33"/>
      <c r="R67" s="33"/>
      <c r="S67" s="33"/>
      <c r="U67" s="4"/>
      <c r="V67" s="4"/>
      <c r="W67" s="4"/>
      <c r="X67" s="4"/>
      <c r="Y67" s="4"/>
      <c r="Z67" s="4"/>
      <c r="AA67" s="4"/>
      <c r="AB67" s="4"/>
      <c r="AC67" s="4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ht="15" customHeight="1" x14ac:dyDescent="0.25">
      <c r="A68" s="46" t="s">
        <v>0</v>
      </c>
      <c r="B68" s="46" t="s">
        <v>52</v>
      </c>
      <c r="C68" s="46" t="s">
        <v>1</v>
      </c>
      <c r="D68" s="46" t="s">
        <v>2</v>
      </c>
      <c r="E68" s="46" t="s">
        <v>4</v>
      </c>
      <c r="F68" s="46" t="s">
        <v>3</v>
      </c>
      <c r="G68" s="46" t="s">
        <v>5</v>
      </c>
      <c r="H68" s="46" t="s">
        <v>51</v>
      </c>
      <c r="I68" s="47" t="s">
        <v>7</v>
      </c>
      <c r="K68" s="46" t="s">
        <v>0</v>
      </c>
      <c r="L68" s="46" t="s">
        <v>63</v>
      </c>
      <c r="M68" s="46" t="s">
        <v>1</v>
      </c>
      <c r="N68" s="46" t="s">
        <v>2</v>
      </c>
      <c r="O68" s="46" t="s">
        <v>4</v>
      </c>
      <c r="P68" s="46" t="s">
        <v>3</v>
      </c>
      <c r="Q68" s="46" t="s">
        <v>5</v>
      </c>
      <c r="R68" s="46" t="s">
        <v>51</v>
      </c>
      <c r="S68" s="47" t="s">
        <v>7</v>
      </c>
      <c r="T68" s="24"/>
      <c r="U68" s="46" t="s">
        <v>0</v>
      </c>
      <c r="V68" s="46" t="s">
        <v>71</v>
      </c>
      <c r="W68" s="46" t="s">
        <v>1</v>
      </c>
      <c r="X68" s="46" t="s">
        <v>2</v>
      </c>
      <c r="Y68" s="46" t="s">
        <v>4</v>
      </c>
      <c r="Z68" s="46" t="s">
        <v>3</v>
      </c>
      <c r="AA68" s="46" t="s">
        <v>5</v>
      </c>
      <c r="AB68" s="46" t="s">
        <v>51</v>
      </c>
      <c r="AC68" s="47" t="s">
        <v>7</v>
      </c>
      <c r="AE68" s="46" t="s">
        <v>0</v>
      </c>
      <c r="AF68" s="46" t="s">
        <v>79</v>
      </c>
      <c r="AG68" s="46" t="s">
        <v>1</v>
      </c>
      <c r="AH68" s="46" t="s">
        <v>2</v>
      </c>
      <c r="AI68" s="46" t="s">
        <v>4</v>
      </c>
      <c r="AJ68" s="46" t="s">
        <v>3</v>
      </c>
      <c r="AK68" s="46" t="s">
        <v>5</v>
      </c>
      <c r="AL68" s="46" t="s">
        <v>51</v>
      </c>
      <c r="AM68" s="47" t="s">
        <v>7</v>
      </c>
    </row>
    <row r="69" spans="1:39" x14ac:dyDescent="0.25">
      <c r="A69" s="46"/>
      <c r="B69" s="46"/>
      <c r="C69" s="46"/>
      <c r="D69" s="46"/>
      <c r="E69" s="46"/>
      <c r="F69" s="46"/>
      <c r="G69" s="46"/>
      <c r="H69" s="46"/>
      <c r="I69" s="47"/>
      <c r="K69" s="46"/>
      <c r="L69" s="46"/>
      <c r="M69" s="46"/>
      <c r="N69" s="46"/>
      <c r="O69" s="46"/>
      <c r="P69" s="46"/>
      <c r="Q69" s="46"/>
      <c r="R69" s="46"/>
      <c r="S69" s="47"/>
      <c r="T69" s="24"/>
      <c r="U69" s="46"/>
      <c r="V69" s="46"/>
      <c r="W69" s="46"/>
      <c r="X69" s="46"/>
      <c r="Y69" s="46"/>
      <c r="Z69" s="46"/>
      <c r="AA69" s="46"/>
      <c r="AB69" s="46"/>
      <c r="AC69" s="47"/>
      <c r="AE69" s="46"/>
      <c r="AF69" s="46"/>
      <c r="AG69" s="46"/>
      <c r="AH69" s="46"/>
      <c r="AI69" s="46"/>
      <c r="AJ69" s="46"/>
      <c r="AK69" s="46"/>
      <c r="AL69" s="46"/>
      <c r="AM69" s="47"/>
    </row>
    <row r="70" spans="1:39" x14ac:dyDescent="0.25">
      <c r="A70" s="46"/>
      <c r="B70" s="46"/>
      <c r="C70" s="46"/>
      <c r="D70" s="46"/>
      <c r="E70" s="46"/>
      <c r="F70" s="46"/>
      <c r="G70" s="46"/>
      <c r="H70" s="46"/>
      <c r="I70" s="47"/>
      <c r="K70" s="46"/>
      <c r="L70" s="46"/>
      <c r="M70" s="46"/>
      <c r="N70" s="46"/>
      <c r="O70" s="46"/>
      <c r="P70" s="46"/>
      <c r="Q70" s="46"/>
      <c r="R70" s="46"/>
      <c r="S70" s="47"/>
      <c r="T70" s="24"/>
      <c r="U70" s="46"/>
      <c r="V70" s="46"/>
      <c r="W70" s="46"/>
      <c r="X70" s="46"/>
      <c r="Y70" s="46"/>
      <c r="Z70" s="46"/>
      <c r="AA70" s="46"/>
      <c r="AB70" s="46"/>
      <c r="AC70" s="47"/>
      <c r="AE70" s="46"/>
      <c r="AF70" s="46"/>
      <c r="AG70" s="46"/>
      <c r="AH70" s="46"/>
      <c r="AI70" s="46"/>
      <c r="AJ70" s="46"/>
      <c r="AK70" s="46"/>
      <c r="AL70" s="46"/>
      <c r="AM70" s="47"/>
    </row>
    <row r="71" spans="1:39" x14ac:dyDescent="0.25">
      <c r="A71" s="20">
        <v>1</v>
      </c>
      <c r="B71" s="20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16"/>
      <c r="K71" s="20">
        <v>1</v>
      </c>
      <c r="L71" s="20">
        <v>6.4</v>
      </c>
      <c r="M71" s="23">
        <v>90</v>
      </c>
      <c r="N71" s="20">
        <v>1490</v>
      </c>
      <c r="O71" s="20">
        <v>930</v>
      </c>
      <c r="P71" s="20">
        <v>560</v>
      </c>
      <c r="Q71" s="20">
        <v>750</v>
      </c>
      <c r="R71" s="21">
        <v>4.6875000000000007E-3</v>
      </c>
      <c r="S71" s="16"/>
      <c r="T71" s="1"/>
      <c r="U71" s="20">
        <v>1</v>
      </c>
      <c r="V71" s="20">
        <v>3.1</v>
      </c>
      <c r="W71" s="23">
        <v>90</v>
      </c>
      <c r="X71" s="20">
        <v>930</v>
      </c>
      <c r="Y71" s="20">
        <v>1490</v>
      </c>
      <c r="Z71" s="20">
        <v>560</v>
      </c>
      <c r="AA71" s="20">
        <v>750</v>
      </c>
      <c r="AB71" s="21">
        <v>4.6875000000000007E-3</v>
      </c>
      <c r="AC71" s="16"/>
      <c r="AE71" s="20">
        <v>1</v>
      </c>
      <c r="AF71" s="20">
        <v>15.5</v>
      </c>
      <c r="AG71" s="23">
        <v>90</v>
      </c>
      <c r="AH71" s="20">
        <v>930</v>
      </c>
      <c r="AI71" s="20">
        <v>560</v>
      </c>
      <c r="AJ71" s="20">
        <v>1490</v>
      </c>
      <c r="AK71" s="20">
        <v>750</v>
      </c>
      <c r="AL71" s="21">
        <v>4.6875000000000007E-3</v>
      </c>
      <c r="AM71" s="16"/>
    </row>
    <row r="72" spans="1:39" x14ac:dyDescent="0.25">
      <c r="A72" s="20">
        <v>2</v>
      </c>
      <c r="B72" s="20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16"/>
      <c r="K72" s="20">
        <v>2</v>
      </c>
      <c r="L72" s="20">
        <v>6.6</v>
      </c>
      <c r="M72" s="23">
        <v>250</v>
      </c>
      <c r="N72" s="20">
        <v>2240</v>
      </c>
      <c r="O72" s="20">
        <v>1410</v>
      </c>
      <c r="P72" s="20">
        <v>850</v>
      </c>
      <c r="Q72" s="20">
        <v>1120</v>
      </c>
      <c r="R72" s="21">
        <v>1.8750000000000003E-2</v>
      </c>
      <c r="S72" s="16"/>
      <c r="T72" s="1"/>
      <c r="U72" s="20">
        <v>2</v>
      </c>
      <c r="V72" s="20">
        <v>3.2</v>
      </c>
      <c r="W72" s="23">
        <v>250</v>
      </c>
      <c r="X72" s="20">
        <v>1410</v>
      </c>
      <c r="Y72" s="20">
        <v>2240</v>
      </c>
      <c r="Z72" s="20">
        <v>850</v>
      </c>
      <c r="AA72" s="20">
        <v>1120</v>
      </c>
      <c r="AB72" s="21">
        <v>1.8750000000000003E-2</v>
      </c>
      <c r="AC72" s="16"/>
      <c r="AE72" s="20">
        <v>2</v>
      </c>
      <c r="AF72" s="20">
        <v>16</v>
      </c>
      <c r="AG72" s="23">
        <v>250</v>
      </c>
      <c r="AH72" s="20">
        <v>1410</v>
      </c>
      <c r="AI72" s="20">
        <v>850</v>
      </c>
      <c r="AJ72" s="20">
        <v>2240</v>
      </c>
      <c r="AK72" s="20">
        <v>1120</v>
      </c>
      <c r="AL72" s="21">
        <v>1.8750000000000003E-2</v>
      </c>
      <c r="AM72" s="16"/>
    </row>
    <row r="73" spans="1:39" x14ac:dyDescent="0.25">
      <c r="A73" s="20">
        <v>3</v>
      </c>
      <c r="B73" s="20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16"/>
      <c r="K73" s="20">
        <v>3</v>
      </c>
      <c r="L73" s="20">
        <v>6.8</v>
      </c>
      <c r="M73" s="23">
        <v>670</v>
      </c>
      <c r="N73" s="20">
        <v>3360</v>
      </c>
      <c r="O73" s="20">
        <v>2110</v>
      </c>
      <c r="P73" s="20">
        <v>1250</v>
      </c>
      <c r="Q73" s="20">
        <v>1680</v>
      </c>
      <c r="R73" s="21">
        <v>7.5000000000000011E-2</v>
      </c>
      <c r="S73" s="16"/>
      <c r="T73" s="1"/>
      <c r="U73" s="20">
        <v>3</v>
      </c>
      <c r="V73" s="20">
        <v>3.3</v>
      </c>
      <c r="W73" s="23">
        <v>670</v>
      </c>
      <c r="X73" s="20">
        <v>2110</v>
      </c>
      <c r="Y73" s="20">
        <v>3360</v>
      </c>
      <c r="Z73" s="20">
        <v>1250</v>
      </c>
      <c r="AA73" s="22">
        <v>1680</v>
      </c>
      <c r="AB73" s="21">
        <v>7.5000000000000011E-2</v>
      </c>
      <c r="AC73" s="16"/>
      <c r="AE73" s="20">
        <v>3</v>
      </c>
      <c r="AF73" s="20">
        <v>16.5</v>
      </c>
      <c r="AG73" s="23">
        <v>670</v>
      </c>
      <c r="AH73" s="22">
        <v>2110</v>
      </c>
      <c r="AI73" s="20">
        <v>1250</v>
      </c>
      <c r="AJ73" s="20">
        <v>3360</v>
      </c>
      <c r="AK73" s="20">
        <v>1680</v>
      </c>
      <c r="AL73" s="21">
        <v>7.5000000000000011E-2</v>
      </c>
      <c r="AM73" s="16"/>
    </row>
    <row r="74" spans="1:39" x14ac:dyDescent="0.25">
      <c r="A74" s="20">
        <v>4</v>
      </c>
      <c r="B74" s="20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16"/>
      <c r="K74" s="20">
        <v>4</v>
      </c>
      <c r="L74" s="20">
        <v>7</v>
      </c>
      <c r="M74" s="23">
        <v>1310</v>
      </c>
      <c r="N74" s="20">
        <v>5040</v>
      </c>
      <c r="O74" s="20">
        <v>3150</v>
      </c>
      <c r="P74" s="20">
        <v>1890</v>
      </c>
      <c r="Q74" s="20">
        <v>2530</v>
      </c>
      <c r="R74" s="21">
        <v>0.27</v>
      </c>
      <c r="S74" s="16"/>
      <c r="T74" s="1"/>
      <c r="U74" s="20">
        <v>4</v>
      </c>
      <c r="V74" s="20">
        <v>3.4</v>
      </c>
      <c r="W74" s="23">
        <v>1310</v>
      </c>
      <c r="X74" s="20">
        <v>3150</v>
      </c>
      <c r="Y74" s="20">
        <v>5040</v>
      </c>
      <c r="Z74" s="22">
        <v>1890</v>
      </c>
      <c r="AA74" s="22">
        <v>2530</v>
      </c>
      <c r="AB74" s="21">
        <v>0.27</v>
      </c>
      <c r="AC74" s="16"/>
      <c r="AE74" s="20">
        <v>4</v>
      </c>
      <c r="AF74" s="20">
        <v>17</v>
      </c>
      <c r="AG74" s="23">
        <v>1310</v>
      </c>
      <c r="AH74" s="22">
        <v>3150</v>
      </c>
      <c r="AI74" s="20">
        <v>1890</v>
      </c>
      <c r="AJ74" s="22">
        <v>5040</v>
      </c>
      <c r="AK74" s="20">
        <v>2530</v>
      </c>
      <c r="AL74" s="21">
        <v>0.27</v>
      </c>
      <c r="AM74" s="16"/>
    </row>
    <row r="75" spans="1:39" x14ac:dyDescent="0.25">
      <c r="A75" s="20">
        <v>5</v>
      </c>
      <c r="B75" s="20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16"/>
      <c r="K75" s="20">
        <v>5</v>
      </c>
      <c r="L75" s="20">
        <v>7.2</v>
      </c>
      <c r="M75" s="23">
        <v>2560</v>
      </c>
      <c r="N75" s="20">
        <v>7570</v>
      </c>
      <c r="O75" s="20">
        <v>4720</v>
      </c>
      <c r="P75" s="20">
        <v>2830</v>
      </c>
      <c r="Q75" s="20">
        <v>3790</v>
      </c>
      <c r="R75" s="21">
        <v>0.34446614583333335</v>
      </c>
      <c r="S75" s="16"/>
      <c r="T75" s="1"/>
      <c r="U75" s="20">
        <v>5</v>
      </c>
      <c r="V75" s="20">
        <v>3.5</v>
      </c>
      <c r="W75" s="23">
        <v>2560</v>
      </c>
      <c r="X75" s="22">
        <v>4720</v>
      </c>
      <c r="Y75" s="22">
        <v>7570</v>
      </c>
      <c r="Z75" s="22">
        <v>2830</v>
      </c>
      <c r="AA75" s="22">
        <v>3790</v>
      </c>
      <c r="AB75" s="21">
        <v>0.34446614583333335</v>
      </c>
      <c r="AC75" s="16"/>
      <c r="AE75" s="20">
        <v>5</v>
      </c>
      <c r="AF75" s="20">
        <v>17.5</v>
      </c>
      <c r="AG75" s="23">
        <v>2560</v>
      </c>
      <c r="AH75" s="22">
        <v>4720</v>
      </c>
      <c r="AI75" s="22">
        <v>2830</v>
      </c>
      <c r="AJ75" s="22">
        <v>7570</v>
      </c>
      <c r="AK75" s="22">
        <v>3790</v>
      </c>
      <c r="AL75" s="21">
        <v>0.34446614583333335</v>
      </c>
      <c r="AM75" s="16"/>
    </row>
    <row r="76" spans="1:39" x14ac:dyDescent="0.25">
      <c r="A76" s="20">
        <v>6</v>
      </c>
      <c r="B76" s="20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16" t="s">
        <v>112</v>
      </c>
      <c r="K76" s="20">
        <v>6</v>
      </c>
      <c r="L76" s="20">
        <v>7.4</v>
      </c>
      <c r="M76" s="23">
        <v>4990</v>
      </c>
      <c r="N76" s="20">
        <v>11330</v>
      </c>
      <c r="O76" s="20">
        <v>7090</v>
      </c>
      <c r="P76" s="20">
        <v>4240</v>
      </c>
      <c r="Q76" s="20">
        <v>5680</v>
      </c>
      <c r="R76" s="21">
        <v>0.45553385416666664</v>
      </c>
      <c r="S76" s="16" t="s">
        <v>117</v>
      </c>
      <c r="T76" s="1"/>
      <c r="U76" s="20">
        <v>6</v>
      </c>
      <c r="V76" s="20">
        <v>3.6</v>
      </c>
      <c r="W76" s="23">
        <v>4990</v>
      </c>
      <c r="X76" s="22">
        <v>7090</v>
      </c>
      <c r="Y76" s="22">
        <v>11330</v>
      </c>
      <c r="Z76" s="22">
        <v>4240</v>
      </c>
      <c r="AA76" s="22">
        <v>5680</v>
      </c>
      <c r="AB76" s="21">
        <v>0.45553385416666664</v>
      </c>
      <c r="AC76" s="16" t="s">
        <v>122</v>
      </c>
      <c r="AE76" s="20">
        <v>6</v>
      </c>
      <c r="AF76" s="20">
        <v>18</v>
      </c>
      <c r="AG76" s="23">
        <v>4990</v>
      </c>
      <c r="AH76" s="22">
        <v>7090</v>
      </c>
      <c r="AI76" s="22">
        <v>4240</v>
      </c>
      <c r="AJ76" s="22">
        <v>11330</v>
      </c>
      <c r="AK76" s="22">
        <v>5680</v>
      </c>
      <c r="AL76" s="21">
        <v>0.45553385416666664</v>
      </c>
      <c r="AM76" s="16" t="s">
        <v>127</v>
      </c>
    </row>
    <row r="77" spans="1:39" x14ac:dyDescent="0.25">
      <c r="A77" s="20">
        <v>7</v>
      </c>
      <c r="B77" s="20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105</v>
      </c>
      <c r="I77" s="16" t="s">
        <v>113</v>
      </c>
      <c r="K77" s="20">
        <v>7</v>
      </c>
      <c r="L77" s="20">
        <v>7.6</v>
      </c>
      <c r="M77" s="23">
        <v>9800</v>
      </c>
      <c r="N77" s="20">
        <v>17010</v>
      </c>
      <c r="O77" s="20">
        <v>10640</v>
      </c>
      <c r="P77" s="20">
        <v>6370</v>
      </c>
      <c r="Q77" s="20">
        <v>8510</v>
      </c>
      <c r="R77" s="21">
        <v>0.72920138888888886</v>
      </c>
      <c r="S77" s="16" t="s">
        <v>118</v>
      </c>
      <c r="T77" s="1"/>
      <c r="U77" s="20">
        <v>7</v>
      </c>
      <c r="V77" s="20">
        <v>3.7</v>
      </c>
      <c r="W77" s="23">
        <v>9800</v>
      </c>
      <c r="X77" s="22">
        <v>10640</v>
      </c>
      <c r="Y77" s="22">
        <v>17010</v>
      </c>
      <c r="Z77" s="22">
        <v>6370</v>
      </c>
      <c r="AA77" s="22">
        <v>8510</v>
      </c>
      <c r="AB77" s="21">
        <v>0.72920138888888886</v>
      </c>
      <c r="AC77" s="16" t="s">
        <v>123</v>
      </c>
      <c r="AE77" s="20">
        <v>7</v>
      </c>
      <c r="AF77" s="20">
        <v>19</v>
      </c>
      <c r="AG77" s="23">
        <v>9800</v>
      </c>
      <c r="AH77" s="22">
        <v>10640</v>
      </c>
      <c r="AI77" s="22">
        <v>6370</v>
      </c>
      <c r="AJ77" s="22">
        <v>17010</v>
      </c>
      <c r="AK77" s="22">
        <v>8510</v>
      </c>
      <c r="AL77" s="21">
        <v>0.72920138888888886</v>
      </c>
      <c r="AM77" s="16" t="s">
        <v>128</v>
      </c>
    </row>
    <row r="78" spans="1:39" x14ac:dyDescent="0.25">
      <c r="A78" s="20">
        <v>8</v>
      </c>
      <c r="B78" s="20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106</v>
      </c>
      <c r="I78" s="16" t="s">
        <v>114</v>
      </c>
      <c r="K78" s="20">
        <v>8</v>
      </c>
      <c r="L78" s="20">
        <v>7.8</v>
      </c>
      <c r="M78" s="23">
        <v>19220</v>
      </c>
      <c r="N78" s="20">
        <v>25520</v>
      </c>
      <c r="O78" s="20">
        <v>15950</v>
      </c>
      <c r="P78" s="20">
        <v>9570</v>
      </c>
      <c r="Q78" s="20">
        <v>12750</v>
      </c>
      <c r="R78" s="20" t="s">
        <v>108</v>
      </c>
      <c r="S78" s="16" t="s">
        <v>119</v>
      </c>
      <c r="T78" s="1"/>
      <c r="U78" s="20">
        <v>8</v>
      </c>
      <c r="V78" s="20">
        <v>3.8</v>
      </c>
      <c r="W78" s="23">
        <v>19220</v>
      </c>
      <c r="X78" s="22">
        <v>15950</v>
      </c>
      <c r="Y78" s="22">
        <v>25520</v>
      </c>
      <c r="Z78" s="22">
        <v>9570</v>
      </c>
      <c r="AA78" s="22">
        <v>12750</v>
      </c>
      <c r="AB78" s="20" t="s">
        <v>108</v>
      </c>
      <c r="AC78" s="16" t="s">
        <v>124</v>
      </c>
      <c r="AE78" s="20">
        <v>8</v>
      </c>
      <c r="AF78" s="20">
        <v>20</v>
      </c>
      <c r="AG78" s="23">
        <v>19220</v>
      </c>
      <c r="AH78" s="22">
        <v>15950</v>
      </c>
      <c r="AI78" s="22">
        <v>9570</v>
      </c>
      <c r="AJ78" s="22">
        <v>25520</v>
      </c>
      <c r="AK78" s="22">
        <v>12750</v>
      </c>
      <c r="AL78" s="20" t="s">
        <v>108</v>
      </c>
      <c r="AM78" s="16" t="s">
        <v>129</v>
      </c>
    </row>
    <row r="79" spans="1:39" x14ac:dyDescent="0.25">
      <c r="A79" s="20">
        <v>9</v>
      </c>
      <c r="B79" s="20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110</v>
      </c>
      <c r="I79" s="16" t="s">
        <v>115</v>
      </c>
      <c r="K79" s="20">
        <v>9</v>
      </c>
      <c r="L79" s="20">
        <v>8</v>
      </c>
      <c r="M79" s="23">
        <v>52710</v>
      </c>
      <c r="N79" s="20">
        <v>38270</v>
      </c>
      <c r="O79" s="20">
        <v>23920</v>
      </c>
      <c r="P79" s="20">
        <v>14350</v>
      </c>
      <c r="Q79" s="20">
        <v>19150</v>
      </c>
      <c r="R79" s="20" t="s">
        <v>109</v>
      </c>
      <c r="S79" s="16" t="s">
        <v>120</v>
      </c>
      <c r="T79" s="1"/>
      <c r="U79" s="20">
        <v>9</v>
      </c>
      <c r="V79" s="20">
        <v>3.9</v>
      </c>
      <c r="W79" s="23">
        <v>52710</v>
      </c>
      <c r="X79" s="22">
        <v>23920</v>
      </c>
      <c r="Y79" s="22">
        <v>38270</v>
      </c>
      <c r="Z79" s="22">
        <v>14350</v>
      </c>
      <c r="AA79" s="22">
        <v>19150</v>
      </c>
      <c r="AB79" s="20" t="s">
        <v>109</v>
      </c>
      <c r="AC79" s="16" t="s">
        <v>125</v>
      </c>
      <c r="AE79" s="20">
        <v>9</v>
      </c>
      <c r="AF79" s="20">
        <v>21</v>
      </c>
      <c r="AG79" s="23">
        <v>52710</v>
      </c>
      <c r="AH79" s="22">
        <v>23920</v>
      </c>
      <c r="AI79" s="22">
        <v>14350</v>
      </c>
      <c r="AJ79" s="22">
        <v>38270</v>
      </c>
      <c r="AK79" s="22">
        <v>19150</v>
      </c>
      <c r="AL79" s="20" t="s">
        <v>109</v>
      </c>
      <c r="AM79" s="16" t="s">
        <v>130</v>
      </c>
    </row>
    <row r="80" spans="1:39" x14ac:dyDescent="0.25">
      <c r="A80" s="20">
        <v>10</v>
      </c>
      <c r="B80" s="20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107</v>
      </c>
      <c r="I80" s="16" t="s">
        <v>116</v>
      </c>
      <c r="K80" s="20">
        <v>10</v>
      </c>
      <c r="L80" s="20">
        <v>8.4</v>
      </c>
      <c r="M80" s="23">
        <v>127210</v>
      </c>
      <c r="N80" s="20">
        <v>57410</v>
      </c>
      <c r="O80" s="20">
        <v>35890</v>
      </c>
      <c r="P80" s="20">
        <v>21520</v>
      </c>
      <c r="Q80" s="20">
        <v>28690</v>
      </c>
      <c r="R80" s="20" t="s">
        <v>111</v>
      </c>
      <c r="S80" s="16" t="s">
        <v>121</v>
      </c>
      <c r="T80" s="1"/>
      <c r="U80" s="20">
        <v>10</v>
      </c>
      <c r="V80" s="20">
        <v>4</v>
      </c>
      <c r="W80" s="23">
        <v>127210</v>
      </c>
      <c r="X80" s="22">
        <v>35890</v>
      </c>
      <c r="Y80" s="22">
        <v>57410</v>
      </c>
      <c r="Z80" s="22">
        <v>21520</v>
      </c>
      <c r="AA80" s="22">
        <v>28690</v>
      </c>
      <c r="AB80" s="20" t="s">
        <v>111</v>
      </c>
      <c r="AC80" s="16" t="s">
        <v>126</v>
      </c>
      <c r="AE80" s="20">
        <v>10</v>
      </c>
      <c r="AF80" s="20">
        <v>22.5</v>
      </c>
      <c r="AG80" s="23">
        <v>127210</v>
      </c>
      <c r="AH80" s="22">
        <v>35890</v>
      </c>
      <c r="AI80" s="22">
        <v>21520</v>
      </c>
      <c r="AJ80" s="22">
        <v>57410</v>
      </c>
      <c r="AK80" s="22">
        <v>28690</v>
      </c>
      <c r="AL80" s="20" t="s">
        <v>111</v>
      </c>
      <c r="AM80" s="16" t="s">
        <v>131</v>
      </c>
    </row>
    <row r="83" spans="1:39" s="25" customFormat="1" x14ac:dyDescent="0.25">
      <c r="A83" s="25" t="s">
        <v>17</v>
      </c>
      <c r="B83" s="25" t="s">
        <v>139</v>
      </c>
      <c r="C83" s="25" t="s">
        <v>16</v>
      </c>
      <c r="K83" s="32" t="s">
        <v>62</v>
      </c>
      <c r="L83" s="32" t="s">
        <v>63</v>
      </c>
      <c r="M83" s="34"/>
      <c r="N83" s="32"/>
      <c r="O83" s="32"/>
      <c r="P83" s="32"/>
      <c r="Q83" s="32"/>
      <c r="R83" s="32"/>
      <c r="S83" s="32"/>
      <c r="U83" s="36" t="s">
        <v>70</v>
      </c>
      <c r="V83" s="36" t="s">
        <v>71</v>
      </c>
      <c r="W83" s="36"/>
      <c r="X83" s="36"/>
      <c r="Y83" s="36"/>
      <c r="Z83" s="36"/>
      <c r="AA83" s="36"/>
      <c r="AB83" s="36"/>
      <c r="AC83" s="36"/>
      <c r="AE83" s="37" t="s">
        <v>78</v>
      </c>
      <c r="AF83" s="37" t="s">
        <v>79</v>
      </c>
      <c r="AG83" s="37"/>
      <c r="AH83" s="37"/>
      <c r="AI83" s="37"/>
      <c r="AJ83" s="37"/>
      <c r="AK83" s="37"/>
      <c r="AL83" s="37"/>
      <c r="AM83" s="37"/>
    </row>
    <row r="84" spans="1:39" s="3" customFormat="1" x14ac:dyDescent="0.25">
      <c r="K84" s="33"/>
      <c r="L84" s="33"/>
      <c r="M84" s="35"/>
      <c r="N84" s="33"/>
      <c r="O84" s="33"/>
      <c r="P84" s="33"/>
      <c r="Q84" s="33"/>
      <c r="R84" s="33"/>
      <c r="S84" s="33"/>
      <c r="U84" s="4"/>
      <c r="V84" s="4"/>
      <c r="W84" s="4"/>
      <c r="X84" s="4"/>
      <c r="Y84" s="4"/>
      <c r="Z84" s="4"/>
      <c r="AA84" s="4"/>
      <c r="AB84" s="4"/>
      <c r="AC84" s="4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ht="15" customHeight="1" x14ac:dyDescent="0.25">
      <c r="A85" s="46" t="s">
        <v>0</v>
      </c>
      <c r="B85" s="46" t="s">
        <v>52</v>
      </c>
      <c r="C85" s="46" t="s">
        <v>1</v>
      </c>
      <c r="D85" s="46" t="s">
        <v>2</v>
      </c>
      <c r="E85" s="46" t="s">
        <v>4</v>
      </c>
      <c r="F85" s="46" t="s">
        <v>3</v>
      </c>
      <c r="G85" s="46" t="s">
        <v>5</v>
      </c>
      <c r="H85" s="46" t="s">
        <v>51</v>
      </c>
      <c r="I85" s="47" t="s">
        <v>7</v>
      </c>
      <c r="K85" s="46" t="s">
        <v>0</v>
      </c>
      <c r="L85" s="46" t="s">
        <v>63</v>
      </c>
      <c r="M85" s="46" t="s">
        <v>1</v>
      </c>
      <c r="N85" s="46" t="s">
        <v>2</v>
      </c>
      <c r="O85" s="46" t="s">
        <v>4</v>
      </c>
      <c r="P85" s="46" t="s">
        <v>3</v>
      </c>
      <c r="Q85" s="46" t="s">
        <v>5</v>
      </c>
      <c r="R85" s="46" t="s">
        <v>51</v>
      </c>
      <c r="S85" s="47" t="s">
        <v>7</v>
      </c>
      <c r="T85" s="24"/>
      <c r="U85" s="46" t="s">
        <v>0</v>
      </c>
      <c r="V85" s="46" t="s">
        <v>71</v>
      </c>
      <c r="W85" s="46" t="s">
        <v>1</v>
      </c>
      <c r="X85" s="46" t="s">
        <v>2</v>
      </c>
      <c r="Y85" s="46" t="s">
        <v>4</v>
      </c>
      <c r="Z85" s="46" t="s">
        <v>3</v>
      </c>
      <c r="AA85" s="46" t="s">
        <v>5</v>
      </c>
      <c r="AB85" s="46" t="s">
        <v>51</v>
      </c>
      <c r="AC85" s="47" t="s">
        <v>7</v>
      </c>
      <c r="AE85" s="46" t="s">
        <v>0</v>
      </c>
      <c r="AF85" s="46" t="s">
        <v>79</v>
      </c>
      <c r="AG85" s="46" t="s">
        <v>1</v>
      </c>
      <c r="AH85" s="46" t="s">
        <v>2</v>
      </c>
      <c r="AI85" s="46" t="s">
        <v>4</v>
      </c>
      <c r="AJ85" s="46" t="s">
        <v>3</v>
      </c>
      <c r="AK85" s="46" t="s">
        <v>5</v>
      </c>
      <c r="AL85" s="46" t="s">
        <v>51</v>
      </c>
      <c r="AM85" s="47" t="s">
        <v>7</v>
      </c>
    </row>
    <row r="86" spans="1:39" x14ac:dyDescent="0.25">
      <c r="A86" s="46"/>
      <c r="B86" s="46"/>
      <c r="C86" s="46"/>
      <c r="D86" s="46"/>
      <c r="E86" s="46"/>
      <c r="F86" s="46"/>
      <c r="G86" s="46"/>
      <c r="H86" s="46"/>
      <c r="I86" s="47"/>
      <c r="K86" s="46"/>
      <c r="L86" s="46"/>
      <c r="M86" s="46"/>
      <c r="N86" s="46"/>
      <c r="O86" s="46"/>
      <c r="P86" s="46"/>
      <c r="Q86" s="46"/>
      <c r="R86" s="46"/>
      <c r="S86" s="47"/>
      <c r="T86" s="24"/>
      <c r="U86" s="46"/>
      <c r="V86" s="46"/>
      <c r="W86" s="46"/>
      <c r="X86" s="46"/>
      <c r="Y86" s="46"/>
      <c r="Z86" s="46"/>
      <c r="AA86" s="46"/>
      <c r="AB86" s="46"/>
      <c r="AC86" s="47"/>
      <c r="AE86" s="46"/>
      <c r="AF86" s="46"/>
      <c r="AG86" s="46"/>
      <c r="AH86" s="46"/>
      <c r="AI86" s="46"/>
      <c r="AJ86" s="46"/>
      <c r="AK86" s="46"/>
      <c r="AL86" s="46"/>
      <c r="AM86" s="47"/>
    </row>
    <row r="87" spans="1:39" x14ac:dyDescent="0.25">
      <c r="A87" s="46"/>
      <c r="B87" s="46"/>
      <c r="C87" s="46"/>
      <c r="D87" s="46"/>
      <c r="E87" s="46"/>
      <c r="F87" s="46"/>
      <c r="G87" s="46"/>
      <c r="H87" s="46"/>
      <c r="I87" s="47"/>
      <c r="K87" s="46"/>
      <c r="L87" s="46"/>
      <c r="M87" s="46"/>
      <c r="N87" s="46"/>
      <c r="O87" s="46"/>
      <c r="P87" s="46"/>
      <c r="Q87" s="46"/>
      <c r="R87" s="46"/>
      <c r="S87" s="47"/>
      <c r="T87" s="24"/>
      <c r="U87" s="46"/>
      <c r="V87" s="46"/>
      <c r="W87" s="46"/>
      <c r="X87" s="46"/>
      <c r="Y87" s="46"/>
      <c r="Z87" s="46"/>
      <c r="AA87" s="46"/>
      <c r="AB87" s="46"/>
      <c r="AC87" s="47"/>
      <c r="AE87" s="46"/>
      <c r="AF87" s="46"/>
      <c r="AG87" s="46"/>
      <c r="AH87" s="46"/>
      <c r="AI87" s="46"/>
      <c r="AJ87" s="46"/>
      <c r="AK87" s="46"/>
      <c r="AL87" s="46"/>
      <c r="AM87" s="47"/>
    </row>
    <row r="88" spans="1:39" x14ac:dyDescent="0.25">
      <c r="A88" s="20">
        <v>1</v>
      </c>
      <c r="B88" s="20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16"/>
      <c r="K88" s="20">
        <v>1</v>
      </c>
      <c r="L88" s="20">
        <v>8.1999999999999993</v>
      </c>
      <c r="M88" s="23">
        <v>810</v>
      </c>
      <c r="N88" s="20">
        <v>71680</v>
      </c>
      <c r="O88" s="20">
        <v>89600</v>
      </c>
      <c r="P88" s="20">
        <v>143360</v>
      </c>
      <c r="Q88" s="20">
        <v>53760</v>
      </c>
      <c r="R88" s="21">
        <v>5.6250000000000008E-2</v>
      </c>
      <c r="S88" s="16"/>
      <c r="T88" s="1"/>
      <c r="U88" s="20">
        <v>1</v>
      </c>
      <c r="V88" s="20">
        <v>4</v>
      </c>
      <c r="W88" s="23">
        <v>810</v>
      </c>
      <c r="X88" s="20">
        <v>71680</v>
      </c>
      <c r="Y88" s="20">
        <v>143360</v>
      </c>
      <c r="Z88" s="20">
        <v>89600</v>
      </c>
      <c r="AA88" s="20">
        <v>53760</v>
      </c>
      <c r="AB88" s="21">
        <v>5.6250000000000008E-2</v>
      </c>
      <c r="AC88" s="16"/>
      <c r="AE88" s="20">
        <v>1</v>
      </c>
      <c r="AF88" s="20">
        <v>20.5</v>
      </c>
      <c r="AG88" s="23">
        <v>810</v>
      </c>
      <c r="AH88" s="20">
        <v>71680</v>
      </c>
      <c r="AI88" s="20">
        <v>53760</v>
      </c>
      <c r="AJ88" s="20">
        <v>143360</v>
      </c>
      <c r="AK88" s="20">
        <v>53760</v>
      </c>
      <c r="AL88" s="21">
        <v>5.6250000000000008E-2</v>
      </c>
      <c r="AM88" s="16"/>
    </row>
    <row r="89" spans="1:39" x14ac:dyDescent="0.25">
      <c r="A89" s="20">
        <v>2</v>
      </c>
      <c r="B89" s="20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16"/>
      <c r="K89" s="20">
        <v>2</v>
      </c>
      <c r="L89" s="20">
        <v>8.4</v>
      </c>
      <c r="M89" s="23">
        <v>2220</v>
      </c>
      <c r="N89" s="20">
        <v>107520</v>
      </c>
      <c r="O89" s="20">
        <v>135680</v>
      </c>
      <c r="P89" s="20">
        <v>215040</v>
      </c>
      <c r="Q89" s="20">
        <v>81920</v>
      </c>
      <c r="R89" s="21">
        <v>0.22500000000000003</v>
      </c>
      <c r="S89" s="16"/>
      <c r="T89" s="1"/>
      <c r="U89" s="20">
        <v>2</v>
      </c>
      <c r="V89" s="20">
        <v>4.2</v>
      </c>
      <c r="W89" s="23">
        <v>2220</v>
      </c>
      <c r="X89" s="20">
        <v>107520</v>
      </c>
      <c r="Y89" s="20">
        <v>215040</v>
      </c>
      <c r="Z89" s="20">
        <v>135680</v>
      </c>
      <c r="AA89" s="20">
        <v>81920</v>
      </c>
      <c r="AB89" s="21">
        <v>0.22500000000000003</v>
      </c>
      <c r="AC89" s="16"/>
      <c r="AE89" s="20">
        <v>2</v>
      </c>
      <c r="AF89" s="20">
        <v>21</v>
      </c>
      <c r="AG89" s="23">
        <v>2220</v>
      </c>
      <c r="AH89" s="20">
        <v>107520</v>
      </c>
      <c r="AI89" s="20">
        <v>81920</v>
      </c>
      <c r="AJ89" s="20">
        <v>215040</v>
      </c>
      <c r="AK89" s="20">
        <v>81920</v>
      </c>
      <c r="AL89" s="21">
        <v>0.22500000000000003</v>
      </c>
      <c r="AM89" s="16"/>
    </row>
    <row r="90" spans="1:39" x14ac:dyDescent="0.25">
      <c r="A90" s="20">
        <v>3</v>
      </c>
      <c r="B90" s="20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16"/>
      <c r="K90" s="20">
        <v>3</v>
      </c>
      <c r="L90" s="20">
        <v>9</v>
      </c>
      <c r="M90" s="23">
        <v>6000</v>
      </c>
      <c r="N90" s="20">
        <v>161280</v>
      </c>
      <c r="O90" s="20">
        <v>202240</v>
      </c>
      <c r="P90" s="20">
        <v>322560</v>
      </c>
      <c r="Q90" s="20">
        <v>120320</v>
      </c>
      <c r="R90" s="21">
        <v>0.90000000000000013</v>
      </c>
      <c r="S90" s="16"/>
      <c r="T90" s="1"/>
      <c r="U90" s="20">
        <v>3</v>
      </c>
      <c r="V90" s="20">
        <v>4.5</v>
      </c>
      <c r="W90" s="23">
        <v>6000</v>
      </c>
      <c r="X90" s="20">
        <v>161280</v>
      </c>
      <c r="Y90" s="20">
        <v>322560</v>
      </c>
      <c r="Z90" s="20">
        <v>202240</v>
      </c>
      <c r="AA90" s="22">
        <v>120320</v>
      </c>
      <c r="AB90" s="21">
        <v>0.90000000000000013</v>
      </c>
      <c r="AC90" s="16"/>
      <c r="AE90" s="20">
        <v>3</v>
      </c>
      <c r="AF90" s="20">
        <v>21.5</v>
      </c>
      <c r="AG90" s="23">
        <v>6000</v>
      </c>
      <c r="AH90" s="22">
        <v>161280</v>
      </c>
      <c r="AI90" s="20">
        <v>120320</v>
      </c>
      <c r="AJ90" s="20">
        <v>322560</v>
      </c>
      <c r="AK90" s="20">
        <v>120320</v>
      </c>
      <c r="AL90" s="21">
        <v>0.90000000000000013</v>
      </c>
      <c r="AM90" s="16"/>
    </row>
    <row r="91" spans="1:39" x14ac:dyDescent="0.25">
      <c r="A91" s="20">
        <v>4</v>
      </c>
      <c r="B91" s="20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16"/>
      <c r="K91" s="20">
        <v>4</v>
      </c>
      <c r="L91" s="20">
        <v>9.6</v>
      </c>
      <c r="M91" s="23">
        <v>11760</v>
      </c>
      <c r="N91" s="20">
        <v>243200</v>
      </c>
      <c r="O91" s="20">
        <v>302080</v>
      </c>
      <c r="P91" s="20">
        <v>483840</v>
      </c>
      <c r="Q91" s="20">
        <v>181760</v>
      </c>
      <c r="R91" s="21" t="s">
        <v>146</v>
      </c>
      <c r="S91" s="16"/>
      <c r="T91" s="1"/>
      <c r="U91" s="20">
        <v>4</v>
      </c>
      <c r="V91" s="20">
        <v>4.7</v>
      </c>
      <c r="W91" s="23">
        <v>11760</v>
      </c>
      <c r="X91" s="20">
        <v>243200</v>
      </c>
      <c r="Y91" s="20">
        <v>483840</v>
      </c>
      <c r="Z91" s="22">
        <v>302080</v>
      </c>
      <c r="AA91" s="22">
        <v>181760</v>
      </c>
      <c r="AB91" s="21" t="s">
        <v>146</v>
      </c>
      <c r="AC91" s="16"/>
      <c r="AE91" s="20">
        <v>4</v>
      </c>
      <c r="AF91" s="20">
        <v>22</v>
      </c>
      <c r="AG91" s="23">
        <v>11760</v>
      </c>
      <c r="AH91" s="22">
        <v>243200</v>
      </c>
      <c r="AI91" s="20">
        <v>181760</v>
      </c>
      <c r="AJ91" s="22">
        <v>483840</v>
      </c>
      <c r="AK91" s="20">
        <v>181760</v>
      </c>
      <c r="AL91" s="21" t="s">
        <v>146</v>
      </c>
      <c r="AM91" s="16"/>
    </row>
    <row r="92" spans="1:39" x14ac:dyDescent="0.25">
      <c r="A92" s="20">
        <v>5</v>
      </c>
      <c r="B92" s="20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140</v>
      </c>
      <c r="I92" s="16"/>
      <c r="K92" s="20">
        <v>5</v>
      </c>
      <c r="L92" s="20">
        <v>10</v>
      </c>
      <c r="M92" s="23">
        <v>23010</v>
      </c>
      <c r="N92" s="20">
        <v>363520</v>
      </c>
      <c r="O92" s="20">
        <v>453120</v>
      </c>
      <c r="P92" s="20">
        <v>727040</v>
      </c>
      <c r="Q92" s="20">
        <v>271360</v>
      </c>
      <c r="R92" s="21" t="s">
        <v>148</v>
      </c>
      <c r="S92" s="16"/>
      <c r="T92" s="1"/>
      <c r="U92" s="20">
        <v>5</v>
      </c>
      <c r="V92" s="20">
        <v>5</v>
      </c>
      <c r="W92" s="23">
        <v>23010</v>
      </c>
      <c r="X92" s="22">
        <v>363520</v>
      </c>
      <c r="Y92" s="22">
        <v>727040</v>
      </c>
      <c r="Z92" s="22">
        <v>453120</v>
      </c>
      <c r="AA92" s="22">
        <v>271360</v>
      </c>
      <c r="AB92" s="21" t="s">
        <v>148</v>
      </c>
      <c r="AC92" s="16"/>
      <c r="AE92" s="20">
        <v>5</v>
      </c>
      <c r="AF92" s="20">
        <v>22.5</v>
      </c>
      <c r="AG92" s="23">
        <v>23010</v>
      </c>
      <c r="AH92" s="22">
        <v>363520</v>
      </c>
      <c r="AI92" s="22">
        <v>271360</v>
      </c>
      <c r="AJ92" s="22">
        <v>727040</v>
      </c>
      <c r="AK92" s="22">
        <v>271360</v>
      </c>
      <c r="AL92" s="21" t="s">
        <v>148</v>
      </c>
      <c r="AM92" s="16"/>
    </row>
    <row r="93" spans="1:39" x14ac:dyDescent="0.25">
      <c r="A93" s="20">
        <v>6</v>
      </c>
      <c r="B93" s="20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141</v>
      </c>
      <c r="I93" s="16"/>
      <c r="K93" s="20">
        <v>6</v>
      </c>
      <c r="L93" s="20">
        <v>11</v>
      </c>
      <c r="M93" s="23">
        <v>44910</v>
      </c>
      <c r="N93" s="20">
        <v>545280</v>
      </c>
      <c r="O93" s="20">
        <v>680960</v>
      </c>
      <c r="P93" s="20">
        <v>1088000</v>
      </c>
      <c r="Q93" s="20">
        <v>407040</v>
      </c>
      <c r="R93" s="21" t="s">
        <v>147</v>
      </c>
      <c r="S93" s="16"/>
      <c r="T93" s="1"/>
      <c r="U93" s="20">
        <v>6</v>
      </c>
      <c r="V93" s="20">
        <v>5.2</v>
      </c>
      <c r="W93" s="23">
        <v>44910</v>
      </c>
      <c r="X93" s="22">
        <v>545280</v>
      </c>
      <c r="Y93" s="22">
        <v>1088000</v>
      </c>
      <c r="Z93" s="22">
        <v>680960</v>
      </c>
      <c r="AA93" s="22">
        <v>407040</v>
      </c>
      <c r="AB93" s="21" t="s">
        <v>147</v>
      </c>
      <c r="AC93" s="16"/>
      <c r="AE93" s="20">
        <v>6</v>
      </c>
      <c r="AF93" s="20">
        <v>23</v>
      </c>
      <c r="AG93" s="23">
        <v>44910</v>
      </c>
      <c r="AH93" s="22">
        <v>545280</v>
      </c>
      <c r="AI93" s="22">
        <v>407040</v>
      </c>
      <c r="AJ93" s="22">
        <v>1088000</v>
      </c>
      <c r="AK93" s="22">
        <v>407040</v>
      </c>
      <c r="AL93" s="21" t="s">
        <v>147</v>
      </c>
      <c r="AM93" s="16"/>
    </row>
    <row r="94" spans="1:39" x14ac:dyDescent="0.25">
      <c r="A94" s="20">
        <v>7</v>
      </c>
      <c r="B94" s="20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142</v>
      </c>
      <c r="I94" s="16"/>
      <c r="K94" s="20">
        <v>7</v>
      </c>
      <c r="L94" s="20">
        <v>12</v>
      </c>
      <c r="M94" s="23">
        <v>88200</v>
      </c>
      <c r="N94" s="20">
        <v>816640</v>
      </c>
      <c r="O94" s="20">
        <v>1021440</v>
      </c>
      <c r="P94" s="20">
        <v>1633280</v>
      </c>
      <c r="Q94" s="20">
        <v>611840</v>
      </c>
      <c r="R94" s="21" t="s">
        <v>149</v>
      </c>
      <c r="S94" s="16"/>
      <c r="T94" s="1"/>
      <c r="U94" s="20">
        <v>7</v>
      </c>
      <c r="V94" s="20">
        <v>5.5</v>
      </c>
      <c r="W94" s="23">
        <v>88200</v>
      </c>
      <c r="X94" s="22">
        <v>816640</v>
      </c>
      <c r="Y94" s="22">
        <v>1633280</v>
      </c>
      <c r="Z94" s="22">
        <v>1021440</v>
      </c>
      <c r="AA94" s="22">
        <v>611840</v>
      </c>
      <c r="AB94" s="21" t="s">
        <v>149</v>
      </c>
      <c r="AC94" s="16"/>
      <c r="AE94" s="20">
        <v>7</v>
      </c>
      <c r="AF94" s="20">
        <v>23.5</v>
      </c>
      <c r="AG94" s="23">
        <v>88200</v>
      </c>
      <c r="AH94" s="22">
        <v>816640</v>
      </c>
      <c r="AI94" s="22">
        <v>611840</v>
      </c>
      <c r="AJ94" s="22">
        <v>1633280</v>
      </c>
      <c r="AK94" s="22">
        <v>611840</v>
      </c>
      <c r="AL94" s="21" t="s">
        <v>149</v>
      </c>
      <c r="AM94" s="16"/>
    </row>
    <row r="95" spans="1:39" x14ac:dyDescent="0.25">
      <c r="A95" s="20">
        <v>8</v>
      </c>
      <c r="B95" s="20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143</v>
      </c>
      <c r="I95" s="16"/>
      <c r="K95" s="20">
        <v>8</v>
      </c>
      <c r="L95" s="20">
        <v>12.6</v>
      </c>
      <c r="M95" s="23">
        <v>172950</v>
      </c>
      <c r="N95" s="20">
        <v>1223680</v>
      </c>
      <c r="O95" s="20">
        <v>1530880</v>
      </c>
      <c r="P95" s="20">
        <v>2449920</v>
      </c>
      <c r="Q95" s="20">
        <v>919040</v>
      </c>
      <c r="R95" s="20" t="s">
        <v>150</v>
      </c>
      <c r="S95" s="16"/>
      <c r="T95" s="1"/>
      <c r="U95" s="20">
        <v>8</v>
      </c>
      <c r="V95" s="20">
        <v>5.6</v>
      </c>
      <c r="W95" s="23">
        <v>172950</v>
      </c>
      <c r="X95" s="22">
        <v>1223680</v>
      </c>
      <c r="Y95" s="22">
        <v>2449920</v>
      </c>
      <c r="Z95" s="22">
        <v>1530880</v>
      </c>
      <c r="AA95" s="22">
        <v>919040</v>
      </c>
      <c r="AB95" s="20" t="s">
        <v>150</v>
      </c>
      <c r="AC95" s="16"/>
      <c r="AE95" s="20">
        <v>8</v>
      </c>
      <c r="AF95" s="20">
        <v>24</v>
      </c>
      <c r="AG95" s="23">
        <v>172950</v>
      </c>
      <c r="AH95" s="22">
        <v>1223680</v>
      </c>
      <c r="AI95" s="22">
        <v>919040</v>
      </c>
      <c r="AJ95" s="22">
        <v>2449920</v>
      </c>
      <c r="AK95" s="22">
        <v>919040</v>
      </c>
      <c r="AL95" s="20" t="s">
        <v>150</v>
      </c>
      <c r="AM95" s="16"/>
    </row>
    <row r="96" spans="1:39" x14ac:dyDescent="0.25">
      <c r="A96" s="20">
        <v>9</v>
      </c>
      <c r="B96" s="20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144</v>
      </c>
      <c r="I96" s="16"/>
      <c r="K96" s="20">
        <v>9</v>
      </c>
      <c r="L96" s="20">
        <v>13.6</v>
      </c>
      <c r="M96" s="23">
        <v>474390</v>
      </c>
      <c r="N96" s="20">
        <v>1838080</v>
      </c>
      <c r="O96" s="20">
        <v>2296320</v>
      </c>
      <c r="P96" s="20">
        <v>3673600</v>
      </c>
      <c r="Q96" s="20">
        <v>1377280</v>
      </c>
      <c r="R96" s="20" t="s">
        <v>151</v>
      </c>
      <c r="S96" s="16"/>
      <c r="T96" s="1"/>
      <c r="U96" s="20">
        <v>9</v>
      </c>
      <c r="V96" s="20">
        <v>5.8</v>
      </c>
      <c r="W96" s="23">
        <v>474390</v>
      </c>
      <c r="X96" s="22">
        <v>1838080</v>
      </c>
      <c r="Y96" s="22">
        <v>3673600</v>
      </c>
      <c r="Z96" s="22">
        <v>2296320</v>
      </c>
      <c r="AA96" s="22">
        <v>1377280</v>
      </c>
      <c r="AB96" s="20" t="s">
        <v>151</v>
      </c>
      <c r="AC96" s="16"/>
      <c r="AE96" s="20">
        <v>9</v>
      </c>
      <c r="AF96" s="20">
        <v>24.5</v>
      </c>
      <c r="AG96" s="23">
        <v>474390</v>
      </c>
      <c r="AH96" s="22">
        <v>1838080</v>
      </c>
      <c r="AI96" s="22">
        <v>1377280</v>
      </c>
      <c r="AJ96" s="22">
        <v>3673600</v>
      </c>
      <c r="AK96" s="22">
        <v>1377280</v>
      </c>
      <c r="AL96" s="20" t="s">
        <v>151</v>
      </c>
      <c r="AM96" s="16"/>
    </row>
    <row r="97" spans="1:39" x14ac:dyDescent="0.25">
      <c r="A97" s="20">
        <v>10</v>
      </c>
      <c r="B97" s="20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145</v>
      </c>
      <c r="I97" s="16"/>
      <c r="K97" s="20">
        <v>10</v>
      </c>
      <c r="L97" s="20">
        <v>14</v>
      </c>
      <c r="M97" s="23">
        <v>1144890</v>
      </c>
      <c r="N97" s="20">
        <v>2754560</v>
      </c>
      <c r="O97" s="20">
        <v>3445760</v>
      </c>
      <c r="P97" s="20">
        <v>5511680</v>
      </c>
      <c r="Q97" s="20">
        <v>2065920</v>
      </c>
      <c r="R97" s="20" t="s">
        <v>152</v>
      </c>
      <c r="S97" s="16"/>
      <c r="T97" s="1"/>
      <c r="U97" s="20">
        <v>10</v>
      </c>
      <c r="V97" s="20">
        <v>6</v>
      </c>
      <c r="W97" s="23">
        <v>1144890</v>
      </c>
      <c r="X97" s="22">
        <v>2754560</v>
      </c>
      <c r="Y97" s="22">
        <v>5511680</v>
      </c>
      <c r="Z97" s="22">
        <v>3445760</v>
      </c>
      <c r="AA97" s="22">
        <v>2065920</v>
      </c>
      <c r="AB97" s="20" t="s">
        <v>152</v>
      </c>
      <c r="AC97" s="16"/>
      <c r="AE97" s="20">
        <v>10</v>
      </c>
      <c r="AF97" s="20">
        <v>25</v>
      </c>
      <c r="AG97" s="23">
        <v>1144890</v>
      </c>
      <c r="AH97" s="22">
        <v>2754560</v>
      </c>
      <c r="AI97" s="22">
        <v>2065920</v>
      </c>
      <c r="AJ97" s="22">
        <v>5511680</v>
      </c>
      <c r="AK97" s="22">
        <v>2065920</v>
      </c>
      <c r="AL97" s="20" t="s">
        <v>152</v>
      </c>
      <c r="AM97" s="16"/>
    </row>
  </sheetData>
  <mergeCells count="146">
    <mergeCell ref="AE85:AE87"/>
    <mergeCell ref="AF85:AF87"/>
    <mergeCell ref="AG85:AG87"/>
    <mergeCell ref="AH85:AH87"/>
    <mergeCell ref="AI85:AI87"/>
    <mergeCell ref="AJ85:AJ87"/>
    <mergeCell ref="AK85:AK87"/>
    <mergeCell ref="AL85:AL87"/>
    <mergeCell ref="AM85:AM87"/>
    <mergeCell ref="U85:U87"/>
    <mergeCell ref="V85:V87"/>
    <mergeCell ref="W85:W87"/>
    <mergeCell ref="X85:X87"/>
    <mergeCell ref="Y85:Y87"/>
    <mergeCell ref="Z85:Z87"/>
    <mergeCell ref="AA85:AA87"/>
    <mergeCell ref="AB85:AB87"/>
    <mergeCell ref="AC85:AC87"/>
    <mergeCell ref="K85:K87"/>
    <mergeCell ref="L85:L87"/>
    <mergeCell ref="M85:M87"/>
    <mergeCell ref="N85:N87"/>
    <mergeCell ref="O85:O87"/>
    <mergeCell ref="P85:P87"/>
    <mergeCell ref="Q85:Q87"/>
    <mergeCell ref="R85:R87"/>
    <mergeCell ref="S85:S87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V34:V36"/>
    <mergeCell ref="W34:W36"/>
    <mergeCell ref="X34:X36"/>
    <mergeCell ref="Y34:Y36"/>
    <mergeCell ref="H34:H36"/>
    <mergeCell ref="A1:I1"/>
    <mergeCell ref="K34:K36"/>
    <mergeCell ref="L34:L36"/>
    <mergeCell ref="M34:M36"/>
    <mergeCell ref="N34:N36"/>
    <mergeCell ref="O34:O36"/>
    <mergeCell ref="Q34:Q36"/>
    <mergeCell ref="S34:S36"/>
    <mergeCell ref="U34:U36"/>
    <mergeCell ref="I34:I36"/>
    <mergeCell ref="A34:A36"/>
    <mergeCell ref="B34:B36"/>
    <mergeCell ref="C34:C36"/>
    <mergeCell ref="D34:D36"/>
    <mergeCell ref="E34:E36"/>
    <mergeCell ref="F34:F36"/>
    <mergeCell ref="G34:G36"/>
    <mergeCell ref="K1:N1"/>
    <mergeCell ref="AM34:AM36"/>
    <mergeCell ref="A51:A53"/>
    <mergeCell ref="B51:B53"/>
    <mergeCell ref="C51:C53"/>
    <mergeCell ref="D51:D53"/>
    <mergeCell ref="E51:E53"/>
    <mergeCell ref="F51:F53"/>
    <mergeCell ref="G51:G53"/>
    <mergeCell ref="H51:H53"/>
    <mergeCell ref="I51:I53"/>
    <mergeCell ref="AG34:AG36"/>
    <mergeCell ref="AH34:AH36"/>
    <mergeCell ref="AI34:AI36"/>
    <mergeCell ref="AJ34:AJ36"/>
    <mergeCell ref="AK34:AK36"/>
    <mergeCell ref="AL34:AL36"/>
    <mergeCell ref="Z34:Z36"/>
    <mergeCell ref="AA34:AA36"/>
    <mergeCell ref="AB34:AB36"/>
    <mergeCell ref="AC34:AC36"/>
    <mergeCell ref="AE34:AE36"/>
    <mergeCell ref="AF34:AF36"/>
    <mergeCell ref="P34:P36"/>
    <mergeCell ref="R34:R36"/>
    <mergeCell ref="A68:A70"/>
    <mergeCell ref="B68:B70"/>
    <mergeCell ref="C68:C70"/>
    <mergeCell ref="D68:D70"/>
    <mergeCell ref="E68:E70"/>
    <mergeCell ref="F68:F70"/>
    <mergeCell ref="G68:G70"/>
    <mergeCell ref="AE51:AE53"/>
    <mergeCell ref="AF51:AF53"/>
    <mergeCell ref="X51:X53"/>
    <mergeCell ref="Y51:Y53"/>
    <mergeCell ref="Z51:Z53"/>
    <mergeCell ref="AA51:AA53"/>
    <mergeCell ref="AB51:AB53"/>
    <mergeCell ref="AC51:AC53"/>
    <mergeCell ref="Q51:Q53"/>
    <mergeCell ref="R51:R53"/>
    <mergeCell ref="S51:S53"/>
    <mergeCell ref="U51:U53"/>
    <mergeCell ref="V51:V53"/>
    <mergeCell ref="W51:W53"/>
    <mergeCell ref="K51:K53"/>
    <mergeCell ref="L51:L53"/>
    <mergeCell ref="M51:M53"/>
    <mergeCell ref="H68:H70"/>
    <mergeCell ref="I68:I70"/>
    <mergeCell ref="K68:K70"/>
    <mergeCell ref="L68:L70"/>
    <mergeCell ref="M68:M70"/>
    <mergeCell ref="N68:N70"/>
    <mergeCell ref="AK51:AK53"/>
    <mergeCell ref="AL51:AL53"/>
    <mergeCell ref="AM51:AM53"/>
    <mergeCell ref="AG51:AG53"/>
    <mergeCell ref="AH51:AH53"/>
    <mergeCell ref="AI51:AI53"/>
    <mergeCell ref="AJ51:AJ53"/>
    <mergeCell ref="N51:N53"/>
    <mergeCell ref="O51:O53"/>
    <mergeCell ref="P51:P53"/>
    <mergeCell ref="V68:V70"/>
    <mergeCell ref="W68:W70"/>
    <mergeCell ref="X68:X70"/>
    <mergeCell ref="Y68:Y70"/>
    <mergeCell ref="Z68:Z70"/>
    <mergeCell ref="AA68:AA70"/>
    <mergeCell ref="O68:O70"/>
    <mergeCell ref="P68:P70"/>
    <mergeCell ref="Q68:Q70"/>
    <mergeCell ref="R68:R70"/>
    <mergeCell ref="S68:S70"/>
    <mergeCell ref="U68:U70"/>
    <mergeCell ref="AI68:AI70"/>
    <mergeCell ref="AJ68:AJ70"/>
    <mergeCell ref="AK68:AK70"/>
    <mergeCell ref="AL68:AL70"/>
    <mergeCell ref="AM68:AM70"/>
    <mergeCell ref="AB68:AB70"/>
    <mergeCell ref="AC68:AC70"/>
    <mergeCell ref="AE68:AE70"/>
    <mergeCell ref="AF68:AF70"/>
    <mergeCell ref="AG68:AG70"/>
    <mergeCell ref="AH68:AH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topLeftCell="A55" workbookViewId="0">
      <selection activeCell="A68" sqref="A68:D77"/>
    </sheetView>
    <sheetView topLeftCell="A10" workbookViewId="1">
      <selection activeCell="N6" sqref="N3:N6"/>
    </sheetView>
  </sheetViews>
  <sheetFormatPr defaultRowHeight="15" x14ac:dyDescent="0.25"/>
  <sheetData>
    <row r="1" spans="1:16" x14ac:dyDescent="0.25">
      <c r="A1" s="1">
        <v>12</v>
      </c>
      <c r="B1" s="20">
        <v>18</v>
      </c>
      <c r="C1">
        <v>50</v>
      </c>
      <c r="F1" s="20">
        <v>210</v>
      </c>
      <c r="H1">
        <f>MROUND(F1,10)</f>
        <v>210</v>
      </c>
      <c r="J1" s="20">
        <v>560</v>
      </c>
      <c r="M1">
        <f>3500+900</f>
        <v>4400</v>
      </c>
    </row>
    <row r="2" spans="1:16" x14ac:dyDescent="0.25">
      <c r="A2" s="1">
        <v>24</v>
      </c>
      <c r="B2" s="20">
        <v>36</v>
      </c>
      <c r="C2">
        <v>140</v>
      </c>
      <c r="F2" s="20">
        <v>315</v>
      </c>
      <c r="H2">
        <f t="shared" ref="H2:H10" si="0">MROUND(F2,10)</f>
        <v>320</v>
      </c>
      <c r="J2" s="20">
        <v>840</v>
      </c>
      <c r="M2">
        <v>618</v>
      </c>
    </row>
    <row r="3" spans="1:16" x14ac:dyDescent="0.25">
      <c r="A3" s="1">
        <v>36</v>
      </c>
      <c r="B3" s="20">
        <v>54</v>
      </c>
      <c r="C3">
        <v>380</v>
      </c>
      <c r="F3" s="20">
        <v>472</v>
      </c>
      <c r="H3">
        <f t="shared" si="0"/>
        <v>470</v>
      </c>
      <c r="J3" s="22">
        <v>1260</v>
      </c>
      <c r="M3">
        <f>M1-M2</f>
        <v>3782</v>
      </c>
      <c r="N3">
        <f>14000*3</f>
        <v>42000</v>
      </c>
      <c r="O3">
        <v>3000</v>
      </c>
      <c r="P3">
        <f>14000*4</f>
        <v>56000</v>
      </c>
    </row>
    <row r="4" spans="1:16" x14ac:dyDescent="0.25">
      <c r="A4" s="1">
        <v>50</v>
      </c>
      <c r="B4" s="20">
        <v>75</v>
      </c>
      <c r="C4">
        <v>745</v>
      </c>
      <c r="F4" s="20">
        <v>708</v>
      </c>
      <c r="H4">
        <f t="shared" si="0"/>
        <v>710</v>
      </c>
      <c r="J4" s="22">
        <v>1890</v>
      </c>
      <c r="M4">
        <v>782</v>
      </c>
      <c r="N4">
        <f>1500*7</f>
        <v>10500</v>
      </c>
      <c r="O4">
        <v>700</v>
      </c>
    </row>
    <row r="5" spans="1:16" x14ac:dyDescent="0.25">
      <c r="A5" s="1">
        <v>70</v>
      </c>
      <c r="B5" s="20">
        <v>106</v>
      </c>
      <c r="C5">
        <v>1460</v>
      </c>
      <c r="F5" s="22">
        <v>1063</v>
      </c>
      <c r="H5">
        <f t="shared" si="0"/>
        <v>1060</v>
      </c>
      <c r="J5" s="22">
        <v>2840</v>
      </c>
      <c r="M5">
        <v>82</v>
      </c>
      <c r="N5">
        <f>160*8</f>
        <v>1280</v>
      </c>
    </row>
    <row r="6" spans="1:16" x14ac:dyDescent="0.25">
      <c r="A6" s="1">
        <v>99</v>
      </c>
      <c r="B6" s="20">
        <v>148</v>
      </c>
      <c r="C6">
        <v>2850</v>
      </c>
      <c r="F6" s="22">
        <v>1594</v>
      </c>
      <c r="H6">
        <f t="shared" si="0"/>
        <v>1590</v>
      </c>
      <c r="J6" s="22">
        <v>4250</v>
      </c>
      <c r="N6">
        <v>40</v>
      </c>
    </row>
    <row r="7" spans="1:16" x14ac:dyDescent="0.25">
      <c r="A7" s="1">
        <v>139</v>
      </c>
      <c r="B7" s="20">
        <v>208</v>
      </c>
      <c r="C7">
        <v>5600</v>
      </c>
      <c r="F7" s="22">
        <v>2392</v>
      </c>
      <c r="H7">
        <f t="shared" si="0"/>
        <v>2390</v>
      </c>
      <c r="J7" s="22">
        <v>6380</v>
      </c>
    </row>
    <row r="8" spans="1:16" x14ac:dyDescent="0.25">
      <c r="A8" s="1">
        <v>193</v>
      </c>
      <c r="B8" s="20">
        <v>290</v>
      </c>
      <c r="C8">
        <v>10980</v>
      </c>
      <c r="F8" s="22">
        <v>3588</v>
      </c>
      <c r="H8">
        <f t="shared" si="0"/>
        <v>3590</v>
      </c>
      <c r="J8" s="22">
        <v>9570</v>
      </c>
    </row>
    <row r="9" spans="1:16" x14ac:dyDescent="0.25">
      <c r="A9" s="1">
        <v>271</v>
      </c>
      <c r="B9" s="20">
        <v>407</v>
      </c>
      <c r="C9">
        <v>30120</v>
      </c>
      <c r="F9" s="22">
        <v>5382</v>
      </c>
      <c r="H9">
        <f t="shared" si="0"/>
        <v>5380</v>
      </c>
      <c r="J9" s="22">
        <v>14350</v>
      </c>
    </row>
    <row r="10" spans="1:16" x14ac:dyDescent="0.25">
      <c r="A10" s="1">
        <v>380</v>
      </c>
      <c r="B10" s="20">
        <v>569</v>
      </c>
      <c r="C10">
        <v>72690</v>
      </c>
      <c r="F10" s="22">
        <v>8073</v>
      </c>
      <c r="H10">
        <f t="shared" si="0"/>
        <v>8070</v>
      </c>
      <c r="J10" s="22">
        <v>21530</v>
      </c>
    </row>
    <row r="11" spans="1:16" x14ac:dyDescent="0.25">
      <c r="A11" s="1">
        <v>531</v>
      </c>
    </row>
    <row r="12" spans="1:16" x14ac:dyDescent="0.25">
      <c r="A12" s="1">
        <v>744</v>
      </c>
      <c r="C12">
        <v>87.5</v>
      </c>
      <c r="E12">
        <f>MROUND(C12,5)</f>
        <v>90</v>
      </c>
      <c r="H12" s="23">
        <v>180</v>
      </c>
      <c r="J12">
        <f>H12*0.75</f>
        <v>135</v>
      </c>
      <c r="K12">
        <f>MROUND(H12,5)</f>
        <v>180</v>
      </c>
    </row>
    <row r="13" spans="1:16" x14ac:dyDescent="0.25">
      <c r="A13" s="13">
        <v>1041</v>
      </c>
      <c r="C13">
        <v>245</v>
      </c>
      <c r="E13">
        <f t="shared" ref="E13:E21" si="1">MROUND(C13,5)</f>
        <v>245</v>
      </c>
      <c r="H13" s="23">
        <v>493.33333333333331</v>
      </c>
      <c r="J13">
        <f t="shared" ref="J13:J21" si="2">H13*0.75</f>
        <v>370</v>
      </c>
      <c r="K13">
        <f t="shared" ref="K13:K21" si="3">MROUND(H13,5)</f>
        <v>495</v>
      </c>
    </row>
    <row r="14" spans="1:16" x14ac:dyDescent="0.25">
      <c r="A14" s="13">
        <v>1458</v>
      </c>
      <c r="C14">
        <v>665</v>
      </c>
      <c r="E14">
        <f t="shared" si="1"/>
        <v>665</v>
      </c>
      <c r="H14" s="23">
        <v>1333.3333333333333</v>
      </c>
      <c r="J14">
        <f t="shared" si="2"/>
        <v>1000</v>
      </c>
      <c r="K14">
        <f t="shared" si="3"/>
        <v>1335</v>
      </c>
    </row>
    <row r="15" spans="1:16" x14ac:dyDescent="0.25">
      <c r="A15" s="13">
        <v>2041</v>
      </c>
      <c r="C15">
        <v>1303.75</v>
      </c>
      <c r="E15">
        <f t="shared" si="1"/>
        <v>1305</v>
      </c>
      <c r="H15" s="23">
        <v>2613.3333333333335</v>
      </c>
      <c r="J15">
        <f t="shared" si="2"/>
        <v>1960</v>
      </c>
      <c r="K15">
        <f t="shared" si="3"/>
        <v>2615</v>
      </c>
    </row>
    <row r="16" spans="1:16" x14ac:dyDescent="0.25">
      <c r="A16" s="13">
        <v>2857</v>
      </c>
      <c r="C16">
        <v>2555</v>
      </c>
      <c r="E16">
        <f t="shared" si="1"/>
        <v>2555</v>
      </c>
      <c r="H16" s="23">
        <v>5113.333333333333</v>
      </c>
      <c r="J16">
        <f t="shared" si="2"/>
        <v>3835</v>
      </c>
      <c r="K16">
        <f t="shared" si="3"/>
        <v>5115</v>
      </c>
    </row>
    <row r="17" spans="1:11" x14ac:dyDescent="0.25">
      <c r="A17" s="13">
        <v>4001</v>
      </c>
      <c r="C17">
        <v>4987.5</v>
      </c>
      <c r="E17">
        <f t="shared" si="1"/>
        <v>4990</v>
      </c>
      <c r="H17" s="23">
        <v>9980</v>
      </c>
      <c r="J17">
        <f t="shared" si="2"/>
        <v>7485</v>
      </c>
      <c r="K17">
        <f t="shared" si="3"/>
        <v>9980</v>
      </c>
    </row>
    <row r="18" spans="1:11" x14ac:dyDescent="0.25">
      <c r="A18" s="13">
        <v>5600</v>
      </c>
      <c r="C18">
        <v>9800</v>
      </c>
      <c r="E18">
        <f t="shared" si="1"/>
        <v>9800</v>
      </c>
      <c r="H18" s="23">
        <v>19600</v>
      </c>
      <c r="J18">
        <f t="shared" si="2"/>
        <v>14700</v>
      </c>
      <c r="K18">
        <f t="shared" si="3"/>
        <v>19600</v>
      </c>
    </row>
    <row r="19" spans="1:11" x14ac:dyDescent="0.25">
      <c r="A19" s="13">
        <v>7841</v>
      </c>
      <c r="C19">
        <v>19215</v>
      </c>
      <c r="E19">
        <f t="shared" si="1"/>
        <v>19215</v>
      </c>
      <c r="H19" s="23">
        <v>38433.333333333336</v>
      </c>
      <c r="J19">
        <f t="shared" si="2"/>
        <v>28825</v>
      </c>
      <c r="K19">
        <f t="shared" si="3"/>
        <v>38435</v>
      </c>
    </row>
    <row r="20" spans="1:11" x14ac:dyDescent="0.25">
      <c r="A20" s="13">
        <v>10977</v>
      </c>
      <c r="C20">
        <v>52710</v>
      </c>
      <c r="E20">
        <f t="shared" si="1"/>
        <v>52710</v>
      </c>
      <c r="H20" s="23">
        <v>105420</v>
      </c>
      <c r="J20">
        <f t="shared" si="2"/>
        <v>79065</v>
      </c>
      <c r="K20">
        <f t="shared" si="3"/>
        <v>105420</v>
      </c>
    </row>
    <row r="21" spans="1:11" x14ac:dyDescent="0.25">
      <c r="A21" s="13">
        <v>15367</v>
      </c>
      <c r="C21">
        <v>127207.5</v>
      </c>
      <c r="E21">
        <f t="shared" si="1"/>
        <v>127210</v>
      </c>
      <c r="H21" s="23">
        <v>254420</v>
      </c>
      <c r="J21">
        <f t="shared" si="2"/>
        <v>190815</v>
      </c>
      <c r="K21">
        <f t="shared" si="3"/>
        <v>254420</v>
      </c>
    </row>
    <row r="22" spans="1:11" x14ac:dyDescent="0.25">
      <c r="A22" s="13">
        <v>21515</v>
      </c>
    </row>
    <row r="23" spans="1:11" x14ac:dyDescent="0.25">
      <c r="A23" s="13">
        <v>30121</v>
      </c>
      <c r="B23" s="23">
        <v>90</v>
      </c>
      <c r="C23">
        <f>B23*3</f>
        <v>270</v>
      </c>
      <c r="D23">
        <f>C23/2</f>
        <v>135</v>
      </c>
      <c r="E23">
        <f>MROUND(D23,5)</f>
        <v>135</v>
      </c>
    </row>
    <row r="24" spans="1:11" x14ac:dyDescent="0.25">
      <c r="A24" s="13">
        <v>42168</v>
      </c>
      <c r="B24" s="23">
        <v>245</v>
      </c>
      <c r="C24">
        <f t="shared" ref="C24:C32" si="4">B24*3</f>
        <v>735</v>
      </c>
      <c r="D24">
        <f t="shared" ref="D24:D32" si="5">C24/2</f>
        <v>367.5</v>
      </c>
      <c r="E24">
        <f t="shared" ref="E24:E32" si="6">MROUND(D24,5)</f>
        <v>370</v>
      </c>
    </row>
    <row r="25" spans="1:11" x14ac:dyDescent="0.25">
      <c r="A25" s="13">
        <v>71687</v>
      </c>
      <c r="B25" s="23">
        <v>665</v>
      </c>
      <c r="C25">
        <f t="shared" si="4"/>
        <v>1995</v>
      </c>
      <c r="D25">
        <f t="shared" si="5"/>
        <v>997.5</v>
      </c>
      <c r="E25">
        <f t="shared" si="6"/>
        <v>1000</v>
      </c>
    </row>
    <row r="26" spans="1:11" x14ac:dyDescent="0.25">
      <c r="B26" s="23">
        <v>1305</v>
      </c>
      <c r="C26">
        <f t="shared" si="4"/>
        <v>3915</v>
      </c>
      <c r="D26">
        <f t="shared" si="5"/>
        <v>1957.5</v>
      </c>
      <c r="E26">
        <f t="shared" si="6"/>
        <v>1960</v>
      </c>
    </row>
    <row r="27" spans="1:11" x14ac:dyDescent="0.25">
      <c r="B27" s="23">
        <v>2555</v>
      </c>
      <c r="C27">
        <f t="shared" si="4"/>
        <v>7665</v>
      </c>
      <c r="D27">
        <f t="shared" si="5"/>
        <v>3832.5</v>
      </c>
      <c r="E27">
        <f t="shared" si="6"/>
        <v>3835</v>
      </c>
    </row>
    <row r="28" spans="1:11" x14ac:dyDescent="0.25">
      <c r="B28" s="23">
        <v>4990</v>
      </c>
      <c r="C28">
        <f t="shared" si="4"/>
        <v>14970</v>
      </c>
      <c r="D28">
        <f t="shared" si="5"/>
        <v>7485</v>
      </c>
      <c r="E28">
        <f t="shared" si="6"/>
        <v>7485</v>
      </c>
    </row>
    <row r="29" spans="1:11" x14ac:dyDescent="0.25">
      <c r="B29" s="23">
        <v>9800</v>
      </c>
      <c r="C29">
        <f t="shared" si="4"/>
        <v>29400</v>
      </c>
      <c r="D29">
        <f t="shared" si="5"/>
        <v>14700</v>
      </c>
      <c r="E29">
        <f t="shared" si="6"/>
        <v>14700</v>
      </c>
    </row>
    <row r="30" spans="1:11" x14ac:dyDescent="0.25">
      <c r="B30" s="23">
        <v>19215</v>
      </c>
      <c r="C30">
        <f t="shared" si="4"/>
        <v>57645</v>
      </c>
      <c r="D30">
        <f t="shared" si="5"/>
        <v>28822.5</v>
      </c>
      <c r="E30">
        <f t="shared" si="6"/>
        <v>28825</v>
      </c>
    </row>
    <row r="31" spans="1:11" x14ac:dyDescent="0.25">
      <c r="B31" s="23">
        <v>52710</v>
      </c>
      <c r="C31">
        <f t="shared" si="4"/>
        <v>158130</v>
      </c>
      <c r="D31">
        <f t="shared" si="5"/>
        <v>79065</v>
      </c>
      <c r="E31">
        <f t="shared" si="6"/>
        <v>79065</v>
      </c>
    </row>
    <row r="32" spans="1:11" x14ac:dyDescent="0.25">
      <c r="B32" s="23">
        <v>127210</v>
      </c>
      <c r="C32">
        <f t="shared" si="4"/>
        <v>381630</v>
      </c>
      <c r="D32">
        <f t="shared" si="5"/>
        <v>190815</v>
      </c>
      <c r="E32">
        <f t="shared" si="6"/>
        <v>190815</v>
      </c>
    </row>
    <row r="35" spans="1:21" x14ac:dyDescent="0.25">
      <c r="B35" s="20">
        <v>280</v>
      </c>
      <c r="C35" s="20">
        <v>560</v>
      </c>
      <c r="D35" s="20">
        <v>350</v>
      </c>
      <c r="E35" s="20">
        <v>210</v>
      </c>
      <c r="H35">
        <f>B35*3/2</f>
        <v>420</v>
      </c>
      <c r="I35">
        <f t="shared" ref="I35:K44" si="7">C35*3/2</f>
        <v>840</v>
      </c>
      <c r="J35">
        <f t="shared" si="7"/>
        <v>525</v>
      </c>
      <c r="K35">
        <f t="shared" si="7"/>
        <v>315</v>
      </c>
    </row>
    <row r="36" spans="1:21" x14ac:dyDescent="0.25">
      <c r="B36" s="20">
        <v>420</v>
      </c>
      <c r="C36" s="20">
        <v>840</v>
      </c>
      <c r="D36" s="20">
        <v>530</v>
      </c>
      <c r="E36" s="20">
        <v>320</v>
      </c>
      <c r="H36">
        <f t="shared" ref="H36:H44" si="8">B36*3/2</f>
        <v>630</v>
      </c>
      <c r="I36">
        <f t="shared" si="7"/>
        <v>1260</v>
      </c>
      <c r="J36">
        <f t="shared" si="7"/>
        <v>795</v>
      </c>
      <c r="K36">
        <f t="shared" si="7"/>
        <v>480</v>
      </c>
    </row>
    <row r="37" spans="1:21" x14ac:dyDescent="0.25">
      <c r="B37" s="20">
        <v>630</v>
      </c>
      <c r="C37" s="22">
        <v>1260</v>
      </c>
      <c r="D37" s="20">
        <v>790</v>
      </c>
      <c r="E37" s="20">
        <v>470</v>
      </c>
      <c r="H37">
        <f t="shared" si="8"/>
        <v>945</v>
      </c>
      <c r="I37">
        <f t="shared" si="7"/>
        <v>1890</v>
      </c>
      <c r="J37">
        <f t="shared" si="7"/>
        <v>1185</v>
      </c>
      <c r="K37">
        <f t="shared" si="7"/>
        <v>705</v>
      </c>
    </row>
    <row r="38" spans="1:21" x14ac:dyDescent="0.25">
      <c r="B38" s="20">
        <v>950</v>
      </c>
      <c r="C38" s="22">
        <v>1890</v>
      </c>
      <c r="D38" s="22">
        <v>1180</v>
      </c>
      <c r="E38" s="20">
        <v>710</v>
      </c>
      <c r="H38">
        <f t="shared" si="8"/>
        <v>1425</v>
      </c>
      <c r="I38">
        <f t="shared" si="7"/>
        <v>2835</v>
      </c>
      <c r="J38">
        <f t="shared" si="7"/>
        <v>1770</v>
      </c>
      <c r="K38">
        <f t="shared" si="7"/>
        <v>1065</v>
      </c>
    </row>
    <row r="39" spans="1:21" x14ac:dyDescent="0.25">
      <c r="B39" s="22">
        <v>1420</v>
      </c>
      <c r="C39" s="22">
        <v>2840</v>
      </c>
      <c r="D39" s="22">
        <v>1770</v>
      </c>
      <c r="E39" s="22">
        <v>1060</v>
      </c>
      <c r="H39">
        <f t="shared" si="8"/>
        <v>2130</v>
      </c>
      <c r="I39">
        <f t="shared" si="7"/>
        <v>4260</v>
      </c>
      <c r="J39">
        <f t="shared" si="7"/>
        <v>2655</v>
      </c>
      <c r="K39">
        <f t="shared" si="7"/>
        <v>1590</v>
      </c>
    </row>
    <row r="40" spans="1:21" x14ac:dyDescent="0.25">
      <c r="B40" s="22">
        <v>2130</v>
      </c>
      <c r="C40" s="22">
        <v>4250</v>
      </c>
      <c r="D40" s="22">
        <v>2660</v>
      </c>
      <c r="E40" s="22">
        <v>1590</v>
      </c>
      <c r="H40">
        <f t="shared" si="8"/>
        <v>3195</v>
      </c>
      <c r="I40">
        <f t="shared" si="7"/>
        <v>6375</v>
      </c>
      <c r="J40">
        <f t="shared" si="7"/>
        <v>3990</v>
      </c>
      <c r="K40">
        <f t="shared" si="7"/>
        <v>2385</v>
      </c>
    </row>
    <row r="41" spans="1:21" x14ac:dyDescent="0.25">
      <c r="B41" s="22">
        <v>3190</v>
      </c>
      <c r="C41" s="22">
        <v>6380</v>
      </c>
      <c r="D41" s="22">
        <v>3990</v>
      </c>
      <c r="E41" s="22">
        <v>2390</v>
      </c>
      <c r="H41">
        <f t="shared" si="8"/>
        <v>4785</v>
      </c>
      <c r="I41">
        <f t="shared" si="7"/>
        <v>9570</v>
      </c>
      <c r="J41">
        <f t="shared" si="7"/>
        <v>5985</v>
      </c>
      <c r="K41">
        <f t="shared" si="7"/>
        <v>3585</v>
      </c>
    </row>
    <row r="42" spans="1:21" x14ac:dyDescent="0.25">
      <c r="B42" s="22">
        <v>4780</v>
      </c>
      <c r="C42" s="22">
        <v>9570</v>
      </c>
      <c r="D42" s="22">
        <v>5980</v>
      </c>
      <c r="E42" s="22">
        <v>3590</v>
      </c>
      <c r="H42">
        <f t="shared" si="8"/>
        <v>7170</v>
      </c>
      <c r="I42">
        <f t="shared" si="7"/>
        <v>14355</v>
      </c>
      <c r="J42">
        <f t="shared" si="7"/>
        <v>8970</v>
      </c>
      <c r="K42">
        <f t="shared" si="7"/>
        <v>5385</v>
      </c>
    </row>
    <row r="43" spans="1:21" x14ac:dyDescent="0.25">
      <c r="B43" s="22">
        <v>7180</v>
      </c>
      <c r="C43" s="22">
        <v>14350</v>
      </c>
      <c r="D43" s="22">
        <v>8970</v>
      </c>
      <c r="E43" s="22">
        <v>5380</v>
      </c>
      <c r="H43">
        <f t="shared" si="8"/>
        <v>10770</v>
      </c>
      <c r="I43">
        <f t="shared" si="7"/>
        <v>21525</v>
      </c>
      <c r="J43">
        <f t="shared" si="7"/>
        <v>13455</v>
      </c>
      <c r="K43">
        <f t="shared" si="7"/>
        <v>8070</v>
      </c>
    </row>
    <row r="44" spans="1:21" x14ac:dyDescent="0.25">
      <c r="B44" s="22">
        <v>10760</v>
      </c>
      <c r="C44" s="22">
        <v>21530</v>
      </c>
      <c r="D44" s="22">
        <v>13460</v>
      </c>
      <c r="E44" s="22">
        <v>8070</v>
      </c>
      <c r="H44">
        <f t="shared" si="8"/>
        <v>16140</v>
      </c>
      <c r="I44">
        <f t="shared" si="7"/>
        <v>32295</v>
      </c>
      <c r="J44">
        <f t="shared" si="7"/>
        <v>20190</v>
      </c>
      <c r="K44">
        <f t="shared" si="7"/>
        <v>12105</v>
      </c>
    </row>
    <row r="45" spans="1:21" ht="15" customHeight="1" x14ac:dyDescent="0.25">
      <c r="M45" s="55" t="s">
        <v>2</v>
      </c>
      <c r="N45" s="55" t="s">
        <v>4</v>
      </c>
      <c r="O45" s="55" t="s">
        <v>3</v>
      </c>
      <c r="P45" s="55" t="s">
        <v>5</v>
      </c>
      <c r="R45" s="55" t="s">
        <v>2</v>
      </c>
      <c r="S45" s="55" t="s">
        <v>4</v>
      </c>
      <c r="T45" s="55" t="s">
        <v>3</v>
      </c>
      <c r="U45" s="55" t="s">
        <v>5</v>
      </c>
    </row>
    <row r="46" spans="1:21" x14ac:dyDescent="0.25">
      <c r="A46" s="20">
        <v>1120</v>
      </c>
      <c r="B46" s="20">
        <v>1400</v>
      </c>
      <c r="C46" s="20">
        <v>840</v>
      </c>
      <c r="D46" s="20">
        <v>2240</v>
      </c>
      <c r="G46">
        <f>A46*40/2.5</f>
        <v>17920</v>
      </c>
      <c r="H46">
        <f t="shared" ref="H46:J46" si="9">B46*40/2.5</f>
        <v>22400</v>
      </c>
      <c r="I46">
        <f t="shared" si="9"/>
        <v>13440</v>
      </c>
      <c r="J46">
        <f t="shared" si="9"/>
        <v>35840</v>
      </c>
      <c r="M46">
        <f>MROUND(G46,10)</f>
        <v>17920</v>
      </c>
      <c r="N46">
        <f t="shared" ref="N46:P46" si="10">MROUND(H46,10)</f>
        <v>22400</v>
      </c>
      <c r="O46">
        <f t="shared" si="10"/>
        <v>13440</v>
      </c>
      <c r="P46">
        <f t="shared" si="10"/>
        <v>35840</v>
      </c>
      <c r="R46" s="55"/>
      <c r="S46" s="55"/>
      <c r="T46" s="55"/>
      <c r="U46" s="55"/>
    </row>
    <row r="47" spans="1:21" x14ac:dyDescent="0.25">
      <c r="A47" s="20">
        <v>1680</v>
      </c>
      <c r="B47" s="20">
        <v>2120</v>
      </c>
      <c r="C47" s="20">
        <v>1280</v>
      </c>
      <c r="D47" s="20">
        <v>3360</v>
      </c>
      <c r="G47">
        <f t="shared" ref="G47:G55" si="11">A47*40/2.5</f>
        <v>26880</v>
      </c>
      <c r="H47">
        <f t="shared" ref="H47:H55" si="12">B47*40/2.5</f>
        <v>33920</v>
      </c>
      <c r="I47">
        <f t="shared" ref="I47:I55" si="13">C47*40/2.5</f>
        <v>20480</v>
      </c>
      <c r="J47">
        <f t="shared" ref="J47:J55" si="14">D47*40/2.5</f>
        <v>53760</v>
      </c>
      <c r="M47">
        <f t="shared" ref="M47:M55" si="15">MROUND(G47,10)</f>
        <v>26880</v>
      </c>
      <c r="N47">
        <f t="shared" ref="N47:N55" si="16">MROUND(H47,10)</f>
        <v>33920</v>
      </c>
      <c r="O47">
        <f t="shared" ref="O47:O55" si="17">MROUND(I47,10)</f>
        <v>20480</v>
      </c>
      <c r="P47">
        <f t="shared" ref="P47:P55" si="18">MROUND(J47,10)</f>
        <v>53760</v>
      </c>
      <c r="R47" s="55"/>
      <c r="S47" s="55"/>
      <c r="T47" s="55"/>
      <c r="U47" s="55"/>
    </row>
    <row r="48" spans="1:21" x14ac:dyDescent="0.25">
      <c r="A48" s="20">
        <v>2520</v>
      </c>
      <c r="B48" s="20">
        <v>3160</v>
      </c>
      <c r="C48" s="20">
        <v>1880</v>
      </c>
      <c r="D48" s="20">
        <v>5040</v>
      </c>
      <c r="G48">
        <f t="shared" si="11"/>
        <v>40320</v>
      </c>
      <c r="H48">
        <f t="shared" si="12"/>
        <v>50560</v>
      </c>
      <c r="I48">
        <f t="shared" si="13"/>
        <v>30080</v>
      </c>
      <c r="J48">
        <f t="shared" si="14"/>
        <v>80640</v>
      </c>
      <c r="M48">
        <f t="shared" si="15"/>
        <v>40320</v>
      </c>
      <c r="N48">
        <f t="shared" si="16"/>
        <v>50560</v>
      </c>
      <c r="O48">
        <f t="shared" si="17"/>
        <v>30080</v>
      </c>
      <c r="P48">
        <f t="shared" si="18"/>
        <v>80640</v>
      </c>
    </row>
    <row r="49" spans="1:16" x14ac:dyDescent="0.25">
      <c r="A49" s="20">
        <v>3800</v>
      </c>
      <c r="B49" s="20">
        <v>4720</v>
      </c>
      <c r="C49" s="20">
        <v>2840</v>
      </c>
      <c r="D49" s="20">
        <v>7560</v>
      </c>
      <c r="G49">
        <f t="shared" si="11"/>
        <v>60800</v>
      </c>
      <c r="H49">
        <f t="shared" si="12"/>
        <v>75520</v>
      </c>
      <c r="I49">
        <f t="shared" si="13"/>
        <v>45440</v>
      </c>
      <c r="J49">
        <f t="shared" si="14"/>
        <v>120960</v>
      </c>
      <c r="M49">
        <f t="shared" si="15"/>
        <v>60800</v>
      </c>
      <c r="N49">
        <f t="shared" si="16"/>
        <v>75520</v>
      </c>
      <c r="O49">
        <f t="shared" si="17"/>
        <v>45440</v>
      </c>
      <c r="P49">
        <f t="shared" si="18"/>
        <v>120960</v>
      </c>
    </row>
    <row r="50" spans="1:16" x14ac:dyDescent="0.25">
      <c r="A50" s="20">
        <v>5680</v>
      </c>
      <c r="B50" s="20">
        <v>7080</v>
      </c>
      <c r="C50" s="20">
        <v>4240</v>
      </c>
      <c r="D50" s="20">
        <v>11360</v>
      </c>
      <c r="G50">
        <f t="shared" si="11"/>
        <v>90880</v>
      </c>
      <c r="H50">
        <f t="shared" si="12"/>
        <v>113280</v>
      </c>
      <c r="I50">
        <f t="shared" si="13"/>
        <v>67840</v>
      </c>
      <c r="J50">
        <f t="shared" si="14"/>
        <v>181760</v>
      </c>
      <c r="M50">
        <f t="shared" si="15"/>
        <v>90880</v>
      </c>
      <c r="N50">
        <f t="shared" si="16"/>
        <v>113280</v>
      </c>
      <c r="O50">
        <f t="shared" si="17"/>
        <v>67840</v>
      </c>
      <c r="P50">
        <f t="shared" si="18"/>
        <v>181760</v>
      </c>
    </row>
    <row r="51" spans="1:16" x14ac:dyDescent="0.25">
      <c r="A51" s="20">
        <v>8520</v>
      </c>
      <c r="B51" s="20">
        <v>10640</v>
      </c>
      <c r="C51" s="20">
        <v>6360</v>
      </c>
      <c r="D51" s="20">
        <v>17000</v>
      </c>
      <c r="G51">
        <f t="shared" si="11"/>
        <v>136320</v>
      </c>
      <c r="H51">
        <f t="shared" si="12"/>
        <v>170240</v>
      </c>
      <c r="I51">
        <f t="shared" si="13"/>
        <v>101760</v>
      </c>
      <c r="J51">
        <f t="shared" si="14"/>
        <v>272000</v>
      </c>
      <c r="M51">
        <f t="shared" si="15"/>
        <v>136320</v>
      </c>
      <c r="N51">
        <f t="shared" si="16"/>
        <v>170240</v>
      </c>
      <c r="O51">
        <f t="shared" si="17"/>
        <v>101760</v>
      </c>
      <c r="P51">
        <f t="shared" si="18"/>
        <v>272000</v>
      </c>
    </row>
    <row r="52" spans="1:16" x14ac:dyDescent="0.25">
      <c r="A52" s="20">
        <v>12760</v>
      </c>
      <c r="B52" s="20">
        <v>15960</v>
      </c>
      <c r="C52" s="20">
        <v>9560</v>
      </c>
      <c r="D52" s="20">
        <v>25520</v>
      </c>
      <c r="G52">
        <f t="shared" si="11"/>
        <v>204160</v>
      </c>
      <c r="H52">
        <f t="shared" si="12"/>
        <v>255360</v>
      </c>
      <c r="I52">
        <f t="shared" si="13"/>
        <v>152960</v>
      </c>
      <c r="J52">
        <f t="shared" si="14"/>
        <v>408320</v>
      </c>
      <c r="M52">
        <f t="shared" si="15"/>
        <v>204160</v>
      </c>
      <c r="N52">
        <f t="shared" si="16"/>
        <v>255360</v>
      </c>
      <c r="O52">
        <f t="shared" si="17"/>
        <v>152960</v>
      </c>
      <c r="P52">
        <f t="shared" si="18"/>
        <v>408320</v>
      </c>
    </row>
    <row r="53" spans="1:16" x14ac:dyDescent="0.25">
      <c r="A53" s="20">
        <v>19120</v>
      </c>
      <c r="B53" s="20">
        <v>23920</v>
      </c>
      <c r="C53" s="20">
        <v>14360</v>
      </c>
      <c r="D53" s="20">
        <v>38280</v>
      </c>
      <c r="G53">
        <f t="shared" si="11"/>
        <v>305920</v>
      </c>
      <c r="H53">
        <f t="shared" si="12"/>
        <v>382720</v>
      </c>
      <c r="I53">
        <f t="shared" si="13"/>
        <v>229760</v>
      </c>
      <c r="J53">
        <f t="shared" si="14"/>
        <v>612480</v>
      </c>
      <c r="M53">
        <f t="shared" si="15"/>
        <v>305920</v>
      </c>
      <c r="N53">
        <f t="shared" si="16"/>
        <v>382720</v>
      </c>
      <c r="O53">
        <f t="shared" si="17"/>
        <v>229760</v>
      </c>
      <c r="P53">
        <f t="shared" si="18"/>
        <v>612480</v>
      </c>
    </row>
    <row r="54" spans="1:16" x14ac:dyDescent="0.25">
      <c r="A54" s="20">
        <v>28720</v>
      </c>
      <c r="B54" s="20">
        <v>35880</v>
      </c>
      <c r="C54" s="20">
        <v>21520</v>
      </c>
      <c r="D54" s="20">
        <v>57400</v>
      </c>
      <c r="G54">
        <f t="shared" si="11"/>
        <v>459520</v>
      </c>
      <c r="H54">
        <f t="shared" si="12"/>
        <v>574080</v>
      </c>
      <c r="I54">
        <f t="shared" si="13"/>
        <v>344320</v>
      </c>
      <c r="J54">
        <f t="shared" si="14"/>
        <v>918400</v>
      </c>
      <c r="M54">
        <f t="shared" si="15"/>
        <v>459520</v>
      </c>
      <c r="N54">
        <f t="shared" si="16"/>
        <v>574080</v>
      </c>
      <c r="O54">
        <f t="shared" si="17"/>
        <v>344320</v>
      </c>
      <c r="P54">
        <f t="shared" si="18"/>
        <v>918400</v>
      </c>
    </row>
    <row r="55" spans="1:16" x14ac:dyDescent="0.25">
      <c r="A55" s="20">
        <v>43040</v>
      </c>
      <c r="B55" s="20">
        <v>53840</v>
      </c>
      <c r="C55" s="20">
        <v>32280</v>
      </c>
      <c r="D55" s="20">
        <v>86120</v>
      </c>
      <c r="G55">
        <f t="shared" si="11"/>
        <v>688640</v>
      </c>
      <c r="H55">
        <f t="shared" si="12"/>
        <v>861440</v>
      </c>
      <c r="I55">
        <f t="shared" si="13"/>
        <v>516480</v>
      </c>
      <c r="J55">
        <f t="shared" si="14"/>
        <v>1377920</v>
      </c>
      <c r="M55">
        <f t="shared" si="15"/>
        <v>688640</v>
      </c>
      <c r="N55">
        <f t="shared" si="16"/>
        <v>861440</v>
      </c>
      <c r="O55">
        <f t="shared" si="17"/>
        <v>516480</v>
      </c>
      <c r="P55">
        <f t="shared" si="18"/>
        <v>1377920</v>
      </c>
    </row>
    <row r="57" spans="1:16" x14ac:dyDescent="0.25">
      <c r="A57">
        <v>71680</v>
      </c>
      <c r="B57">
        <v>89600</v>
      </c>
      <c r="C57">
        <v>53760</v>
      </c>
      <c r="D57">
        <v>143360</v>
      </c>
    </row>
    <row r="58" spans="1:16" x14ac:dyDescent="0.25">
      <c r="A58">
        <v>107520</v>
      </c>
      <c r="B58">
        <v>135680</v>
      </c>
      <c r="C58">
        <v>81920</v>
      </c>
      <c r="D58">
        <v>215040</v>
      </c>
    </row>
    <row r="59" spans="1:16" x14ac:dyDescent="0.25">
      <c r="A59">
        <v>161280</v>
      </c>
      <c r="B59">
        <v>202240</v>
      </c>
      <c r="C59">
        <v>120320</v>
      </c>
      <c r="D59">
        <v>322560</v>
      </c>
    </row>
    <row r="60" spans="1:16" x14ac:dyDescent="0.25">
      <c r="A60">
        <v>243200</v>
      </c>
      <c r="B60">
        <v>302080</v>
      </c>
      <c r="C60">
        <v>181760</v>
      </c>
      <c r="D60">
        <v>483840</v>
      </c>
    </row>
    <row r="61" spans="1:16" x14ac:dyDescent="0.25">
      <c r="A61">
        <v>363520</v>
      </c>
      <c r="B61">
        <v>453120</v>
      </c>
      <c r="C61">
        <v>271360</v>
      </c>
      <c r="D61">
        <v>727040</v>
      </c>
    </row>
    <row r="62" spans="1:16" x14ac:dyDescent="0.25">
      <c r="A62">
        <v>545280</v>
      </c>
      <c r="B62">
        <v>680960</v>
      </c>
      <c r="C62">
        <v>407040</v>
      </c>
      <c r="D62">
        <v>1088000</v>
      </c>
    </row>
    <row r="63" spans="1:16" x14ac:dyDescent="0.25">
      <c r="A63">
        <v>816640</v>
      </c>
      <c r="B63">
        <v>1021440</v>
      </c>
      <c r="C63">
        <v>611840</v>
      </c>
      <c r="D63">
        <v>1633280</v>
      </c>
    </row>
    <row r="64" spans="1:16" x14ac:dyDescent="0.25">
      <c r="A64">
        <v>1223680</v>
      </c>
      <c r="B64">
        <v>1530880</v>
      </c>
      <c r="C64">
        <v>919040</v>
      </c>
      <c r="D64">
        <v>2449920</v>
      </c>
    </row>
    <row r="65" spans="1:9" x14ac:dyDescent="0.25">
      <c r="A65">
        <v>1838080</v>
      </c>
      <c r="B65">
        <v>2296320</v>
      </c>
      <c r="C65">
        <v>1377280</v>
      </c>
      <c r="D65">
        <v>3673600</v>
      </c>
    </row>
    <row r="66" spans="1:9" x14ac:dyDescent="0.25">
      <c r="A66">
        <v>2754560</v>
      </c>
      <c r="B66">
        <v>3445760</v>
      </c>
      <c r="C66">
        <v>2065920</v>
      </c>
      <c r="D66">
        <v>5511680</v>
      </c>
    </row>
    <row r="68" spans="1:9" x14ac:dyDescent="0.25">
      <c r="A68">
        <v>71680</v>
      </c>
      <c r="B68">
        <v>53760</v>
      </c>
      <c r="C68">
        <v>143360</v>
      </c>
      <c r="D68">
        <v>53760</v>
      </c>
      <c r="G68" s="20">
        <v>4.0999999999999996</v>
      </c>
      <c r="I68">
        <f>G68*2</f>
        <v>8.1999999999999993</v>
      </c>
    </row>
    <row r="69" spans="1:9" x14ac:dyDescent="0.25">
      <c r="A69">
        <v>107520</v>
      </c>
      <c r="B69">
        <v>81920</v>
      </c>
      <c r="C69">
        <v>215040</v>
      </c>
      <c r="D69">
        <v>81920</v>
      </c>
      <c r="G69" s="20">
        <v>4.2</v>
      </c>
      <c r="I69">
        <f t="shared" ref="I69:I77" si="19">G69*2</f>
        <v>8.4</v>
      </c>
    </row>
    <row r="70" spans="1:9" x14ac:dyDescent="0.25">
      <c r="A70">
        <v>161280</v>
      </c>
      <c r="B70">
        <v>120320</v>
      </c>
      <c r="C70">
        <v>322560</v>
      </c>
      <c r="D70">
        <v>120320</v>
      </c>
      <c r="G70" s="20">
        <v>4.5</v>
      </c>
      <c r="I70">
        <f t="shared" si="19"/>
        <v>9</v>
      </c>
    </row>
    <row r="71" spans="1:9" x14ac:dyDescent="0.25">
      <c r="A71">
        <v>243200</v>
      </c>
      <c r="B71">
        <v>181760</v>
      </c>
      <c r="C71">
        <v>483840</v>
      </c>
      <c r="D71">
        <v>181760</v>
      </c>
      <c r="G71" s="20">
        <v>4.8</v>
      </c>
      <c r="I71">
        <f t="shared" si="19"/>
        <v>9.6</v>
      </c>
    </row>
    <row r="72" spans="1:9" x14ac:dyDescent="0.25">
      <c r="A72">
        <v>363520</v>
      </c>
      <c r="B72">
        <v>271360</v>
      </c>
      <c r="C72">
        <v>727040</v>
      </c>
      <c r="D72">
        <v>271360</v>
      </c>
      <c r="G72" s="20">
        <v>5</v>
      </c>
      <c r="I72">
        <f t="shared" si="19"/>
        <v>10</v>
      </c>
    </row>
    <row r="73" spans="1:9" x14ac:dyDescent="0.25">
      <c r="A73">
        <v>545280</v>
      </c>
      <c r="B73">
        <v>407040</v>
      </c>
      <c r="C73">
        <v>1088000</v>
      </c>
      <c r="D73">
        <v>407040</v>
      </c>
      <c r="G73" s="20">
        <v>5.5</v>
      </c>
      <c r="I73">
        <f t="shared" si="19"/>
        <v>11</v>
      </c>
    </row>
    <row r="74" spans="1:9" x14ac:dyDescent="0.25">
      <c r="A74">
        <v>816640</v>
      </c>
      <c r="B74">
        <v>611840</v>
      </c>
      <c r="C74">
        <v>1633280</v>
      </c>
      <c r="D74">
        <v>611840</v>
      </c>
      <c r="G74" s="20">
        <v>6</v>
      </c>
      <c r="I74">
        <f t="shared" si="19"/>
        <v>12</v>
      </c>
    </row>
    <row r="75" spans="1:9" x14ac:dyDescent="0.25">
      <c r="A75">
        <v>1223680</v>
      </c>
      <c r="B75">
        <v>919040</v>
      </c>
      <c r="C75">
        <v>2449920</v>
      </c>
      <c r="D75">
        <v>919040</v>
      </c>
      <c r="G75" s="20">
        <v>6.3</v>
      </c>
      <c r="I75">
        <f t="shared" si="19"/>
        <v>12.6</v>
      </c>
    </row>
    <row r="76" spans="1:9" x14ac:dyDescent="0.25">
      <c r="A76">
        <v>1838080</v>
      </c>
      <c r="B76">
        <v>1377280</v>
      </c>
      <c r="C76">
        <v>3673600</v>
      </c>
      <c r="D76">
        <v>1377280</v>
      </c>
      <c r="G76" s="20">
        <v>6.8</v>
      </c>
      <c r="I76">
        <f t="shared" si="19"/>
        <v>13.6</v>
      </c>
    </row>
    <row r="77" spans="1:9" x14ac:dyDescent="0.25">
      <c r="A77">
        <v>2754560</v>
      </c>
      <c r="B77">
        <v>2065920</v>
      </c>
      <c r="C77">
        <v>5511680</v>
      </c>
      <c r="D77">
        <v>2065920</v>
      </c>
      <c r="G77" s="20">
        <v>7</v>
      </c>
      <c r="I77">
        <f t="shared" si="19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Infantry_BộBinh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2018-11-16T02:33:50Z</dcterms:modified>
</cp:coreProperties>
</file>