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20490" windowHeight="7905"/>
    <workbookView xWindow="0" yWindow="0" windowWidth="20490" windowHeight="7905" activeTab="3"/>
  </bookViews>
  <sheets>
    <sheet name="SiegeEngine_XeCôngThành" sheetId="18" r:id="rId1"/>
    <sheet name="Sheet2" sheetId="16" r:id="rId2"/>
    <sheet name="Upgrade_ID" sheetId="6" r:id="rId3"/>
    <sheet name="Mounted_KỵBinh" sheetId="17" r:id="rId4"/>
    <sheet name="Ranged_CungThủ" sheetId="15" r:id="rId5"/>
    <sheet name="Infantry_BộBinh_fix" sheetId="8" r:id="rId6"/>
    <sheet name="MainBase_Upgrade" sheetId="5" r:id="rId7"/>
    <sheet name="Guild" sheetId="12" r:id="rId8"/>
    <sheet name="nháp" sheetId="11" r:id="rId9"/>
    <sheet name="MoveTime" sheetId="13" r:id="rId10"/>
    <sheet name="thongkeUnit" sheetId="14" r:id="rId11"/>
    <sheet name="Convert Time" sheetId="4" r:id="rId12"/>
    <sheet name="RSS_Research" sheetId="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16" l="1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AE132" i="18" l="1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AE132" i="17" l="1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U3" i="16" l="1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N4" i="16" l="1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N5" i="16" l="1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N6" i="16" l="1"/>
  <c r="O5" i="16"/>
  <c r="S40" i="17"/>
  <c r="T40" i="17"/>
  <c r="U40" i="15"/>
  <c r="E42" i="15"/>
  <c r="T41" i="15"/>
  <c r="D43" i="15"/>
  <c r="S42" i="15"/>
  <c r="U23" i="4"/>
  <c r="W23" i="4" s="1"/>
  <c r="U22" i="4"/>
  <c r="W22" i="4" s="1"/>
  <c r="R22" i="4"/>
  <c r="N7" i="16" l="1"/>
  <c r="O6" i="16"/>
  <c r="T41" i="17"/>
  <c r="S41" i="17"/>
  <c r="E43" i="15"/>
  <c r="T42" i="15"/>
  <c r="D44" i="15"/>
  <c r="S43" i="15"/>
  <c r="U41" i="15"/>
  <c r="U15" i="4"/>
  <c r="L3" i="4"/>
  <c r="L4" i="4"/>
  <c r="L5" i="4"/>
  <c r="L6" i="4"/>
  <c r="L7" i="4"/>
  <c r="L8" i="4"/>
  <c r="L9" i="4"/>
  <c r="L10" i="4"/>
  <c r="L11" i="4"/>
  <c r="L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I37" i="4"/>
  <c r="L37" i="4" s="1"/>
  <c r="I36" i="4"/>
  <c r="L36" i="4" s="1"/>
  <c r="I35" i="4"/>
  <c r="L35" i="4" s="1"/>
  <c r="I34" i="4"/>
  <c r="L34" i="4" s="1"/>
  <c r="I33" i="4"/>
  <c r="L33" i="4" s="1"/>
  <c r="H33" i="4"/>
  <c r="G33" i="4"/>
  <c r="L32" i="4"/>
  <c r="L31" i="4"/>
  <c r="L30" i="4"/>
  <c r="L29" i="4"/>
  <c r="L28" i="4"/>
  <c r="N12" i="16" l="1"/>
  <c r="O11" i="16"/>
  <c r="S46" i="17"/>
  <c r="T46" i="17"/>
  <c r="S48" i="15"/>
  <c r="D49" i="15"/>
  <c r="U46" i="15"/>
  <c r="T47" i="15"/>
  <c r="E48" i="15"/>
  <c r="M27" i="4"/>
  <c r="N27" i="4" s="1"/>
  <c r="O27" i="4" s="1"/>
  <c r="K113" i="4"/>
  <c r="L113" i="4" s="1"/>
  <c r="M113" i="4" s="1"/>
  <c r="K114" i="4"/>
  <c r="L114" i="4" s="1"/>
  <c r="M114" i="4" s="1"/>
  <c r="K115" i="4"/>
  <c r="L115" i="4" s="1"/>
  <c r="M115" i="4" s="1"/>
  <c r="K116" i="4"/>
  <c r="L116" i="4" s="1"/>
  <c r="M116" i="4" s="1"/>
  <c r="K117" i="4"/>
  <c r="L117" i="4" s="1"/>
  <c r="M117" i="4" s="1"/>
  <c r="K118" i="4"/>
  <c r="L118" i="4" s="1"/>
  <c r="M118" i="4" s="1"/>
  <c r="K119" i="4"/>
  <c r="L119" i="4" s="1"/>
  <c r="M119" i="4" s="1"/>
  <c r="K120" i="4"/>
  <c r="L120" i="4" s="1"/>
  <c r="M120" i="4" s="1"/>
  <c r="K121" i="4"/>
  <c r="L121" i="4" s="1"/>
  <c r="M121" i="4" s="1"/>
  <c r="K122" i="4"/>
  <c r="L122" i="4" s="1"/>
  <c r="M122" i="4" s="1"/>
  <c r="K123" i="4"/>
  <c r="L123" i="4" s="1"/>
  <c r="M123" i="4" s="1"/>
  <c r="K124" i="4"/>
  <c r="L124" i="4" s="1"/>
  <c r="M124" i="4" s="1"/>
  <c r="K125" i="4"/>
  <c r="L125" i="4" s="1"/>
  <c r="M125" i="4" s="1"/>
  <c r="K126" i="4"/>
  <c r="L126" i="4" s="1"/>
  <c r="M126" i="4" s="1"/>
  <c r="K127" i="4"/>
  <c r="L127" i="4" s="1"/>
  <c r="M127" i="4" s="1"/>
  <c r="K107" i="4"/>
  <c r="L107" i="4" s="1"/>
  <c r="M107" i="4" s="1"/>
  <c r="K108" i="4"/>
  <c r="L108" i="4" s="1"/>
  <c r="M108" i="4" s="1"/>
  <c r="K109" i="4"/>
  <c r="L109" i="4" s="1"/>
  <c r="M109" i="4" s="1"/>
  <c r="K110" i="4"/>
  <c r="L110" i="4" s="1"/>
  <c r="M110" i="4" s="1"/>
  <c r="K111" i="4"/>
  <c r="L111" i="4" s="1"/>
  <c r="M111" i="4" s="1"/>
  <c r="K112" i="4"/>
  <c r="L112" i="4" s="1"/>
  <c r="M112" i="4" s="1"/>
  <c r="A3" i="4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Q8" i="4"/>
  <c r="I23" i="4"/>
  <c r="L23" i="4" s="1"/>
  <c r="L24" i="4"/>
  <c r="I22" i="4"/>
  <c r="L22" i="4" s="1"/>
  <c r="L21" i="4"/>
  <c r="I21" i="4"/>
  <c r="I20" i="4"/>
  <c r="L20" i="4" s="1"/>
  <c r="H20" i="4"/>
  <c r="G20" i="4"/>
  <c r="L19" i="4"/>
  <c r="L18" i="4"/>
  <c r="L17" i="4"/>
  <c r="L16" i="4"/>
  <c r="L15" i="4"/>
  <c r="I10" i="4"/>
  <c r="I9" i="4"/>
  <c r="H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M14" i="4"/>
  <c r="N14" i="4" s="1"/>
  <c r="O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K95" i="4"/>
  <c r="L95" i="4" s="1"/>
  <c r="M95" i="4" s="1"/>
  <c r="K96" i="4"/>
  <c r="L96" i="4" s="1"/>
  <c r="M96" i="4" s="1"/>
  <c r="K97" i="4"/>
  <c r="L97" i="4" s="1"/>
  <c r="M97" i="4" s="1"/>
  <c r="K98" i="4"/>
  <c r="L98" i="4" s="1"/>
  <c r="M98" i="4" s="1"/>
  <c r="K99" i="4"/>
  <c r="L99" i="4" s="1"/>
  <c r="M99" i="4" s="1"/>
  <c r="K100" i="4"/>
  <c r="L100" i="4"/>
  <c r="M100" i="4" s="1"/>
  <c r="K101" i="4"/>
  <c r="L101" i="4" s="1"/>
  <c r="M101" i="4" s="1"/>
  <c r="K102" i="4"/>
  <c r="L102" i="4" s="1"/>
  <c r="M102" i="4" s="1"/>
  <c r="K103" i="4"/>
  <c r="L103" i="4" s="1"/>
  <c r="M103" i="4" s="1"/>
  <c r="K104" i="4"/>
  <c r="L104" i="4" s="1"/>
  <c r="M104" i="4" s="1"/>
  <c r="K105" i="4"/>
  <c r="L105" i="4" s="1"/>
  <c r="M105" i="4" s="1"/>
  <c r="K84" i="4"/>
  <c r="L84" i="4" s="1"/>
  <c r="M84" i="4" s="1"/>
  <c r="K85" i="4"/>
  <c r="L85" i="4" s="1"/>
  <c r="M85" i="4" s="1"/>
  <c r="K86" i="4"/>
  <c r="L86" i="4" s="1"/>
  <c r="M86" i="4" s="1"/>
  <c r="K87" i="4"/>
  <c r="L87" i="4"/>
  <c r="M87" i="4" s="1"/>
  <c r="K88" i="4"/>
  <c r="L88" i="4"/>
  <c r="M88" i="4"/>
  <c r="K89" i="4"/>
  <c r="L89" i="4" s="1"/>
  <c r="M89" i="4" s="1"/>
  <c r="K90" i="4"/>
  <c r="L90" i="4" s="1"/>
  <c r="M90" i="4" s="1"/>
  <c r="K91" i="4"/>
  <c r="L91" i="4" s="1"/>
  <c r="M91" i="4" s="1"/>
  <c r="K92" i="4"/>
  <c r="L92" i="4" s="1"/>
  <c r="M92" i="4" s="1"/>
  <c r="K93" i="4"/>
  <c r="L93" i="4" s="1"/>
  <c r="M93" i="4" s="1"/>
  <c r="K94" i="4"/>
  <c r="L94" i="4" s="1"/>
  <c r="M94" i="4" s="1"/>
  <c r="I8" i="4"/>
  <c r="K80" i="4" s="1"/>
  <c r="L80" i="4" s="1"/>
  <c r="M80" i="4" s="1"/>
  <c r="G8" i="4"/>
  <c r="K73" i="4" s="1"/>
  <c r="L73" i="4" s="1"/>
  <c r="M73" i="4" s="1"/>
  <c r="N17" i="16" l="1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K47" i="4"/>
  <c r="L47" i="4" s="1"/>
  <c r="M47" i="4" s="1"/>
  <c r="K65" i="4"/>
  <c r="L65" i="4" s="1"/>
  <c r="M65" i="4" s="1"/>
  <c r="K75" i="4"/>
  <c r="L75" i="4" s="1"/>
  <c r="M75" i="4" s="1"/>
  <c r="K39" i="4"/>
  <c r="L39" i="4" s="1"/>
  <c r="K50" i="4"/>
  <c r="L50" i="4" s="1"/>
  <c r="M50" i="4" s="1"/>
  <c r="K46" i="4"/>
  <c r="L46" i="4" s="1"/>
  <c r="M46" i="4" s="1"/>
  <c r="K42" i="4"/>
  <c r="L42" i="4" s="1"/>
  <c r="M42" i="4" s="1"/>
  <c r="K60" i="4"/>
  <c r="L60" i="4" s="1"/>
  <c r="M60" i="4" s="1"/>
  <c r="K57" i="4"/>
  <c r="L57" i="4" s="1"/>
  <c r="M57" i="4" s="1"/>
  <c r="K52" i="4"/>
  <c r="L52" i="4" s="1"/>
  <c r="M52" i="4" s="1"/>
  <c r="K71" i="4"/>
  <c r="L71" i="4" s="1"/>
  <c r="M71" i="4" s="1"/>
  <c r="K68" i="4"/>
  <c r="L68" i="4" s="1"/>
  <c r="M68" i="4" s="1"/>
  <c r="K66" i="4"/>
  <c r="L66" i="4" s="1"/>
  <c r="M66" i="4" s="1"/>
  <c r="K82" i="4"/>
  <c r="L82" i="4" s="1"/>
  <c r="M82" i="4" s="1"/>
  <c r="K77" i="4"/>
  <c r="L77" i="4" s="1"/>
  <c r="M77" i="4" s="1"/>
  <c r="K74" i="4"/>
  <c r="L74" i="4" s="1"/>
  <c r="M74" i="4" s="1"/>
  <c r="K83" i="4"/>
  <c r="L83" i="4" s="1"/>
  <c r="M83" i="4" s="1"/>
  <c r="K49" i="4"/>
  <c r="L49" i="4" s="1"/>
  <c r="M49" i="4" s="1"/>
  <c r="K45" i="4"/>
  <c r="L45" i="4" s="1"/>
  <c r="M45" i="4" s="1"/>
  <c r="K41" i="4"/>
  <c r="L41" i="4" s="1"/>
  <c r="M41" i="4" s="1"/>
  <c r="K59" i="4"/>
  <c r="L59" i="4" s="1"/>
  <c r="M59" i="4" s="1"/>
  <c r="K54" i="4"/>
  <c r="L54" i="4" s="1"/>
  <c r="M54" i="4" s="1"/>
  <c r="K51" i="4"/>
  <c r="L51" i="4" s="1"/>
  <c r="M51" i="4" s="1"/>
  <c r="K67" i="4"/>
  <c r="L67" i="4" s="1"/>
  <c r="M67" i="4" s="1"/>
  <c r="K64" i="4"/>
  <c r="L64" i="4" s="1"/>
  <c r="M64" i="4" s="1"/>
  <c r="K62" i="4"/>
  <c r="L62" i="4" s="1"/>
  <c r="M62" i="4" s="1"/>
  <c r="K79" i="4"/>
  <c r="L79" i="4" s="1"/>
  <c r="M79" i="4" s="1"/>
  <c r="K76" i="4"/>
  <c r="L76" i="4" s="1"/>
  <c r="M76" i="4" s="1"/>
  <c r="K43" i="4"/>
  <c r="L43" i="4" s="1"/>
  <c r="M43" i="4" s="1"/>
  <c r="K58" i="4"/>
  <c r="L58" i="4" s="1"/>
  <c r="M58" i="4" s="1"/>
  <c r="K55" i="4"/>
  <c r="L55" i="4" s="1"/>
  <c r="M55" i="4" s="1"/>
  <c r="K72" i="4"/>
  <c r="L72" i="4" s="1"/>
  <c r="M72" i="4" s="1"/>
  <c r="K70" i="4"/>
  <c r="L70" i="4" s="1"/>
  <c r="M70" i="4" s="1"/>
  <c r="K38" i="4"/>
  <c r="L38" i="4" s="1"/>
  <c r="K48" i="4"/>
  <c r="L48" i="4" s="1"/>
  <c r="M48" i="4" s="1"/>
  <c r="K44" i="4"/>
  <c r="L44" i="4" s="1"/>
  <c r="M44" i="4" s="1"/>
  <c r="K40" i="4"/>
  <c r="L40" i="4" s="1"/>
  <c r="K61" i="4"/>
  <c r="L61" i="4" s="1"/>
  <c r="M61" i="4" s="1"/>
  <c r="K56" i="4"/>
  <c r="L56" i="4" s="1"/>
  <c r="M56" i="4" s="1"/>
  <c r="K53" i="4"/>
  <c r="L53" i="4" s="1"/>
  <c r="M53" i="4" s="1"/>
  <c r="K69" i="4"/>
  <c r="L69" i="4" s="1"/>
  <c r="M69" i="4" s="1"/>
  <c r="K63" i="4"/>
  <c r="L63" i="4" s="1"/>
  <c r="M63" i="4" s="1"/>
  <c r="K81" i="4"/>
  <c r="L81" i="4" s="1"/>
  <c r="M81" i="4" s="1"/>
  <c r="K78" i="4"/>
  <c r="L78" i="4" s="1"/>
  <c r="M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C23" i="4"/>
  <c r="C24" i="4"/>
  <c r="C25" i="4"/>
  <c r="C26" i="4"/>
  <c r="B27" i="4"/>
  <c r="C27" i="4"/>
  <c r="K4" i="3"/>
  <c r="K5" i="3"/>
  <c r="K6" i="3"/>
  <c r="K7" i="3"/>
  <c r="K8" i="3"/>
  <c r="K9" i="3"/>
  <c r="K10" i="3"/>
  <c r="K11" i="3"/>
  <c r="K12" i="3"/>
  <c r="K3" i="3"/>
  <c r="C22" i="4"/>
  <c r="B23" i="4"/>
  <c r="B24" i="4"/>
  <c r="B25" i="4"/>
  <c r="B26" i="4"/>
  <c r="B22" i="4"/>
  <c r="C21" i="4"/>
  <c r="B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L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M3" i="4"/>
  <c r="N3" i="4" s="1"/>
  <c r="O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<sst xmlns="http://schemas.openxmlformats.org/spreadsheetml/2006/main" count="1753" uniqueCount="386">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</sst>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m&quot;m&quot;:d&quot;d&quot;:h&quot;h&quot;:mm&quot;m&quot;:ss&quot;s&quot;"/>
    <numFmt numFmtId="169" formatCode="d&quot;d&quot;\ h&quot;h&quot;:mm&quot;m&quot;:ss&quot;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9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5" xfId="0" applyNumberFormat="1" applyFill="1" applyBorder="1"/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tabSelected="1" workbookViewId="0">
      <selection activeCell="K7" sqref="K7"/>
    </sheetView>
    <sheetView topLeftCell="O25" workbookViewId="1">
      <selection activeCell="Q38" sqref="Q38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2</v>
      </c>
      <c r="I3" s="25">
        <v>1</v>
      </c>
      <c r="J3" s="25">
        <v>2</v>
      </c>
      <c r="K3" s="87">
        <v>38</v>
      </c>
      <c r="L3" s="137"/>
      <c r="M3" s="23">
        <v>45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32</v>
      </c>
      <c r="B4" s="26" t="s">
        <v>148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2</v>
      </c>
      <c r="I4" s="25">
        <v>1</v>
      </c>
      <c r="J4" s="25">
        <v>8</v>
      </c>
      <c r="K4" s="88">
        <v>70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ht="30" x14ac:dyDescent="0.25">
      <c r="A5">
        <v>33</v>
      </c>
      <c r="B5" s="26" t="s">
        <v>149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2</v>
      </c>
      <c r="I5" s="25">
        <v>1</v>
      </c>
      <c r="J5" s="25">
        <v>24</v>
      </c>
      <c r="K5" s="88">
        <v>120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2</v>
      </c>
      <c r="I6" s="25">
        <v>1</v>
      </c>
      <c r="J6" s="25">
        <v>120</v>
      </c>
      <c r="K6" s="88">
        <v>140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146</v>
      </c>
      <c r="B8" s="7" t="s">
        <v>369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W29" si="0">CONCATENATE($M$9,B$9,$M$10,B10,$M$11,$A10,$M$12)</f>
        <v>UPDATE `mounted` SET `MightBonus`='100' WHERE `Level`='1';</v>
      </c>
      <c r="O10" t="str">
        <f t="shared" si="0"/>
        <v>UPDATE `mounted` SET `FoodCost`='1550' WHERE `Level`='1';</v>
      </c>
      <c r="P10" t="str">
        <f t="shared" si="0"/>
        <v>UPDATE `mounted` SET `WoodCost`='1250' WHERE `Level`='1';</v>
      </c>
      <c r="Q10" t="str">
        <f t="shared" si="0"/>
        <v>UPDATE `mounted` SET `StoneCost`='960' WHERE `Level`='1';</v>
      </c>
      <c r="R10" t="str">
        <f t="shared" si="0"/>
        <v>UPDATE `mounted` SET `MetalCost`='540' WHERE `Level`='1';</v>
      </c>
      <c r="S10" t="str">
        <f t="shared" si="0"/>
        <v>UPDATE `mounted` SET `TimeMin`='03m:00' WHERE `Level`='1';</v>
      </c>
      <c r="T10" t="str">
        <f t="shared" si="0"/>
        <v>UPDATE `mounted` SET `TimeInt`='180' WHERE `Level`='1';</v>
      </c>
      <c r="U10" t="str">
        <f t="shared" si="0"/>
        <v>UPDATE `mounted` SET `Required`='' WHERE `Level`='1';</v>
      </c>
      <c r="V10" t="str">
        <f t="shared" si="0"/>
        <v>UPDATE `mounted` SET `Unlock`='' WHERE `Level`='1';</v>
      </c>
      <c r="W10" t="str">
        <f t="shared" si="0"/>
        <v>UPDATE `mounted` SET `Unlock_ID`='0' WHERE `Level`='1';</v>
      </c>
    </row>
    <row r="11" spans="1:23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7" t="s">
        <v>190</v>
      </c>
      <c r="H11" s="43">
        <v>270</v>
      </c>
      <c r="I11" s="6"/>
      <c r="J11" s="12" t="s">
        <v>141</v>
      </c>
      <c r="K11" s="91">
        <v>31</v>
      </c>
      <c r="M11" s="101" t="s">
        <v>176</v>
      </c>
      <c r="N11" t="str">
        <f t="shared" si="0"/>
        <v>UPDATE `mounted` SET `MightBonus`='143' WHERE `Level`='2';</v>
      </c>
      <c r="O11" t="str">
        <f t="shared" si="0"/>
        <v>UPDATE `mounted` SET `FoodCost`='2310' WHERE `Level`='2';</v>
      </c>
      <c r="P11" t="str">
        <f t="shared" si="0"/>
        <v>UPDATE `mounted` SET `WoodCost`='1865' WHERE `Level`='2';</v>
      </c>
      <c r="Q11" t="str">
        <f t="shared" si="0"/>
        <v>UPDATE `mounted` SET `StoneCost`='1430' WHERE `Level`='2';</v>
      </c>
      <c r="R11" t="str">
        <f t="shared" si="0"/>
        <v>UPDATE `mounted` SET `MetalCost`='850' WHERE `Level`='2';</v>
      </c>
      <c r="S11" t="str">
        <f t="shared" si="0"/>
        <v>UPDATE `mounted` SET `TimeMin`='04m:30' WHERE `Level`='2';</v>
      </c>
      <c r="T11" t="str">
        <f t="shared" si="0"/>
        <v>UPDATE `mounted` SET `TimeInt`='270' WHERE `Level`='2';</v>
      </c>
      <c r="U11" t="str">
        <f t="shared" si="0"/>
        <v>UPDATE `mounted` SET `Required`='' WHERE `Level`='2';</v>
      </c>
      <c r="V11" t="str">
        <f t="shared" si="0"/>
        <v>UPDATE `mounted` SET `Unlock`='Buffaloman' WHERE `Level`='2';</v>
      </c>
      <c r="W11" t="str">
        <f t="shared" si="0"/>
        <v>UPDATE `mounted` SET `Unlock_ID`='31' WHERE `Level`='2';</v>
      </c>
    </row>
    <row r="12" spans="1:23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`MightBonus`='207' WHERE `Level`='3';</v>
      </c>
      <c r="O12" t="str">
        <f t="shared" si="0"/>
        <v>UPDATE `mounted` SET `FoodCost`='3460' WHERE `Level`='3';</v>
      </c>
      <c r="P12" t="str">
        <f t="shared" si="0"/>
        <v>UPDATE `mounted` SET `WoodCost`='2788' WHERE `Level`='3';</v>
      </c>
      <c r="Q12" t="str">
        <f t="shared" si="0"/>
        <v>UPDATE `mounted` SET `StoneCost`='2135' WHERE `Level`='3';</v>
      </c>
      <c r="R12" t="str">
        <f t="shared" si="0"/>
        <v>UPDATE `mounted` SET `MetalCost`='1265' WHERE `Level`='3';</v>
      </c>
      <c r="S12" t="str">
        <f t="shared" si="0"/>
        <v>UPDATE `mounted` SET `TimeMin`='06m:45' WHERE `Level`='3';</v>
      </c>
      <c r="T12" t="str">
        <f t="shared" si="0"/>
        <v>UPDATE `mounted` SET `TimeInt`='405' WHERE `Level`='3';</v>
      </c>
      <c r="U12" t="str">
        <f t="shared" si="0"/>
        <v>UPDATE `mounted` SET `Required`='' WHERE `Level`='3';</v>
      </c>
      <c r="V12" t="str">
        <f t="shared" si="0"/>
        <v>UPDATE `mounted` SET `Unlock`='' WHERE `Level`='3';</v>
      </c>
      <c r="W12" t="str">
        <f t="shared" si="0"/>
        <v>UPDATE `mounted` SET `Unlock_ID`='0' WHERE `Level`='3';</v>
      </c>
    </row>
    <row r="13" spans="1:23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`MightBonus`='398' WHERE `Level`='4';</v>
      </c>
      <c r="O13" t="str">
        <f t="shared" si="0"/>
        <v>UPDATE `mounted` SET `FoodCost`='6890' WHERE `Level`='4';</v>
      </c>
      <c r="P13" t="str">
        <f t="shared" si="0"/>
        <v>UPDATE `mounted` SET `WoodCost`='5556' WHERE `Level`='4';</v>
      </c>
      <c r="Q13" t="str">
        <f t="shared" si="0"/>
        <v>UPDATE `mounted` SET `StoneCost`='4250' WHERE `Level`='4';</v>
      </c>
      <c r="R13" t="str">
        <f t="shared" si="0"/>
        <v>UPDATE `mounted` SET `MetalCost`='2510' WHERE `Level`='4';</v>
      </c>
      <c r="S13" t="str">
        <f t="shared" si="0"/>
        <v>UPDATE `mounted` SET `TimeMin`='13m:30' WHERE `Level`='4';</v>
      </c>
      <c r="T13" t="str">
        <f t="shared" si="0"/>
        <v>UPDATE `mounted` SET `TimeInt`='810' WHERE `Level`='4';</v>
      </c>
      <c r="U13" t="str">
        <f t="shared" si="0"/>
        <v>UPDATE `mounted` SET `Required`='' WHERE `Level`='4';</v>
      </c>
      <c r="V13" t="str">
        <f t="shared" si="0"/>
        <v>UPDATE `mounted` SET `Unlock`='' WHERE `Level`='4';</v>
      </c>
      <c r="W13" t="str">
        <f t="shared" si="0"/>
        <v>UPDATE `mounted` SET `Unlock_ID`='0' WHERE `Level`='4';</v>
      </c>
    </row>
    <row r="14" spans="1:23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7" t="s">
        <v>193</v>
      </c>
      <c r="H14" s="43">
        <v>1215</v>
      </c>
      <c r="I14" s="6"/>
      <c r="J14" s="12" t="s">
        <v>143</v>
      </c>
      <c r="K14" s="91">
        <v>32</v>
      </c>
      <c r="N14" t="str">
        <f t="shared" si="0"/>
        <v>UPDATE `mounted` SET `MightBonus`='589' WHERE `Level`='5';</v>
      </c>
      <c r="O14" t="str">
        <f t="shared" si="0"/>
        <v>UPDATE `mounted` SET `FoodCost`='10320' WHERE `Level`='5';</v>
      </c>
      <c r="P14" t="str">
        <f t="shared" si="0"/>
        <v>UPDATE `mounted` SET `WoodCost`='8324' WHERE `Level`='5';</v>
      </c>
      <c r="Q14" t="str">
        <f t="shared" si="0"/>
        <v>UPDATE `mounted` SET `StoneCost`='6365' WHERE `Level`='5';</v>
      </c>
      <c r="R14" t="str">
        <f t="shared" si="0"/>
        <v>UPDATE `mounted` SET `MetalCost`='3755' WHERE `Level`='5';</v>
      </c>
      <c r="S14" t="str">
        <f t="shared" si="0"/>
        <v>UPDATE `mounted` SET `TimeMin`='20m:15' WHERE `Level`='5';</v>
      </c>
      <c r="T14" t="str">
        <f t="shared" si="0"/>
        <v>UPDATE `mounted` SET `TimeInt`='1215' WHERE `Level`='5';</v>
      </c>
      <c r="U14" t="str">
        <f t="shared" si="0"/>
        <v>UPDATE `mounted` SET `Required`='' WHERE `Level`='5';</v>
      </c>
      <c r="V14" t="str">
        <f t="shared" si="0"/>
        <v>UPDATE `mounted` SET `Unlock`='Horseman' WHERE `Level`='5';</v>
      </c>
      <c r="W14" t="str">
        <f t="shared" si="0"/>
        <v>UPDATE `mounted` SET `Unlock_ID`='32' WHERE `Level`='5';</v>
      </c>
    </row>
    <row r="15" spans="1:23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`MightBonus`='1163' WHERE `Level`='6';</v>
      </c>
      <c r="O15" t="str">
        <f t="shared" si="0"/>
        <v>UPDATE `mounted` SET `FoodCost`='20610' WHERE `Level`='6';</v>
      </c>
      <c r="P15" t="str">
        <f t="shared" si="0"/>
        <v>UPDATE `mounted` SET `WoodCost`='16628' WHERE `Level`='6';</v>
      </c>
      <c r="Q15" t="str">
        <f t="shared" si="0"/>
        <v>UPDATE `mounted` SET `StoneCost`='12710' WHERE `Level`='6';</v>
      </c>
      <c r="R15" t="str">
        <f t="shared" si="0"/>
        <v>UPDATE `mounted` SET `MetalCost`='7510' WHERE `Level`='6';</v>
      </c>
      <c r="S15" t="str">
        <f t="shared" si="0"/>
        <v>UPDATE `mounted` SET `TimeMin`='40m:30' WHERE `Level`='6';</v>
      </c>
      <c r="T15" t="str">
        <f t="shared" si="0"/>
        <v>UPDATE `mounted` SET `TimeInt`='2430' WHERE `Level`='6';</v>
      </c>
      <c r="U15" t="str">
        <f t="shared" si="0"/>
        <v>UPDATE `mounted` SET `Required`='' WHERE `Level`='6';</v>
      </c>
      <c r="V15" t="str">
        <f t="shared" si="0"/>
        <v>UPDATE `mounted` SET `Unlock`='' WHERE `Level`='6';</v>
      </c>
      <c r="W15" t="str">
        <f t="shared" si="0"/>
        <v>UPDATE `mounted` SET `Unlock_ID`='0' WHERE `Level`='6';</v>
      </c>
    </row>
    <row r="16" spans="1:23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`MightBonus`='1737' WHERE `Level`='7';</v>
      </c>
      <c r="O16" t="str">
        <f t="shared" si="0"/>
        <v>UPDATE `mounted` SET `FoodCost`='30900' WHERE `Level`='7';</v>
      </c>
      <c r="P16" t="str">
        <f t="shared" si="0"/>
        <v>UPDATE `mounted` SET `WoodCost`='24932' WHERE `Level`='7';</v>
      </c>
      <c r="Q16" t="str">
        <f t="shared" si="0"/>
        <v>UPDATE `mounted` SET `StoneCost`='19055' WHERE `Level`='7';</v>
      </c>
      <c r="R16" t="str">
        <f t="shared" si="0"/>
        <v>UPDATE `mounted` SET `MetalCost`='11255' WHERE `Level`='7';</v>
      </c>
      <c r="S16" t="str">
        <f t="shared" si="0"/>
        <v>UPDATE `mounted` SET `TimeMin`='1h:00m:45' WHERE `Level`='7';</v>
      </c>
      <c r="T16" t="str">
        <f t="shared" si="0"/>
        <v>UPDATE `mounted` SET `TimeInt`='3645' WHERE `Level`='7';</v>
      </c>
      <c r="U16" t="str">
        <f t="shared" si="0"/>
        <v>UPDATE `mounted` SET `Required`='' WHERE `Level`='7';</v>
      </c>
      <c r="V16" t="str">
        <f t="shared" si="0"/>
        <v>UPDATE `mounted` SET `Unlock`='' WHERE `Level`='7';</v>
      </c>
      <c r="W16" t="str">
        <f t="shared" si="0"/>
        <v>UPDATE `mounted` SET `Unlock_ID`='0' WHERE `Level`='7';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`MightBonus`='3458' WHERE `Level`='8';</v>
      </c>
      <c r="O17" t="str">
        <f t="shared" si="0"/>
        <v>UPDATE `mounted` SET `FoodCost`='61770' WHERE `Level`='8';</v>
      </c>
      <c r="P17" t="str">
        <f t="shared" si="0"/>
        <v>UPDATE `mounted` SET `WoodCost`='49844' WHERE `Level`='8';</v>
      </c>
      <c r="Q17" t="str">
        <f t="shared" si="0"/>
        <v>UPDATE `mounted` SET `StoneCost`='38090' WHERE `Level`='8';</v>
      </c>
      <c r="R17" t="str">
        <f t="shared" si="0"/>
        <v>UPDATE `mounted` SET `MetalCost`='22490' WHERE `Level`='8';</v>
      </c>
      <c r="S17" t="str">
        <f t="shared" si="0"/>
        <v>UPDATE `mounted` SET `TimeMin`='2h:01m:30' WHERE `Level`='8';</v>
      </c>
      <c r="T17" t="str">
        <f t="shared" si="0"/>
        <v>UPDATE `mounted` SET `TimeInt`='7290' WHERE `Level`='8';</v>
      </c>
      <c r="U17" t="str">
        <f t="shared" si="0"/>
        <v>UPDATE `mounted` SET `Required`='' WHERE `Level`='8';</v>
      </c>
      <c r="V17" t="str">
        <f t="shared" si="0"/>
        <v>UPDATE `mounted` SET `Unlock`='' WHERE `Level`='8';</v>
      </c>
      <c r="W17" t="str">
        <f t="shared" si="0"/>
        <v>UPDATE `mounted` SET `Unlock_ID`='0' WHERE `Level`='8';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`MightBonus`='5179' WHERE `Level`='9';</v>
      </c>
      <c r="O18" t="str">
        <f t="shared" si="0"/>
        <v>UPDATE `mounted` SET `FoodCost`='92640' WHERE `Level`='9';</v>
      </c>
      <c r="P18" t="str">
        <f t="shared" si="0"/>
        <v>UPDATE `mounted` SET `WoodCost`='74756' WHERE `Level`='9';</v>
      </c>
      <c r="Q18" t="str">
        <f t="shared" si="0"/>
        <v>UPDATE `mounted` SET `StoneCost`='57125' WHERE `Level`='9';</v>
      </c>
      <c r="R18" t="str">
        <f t="shared" si="0"/>
        <v>UPDATE `mounted` SET `MetalCost`='33725' WHERE `Level`='9';</v>
      </c>
      <c r="S18" t="str">
        <f t="shared" si="0"/>
        <v>UPDATE `mounted` SET `TimeMin`='3h:02m:15' WHERE `Level`='9';</v>
      </c>
      <c r="T18" t="str">
        <f t="shared" si="0"/>
        <v>UPDATE `mounted` SET `TimeInt`='10935' WHERE `Level`='9';</v>
      </c>
      <c r="U18" t="str">
        <f t="shared" si="0"/>
        <v>UPDATE `mounted` SET `Required`='' WHERE `Level`='9';</v>
      </c>
      <c r="V18" t="str">
        <f t="shared" si="0"/>
        <v>UPDATE `mounted` SET `Unlock`='' WHERE `Level`='9';</v>
      </c>
      <c r="W18" t="str">
        <f t="shared" si="0"/>
        <v>UPDATE `mounted` SET `Unlock_ID`='0' WHERE `Level`='9';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33</v>
      </c>
      <c r="N19" t="str">
        <f t="shared" si="0"/>
        <v>UPDATE `mounted` SET `MightBonus`='12925' WHERE `Level`='10';</v>
      </c>
      <c r="O19" t="str">
        <f t="shared" si="0"/>
        <v>UPDATE `mounted` SET `FoodCost`='231560' WHERE `Level`='10';</v>
      </c>
      <c r="P19" t="str">
        <f t="shared" si="0"/>
        <v>UPDATE `mounted` SET `WoodCost`='186865' WHERE `Level`='10';</v>
      </c>
      <c r="Q19" t="str">
        <f t="shared" si="0"/>
        <v>UPDATE `mounted` SET `StoneCost`='142855' WHERE `Level`='10';</v>
      </c>
      <c r="R19" t="str">
        <f t="shared" si="0"/>
        <v>UPDATE `mounted` SET `MetalCost`='84294' WHERE `Level`='10';</v>
      </c>
      <c r="S19" t="str">
        <f t="shared" si="0"/>
        <v>UPDATE `mounted` SET `TimeMin`='7h:35m:38' WHERE `Level`='10';</v>
      </c>
      <c r="T19" t="str">
        <f t="shared" si="0"/>
        <v>UPDATE `mounted` SET `TimeInt`='27338' WHERE `Level`='10';</v>
      </c>
      <c r="U19" t="str">
        <f t="shared" si="0"/>
        <v>UPDATE `mounted` SET `Required`='Farm Lv10' WHERE `Level`='10';</v>
      </c>
      <c r="V19" t="str">
        <f t="shared" si="0"/>
        <v>UPDATE `mounted` SET `Unlock`='War Elephant' WHERE `Level`='10';</v>
      </c>
      <c r="W19" t="str">
        <f t="shared" si="0"/>
        <v>UPDATE `mounted` SET `Unlock_ID`='33' WHERE `Level`='10';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`MightBonus`='19380' WHERE `Level`='11';</v>
      </c>
      <c r="O20" t="str">
        <f t="shared" si="0"/>
        <v>UPDATE `mounted` SET `FoodCost`='347325' WHERE `Level`='11';</v>
      </c>
      <c r="P20" t="str">
        <f t="shared" si="0"/>
        <v>UPDATE `mounted` SET `WoodCost`='280287' WHERE `Level`='11';</v>
      </c>
      <c r="Q20" t="str">
        <f t="shared" si="0"/>
        <v>UPDATE `mounted` SET `StoneCost`='214272' WHERE `Level`='11';</v>
      </c>
      <c r="R20" t="str">
        <f t="shared" si="0"/>
        <v>UPDATE `mounted` SET `MetalCost`='126431' WHERE `Level`='11';</v>
      </c>
      <c r="S20" t="str">
        <f t="shared" si="0"/>
        <v>UPDATE `mounted` SET `TimeMin`='11h:23m:27' WHERE `Level`='11';</v>
      </c>
      <c r="T20" t="str">
        <f t="shared" si="0"/>
        <v>UPDATE `mounted` SET `TimeInt`='41007' WHERE `Level`='11';</v>
      </c>
      <c r="U20" t="str">
        <f t="shared" si="0"/>
        <v>UPDATE `mounted` SET `Required`='Farm Lv11' WHERE `Level`='11';</v>
      </c>
      <c r="V20" t="str">
        <f t="shared" si="0"/>
        <v>UPDATE `mounted` SET `Unlock`='' WHERE `Level`='11';</v>
      </c>
      <c r="W20" t="str">
        <f t="shared" si="0"/>
        <v>UPDATE `mounted` SET `Unlock_ID`='0' WHERE `Level`='11';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`MightBonus`='38744' WHERE `Level`='12';</v>
      </c>
      <c r="O21" t="str">
        <f t="shared" si="0"/>
        <v>UPDATE `mounted` SET `FoodCost`='694612' WHERE `Level`='12';</v>
      </c>
      <c r="P21" t="str">
        <f t="shared" si="0"/>
        <v>UPDATE `mounted` SET `WoodCost`='560520' WHERE `Level`='12';</v>
      </c>
      <c r="Q21" t="str">
        <f t="shared" si="0"/>
        <v>UPDATE `mounted` SET `StoneCost`='428519' WHERE `Level`='12';</v>
      </c>
      <c r="R21" t="str">
        <f t="shared" si="0"/>
        <v>UPDATE `mounted` SET `MetalCost`='252868' WHERE `Level`='12';</v>
      </c>
      <c r="S21" t="str">
        <f t="shared" si="0"/>
        <v>UPDATE `mounted` SET `TimeMin`='22h:46m:53' WHERE `Level`='12';</v>
      </c>
      <c r="T21" t="str">
        <f t="shared" si="0"/>
        <v>UPDATE `mounted` SET `TimeInt`='82013' WHERE `Level`='12';</v>
      </c>
      <c r="U21" t="str">
        <f t="shared" si="0"/>
        <v>UPDATE `mounted` SET `Required`='Farm Lv12' WHERE `Level`='12';</v>
      </c>
      <c r="V21" t="str">
        <f t="shared" si="0"/>
        <v>UPDATE `mounted` SET `Unlock`='' WHERE `Level`='12';</v>
      </c>
      <c r="W21" t="str">
        <f t="shared" si="0"/>
        <v>UPDATE `mounted` SET `Unlock_ID`='0' WHERE `Level`='12';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`MightBonus`='96836' WHERE `Level`='13';</v>
      </c>
      <c r="O22" t="str">
        <f t="shared" si="0"/>
        <v>UPDATE `mounted` SET `FoodCost`='1736480' WHERE `Level`='13';</v>
      </c>
      <c r="P22" t="str">
        <f t="shared" si="0"/>
        <v>UPDATE `mounted` SET `WoodCost`='1401266' WHERE `Level`='13';</v>
      </c>
      <c r="Q22" t="str">
        <f t="shared" si="0"/>
        <v>UPDATE `mounted` SET `StoneCost`='1071264' WHERE `Level`='13';</v>
      </c>
      <c r="R22" t="str">
        <f t="shared" si="0"/>
        <v>UPDATE `mounted` SET `MetalCost`='632129' WHERE `Level`='13';</v>
      </c>
      <c r="S22" t="str">
        <f t="shared" si="0"/>
        <v>UPDATE `mounted` SET `TimeMin`='2d 8h:57m:12' WHERE `Level`='13';</v>
      </c>
      <c r="T22" t="str">
        <f t="shared" si="0"/>
        <v>UPDATE `mounted` SET `TimeInt`='205032' WHERE `Level`='13';</v>
      </c>
      <c r="U22" t="str">
        <f t="shared" si="0"/>
        <v>UPDATE `mounted` SET `Required`='Farm Lv13' WHERE `Level`='13';</v>
      </c>
      <c r="V22" t="str">
        <f t="shared" si="0"/>
        <v>UPDATE `mounted` SET `Unlock`='' WHERE `Level`='13';</v>
      </c>
      <c r="W22" t="str">
        <f t="shared" si="0"/>
        <v>UPDATE `mounted` SET `Unlock_ID`='0' WHERE `Level`='13';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`MightBonus`='290477' WHERE `Level`='14';</v>
      </c>
      <c r="O23" t="str">
        <f t="shared" si="0"/>
        <v>UPDATE `mounted` SET `FoodCost`='5209365' WHERE `Level`='14';</v>
      </c>
      <c r="P23" t="str">
        <f t="shared" si="0"/>
        <v>UPDATE `mounted` SET `WoodCost`='4203736' WHERE `Level`='14';</v>
      </c>
      <c r="Q23" t="str">
        <f t="shared" si="0"/>
        <v>UPDATE `mounted` SET `StoneCost`='3213724' WHERE `Level`='14';</v>
      </c>
      <c r="R23" t="str">
        <f t="shared" si="0"/>
        <v>UPDATE `mounted` SET `MetalCost`='1896359' WHERE `Level`='14';</v>
      </c>
      <c r="S23" t="str">
        <f t="shared" si="0"/>
        <v>UPDATE `mounted` SET `TimeMin`='7d 2h:51m:34' WHERE `Level`='14';</v>
      </c>
      <c r="T23" t="str">
        <f t="shared" si="0"/>
        <v>UPDATE `mounted` SET `TimeInt`='615094' WHERE `Level`='14';</v>
      </c>
      <c r="U23" t="str">
        <f t="shared" si="0"/>
        <v>UPDATE `mounted` SET `Required`='Farm Lv14' WHERE `Level`='14';</v>
      </c>
      <c r="V23" t="str">
        <f t="shared" si="0"/>
        <v>UPDATE `mounted` SET `Unlock`='' WHERE `Level`='14';</v>
      </c>
      <c r="W23" t="str">
        <f t="shared" si="0"/>
        <v>UPDATE `mounted` SET `Unlock_ID`='0' WHERE `Level`='14';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`MightBonus`='580938' WHERE `Level`='15';</v>
      </c>
      <c r="O24" t="str">
        <f t="shared" si="0"/>
        <v>UPDATE `mounted` SET `FoodCost`='10418700' WHERE `Level`='15';</v>
      </c>
      <c r="P24" t="str">
        <f t="shared" si="0"/>
        <v>UPDATE `mounted` SET `WoodCost`='8407422' WHERE `Level`='15';</v>
      </c>
      <c r="Q24" t="str">
        <f t="shared" si="0"/>
        <v>UPDATE `mounted` SET `StoneCost`='6427368' WHERE `Level`='15';</v>
      </c>
      <c r="R24" t="str">
        <f t="shared" si="0"/>
        <v>UPDATE `mounted` SET `MetalCost`='3792718' WHERE `Level`='15';</v>
      </c>
      <c r="S24" t="str">
        <f t="shared" si="0"/>
        <v>UPDATE `mounted` SET `TimeMin`='14d 5h:43m:08' WHERE `Level`='15';</v>
      </c>
      <c r="T24" t="str">
        <f t="shared" si="0"/>
        <v>UPDATE `mounted` SET `TimeInt`='1230188' WHERE `Level`='15';</v>
      </c>
      <c r="U24" t="str">
        <f t="shared" si="0"/>
        <v>UPDATE `mounted` SET `Required`='Farm Lv15' WHERE `Level`='15';</v>
      </c>
      <c r="V24" t="str">
        <f t="shared" si="0"/>
        <v>UPDATE `mounted` SET `Unlock`='' WHERE `Level`='15';</v>
      </c>
      <c r="W24" t="str">
        <f t="shared" si="0"/>
        <v>UPDATE `mounted` SET `Unlock_ID`='0' WHERE `Level`='15';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`MightBonus`='871399' WHERE `Level`='16';</v>
      </c>
      <c r="O25" t="str">
        <f t="shared" si="0"/>
        <v>UPDATE `mounted` SET `FoodCost`='15628036' WHERE `Level`='16';</v>
      </c>
      <c r="P25" t="str">
        <f t="shared" si="0"/>
        <v>UPDATE `mounted` SET `WoodCost`='12611098' WHERE `Level`='16';</v>
      </c>
      <c r="Q25" t="str">
        <f t="shared" si="0"/>
        <v>UPDATE `mounted` SET `StoneCost`='9641042' WHERE `Level`='16';</v>
      </c>
      <c r="R25" t="str">
        <f t="shared" si="0"/>
        <v>UPDATE `mounted` SET `MetalCost`='5689067' WHERE `Level`='16';</v>
      </c>
      <c r="S25" t="str">
        <f t="shared" si="0"/>
        <v>UPDATE `mounted` SET `TimeMin`='21d 8h:34m:42' WHERE `Level`='16';</v>
      </c>
      <c r="T25" t="str">
        <f t="shared" si="0"/>
        <v>UPDATE `mounted` SET `TimeInt`='1845282' WHERE `Level`='16';</v>
      </c>
      <c r="U25" t="str">
        <f t="shared" si="0"/>
        <v>UPDATE `mounted` SET `Required`='Farm Lv16' WHERE `Level`='16';</v>
      </c>
      <c r="V25" t="str">
        <f t="shared" si="0"/>
        <v>UPDATE `mounted` SET `Unlock`='' WHERE `Level`='16';</v>
      </c>
      <c r="W25" t="str">
        <f t="shared" si="0"/>
        <v>UPDATE `mounted` SET `Unlock_ID`='0' WHERE `Level`='16';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`MightBonus`='1742781' WHERE `Level`='17';</v>
      </c>
      <c r="O26" t="str">
        <f t="shared" si="0"/>
        <v>UPDATE `mounted` SET `FoodCost`='31256033' WHERE `Level`='17';</v>
      </c>
      <c r="P26" t="str">
        <f t="shared" si="0"/>
        <v>UPDATE `mounted` SET `WoodCost`='25222169' WHERE `Level`='17';</v>
      </c>
      <c r="Q26" t="str">
        <f t="shared" si="0"/>
        <v>UPDATE `mounted` SET `StoneCost`='19282060' WHERE `Level`='17';</v>
      </c>
      <c r="R26" t="str">
        <f t="shared" si="0"/>
        <v>UPDATE `mounted` SET `MetalCost`='11378112' WHERE `Level`='17';</v>
      </c>
      <c r="S26" t="str">
        <f t="shared" si="0"/>
        <v>UPDATE `mounted` SET `TimeMin`='42d 17h:9m:23' WHERE `Level`='17';</v>
      </c>
      <c r="T26" t="str">
        <f t="shared" si="0"/>
        <v>UPDATE `mounted` SET `TimeInt`='3690563' WHERE `Level`='17';</v>
      </c>
      <c r="U26" t="str">
        <f t="shared" si="0"/>
        <v>UPDATE `mounted` SET `Required`='Farm Lv17' WHERE `Level`='17';</v>
      </c>
      <c r="V26" t="str">
        <f t="shared" si="0"/>
        <v>UPDATE `mounted` SET `Unlock`='' WHERE `Level`='17';</v>
      </c>
      <c r="W26" t="str">
        <f t="shared" si="0"/>
        <v>UPDATE `mounted` SET `Unlock_ID`='0' WHERE `Level`='17';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`MightBonus`='2614164' WHERE `Level`='18';</v>
      </c>
      <c r="O27" t="str">
        <f t="shared" si="0"/>
        <v>UPDATE `mounted` SET `FoodCost`='46883831' WHERE `Level`='18';</v>
      </c>
      <c r="P27" t="str">
        <f t="shared" si="0"/>
        <v>UPDATE `mounted` SET `WoodCost`='37833241' WHERE `Level`='18';</v>
      </c>
      <c r="Q27" t="str">
        <f t="shared" si="0"/>
        <v>UPDATE `mounted` SET `StoneCost`='28923327' WHERE `Level`='18';</v>
      </c>
      <c r="R27" t="str">
        <f t="shared" si="0"/>
        <v>UPDATE `mounted` SET `MetalCost`='17067136' WHERE `Level`='18';</v>
      </c>
      <c r="S27" t="str">
        <f t="shared" si="0"/>
        <v>UPDATE `mounted` SET `TimeMin`='64d 1h:44m:4' WHERE `Level`='18';</v>
      </c>
      <c r="T27" t="str">
        <f t="shared" si="0"/>
        <v>UPDATE `mounted` SET `TimeInt`='5535844' WHERE `Level`='18';</v>
      </c>
      <c r="U27" t="str">
        <f t="shared" si="0"/>
        <v>UPDATE `mounted` SET `Required`='Farm Lv18' WHERE `Level`='18';</v>
      </c>
      <c r="V27" t="str">
        <f t="shared" si="0"/>
        <v>UPDATE `mounted` SET `Unlock`='' WHERE `Level`='18';</v>
      </c>
      <c r="W27" t="str">
        <f t="shared" si="0"/>
        <v>UPDATE `mounted` SET `Unlock_ID`='0' WHERE `Level`='18';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`MightBonus`='5228313' WHERE `Level`='19';</v>
      </c>
      <c r="O28" t="str">
        <f t="shared" si="0"/>
        <v>UPDATE `mounted` SET `FoodCost`='93767982' WHERE `Level`='19';</v>
      </c>
      <c r="P28" t="str">
        <f t="shared" si="0"/>
        <v>UPDATE `mounted` SET `WoodCost`='75665862' WHERE `Level`='19';</v>
      </c>
      <c r="Q28" t="str">
        <f t="shared" si="0"/>
        <v>UPDATE `mounted` SET `StoneCost`='57846834' WHERE `Level`='19';</v>
      </c>
      <c r="R28" t="str">
        <f t="shared" si="0"/>
        <v>UPDATE `mounted` SET `MetalCost`='34134293' WHERE `Level`='19';</v>
      </c>
      <c r="S28" t="str">
        <f t="shared" si="0"/>
        <v>UPDATE `mounted` SET `TimeMin`='128d 3h:28m:8' WHERE `Level`='19';</v>
      </c>
      <c r="T28" t="str">
        <f t="shared" si="0"/>
        <v>UPDATE `mounted` SET `TimeInt`='11071688' WHERE `Level`='19';</v>
      </c>
      <c r="U28" t="str">
        <f t="shared" si="0"/>
        <v>UPDATE `mounted` SET `Required`='Farm Lv19' WHERE `Level`='19';</v>
      </c>
      <c r="V28" t="str">
        <f t="shared" si="0"/>
        <v>UPDATE `mounted` SET `Unlock`='' WHERE `Level`='19';</v>
      </c>
      <c r="W28" t="str">
        <f t="shared" si="0"/>
        <v>UPDATE `mounted`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34</v>
      </c>
      <c r="N29" t="str">
        <f t="shared" si="0"/>
        <v>UPDATE `mounted` SET `MightBonus`='0' WHERE `Level`='20';</v>
      </c>
      <c r="O29" t="str">
        <f t="shared" si="0"/>
        <v>UPDATE `mounted` SET `FoodCost`='0' WHERE `Level`='20';</v>
      </c>
      <c r="P29" t="str">
        <f t="shared" si="0"/>
        <v>UPDATE `mounted` SET `WoodCost`='0' WHERE `Level`='20';</v>
      </c>
      <c r="Q29" t="str">
        <f t="shared" si="0"/>
        <v>UPDATE `mounted` SET `StoneCost`='0' WHERE `Level`='20';</v>
      </c>
      <c r="R29" t="str">
        <f t="shared" si="0"/>
        <v>UPDATE `mounted` SET `MetalCost`='0' WHERE `Level`='20';</v>
      </c>
      <c r="S29" t="str">
        <f t="shared" si="0"/>
        <v>UPDATE `mounted` SET `TimeMin`='0' WHERE `Level`='20';</v>
      </c>
      <c r="T29" t="str">
        <f t="shared" si="0"/>
        <v>UPDATE `mounted` SET `TimeInt`='0' WHERE `Level`='20';</v>
      </c>
      <c r="U29" t="str">
        <f t="shared" si="0"/>
        <v>UPDATE `mounted` SET `Required`='' WHERE `Level`='20';</v>
      </c>
      <c r="V29" t="str">
        <f t="shared" si="0"/>
        <v>UPDATE `mounted` SET `Unlock`='War Stormer' WHERE `Level`='20';</v>
      </c>
      <c r="W29" t="str">
        <f t="shared" si="0"/>
        <v>UPDATE `mounted` SET `Unlock_ID`='34'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D33" s="3">
        <v>2</v>
      </c>
      <c r="E33" s="3">
        <v>2</v>
      </c>
      <c r="F33" s="3">
        <v>7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120</v>
      </c>
      <c r="C35" s="120">
        <v>170</v>
      </c>
      <c r="D35" s="18">
        <v>2.15</v>
      </c>
      <c r="E35" s="18">
        <v>2.1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AD54" si="1">CONCATENATE($Q$34,R$34,$Q$35,C35,$Q$36,$A35,$Q$37)</f>
        <v>UPDATE `Ballista` SET `MightBonus`='170' WHERE `Level`='1';</v>
      </c>
      <c r="S35" t="str">
        <f t="shared" si="1"/>
        <v>UPDATE `Ballista` SET `Attack`='2.15' WHERE `Level`='1';</v>
      </c>
      <c r="T35" t="str">
        <f t="shared" si="1"/>
        <v>UPDATE `Ballista` SET `Defend`='2.1' WHERE `Level`='1';</v>
      </c>
      <c r="U35" t="str">
        <f t="shared" si="1"/>
        <v>UPDATE `Ballista` SET `Health`='7.2' WHERE `Level`='1';</v>
      </c>
      <c r="V35" t="str">
        <f t="shared" si="1"/>
        <v>UPDATE `Ballista` SET `FoodCost`='1890' WHERE `Level`='1';</v>
      </c>
      <c r="W35" t="str">
        <f t="shared" si="1"/>
        <v>UPDATE `Ballista` SET `WoodCost`='1470' WHERE `Level`='1';</v>
      </c>
      <c r="X35" t="str">
        <f t="shared" si="1"/>
        <v>UPDATE `Ballista` SET `StoneCost`='3260' WHERE `Level`='1';</v>
      </c>
      <c r="Y35" t="str">
        <f t="shared" si="1"/>
        <v>UPDATE `Ballista` SET `MetalCost`='1810' WHERE `Level`='1';</v>
      </c>
      <c r="Z35" t="str">
        <f t="shared" si="1"/>
        <v>UPDATE `Ballista` SET `TimeMin`='06m:00' WHERE `Level`='1';</v>
      </c>
      <c r="AA35" t="str">
        <f t="shared" si="1"/>
        <v>UPDATE `Ballista` SET `TimeInt`='360' WHERE `Level`='1';</v>
      </c>
      <c r="AB35" t="str">
        <f t="shared" si="1"/>
        <v>UPDATE `Ballista` SET `Required`='' WHERE `Level`='1';</v>
      </c>
      <c r="AC35" t="str">
        <f t="shared" si="1"/>
        <v>UPDATE `Ballista` SET `Required_ID`='0' WHERE `Level`='1';</v>
      </c>
      <c r="AD35" t="str">
        <f t="shared" si="1"/>
        <v>UPDATE `Ballista` SET `RequiredLevel`='0' WHERE `Level`='1';</v>
      </c>
    </row>
    <row r="36" spans="1:42" x14ac:dyDescent="0.25">
      <c r="A36" s="18">
        <v>2</v>
      </c>
      <c r="B36" s="73">
        <v>116</v>
      </c>
      <c r="C36" s="120">
        <v>424</v>
      </c>
      <c r="D36" s="18">
        <v>2.2999999999999998</v>
      </c>
      <c r="E36" s="18">
        <v>2.1500000000000004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1"/>
        <v>UPDATE `Ballista` SET `MightBonus`='424' WHERE `Level`='2';</v>
      </c>
      <c r="S36" t="str">
        <f t="shared" si="1"/>
        <v>UPDATE `Ballista` SET `Attack`='2.3' WHERE `Level`='2';</v>
      </c>
      <c r="T36" t="str">
        <f t="shared" si="1"/>
        <v>UPDATE `Ballista` SET `Defend`='2.15' WHERE `Level`='2';</v>
      </c>
      <c r="U36" t="str">
        <f t="shared" si="1"/>
        <v>UPDATE `Ballista` SET `Health`='7.45' WHERE `Level`='2';</v>
      </c>
      <c r="V36" t="str">
        <f t="shared" si="1"/>
        <v>UPDATE `Ballista` SET `FoodCost`='4854' WHERE `Level`='2';</v>
      </c>
      <c r="W36" t="str">
        <f t="shared" si="1"/>
        <v>UPDATE `Ballista` SET `WoodCost`='4767' WHERE `Level`='2';</v>
      </c>
      <c r="X36" t="str">
        <f t="shared" si="1"/>
        <v>UPDATE `Ballista` SET `StoneCost`='6808' WHERE `Level`='2';</v>
      </c>
      <c r="Y36" t="str">
        <f t="shared" si="1"/>
        <v>UPDATE `Ballista` SET `MetalCost`='4718' WHERE `Level`='2';</v>
      </c>
      <c r="Z36" t="str">
        <f t="shared" si="1"/>
        <v>UPDATE `Ballista` SET `TimeMin`='15m:00' WHERE `Level`='2';</v>
      </c>
      <c r="AA36" t="str">
        <f t="shared" si="1"/>
        <v>UPDATE `Ballista` SET `TimeInt`='900' WHERE `Level`='2';</v>
      </c>
      <c r="AB36" t="str">
        <f t="shared" si="1"/>
        <v>UPDATE `Ballista` SET `Required`='' WHERE `Level`='2';</v>
      </c>
      <c r="AC36" t="str">
        <f t="shared" si="1"/>
        <v>UPDATE `Ballista` SET `Required_ID`='0' WHERE `Level`='2';</v>
      </c>
      <c r="AD36" t="str">
        <f t="shared" si="1"/>
        <v>UPDATE `Ballista` SET `RequiredLevel`='0' WHERE `Level`='2';</v>
      </c>
    </row>
    <row r="37" spans="1:42" x14ac:dyDescent="0.25">
      <c r="A37" s="18">
        <v>3</v>
      </c>
      <c r="B37" s="73">
        <v>112</v>
      </c>
      <c r="C37" s="120">
        <v>680</v>
      </c>
      <c r="D37" s="18">
        <v>2.4499999999999997</v>
      </c>
      <c r="E37" s="18">
        <v>2.2000000000000002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"/>
        <v>UPDATE `Ballista` SET `MightBonus`='680' WHERE `Level`='3';</v>
      </c>
      <c r="S37" t="str">
        <f t="shared" si="1"/>
        <v>UPDATE `Ballista` SET `Attack`='2.45' WHERE `Level`='3';</v>
      </c>
      <c r="T37" t="str">
        <f t="shared" si="1"/>
        <v>UPDATE `Ballista` SET `Defend`='2.2' WHERE `Level`='3';</v>
      </c>
      <c r="U37" t="str">
        <f t="shared" si="1"/>
        <v>UPDATE `Ballista` SET `Health`='7.65' WHERE `Level`='3';</v>
      </c>
      <c r="V37" t="str">
        <f t="shared" si="1"/>
        <v>UPDATE `Ballista` SET `FoodCost`='7754' WHERE `Level`='3';</v>
      </c>
      <c r="W37" t="str">
        <f t="shared" si="1"/>
        <v>UPDATE `Ballista` SET `WoodCost`='7725' WHERE `Level`='3';</v>
      </c>
      <c r="X37" t="str">
        <f t="shared" si="1"/>
        <v>UPDATE `Ballista` SET `StoneCost`='10880' WHERE `Level`='3';</v>
      </c>
      <c r="Y37" t="str">
        <f t="shared" si="1"/>
        <v>UPDATE `Ballista` SET `MetalCost`='7566' WHERE `Level`='3';</v>
      </c>
      <c r="Z37" t="str">
        <f t="shared" si="1"/>
        <v>UPDATE `Ballista` SET `TimeMin`='24m:00' WHERE `Level`='3';</v>
      </c>
      <c r="AA37" t="str">
        <f t="shared" si="1"/>
        <v>UPDATE `Ballista` SET `TimeInt`='1440' WHERE `Level`='3';</v>
      </c>
      <c r="AB37" t="str">
        <f t="shared" si="1"/>
        <v>UPDATE `Ballista` SET `Required`='' WHERE `Level`='3';</v>
      </c>
      <c r="AC37" t="str">
        <f t="shared" si="1"/>
        <v>UPDATE `Ballista` SET `Required_ID`='0' WHERE `Level`='3';</v>
      </c>
      <c r="AD37" t="str">
        <f t="shared" si="1"/>
        <v>UPDATE `Ballista` SET `RequiredLevel`='0' WHERE `Level`='3';</v>
      </c>
    </row>
    <row r="38" spans="1:42" x14ac:dyDescent="0.25">
      <c r="A38" s="18">
        <v>4</v>
      </c>
      <c r="B38" s="73">
        <v>108</v>
      </c>
      <c r="C38" s="120">
        <v>1699</v>
      </c>
      <c r="D38" s="18">
        <v>2.5999999999999996</v>
      </c>
      <c r="E38" s="18">
        <v>2.25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"/>
        <v>UPDATE `Ballista` SET `MightBonus`='1699' WHERE `Level`='4';</v>
      </c>
      <c r="S38" t="str">
        <f t="shared" si="1"/>
        <v>UPDATE `Ballista` SET `Attack`='2.6' WHERE `Level`='4';</v>
      </c>
      <c r="T38" t="str">
        <f t="shared" si="1"/>
        <v>UPDATE `Ballista` SET `Defend`='2.25' WHERE `Level`='4';</v>
      </c>
      <c r="U38" t="str">
        <f t="shared" si="1"/>
        <v>UPDATE `Ballista` SET `Health`='7.85' WHERE `Level`='4';</v>
      </c>
      <c r="V38" t="str">
        <f t="shared" si="1"/>
        <v>UPDATE `Ballista` SET `FoodCost`='19306' WHERE `Level`='4';</v>
      </c>
      <c r="W38" t="str">
        <f t="shared" si="1"/>
        <v>UPDATE `Ballista` SET `WoodCost`='18458' WHERE `Level`='4';</v>
      </c>
      <c r="X38" t="str">
        <f t="shared" si="1"/>
        <v>UPDATE `Ballista` SET `StoneCost`='28172' WHERE `Level`='4';</v>
      </c>
      <c r="Y38" t="str">
        <f t="shared" si="1"/>
        <v>UPDATE `Ballista` SET `MetalCost`='18962' WHERE `Level`='4';</v>
      </c>
      <c r="Z38" t="str">
        <f t="shared" si="1"/>
        <v>UPDATE `Ballista` SET `TimeMin`='1h:00m:00' WHERE `Level`='4';</v>
      </c>
      <c r="AA38" t="str">
        <f t="shared" si="1"/>
        <v>UPDATE `Ballista` SET `TimeInt`='3600' WHERE `Level`='4';</v>
      </c>
      <c r="AB38" t="str">
        <f t="shared" si="1"/>
        <v>UPDATE `Ballista` SET `Required`='' WHERE `Level`='4';</v>
      </c>
      <c r="AC38" t="str">
        <f t="shared" si="1"/>
        <v>UPDATE `Ballista` SET `Required_ID`='0' WHERE `Level`='4';</v>
      </c>
      <c r="AD38" t="str">
        <f t="shared" si="1"/>
        <v>UPDATE `Ballista` SET `RequiredLevel`='0' WHERE `Level`='4';</v>
      </c>
    </row>
    <row r="39" spans="1:42" x14ac:dyDescent="0.25">
      <c r="A39" s="18">
        <v>5</v>
      </c>
      <c r="B39" s="73">
        <v>104</v>
      </c>
      <c r="C39" s="120">
        <v>2549</v>
      </c>
      <c r="D39" s="18">
        <v>2.7499999999999996</v>
      </c>
      <c r="E39" s="18">
        <v>2.3000000000000003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"/>
        <v>UPDATE `Ballista` SET `MightBonus`='2549' WHERE `Level`='5';</v>
      </c>
      <c r="S39" t="str">
        <f t="shared" si="1"/>
        <v>UPDATE `Ballista` SET `Attack`='2.75' WHERE `Level`='5';</v>
      </c>
      <c r="T39" t="str">
        <f t="shared" si="1"/>
        <v>UPDATE `Ballista` SET `Defend`='2.3' WHERE `Level`='5';</v>
      </c>
      <c r="U39" t="str">
        <f t="shared" si="1"/>
        <v>UPDATE `Ballista` SET `Health`='8.05' WHERE `Level`='5';</v>
      </c>
      <c r="V39" t="str">
        <f t="shared" si="1"/>
        <v>UPDATE `Ballista` SET `FoodCost`='28974' WHERE `Level`='5';</v>
      </c>
      <c r="W39" t="str">
        <f t="shared" si="1"/>
        <v>UPDATE `Ballista` SET `WoodCost`='28252' WHERE `Level`='5';</v>
      </c>
      <c r="X39" t="str">
        <f t="shared" si="1"/>
        <v>UPDATE `Ballista` SET `StoneCost`='41748' WHERE `Level`='5';</v>
      </c>
      <c r="Y39" t="str">
        <f t="shared" si="1"/>
        <v>UPDATE `Ballista` SET `MetalCost`='28408' WHERE `Level`='5';</v>
      </c>
      <c r="Z39" t="str">
        <f t="shared" si="1"/>
        <v>UPDATE `Ballista` SET `TimeMin`='1h:30m:00' WHERE `Level`='5';</v>
      </c>
      <c r="AA39" t="str">
        <f t="shared" si="1"/>
        <v>UPDATE `Ballista` SET `TimeInt`='5400' WHERE `Level`='5';</v>
      </c>
      <c r="AB39" t="str">
        <f t="shared" si="1"/>
        <v>UPDATE `Ballista` SET `Required`='' WHERE `Level`='5';</v>
      </c>
      <c r="AC39" t="str">
        <f t="shared" si="1"/>
        <v>UPDATE `Ballista` SET `Required_ID`='0' WHERE `Level`='5';</v>
      </c>
      <c r="AD39" t="str">
        <f t="shared" si="1"/>
        <v>UPDATE `Ballista` SET `RequiredLevel`='0' WHERE `Level`='5';</v>
      </c>
    </row>
    <row r="40" spans="1:42" x14ac:dyDescent="0.25">
      <c r="A40" s="18">
        <v>6</v>
      </c>
      <c r="B40" s="73">
        <v>100</v>
      </c>
      <c r="C40" s="120">
        <v>5099</v>
      </c>
      <c r="D40" s="18">
        <v>2.8999999999999995</v>
      </c>
      <c r="E40" s="18">
        <v>2.3500000000000005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"/>
        <v>UPDATE `Ballista` SET `MightBonus`='5099' WHERE `Level`='6';</v>
      </c>
      <c r="S40" t="str">
        <f t="shared" si="1"/>
        <v>UPDATE `Ballista` SET `Attack`='2.9' WHERE `Level`='6';</v>
      </c>
      <c r="T40" t="str">
        <f t="shared" si="1"/>
        <v>UPDATE `Ballista` SET `Defend`='2.35' WHERE `Level`='6';</v>
      </c>
      <c r="U40" t="str">
        <f t="shared" si="1"/>
        <v>UPDATE `Ballista` SET `Health`='8.25' WHERE `Level`='6';</v>
      </c>
      <c r="V40" t="str">
        <f t="shared" si="1"/>
        <v>UPDATE `Ballista` SET `FoodCost`='58028' WHERE `Level`='6';</v>
      </c>
      <c r="W40" t="str">
        <f t="shared" si="1"/>
        <v>UPDATE `Ballista` SET `WoodCost`='56134' WHERE `Level`='6';</v>
      </c>
      <c r="X40" t="str">
        <f t="shared" si="1"/>
        <v>UPDATE `Ballista` SET `StoneCost`='81776' WHERE `Level`='6';</v>
      </c>
      <c r="Y40" t="str">
        <f t="shared" si="1"/>
        <v>UPDATE `Ballista` SET `MetalCost`='58946' WHERE `Level`='6';</v>
      </c>
      <c r="Z40" t="str">
        <f t="shared" si="1"/>
        <v>UPDATE `Ballista` SET `TimeMin`='3h:00m:00' WHERE `Level`='6';</v>
      </c>
      <c r="AA40" t="str">
        <f t="shared" si="1"/>
        <v>UPDATE `Ballista` SET `TimeInt`='10800' WHERE `Level`='6';</v>
      </c>
      <c r="AB40" t="str">
        <f t="shared" si="1"/>
        <v>UPDATE `Ballista` SET `Required`='' WHERE `Level`='6';</v>
      </c>
      <c r="AC40" t="str">
        <f t="shared" si="1"/>
        <v>UPDATE `Ballista` SET `Required_ID`='0' WHERE `Level`='6';</v>
      </c>
      <c r="AD40" t="str">
        <f t="shared" si="1"/>
        <v>UPDATE `Ballista` SET `RequiredLevel`='0' WHERE `Level`='6';</v>
      </c>
    </row>
    <row r="41" spans="1:42" x14ac:dyDescent="0.25">
      <c r="A41" s="18">
        <v>7</v>
      </c>
      <c r="B41" s="73">
        <v>96</v>
      </c>
      <c r="C41" s="120">
        <v>7649</v>
      </c>
      <c r="D41" s="18">
        <v>3.0499999999999994</v>
      </c>
      <c r="E41" s="18">
        <v>2.4000000000000004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"/>
        <v>UPDATE `Ballista` SET `MightBonus`='7649' WHERE `Level`='7';</v>
      </c>
      <c r="S41" t="str">
        <f t="shared" si="1"/>
        <v>UPDATE `Ballista` SET `Attack`='3.05' WHERE `Level`='7';</v>
      </c>
      <c r="T41" t="str">
        <f t="shared" si="1"/>
        <v>UPDATE `Ballista` SET `Defend`='2.4' WHERE `Level`='7';</v>
      </c>
      <c r="U41" t="str">
        <f t="shared" si="1"/>
        <v>UPDATE `Ballista` SET `Health`='8.45' WHERE `Level`='7';</v>
      </c>
      <c r="V41" t="str">
        <f t="shared" si="1"/>
        <v>UPDATE `Ballista` SET `FoodCost`='89482' WHERE `Level`='7';</v>
      </c>
      <c r="W41" t="str">
        <f t="shared" si="1"/>
        <v>UPDATE `Ballista` SET `WoodCost`='83266' WHERE `Level`='7';</v>
      </c>
      <c r="X41" t="str">
        <f t="shared" si="1"/>
        <v>UPDATE `Ballista` SET `StoneCost`='124204' WHERE `Level`='7';</v>
      </c>
      <c r="Y41" t="str">
        <f t="shared" si="1"/>
        <v>UPDATE `Ballista` SET `MetalCost`='85434' WHERE `Level`='7';</v>
      </c>
      <c r="Z41" t="str">
        <f t="shared" si="1"/>
        <v>UPDATE `Ballista` SET `TimeMin`='4h:30m:00' WHERE `Level`='7';</v>
      </c>
      <c r="AA41" t="str">
        <f t="shared" si="1"/>
        <v>UPDATE `Ballista` SET `TimeInt`='16200' WHERE `Level`='7';</v>
      </c>
      <c r="AB41" t="str">
        <f t="shared" si="1"/>
        <v>UPDATE `Ballista` SET `Required`='' WHERE `Level`='7';</v>
      </c>
      <c r="AC41" t="str">
        <f t="shared" si="1"/>
        <v>UPDATE `Ballista` SET `Required_ID`='0' WHERE `Level`='7';</v>
      </c>
      <c r="AD41" t="str">
        <f t="shared" si="1"/>
        <v>UPDATE `Ballista` SET `RequiredLevel`='0' WHERE `Level`='7';</v>
      </c>
    </row>
    <row r="42" spans="1:42" x14ac:dyDescent="0.25">
      <c r="A42" s="18">
        <v>8</v>
      </c>
      <c r="B42" s="73">
        <v>92</v>
      </c>
      <c r="C42" s="120">
        <v>19124</v>
      </c>
      <c r="D42" s="18">
        <v>3.1999999999999993</v>
      </c>
      <c r="E42" s="18">
        <v>2.4500000000000002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"/>
        <v>UPDATE `Ballista` SET `MightBonus`='19124' WHERE `Level`='8';</v>
      </c>
      <c r="S42" t="str">
        <f t="shared" si="1"/>
        <v>UPDATE `Ballista` SET `Attack`='3.2' WHERE `Level`='8';</v>
      </c>
      <c r="T42" t="str">
        <f t="shared" si="1"/>
        <v>UPDATE `Ballista` SET `Defend`='2.45' WHERE `Level`='8';</v>
      </c>
      <c r="U42" t="str">
        <f t="shared" si="1"/>
        <v>UPDATE `Ballista` SET `Health`='8.65' WHERE `Level`='8';</v>
      </c>
      <c r="V42" t="str">
        <f t="shared" si="1"/>
        <v>UPDATE `Ballista` SET `FoodCost`='227500' WHERE `Level`='8';</v>
      </c>
      <c r="W42" t="str">
        <f t="shared" si="1"/>
        <v>UPDATE `Ballista` SET `WoodCost`='206935' WHERE `Level`='8';</v>
      </c>
      <c r="X42" t="str">
        <f t="shared" si="1"/>
        <v>UPDATE `Ballista` SET `StoneCost`='307480' WHERE `Level`='8';</v>
      </c>
      <c r="Y42" t="str">
        <f t="shared" si="1"/>
        <v>UPDATE `Ballista` SET `MetalCost`='214230' WHERE `Level`='8';</v>
      </c>
      <c r="Z42" t="str">
        <f t="shared" si="1"/>
        <v>UPDATE `Ballista` SET `TimeMin`='11h:15m:00' WHERE `Level`='8';</v>
      </c>
      <c r="AA42" t="str">
        <f t="shared" si="1"/>
        <v>UPDATE `Ballista` SET `TimeInt`='40500' WHERE `Level`='8';</v>
      </c>
      <c r="AB42" t="str">
        <f t="shared" si="1"/>
        <v>UPDATE `Ballista` SET `Required`='' WHERE `Level`='8';</v>
      </c>
      <c r="AC42" t="str">
        <f t="shared" si="1"/>
        <v>UPDATE `Ballista` SET `Required_ID`='0' WHERE `Level`='8';</v>
      </c>
      <c r="AD42" t="str">
        <f t="shared" si="1"/>
        <v>UPDATE `Ballista` SET `RequiredLevel`='0' WHERE `Level`='8';</v>
      </c>
    </row>
    <row r="43" spans="1:42" x14ac:dyDescent="0.25">
      <c r="A43" s="18">
        <v>9</v>
      </c>
      <c r="B43" s="73">
        <v>88</v>
      </c>
      <c r="C43" s="120">
        <v>28687</v>
      </c>
      <c r="D43" s="18">
        <v>3.3499999999999992</v>
      </c>
      <c r="E43" s="18">
        <v>2.5000000000000004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"/>
        <v>UPDATE `Ballista` SET `MightBonus`='28687' WHERE `Level`='9';</v>
      </c>
      <c r="S43" t="str">
        <f t="shared" si="1"/>
        <v>UPDATE `Ballista` SET `Attack`='3.35' WHERE `Level`='9';</v>
      </c>
      <c r="T43" t="str">
        <f t="shared" si="1"/>
        <v>UPDATE `Ballista` SET `Defend`='2.5' WHERE `Level`='9';</v>
      </c>
      <c r="U43" t="str">
        <f t="shared" si="1"/>
        <v>UPDATE `Ballista` SET `Health`='8.85' WHERE `Level`='9';</v>
      </c>
      <c r="V43" t="str">
        <f t="shared" si="1"/>
        <v>UPDATE `Ballista` SET `FoodCost`='346265' WHERE `Level`='9';</v>
      </c>
      <c r="W43" t="str">
        <f t="shared" si="1"/>
        <v>UPDATE `Ballista` SET `WoodCost`='310368' WHERE `Level`='9';</v>
      </c>
      <c r="X43" t="str">
        <f t="shared" si="1"/>
        <v>UPDATE `Ballista` SET `StoneCost`='457210' WHERE `Level`='9';</v>
      </c>
      <c r="Y43" t="str">
        <f t="shared" si="1"/>
        <v>UPDATE `Ballista` SET `MetalCost`='320460' WHERE `Level`='9';</v>
      </c>
      <c r="Z43" t="str">
        <f t="shared" si="1"/>
        <v>UPDATE `Ballista` SET `TimeMin`='16h:52m:30' WHERE `Level`='9';</v>
      </c>
      <c r="AA43" t="str">
        <f t="shared" si="1"/>
        <v>UPDATE `Ballista` SET `TimeInt`='60750' WHERE `Level`='9';</v>
      </c>
      <c r="AB43" t="str">
        <f t="shared" si="1"/>
        <v>UPDATE `Ballista` SET `Required`='' WHERE `Level`='9';</v>
      </c>
      <c r="AC43" t="str">
        <f t="shared" si="1"/>
        <v>UPDATE `Ballista` SET `Required_ID`='0' WHERE `Level`='9';</v>
      </c>
      <c r="AD43" t="str">
        <f t="shared" si="1"/>
        <v>UPDATE `Ballista` SET `RequiredLevel`='0' WHERE `Level`='9';</v>
      </c>
    </row>
    <row r="44" spans="1:42" x14ac:dyDescent="0.25">
      <c r="A44" s="18">
        <v>10</v>
      </c>
      <c r="B44" s="73">
        <v>84</v>
      </c>
      <c r="C44" s="120">
        <v>34425</v>
      </c>
      <c r="D44" s="18">
        <v>3.4999999999999991</v>
      </c>
      <c r="E44" s="18">
        <v>2.5500000000000007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"/>
        <v>UPDATE `Ballista` SET `MightBonus`='34425' WHERE `Level`='10';</v>
      </c>
      <c r="S44" t="str">
        <f t="shared" si="1"/>
        <v>UPDATE `Ballista` SET `Attack`='3.5' WHERE `Level`='10';</v>
      </c>
      <c r="T44" t="str">
        <f t="shared" si="1"/>
        <v>UPDATE `Ballista` SET `Defend`='2.55' WHERE `Level`='10';</v>
      </c>
      <c r="U44" t="str">
        <f t="shared" si="1"/>
        <v>UPDATE `Ballista` SET `Health`='9.05' WHERE `Level`='10';</v>
      </c>
      <c r="V44" t="str">
        <f t="shared" si="1"/>
        <v>UPDATE `Ballista` SET `FoodCost`='391824' WHERE `Level`='10';</v>
      </c>
      <c r="W44" t="str">
        <f t="shared" si="1"/>
        <v>UPDATE `Ballista` SET `WoodCost`='384927' WHERE `Level`='10';</v>
      </c>
      <c r="X44" t="str">
        <f t="shared" si="1"/>
        <v>UPDATE `Ballista` SET `StoneCost`='549848' WHERE `Level`='10';</v>
      </c>
      <c r="Y44" t="str">
        <f t="shared" si="1"/>
        <v>UPDATE `Ballista` SET `MetalCost`='394558' WHERE `Level`='10';</v>
      </c>
      <c r="Z44" t="str">
        <f t="shared" si="1"/>
        <v>UPDATE `Ballista` SET `TimeMin`='20h:15m:00' WHERE `Level`='10';</v>
      </c>
      <c r="AA44" t="str">
        <f t="shared" si="1"/>
        <v>UPDATE `Ballista` SET `TimeInt`='72900' WHERE `Level`='10';</v>
      </c>
      <c r="AB44" t="str">
        <f t="shared" si="1"/>
        <v>UPDATE `Ballista` SET `Required`='Wood Lv10' WHERE `Level`='10';</v>
      </c>
      <c r="AC44" t="str">
        <f t="shared" si="1"/>
        <v>UPDATE `Ballista` SET `Required_ID`='5' WHERE `Level`='10';</v>
      </c>
      <c r="AD44" t="str">
        <f t="shared" si="1"/>
        <v>UPDATE `Ballista` SET `RequiredLevel`='10' WHERE `Level`='10';</v>
      </c>
    </row>
    <row r="45" spans="1:42" x14ac:dyDescent="0.25">
      <c r="A45" s="18">
        <v>11</v>
      </c>
      <c r="B45" s="73">
        <v>80</v>
      </c>
      <c r="C45" s="120">
        <v>41310</v>
      </c>
      <c r="D45" s="18">
        <v>3.649999999999999</v>
      </c>
      <c r="E45" s="18">
        <v>2.6000000000000005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"/>
        <v>UPDATE `Ballista` SET `MightBonus`='41310' WHERE `Level`='11';</v>
      </c>
      <c r="S45" t="str">
        <f t="shared" si="1"/>
        <v>UPDATE `Ballista` SET `Attack`='3.65' WHERE `Level`='11';</v>
      </c>
      <c r="T45" t="str">
        <f t="shared" si="1"/>
        <v>UPDATE `Ballista` SET `Defend`='2.6' WHERE `Level`='11';</v>
      </c>
      <c r="U45" t="str">
        <f t="shared" si="1"/>
        <v>UPDATE `Ballista` SET `Health`='9.25' WHERE `Level`='11';</v>
      </c>
      <c r="V45" t="str">
        <f t="shared" si="1"/>
        <v>UPDATE `Ballista` SET `FoodCost`='490835' WHERE `Level`='11';</v>
      </c>
      <c r="W45" t="str">
        <f t="shared" si="1"/>
        <v>UPDATE `Ballista` SET `WoodCost`='443799' WHERE `Level`='11';</v>
      </c>
      <c r="X45" t="str">
        <f t="shared" si="1"/>
        <v>UPDATE `Ballista` SET `StoneCost`='669314' WHERE `Level`='11';</v>
      </c>
      <c r="Y45" t="str">
        <f t="shared" si="1"/>
        <v>UPDATE `Ballista` SET `MetalCost`='461476' WHERE `Level`='11';</v>
      </c>
      <c r="Z45" t="str">
        <f t="shared" si="1"/>
        <v>UPDATE `Ballista` SET `TimeMin`='1d 0h:18m:00' WHERE `Level`='11';</v>
      </c>
      <c r="AA45" t="str">
        <f t="shared" si="1"/>
        <v>UPDATE `Ballista` SET `TimeInt`='87480' WHERE `Level`='11';</v>
      </c>
      <c r="AB45" t="str">
        <f t="shared" si="1"/>
        <v>UPDATE `Ballista` SET `Required`='Wood Lv11' WHERE `Level`='11';</v>
      </c>
      <c r="AC45" t="str">
        <f t="shared" si="1"/>
        <v>UPDATE `Ballista` SET `Required_ID`='5' WHERE `Level`='11';</v>
      </c>
      <c r="AD45" t="str">
        <f t="shared" si="1"/>
        <v>UPDATE `Ballista` SET `RequiredLevel`='11' WHERE `Level`='11';</v>
      </c>
    </row>
    <row r="46" spans="1:42" x14ac:dyDescent="0.25">
      <c r="A46" s="18">
        <v>12</v>
      </c>
      <c r="B46" s="73">
        <v>76</v>
      </c>
      <c r="C46" s="120">
        <v>49572</v>
      </c>
      <c r="D46" s="18">
        <v>3.7999999999999989</v>
      </c>
      <c r="E46" s="18">
        <v>2.6500000000000004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"/>
        <v>UPDATE `Ballista` SET `MightBonus`='49572' WHERE `Level`='12';</v>
      </c>
      <c r="S46" t="str">
        <f t="shared" si="1"/>
        <v>UPDATE `Ballista` SET `Attack`='3.8' WHERE `Level`='12';</v>
      </c>
      <c r="T46" t="str">
        <f t="shared" si="1"/>
        <v>UPDATE `Ballista` SET `Defend`='2.65' WHERE `Level`='12';</v>
      </c>
      <c r="U46" t="str">
        <f t="shared" si="1"/>
        <v>UPDATE `Ballista` SET `Health`='9.45' WHERE `Level`='12';</v>
      </c>
      <c r="V46" t="str">
        <f t="shared" si="1"/>
        <v>UPDATE `Ballista` SET `FoodCost`='563908' WHERE `Level`='12';</v>
      </c>
      <c r="W46" t="str">
        <f t="shared" si="1"/>
        <v>UPDATE `Ballista` SET `WoodCost`='538265' WHERE `Level`='12';</v>
      </c>
      <c r="X46" t="str">
        <f t="shared" si="1"/>
        <v>UPDATE `Ballista` SET `StoneCost`='792873' WHERE `Level`='12';</v>
      </c>
      <c r="Y46" t="str">
        <f t="shared" si="1"/>
        <v>UPDATE `Ballista` SET `MetalCost`='583477' WHERE `Level`='12';</v>
      </c>
      <c r="Z46" t="str">
        <f t="shared" si="1"/>
        <v>UPDATE `Ballista` SET `TimeMin`='1d 5h:09m:36' WHERE `Level`='12';</v>
      </c>
      <c r="AA46" t="str">
        <f t="shared" si="1"/>
        <v>UPDATE `Ballista` SET `TimeInt`='104976' WHERE `Level`='12';</v>
      </c>
      <c r="AB46" t="str">
        <f t="shared" si="1"/>
        <v>UPDATE `Ballista` SET `Required`='Wood Lv12' WHERE `Level`='12';</v>
      </c>
      <c r="AC46" t="str">
        <f t="shared" si="1"/>
        <v>UPDATE `Ballista` SET `Required_ID`='5' WHERE `Level`='12';</v>
      </c>
      <c r="AD46" t="str">
        <f t="shared" si="1"/>
        <v>UPDATE `Ballista` SET `RequiredLevel`='12' WHERE `Level`='12';</v>
      </c>
    </row>
    <row r="47" spans="1:42" x14ac:dyDescent="0.25">
      <c r="A47" s="18">
        <v>13</v>
      </c>
      <c r="B47" s="73">
        <v>72</v>
      </c>
      <c r="C47" s="120">
        <v>59487</v>
      </c>
      <c r="D47" s="18">
        <v>3.9499999999999988</v>
      </c>
      <c r="E47" s="18">
        <v>2.7000000000000006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"/>
        <v>UPDATE `Ballista` SET `MightBonus`='59487' WHERE `Level`='13';</v>
      </c>
      <c r="S47" t="str">
        <f t="shared" si="1"/>
        <v>UPDATE `Ballista` SET `Attack`='3.95' WHERE `Level`='13';</v>
      </c>
      <c r="T47" t="str">
        <f t="shared" si="1"/>
        <v>UPDATE `Ballista` SET `Defend`='2.7' WHERE `Level`='13';</v>
      </c>
      <c r="U47" t="str">
        <f t="shared" si="1"/>
        <v>UPDATE `Ballista` SET `Health`='9.65' WHERE `Level`='13';</v>
      </c>
      <c r="V47" t="str">
        <f t="shared" si="1"/>
        <v>UPDATE `Ballista` SET `FoodCost`='682580' WHERE `Level`='13';</v>
      </c>
      <c r="W47" t="str">
        <f t="shared" si="1"/>
        <v>UPDATE `Ballista` SET `WoodCost`='673407' WHERE `Level`='13';</v>
      </c>
      <c r="X47" t="str">
        <f t="shared" si="1"/>
        <v>UPDATE `Ballista` SET `StoneCost`='950729' WHERE `Level`='13';</v>
      </c>
      <c r="Y47" t="str">
        <f t="shared" si="1"/>
        <v>UPDATE `Ballista` SET `MetalCost`='667543' WHERE `Level`='13';</v>
      </c>
      <c r="Z47" t="str">
        <f t="shared" si="1"/>
        <v>UPDATE `Ballista` SET `TimeMin`='1d 10h:59m:32' WHERE `Level`='13';</v>
      </c>
      <c r="AA47" t="str">
        <f t="shared" si="1"/>
        <v>UPDATE `Ballista` SET `TimeInt`='125972' WHERE `Level`='13';</v>
      </c>
      <c r="AB47" t="str">
        <f t="shared" si="1"/>
        <v>UPDATE `Ballista` SET `Required`='Wood Lv13' WHERE `Level`='13';</v>
      </c>
      <c r="AC47" t="str">
        <f t="shared" si="1"/>
        <v>UPDATE `Ballista` SET `Required_ID`='5' WHERE `Level`='13';</v>
      </c>
      <c r="AD47" t="str">
        <f t="shared" si="1"/>
        <v>UPDATE `Ballista` SET `RequiredLevel`='13' WHERE `Level`='13';</v>
      </c>
    </row>
    <row r="48" spans="1:42" x14ac:dyDescent="0.25">
      <c r="A48" s="18">
        <v>14</v>
      </c>
      <c r="B48" s="73">
        <v>68</v>
      </c>
      <c r="C48" s="120">
        <v>71383</v>
      </c>
      <c r="D48" s="18">
        <v>4.0999999999999988</v>
      </c>
      <c r="E48" s="18">
        <v>2.7500000000000009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"/>
        <v>UPDATE `Ballista` SET `MightBonus`='71383' WHERE `Level`='14';</v>
      </c>
      <c r="S48" t="str">
        <f t="shared" si="1"/>
        <v>UPDATE `Ballista` SET `Attack`='4.1' WHERE `Level`='14';</v>
      </c>
      <c r="T48" t="str">
        <f t="shared" si="1"/>
        <v>UPDATE `Ballista` SET `Defend`='2.75' WHERE `Level`='14';</v>
      </c>
      <c r="U48" t="str">
        <f t="shared" si="1"/>
        <v>UPDATE `Ballista` SET `Health`='9.85' WHERE `Level`='14';</v>
      </c>
      <c r="V48" t="str">
        <f t="shared" si="1"/>
        <v>UPDATE `Ballista` SET `FoodCost`='811900' WHERE `Level`='14';</v>
      </c>
      <c r="W48" t="str">
        <f t="shared" si="1"/>
        <v>UPDATE `Ballista` SET `WoodCost`='792593' WHERE `Level`='14';</v>
      </c>
      <c r="X48" t="str">
        <f t="shared" si="1"/>
        <v>UPDATE `Ballista` SET `StoneCost`='1167148' WHERE `Level`='14';</v>
      </c>
      <c r="Y48" t="str">
        <f t="shared" si="1"/>
        <v>UPDATE `Ballista` SET `MetalCost`='797455' WHERE `Level`='14';</v>
      </c>
      <c r="Z48" t="str">
        <f t="shared" si="1"/>
        <v>UPDATE `Ballista` SET `TimeMin`='1d 17h:59m:26' WHERE `Level`='14';</v>
      </c>
      <c r="AA48" t="str">
        <f t="shared" si="1"/>
        <v>UPDATE `Ballista` SET `TimeInt`='151166' WHERE `Level`='14';</v>
      </c>
      <c r="AB48" t="str">
        <f t="shared" si="1"/>
        <v>UPDATE `Ballista` SET `Required`='Wood Lv14' WHERE `Level`='14';</v>
      </c>
      <c r="AC48" t="str">
        <f t="shared" si="1"/>
        <v>UPDATE `Ballista` SET `Required_ID`='5' WHERE `Level`='14';</v>
      </c>
      <c r="AD48" t="str">
        <f t="shared" si="1"/>
        <v>UPDATE `Ballista` SET `RequiredLevel`='14' WHERE `Level`='14';</v>
      </c>
    </row>
    <row r="49" spans="1:44" x14ac:dyDescent="0.25">
      <c r="A49" s="18">
        <v>15</v>
      </c>
      <c r="B49" s="73">
        <v>65</v>
      </c>
      <c r="C49" s="120">
        <v>107076</v>
      </c>
      <c r="D49" s="18">
        <v>4.2499999999999991</v>
      </c>
      <c r="E49" s="18">
        <v>2.8000000000000007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"/>
        <v>UPDATE `Ballista` SET `MightBonus`='107076' WHERE `Level`='15';</v>
      </c>
      <c r="S49" t="str">
        <f t="shared" si="1"/>
        <v>UPDATE `Ballista` SET `Attack`='4.25' WHERE `Level`='15';</v>
      </c>
      <c r="T49" t="str">
        <f t="shared" si="1"/>
        <v>UPDATE `Ballista` SET `Defend`='2.8' WHERE `Level`='15';</v>
      </c>
      <c r="U49" t="str">
        <f t="shared" si="1"/>
        <v>UPDATE `Ballista` SET `Health`='10.05' WHERE `Level`='15';</v>
      </c>
      <c r="V49" t="str">
        <f t="shared" si="1"/>
        <v>UPDATE `Ballista` SET `FoodCost`='1277865' WHERE `Level`='15';</v>
      </c>
      <c r="W49" t="str">
        <f t="shared" si="1"/>
        <v>UPDATE `Ballista` SET `WoodCost`='1158154' WHERE `Level`='15';</v>
      </c>
      <c r="X49" t="str">
        <f t="shared" si="1"/>
        <v>UPDATE `Ballista` SET `StoneCost`='1721212' WHERE `Level`='15';</v>
      </c>
      <c r="Y49" t="str">
        <f t="shared" si="1"/>
        <v>UPDATE `Ballista` SET `MetalCost`='1196497' WHERE `Level`='15';</v>
      </c>
      <c r="Z49" t="str">
        <f t="shared" si="1"/>
        <v>UPDATE `Ballista` SET `TimeMin`='2d 14h:59m:09' WHERE `Level`='15';</v>
      </c>
      <c r="AA49" t="str">
        <f t="shared" si="1"/>
        <v>UPDATE `Ballista` SET `TimeInt`='226749' WHERE `Level`='15';</v>
      </c>
      <c r="AB49" t="str">
        <f t="shared" si="1"/>
        <v>UPDATE `Ballista` SET `Required`='Wood Lv15' WHERE `Level`='15';</v>
      </c>
      <c r="AC49" t="str">
        <f t="shared" si="1"/>
        <v>UPDATE `Ballista` SET `Required_ID`='5' WHERE `Level`='15';</v>
      </c>
      <c r="AD49" t="str">
        <f t="shared" si="1"/>
        <v>UPDATE `Ballista` SET `RequiredLevel`='15' WHERE `Level`='15';</v>
      </c>
    </row>
    <row r="50" spans="1:44" x14ac:dyDescent="0.25">
      <c r="A50" s="18">
        <v>16</v>
      </c>
      <c r="B50" s="73">
        <v>62</v>
      </c>
      <c r="C50" s="120">
        <v>267688</v>
      </c>
      <c r="D50" s="18">
        <v>4.3999999999999995</v>
      </c>
      <c r="E50" s="18">
        <v>2.8500000000000005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"/>
        <v>UPDATE `Ballista` SET `MightBonus`='267688' WHERE `Level`='16';</v>
      </c>
      <c r="S50" t="str">
        <f t="shared" si="1"/>
        <v>UPDATE `Ballista` SET `Attack`='4.4' WHERE `Level`='16';</v>
      </c>
      <c r="T50" t="str">
        <f t="shared" si="1"/>
        <v>UPDATE `Ballista` SET `Defend`='2.85' WHERE `Level`='16';</v>
      </c>
      <c r="U50" t="str">
        <f t="shared" si="1"/>
        <v>UPDATE `Ballista` SET `Health`='10.25' WHERE `Level`='16';</v>
      </c>
      <c r="V50" t="str">
        <f t="shared" si="1"/>
        <v>UPDATE `Ballista` SET `FoodCost`='3094898' WHERE `Level`='16';</v>
      </c>
      <c r="W50" t="str">
        <f t="shared" si="1"/>
        <v>UPDATE `Ballista` SET `WoodCost`='2895422' WHERE `Level`='16';</v>
      </c>
      <c r="X50" t="str">
        <f t="shared" si="1"/>
        <v>UPDATE `Ballista` SET `StoneCost`='4395488' WHERE `Level`='16';</v>
      </c>
      <c r="Y50" t="str">
        <f t="shared" si="1"/>
        <v>UPDATE `Ballista` SET `MetalCost`='2998530' WHERE `Level`='16';</v>
      </c>
      <c r="Z50" t="str">
        <f t="shared" si="1"/>
        <v>UPDATE `Ballista` SET `TimeMin`='6d 13h:27m:51' WHERE `Level`='16';</v>
      </c>
      <c r="AA50" t="str">
        <f t="shared" si="1"/>
        <v>UPDATE `Ballista` SET `TimeInt`='566871' WHERE `Level`='16';</v>
      </c>
      <c r="AB50" t="str">
        <f t="shared" si="1"/>
        <v>UPDATE `Ballista` SET `Required`='Wood Lv16' WHERE `Level`='16';</v>
      </c>
      <c r="AC50" t="str">
        <f t="shared" si="1"/>
        <v>UPDATE `Ballista` SET `Required_ID`='5' WHERE `Level`='16';</v>
      </c>
      <c r="AD50" t="str">
        <f t="shared" si="1"/>
        <v>UPDATE `Ballista` SET `RequiredLevel`='16' WHERE `Level`='16';</v>
      </c>
    </row>
    <row r="51" spans="1:44" x14ac:dyDescent="0.25">
      <c r="A51" s="18">
        <v>17</v>
      </c>
      <c r="B51" s="73">
        <v>59</v>
      </c>
      <c r="C51" s="120">
        <v>401533</v>
      </c>
      <c r="D51" s="18">
        <v>4.55</v>
      </c>
      <c r="E51" s="18">
        <v>2.9000000000000008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"/>
        <v>UPDATE `Ballista` SET `MightBonus`='401533' WHERE `Level`='17';</v>
      </c>
      <c r="S51" t="str">
        <f t="shared" si="1"/>
        <v>UPDATE `Ballista` SET `Attack`='4.55' WHERE `Level`='17';</v>
      </c>
      <c r="T51" t="str">
        <f t="shared" si="1"/>
        <v>UPDATE `Ballista` SET `Defend`='2.9' WHERE `Level`='17';</v>
      </c>
      <c r="U51" t="str">
        <f t="shared" si="1"/>
        <v>UPDATE `Ballista` SET `Health`='10.45' WHERE `Level`='17';</v>
      </c>
      <c r="V51" t="str">
        <f t="shared" si="1"/>
        <v>UPDATE `Ballista` SET `FoodCost`='4667359' WHERE `Level`='17';</v>
      </c>
      <c r="W51" t="str">
        <f t="shared" si="1"/>
        <v>UPDATE `Ballista` SET `WoodCost`='4348145' WHERE `Level`='17';</v>
      </c>
      <c r="X51" t="str">
        <f t="shared" si="1"/>
        <v>UPDATE `Ballista` SET `StoneCost`='6573217' WHERE `Level`='17';</v>
      </c>
      <c r="Y51" t="str">
        <f t="shared" si="1"/>
        <v>UPDATE `Ballista` SET `MetalCost`='4487857' WHERE `Level`='17';</v>
      </c>
      <c r="Z51" t="str">
        <f t="shared" si="1"/>
        <v>UPDATE `Ballista` SET `TimeMin`='9d 20h:11m:46' WHERE `Level`='17';</v>
      </c>
      <c r="AA51" t="str">
        <f t="shared" si="1"/>
        <v>UPDATE `Ballista` SET `TimeInt`='850306' WHERE `Level`='17';</v>
      </c>
      <c r="AB51" t="str">
        <f t="shared" si="1"/>
        <v>UPDATE `Ballista` SET `Required`='Wood Lv17' WHERE `Level`='17';</v>
      </c>
      <c r="AC51" t="str">
        <f t="shared" si="1"/>
        <v>UPDATE `Ballista` SET `Required_ID`='5' WHERE `Level`='17';</v>
      </c>
      <c r="AD51" t="str">
        <f t="shared" si="1"/>
        <v>UPDATE `Ballista` SET `RequiredLevel`='17' WHERE `Level`='17';</v>
      </c>
    </row>
    <row r="52" spans="1:44" x14ac:dyDescent="0.25">
      <c r="A52" s="18">
        <v>18</v>
      </c>
      <c r="B52" s="73">
        <v>56</v>
      </c>
      <c r="C52" s="120">
        <v>803066</v>
      </c>
      <c r="D52" s="18">
        <v>4.7</v>
      </c>
      <c r="E52" s="18">
        <v>2.9500000000000011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"/>
        <v>UPDATE `Ballista` SET `MightBonus`='803066' WHERE `Level`='18';</v>
      </c>
      <c r="S52" t="str">
        <f t="shared" si="1"/>
        <v>UPDATE `Ballista` SET `Attack`='4.7' WHERE `Level`='18';</v>
      </c>
      <c r="T52" t="str">
        <f t="shared" si="1"/>
        <v>UPDATE `Ballista` SET `Defend`='2.95' WHERE `Level`='18';</v>
      </c>
      <c r="U52" t="str">
        <f t="shared" si="1"/>
        <v>UPDATE `Ballista` SET `Health`='10.65' WHERE `Level`='18';</v>
      </c>
      <c r="V52" t="str">
        <f t="shared" si="1"/>
        <v>UPDATE `Ballista` SET `FoodCost`='9634257' WHERE `Level`='18';</v>
      </c>
      <c r="W52" t="str">
        <f t="shared" si="1"/>
        <v>UPDATE `Ballista` SET `WoodCost`='8696319' WHERE `Level`='18';</v>
      </c>
      <c r="X52" t="str">
        <f t="shared" si="1"/>
        <v>UPDATE `Ballista` SET `StoneCost`='12847014' WHERE `Level`='18';</v>
      </c>
      <c r="Y52" t="str">
        <f t="shared" si="1"/>
        <v>UPDATE `Ballista` SET `MetalCost`='8975644' WHERE `Level`='18';</v>
      </c>
      <c r="Z52" t="str">
        <f t="shared" si="1"/>
        <v>UPDATE `Ballista` SET `TimeMin`='19d 16h:23m:32' WHERE `Level`='18';</v>
      </c>
      <c r="AA52" t="str">
        <f t="shared" si="1"/>
        <v>UPDATE `Ballista` SET `TimeInt`='1700612' WHERE `Level`='18';</v>
      </c>
      <c r="AB52" t="str">
        <f t="shared" si="1"/>
        <v>UPDATE `Ballista` SET `Required`='Wood Lv18' WHERE `Level`='18';</v>
      </c>
      <c r="AC52" t="str">
        <f t="shared" si="1"/>
        <v>UPDATE `Ballista` SET `Required_ID`='5' WHERE `Level`='18';</v>
      </c>
      <c r="AD52" t="str">
        <f t="shared" si="1"/>
        <v>UPDATE `Ballista` SET `RequiredLevel`='18' WHERE `Level`='18';</v>
      </c>
    </row>
    <row r="53" spans="1:44" x14ac:dyDescent="0.25">
      <c r="A53" s="18">
        <v>19</v>
      </c>
      <c r="B53" s="73">
        <v>53</v>
      </c>
      <c r="C53" s="120">
        <v>1204599</v>
      </c>
      <c r="D53" s="18">
        <v>4.8500000000000005</v>
      </c>
      <c r="E53" s="18">
        <v>3.0000000000000009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"/>
        <v>UPDATE `Ballista` SET `MightBonus`='1204599' WHERE `Level`='19';</v>
      </c>
      <c r="S53" t="str">
        <f t="shared" si="1"/>
        <v>UPDATE `Ballista` SET `Attack`='4.85' WHERE `Level`='19';</v>
      </c>
      <c r="T53" t="str">
        <f t="shared" si="1"/>
        <v>UPDATE `Ballista` SET `Defend`='3' WHERE `Level`='19';</v>
      </c>
      <c r="U53" t="str">
        <f t="shared" si="1"/>
        <v>UPDATE `Ballista` SET `Health`='10.85' WHERE `Level`='19';</v>
      </c>
      <c r="V53" t="str">
        <f t="shared" si="1"/>
        <v>UPDATE `Ballista` SET `FoodCost`='13901229' WHERE `Level`='19';</v>
      </c>
      <c r="W53" t="str">
        <f t="shared" si="1"/>
        <v>UPDATE `Ballista` SET `WoodCost`='13229588' WHERE `Level`='19';</v>
      </c>
      <c r="X53" t="str">
        <f t="shared" si="1"/>
        <v>UPDATE `Ballista` SET `StoneCost`='19639603' WHERE `Level`='19';</v>
      </c>
      <c r="Y53" t="str">
        <f t="shared" si="1"/>
        <v>UPDATE `Ballista` SET `MetalCost`='13459475' WHERE `Level`='19';</v>
      </c>
      <c r="Z53" t="str">
        <f t="shared" si="1"/>
        <v>UPDATE `Ballista` SET `TimeMin`='29d 12h:35m:17' WHERE `Level`='19';</v>
      </c>
      <c r="AA53" t="str">
        <f t="shared" si="1"/>
        <v>UPDATE `Ballista` SET `TimeInt`='2550917' WHERE `Level`='19';</v>
      </c>
      <c r="AB53" t="str">
        <f t="shared" si="1"/>
        <v>UPDATE `Ballista` SET `Required`='Wood Lv19' WHERE `Level`='19';</v>
      </c>
      <c r="AC53" t="str">
        <f t="shared" si="1"/>
        <v>UPDATE `Ballista` SET `Required_ID`='5' WHERE `Level`='19';</v>
      </c>
      <c r="AD53" t="str">
        <f t="shared" si="1"/>
        <v>UPDATE `Ballista` SET `RequiredLevel`='19' WHERE `Level`='19';</v>
      </c>
    </row>
    <row r="54" spans="1:44" x14ac:dyDescent="0.25">
      <c r="A54" s="18">
        <v>20</v>
      </c>
      <c r="B54" s="73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"/>
        <v>UPDATE `Ballista` SET `MightBonus`='0' WHERE `Level`='20';</v>
      </c>
      <c r="S54" t="str">
        <f t="shared" si="1"/>
        <v>UPDATE `Ballista` SET `Attack`='5' WHERE `Level`='20';</v>
      </c>
      <c r="T54" t="str">
        <f t="shared" si="1"/>
        <v>UPDATE `Ballista` SET `Defend`='3.05' WHERE `Level`='20';</v>
      </c>
      <c r="U54" t="str">
        <f t="shared" si="1"/>
        <v>UPDATE `Ballista` SET `Health`='11.05' WHERE `Level`='20';</v>
      </c>
      <c r="V54" t="str">
        <f t="shared" si="1"/>
        <v>UPDATE `Ballista` SET `FoodCost`='0' WHERE `Level`='20';</v>
      </c>
      <c r="W54" t="str">
        <f t="shared" si="1"/>
        <v>UPDATE `Ballista` SET `WoodCost`='0' WHERE `Level`='20';</v>
      </c>
      <c r="X54" t="str">
        <f t="shared" si="1"/>
        <v>UPDATE `Ballista` SET `StoneCost`='0' WHERE `Level`='20';</v>
      </c>
      <c r="Y54" t="str">
        <f t="shared" si="1"/>
        <v>UPDATE `Ballista` SET `MetalCost`='0' WHERE `Level`='20';</v>
      </c>
      <c r="Z54" t="str">
        <f t="shared" ref="Z54:AD54" si="2">CONCATENATE($Q$34,Z$34,$Q$35,K54,$Q$36,$A54,$Q$37)</f>
        <v>UPDATE `Ballista` SET `TimeMin`='0' WHERE `Level`='20';</v>
      </c>
      <c r="AA54" t="str">
        <f t="shared" si="2"/>
        <v>UPDATE `Ballista` SET `TimeInt`='0' WHERE `Level`='20';</v>
      </c>
      <c r="AB54" t="str">
        <f t="shared" si="2"/>
        <v>UPDATE `Ballista` SET `Required`='' WHERE `Level`='20';</v>
      </c>
      <c r="AC54" t="str">
        <f t="shared" si="2"/>
        <v>UPDATE `Ballista` SET `Required_ID`='0' WHERE `Level`='20';</v>
      </c>
      <c r="AD54" t="str">
        <f t="shared" si="2"/>
        <v>UPDATE `Ballista`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148</v>
      </c>
      <c r="B58" s="21" t="s">
        <v>371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D59" s="3">
        <v>3</v>
      </c>
      <c r="E59" s="3">
        <v>3</v>
      </c>
      <c r="F59" s="3">
        <v>10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383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180</v>
      </c>
      <c r="C61" s="20">
        <v>204</v>
      </c>
      <c r="D61" s="103">
        <v>3</v>
      </c>
      <c r="E61" s="103">
        <v>3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3">CONCATENATE($Q$60,R$60,$Q$61,B61,$Q$62,$A61,$Q$63)</f>
        <v>UPDATE `JavalinBallista` SET `TrainingTime`='180' WHERE `Level`='1';</v>
      </c>
      <c r="S61" t="str">
        <f t="shared" si="3"/>
        <v>UPDATE `JavalinBallista` SET `MightBonus`='204' WHERE `Level`='1';</v>
      </c>
      <c r="T61" t="str">
        <f t="shared" si="3"/>
        <v>UPDATE `JavalinBallista` SET `Attack`='3' WHERE `Level`='1';</v>
      </c>
      <c r="U61" t="str">
        <f t="shared" si="3"/>
        <v>UPDATE `JavalinBallista` SET `Defend`='3' WHERE `Level`='1';</v>
      </c>
      <c r="V61" t="str">
        <f t="shared" si="3"/>
        <v>UPDATE `JavalinBallista` SET `Health`='10' WHERE `Level`='1';</v>
      </c>
      <c r="W61" t="str">
        <f t="shared" si="3"/>
        <v>UPDATE `JavalinBallista` SET `FoodCost`='2324' WHERE `Level`='1';</v>
      </c>
      <c r="X61" t="str">
        <f t="shared" si="3"/>
        <v>UPDATE `JavalinBallista` SET `WoodCost`='3310' WHERE `Level`='1';</v>
      </c>
      <c r="Y61" t="str">
        <f t="shared" si="3"/>
        <v>UPDATE `JavalinBallista` SET `StoneCost`='3958' WHERE `Level`='1';</v>
      </c>
      <c r="Z61" t="str">
        <f t="shared" si="3"/>
        <v>UPDATE `JavalinBallista` SET `MetalCost`='1820' WHERE `Level`='1';</v>
      </c>
      <c r="AA61" t="str">
        <f t="shared" si="3"/>
        <v>UPDATE `JavalinBallista` SET `TimeMin`='07m:12' WHERE `Level`='1';</v>
      </c>
      <c r="AB61" t="str">
        <f t="shared" si="3"/>
        <v>UPDATE `JavalinBallista` SET `TimeInt`='432' WHERE `Level`='1';</v>
      </c>
      <c r="AC61" t="str">
        <f t="shared" si="3"/>
        <v>UPDATE `JavalinBallista` SET `Required`='' WHERE `Level`='1';</v>
      </c>
      <c r="AD61" t="str">
        <f t="shared" si="3"/>
        <v>UPDATE `JavalinBallista` SET `Required_ID`='0' WHERE `Level`='1';</v>
      </c>
      <c r="AE61" t="str">
        <f t="shared" si="3"/>
        <v>UPDATE `JavalinBallista`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176</v>
      </c>
      <c r="C62" s="20">
        <v>510</v>
      </c>
      <c r="D62" s="103">
        <v>3.1500000000000004</v>
      </c>
      <c r="E62" s="103">
        <v>3.05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3"/>
        <v>UPDATE `JavalinBallista` SET `TrainingTime`='176' WHERE `Level`='2';</v>
      </c>
      <c r="S62" t="str">
        <f t="shared" si="3"/>
        <v>UPDATE `JavalinBallista` SET `MightBonus`='510' WHERE `Level`='2';</v>
      </c>
      <c r="T62" t="str">
        <f t="shared" si="3"/>
        <v>UPDATE `JavalinBallista` SET `Attack`='3.15' WHERE `Level`='2';</v>
      </c>
      <c r="U62" t="str">
        <f t="shared" si="3"/>
        <v>UPDATE `JavalinBallista` SET `Defend`='3.05' WHERE `Level`='2';</v>
      </c>
      <c r="V62" t="str">
        <f t="shared" si="3"/>
        <v>UPDATE `JavalinBallista` SET `Health`='10.25' WHERE `Level`='2';</v>
      </c>
      <c r="W62" t="str">
        <f t="shared" si="3"/>
        <v>UPDATE `JavalinBallista` SET `FoodCost`='5881' WHERE `Level`='2';</v>
      </c>
      <c r="X62" t="str">
        <f t="shared" si="3"/>
        <v>UPDATE `JavalinBallista` SET `WoodCost`='6858' WHERE `Level`='2';</v>
      </c>
      <c r="Y62" t="str">
        <f t="shared" si="3"/>
        <v>UPDATE `JavalinBallista` SET `StoneCost`='8216' WHERE `Level`='2';</v>
      </c>
      <c r="Z62" t="str">
        <f t="shared" si="3"/>
        <v>UPDATE `JavalinBallista` SET `MetalCost`='5776' WHERE `Level`='2';</v>
      </c>
      <c r="AA62" t="str">
        <f t="shared" si="3"/>
        <v>UPDATE `JavalinBallista` SET `TimeMin`='18m:00' WHERE `Level`='2';</v>
      </c>
      <c r="AB62" t="str">
        <f t="shared" si="3"/>
        <v>UPDATE `JavalinBallista` SET `TimeInt`='1080' WHERE `Level`='2';</v>
      </c>
      <c r="AC62" t="str">
        <f t="shared" si="3"/>
        <v>UPDATE `JavalinBallista` SET `Required`='' WHERE `Level`='2';</v>
      </c>
      <c r="AD62" t="str">
        <f t="shared" si="3"/>
        <v>UPDATE `JavalinBallista` SET `Required_ID`='0' WHERE `Level`='2';</v>
      </c>
      <c r="AE62" t="str">
        <f t="shared" si="3"/>
        <v>UPDATE `JavalinBallista`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172</v>
      </c>
      <c r="C63" s="20">
        <v>816</v>
      </c>
      <c r="D63" s="103">
        <v>3.3</v>
      </c>
      <c r="E63" s="103">
        <v>3.1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"/>
        <v>UPDATE `JavalinBallista` SET `TrainingTime`='172' WHERE `Level`='3';</v>
      </c>
      <c r="S63" t="str">
        <f t="shared" si="3"/>
        <v>UPDATE `JavalinBallista` SET `MightBonus`='816' WHERE `Level`='3';</v>
      </c>
      <c r="T63" t="str">
        <f t="shared" si="3"/>
        <v>UPDATE `JavalinBallista` SET `Attack`='3.3' WHERE `Level`='3';</v>
      </c>
      <c r="U63" t="str">
        <f t="shared" si="3"/>
        <v>UPDATE `JavalinBallista` SET `Defend`='3.1' WHERE `Level`='3';</v>
      </c>
      <c r="V63" t="str">
        <f t="shared" si="3"/>
        <v>UPDATE `JavalinBallista` SET `Health`='10.45' WHERE `Level`='3';</v>
      </c>
      <c r="W63" t="str">
        <f t="shared" si="3"/>
        <v>UPDATE `JavalinBallista` SET `FoodCost`='9361' WHERE `Level`='3';</v>
      </c>
      <c r="X63" t="str">
        <f t="shared" si="3"/>
        <v>UPDATE `JavalinBallista` SET `WoodCost`='10930' WHERE `Level`='3';</v>
      </c>
      <c r="Y63" t="str">
        <f t="shared" si="3"/>
        <v>UPDATE `JavalinBallista` SET `StoneCost`='13102' WHERE `Level`='3';</v>
      </c>
      <c r="Z63" t="str">
        <f t="shared" si="3"/>
        <v>UPDATE `JavalinBallista` SET `MetalCost`='9326' WHERE `Level`='3';</v>
      </c>
      <c r="AA63" t="str">
        <f t="shared" si="3"/>
        <v>UPDATE `JavalinBallista` SET `TimeMin`='28m:48' WHERE `Level`='3';</v>
      </c>
      <c r="AB63" t="str">
        <f t="shared" si="3"/>
        <v>UPDATE `JavalinBallista` SET `TimeInt`='1728' WHERE `Level`='3';</v>
      </c>
      <c r="AC63" t="str">
        <f t="shared" si="3"/>
        <v>UPDATE `JavalinBallista` SET `Required`='' WHERE `Level`='3';</v>
      </c>
      <c r="AD63" t="str">
        <f t="shared" si="3"/>
        <v>UPDATE `JavalinBallista` SET `Required_ID`='0' WHERE `Level`='3';</v>
      </c>
      <c r="AE63" t="str">
        <f t="shared" si="3"/>
        <v>UPDATE `JavalinBallista`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168</v>
      </c>
      <c r="C64" s="20">
        <v>2040</v>
      </c>
      <c r="D64" s="103">
        <v>3.45</v>
      </c>
      <c r="E64" s="103">
        <v>3.15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"/>
        <v>UPDATE `JavalinBallista` SET `TrainingTime`='168' WHERE `Level`='4';</v>
      </c>
      <c r="S64" t="str">
        <f t="shared" si="3"/>
        <v>UPDATE `JavalinBallista` SET `MightBonus`='2040' WHERE `Level`='4';</v>
      </c>
      <c r="T64" t="str">
        <f t="shared" si="3"/>
        <v>UPDATE `JavalinBallista` SET `Attack`='3.45' WHERE `Level`='4';</v>
      </c>
      <c r="U64" t="str">
        <f t="shared" si="3"/>
        <v>UPDATE `JavalinBallista` SET `Defend`='3.15' WHERE `Level`='4';</v>
      </c>
      <c r="V64" t="str">
        <f t="shared" si="3"/>
        <v>UPDATE `JavalinBallista` SET `Health`='10.65' WHERE `Level`='4';</v>
      </c>
      <c r="W64" t="str">
        <f t="shared" si="3"/>
        <v>UPDATE `JavalinBallista` SET `FoodCost`='23223' WHERE `Level`='4';</v>
      </c>
      <c r="X64" t="str">
        <f t="shared" si="3"/>
        <v>UPDATE `JavalinBallista` SET `WoodCost`='28222' WHERE `Level`='4';</v>
      </c>
      <c r="Y64" t="str">
        <f t="shared" si="3"/>
        <v>UPDATE `JavalinBallista` SET `StoneCost`='33852' WHERE `Level`='4';</v>
      </c>
      <c r="Z64" t="str">
        <f t="shared" si="3"/>
        <v>UPDATE `JavalinBallista` SET `MetalCost`='22206' WHERE `Level`='4';</v>
      </c>
      <c r="AA64" t="str">
        <f t="shared" si="3"/>
        <v>UPDATE `JavalinBallista` SET `TimeMin`='1h:12m:00' WHERE `Level`='4';</v>
      </c>
      <c r="AB64" t="str">
        <f t="shared" si="3"/>
        <v>UPDATE `JavalinBallista` SET `TimeInt`='4320' WHERE `Level`='4';</v>
      </c>
      <c r="AC64" t="str">
        <f t="shared" si="3"/>
        <v>UPDATE `JavalinBallista` SET `Required`='' WHERE `Level`='4';</v>
      </c>
      <c r="AD64" t="str">
        <f t="shared" si="3"/>
        <v>UPDATE `JavalinBallista` SET `Required_ID`='0' WHERE `Level`='4';</v>
      </c>
      <c r="AE64" t="str">
        <f t="shared" si="3"/>
        <v>UPDATE `JavalinBallista`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164</v>
      </c>
      <c r="C65" s="20">
        <v>3060</v>
      </c>
      <c r="D65" s="103">
        <v>3.5999999999999996</v>
      </c>
      <c r="E65" s="103">
        <v>3.2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"/>
        <v>UPDATE `JavalinBallista` SET `TrainingTime`='164' WHERE `Level`='5';</v>
      </c>
      <c r="S65" t="str">
        <f t="shared" si="3"/>
        <v>UPDATE `JavalinBallista` SET `MightBonus`='3060' WHERE `Level`='5';</v>
      </c>
      <c r="T65" t="str">
        <f t="shared" si="3"/>
        <v>UPDATE `JavalinBallista` SET `Attack`='3.6' WHERE `Level`='5';</v>
      </c>
      <c r="U65" t="str">
        <f t="shared" si="3"/>
        <v>UPDATE `JavalinBallista` SET `Defend`='3.2' WHERE `Level`='5';</v>
      </c>
      <c r="V65" t="str">
        <f t="shared" si="3"/>
        <v>UPDATE `JavalinBallista` SET `Health`='10.85' WHERE `Level`='5';</v>
      </c>
      <c r="W65" t="str">
        <f t="shared" si="3"/>
        <v>UPDATE `JavalinBallista` SET `FoodCost`='34825' WHERE `Level`='5';</v>
      </c>
      <c r="X65" t="str">
        <f t="shared" si="3"/>
        <v>UPDATE `JavalinBallista` SET `WoodCost`='41798' WHERE `Level`='5';</v>
      </c>
      <c r="Y65" t="str">
        <f t="shared" si="3"/>
        <v>UPDATE `JavalinBallista` SET `StoneCost`='50144' WHERE `Level`='5';</v>
      </c>
      <c r="Z65" t="str">
        <f t="shared" si="3"/>
        <v>UPDATE `JavalinBallista` SET `MetalCost`='33958' WHERE `Level`='5';</v>
      </c>
      <c r="AA65" t="str">
        <f t="shared" si="3"/>
        <v>UPDATE `JavalinBallista` SET `TimeMin`='1h:48m:00' WHERE `Level`='5';</v>
      </c>
      <c r="AB65" t="str">
        <f t="shared" si="3"/>
        <v>UPDATE `JavalinBallista` SET `TimeInt`='6480' WHERE `Level`='5';</v>
      </c>
      <c r="AC65" t="str">
        <f t="shared" si="3"/>
        <v>UPDATE `JavalinBallista` SET `Required`='' WHERE `Level`='5';</v>
      </c>
      <c r="AD65" t="str">
        <f t="shared" si="3"/>
        <v>UPDATE `JavalinBallista` SET `Required_ID`='0' WHERE `Level`='5';</v>
      </c>
      <c r="AE65" t="str">
        <f t="shared" si="3"/>
        <v>UPDATE `JavalinBallista`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160</v>
      </c>
      <c r="C66" s="20">
        <v>6120</v>
      </c>
      <c r="D66" s="103">
        <v>3.75</v>
      </c>
      <c r="E66" s="103">
        <v>3.25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"/>
        <v>UPDATE `JavalinBallista` SET `TrainingTime`='160' WHERE `Level`='6';</v>
      </c>
      <c r="S66" t="str">
        <f t="shared" si="3"/>
        <v>UPDATE `JavalinBallista` SET `MightBonus`='6120' WHERE `Level`='6';</v>
      </c>
      <c r="T66" t="str">
        <f t="shared" si="3"/>
        <v>UPDATE `JavalinBallista` SET `Attack`='3.75' WHERE `Level`='6';</v>
      </c>
      <c r="U66" t="str">
        <f t="shared" si="3"/>
        <v>UPDATE `JavalinBallista` SET `Defend`='3.25' WHERE `Level`='6';</v>
      </c>
      <c r="V66" t="str">
        <f t="shared" si="3"/>
        <v>UPDATE `JavalinBallista` SET `Health`='11.05' WHERE `Level`='6';</v>
      </c>
      <c r="W66" t="str">
        <f t="shared" si="3"/>
        <v>UPDATE `JavalinBallista` SET `FoodCost`='69690' WHERE `Level`='6';</v>
      </c>
      <c r="X66" t="str">
        <f t="shared" si="3"/>
        <v>UPDATE `JavalinBallista` SET `WoodCost`='81826' WHERE `Level`='6';</v>
      </c>
      <c r="Y66" t="str">
        <f t="shared" si="3"/>
        <v>UPDATE `JavalinBallista` SET `StoneCost`='98177' WHERE `Level`='6';</v>
      </c>
      <c r="Z66" t="str">
        <f t="shared" si="3"/>
        <v>UPDATE `JavalinBallista` SET `MetalCost`='67417' WHERE `Level`='6';</v>
      </c>
      <c r="AA66" t="str">
        <f t="shared" si="3"/>
        <v>UPDATE `JavalinBallista` SET `TimeMin`='3h:36m:00' WHERE `Level`='6';</v>
      </c>
      <c r="AB66" t="str">
        <f t="shared" si="3"/>
        <v>UPDATE `JavalinBallista` SET `TimeInt`='12960' WHERE `Level`='6';</v>
      </c>
      <c r="AC66" t="str">
        <f t="shared" si="3"/>
        <v>UPDATE `JavalinBallista` SET `Required`='' WHERE `Level`='6';</v>
      </c>
      <c r="AD66" t="str">
        <f t="shared" si="3"/>
        <v>UPDATE `JavalinBallista` SET `Required_ID`='0' WHERE `Level`='6';</v>
      </c>
      <c r="AE66" t="str">
        <f t="shared" si="3"/>
        <v>UPDATE `JavalinBallista`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156</v>
      </c>
      <c r="C67" s="20">
        <v>9180</v>
      </c>
      <c r="D67" s="103">
        <v>3.9000000000000004</v>
      </c>
      <c r="E67" s="103">
        <v>3.3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"/>
        <v>UPDATE `JavalinBallista` SET `TrainingTime`='156' WHERE `Level`='7';</v>
      </c>
      <c r="S67" t="str">
        <f t="shared" si="3"/>
        <v>UPDATE `JavalinBallista` SET `MightBonus`='9180' WHERE `Level`='7';</v>
      </c>
      <c r="T67" t="str">
        <f t="shared" si="3"/>
        <v>UPDATE `JavalinBallista` SET `Attack`='3.9' WHERE `Level`='7';</v>
      </c>
      <c r="U67" t="str">
        <f t="shared" si="3"/>
        <v>UPDATE `JavalinBallista` SET `Defend`='3.3' WHERE `Level`='7';</v>
      </c>
      <c r="V67" t="str">
        <f t="shared" si="3"/>
        <v>UPDATE `JavalinBallista` SET `Health`='11.25' WHERE `Level`='7';</v>
      </c>
      <c r="W67" t="str">
        <f t="shared" si="3"/>
        <v>UPDATE `JavalinBallista` SET `FoodCost`='107434' WHERE `Level`='7';</v>
      </c>
      <c r="X67" t="str">
        <f t="shared" si="3"/>
        <v>UPDATE `JavalinBallista` SET `WoodCost`='124254' WHERE `Level`='7';</v>
      </c>
      <c r="Y67" t="str">
        <f t="shared" si="3"/>
        <v>UPDATE `JavalinBallista` SET `StoneCost`='149091' WHERE `Level`='7';</v>
      </c>
      <c r="Z67" t="str">
        <f t="shared" si="3"/>
        <v>UPDATE `JavalinBallista` SET `MetalCost`='99975' WHERE `Level`='7';</v>
      </c>
      <c r="AA67" t="str">
        <f t="shared" si="3"/>
        <v>UPDATE `JavalinBallista` SET `TimeMin`='5h:24m:00' WHERE `Level`='7';</v>
      </c>
      <c r="AB67" t="str">
        <f t="shared" si="3"/>
        <v>UPDATE `JavalinBallista` SET `TimeInt`='19440' WHERE `Level`='7';</v>
      </c>
      <c r="AC67" t="str">
        <f t="shared" si="3"/>
        <v>UPDATE `JavalinBallista` SET `Required`='' WHERE `Level`='7';</v>
      </c>
      <c r="AD67" t="str">
        <f t="shared" si="3"/>
        <v>UPDATE `JavalinBallista` SET `Required_ID`='0' WHERE `Level`='7';</v>
      </c>
      <c r="AE67" t="str">
        <f t="shared" si="3"/>
        <v>UPDATE `JavalinBallista`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152</v>
      </c>
      <c r="C68" s="20">
        <v>22950</v>
      </c>
      <c r="D68" s="103">
        <v>4.05</v>
      </c>
      <c r="E68" s="103">
        <v>3.35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"/>
        <v>UPDATE `JavalinBallista` SET `TrainingTime`='152' WHERE `Level`='8';</v>
      </c>
      <c r="S68" t="str">
        <f t="shared" si="3"/>
        <v>UPDATE `JavalinBallista` SET `MightBonus`='22950' WHERE `Level`='8';</v>
      </c>
      <c r="T68" t="str">
        <f t="shared" si="3"/>
        <v>UPDATE `JavalinBallista` SET `Attack`='4.05' WHERE `Level`='8';</v>
      </c>
      <c r="U68" t="str">
        <f t="shared" si="3"/>
        <v>UPDATE `JavalinBallista` SET `Defend`='3.35' WHERE `Level`='8';</v>
      </c>
      <c r="V68" t="str">
        <f t="shared" si="3"/>
        <v>UPDATE `JavalinBallista` SET `Health`='11.45' WHERE `Level`='8';</v>
      </c>
      <c r="W68" t="str">
        <f t="shared" si="3"/>
        <v>UPDATE `JavalinBallista` SET `FoodCost`='273056' WHERE `Level`='8';</v>
      </c>
      <c r="X68" t="str">
        <f t="shared" si="3"/>
        <v>UPDATE `JavalinBallista` SET `WoodCost`='307530' WHERE `Level`='8';</v>
      </c>
      <c r="Y68" t="str">
        <f t="shared" si="3"/>
        <v>UPDATE `JavalinBallista` SET `StoneCost`='369022' WHERE `Level`='8';</v>
      </c>
      <c r="Z68" t="str">
        <f t="shared" si="3"/>
        <v>UPDATE `JavalinBallista` SET `MetalCost`='248378' WHERE `Level`='8';</v>
      </c>
      <c r="AA68" t="str">
        <f t="shared" si="3"/>
        <v>UPDATE `JavalinBallista` SET `TimeMin`='13h:30m:00' WHERE `Level`='8';</v>
      </c>
      <c r="AB68" t="str">
        <f t="shared" si="3"/>
        <v>UPDATE `JavalinBallista` SET `TimeInt`='48600' WHERE `Level`='8';</v>
      </c>
      <c r="AC68" t="str">
        <f t="shared" si="3"/>
        <v>UPDATE `JavalinBallista` SET `Required`='' WHERE `Level`='8';</v>
      </c>
      <c r="AD68" t="str">
        <f t="shared" si="3"/>
        <v>UPDATE `JavalinBallista` SET `Required_ID`='0' WHERE `Level`='8';</v>
      </c>
      <c r="AE68" t="str">
        <f t="shared" si="3"/>
        <v>UPDATE `JavalinBallista`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148</v>
      </c>
      <c r="C69" s="20">
        <v>34425</v>
      </c>
      <c r="D69" s="103">
        <v>4.2</v>
      </c>
      <c r="E69" s="103">
        <v>3.4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"/>
        <v>UPDATE `JavalinBallista` SET `TrainingTime`='148' WHERE `Level`='9';</v>
      </c>
      <c r="S69" t="str">
        <f t="shared" si="3"/>
        <v>UPDATE `JavalinBallista` SET `MightBonus`='34425' WHERE `Level`='9';</v>
      </c>
      <c r="T69" t="str">
        <f t="shared" si="3"/>
        <v>UPDATE `JavalinBallista` SET `Attack`='4.2' WHERE `Level`='9';</v>
      </c>
      <c r="U69" t="str">
        <f t="shared" si="3"/>
        <v>UPDATE `JavalinBallista` SET `Defend`='3.4' WHERE `Level`='9';</v>
      </c>
      <c r="V69" t="str">
        <f t="shared" si="3"/>
        <v>UPDATE `JavalinBallista` SET `Health`='11.65' WHERE `Level`='9';</v>
      </c>
      <c r="W69" t="str">
        <f t="shared" si="3"/>
        <v>UPDATE `JavalinBallista` SET `FoodCost`='415574' WHERE `Level`='9';</v>
      </c>
      <c r="X69" t="str">
        <f t="shared" si="3"/>
        <v>UPDATE `JavalinBallista` SET `WoodCost`='457260' WHERE `Level`='9';</v>
      </c>
      <c r="Y69" t="str">
        <f t="shared" si="3"/>
        <v>UPDATE `JavalinBallista` SET `StoneCost`='548698' WHERE `Level`='9';</v>
      </c>
      <c r="Z69" t="str">
        <f t="shared" si="3"/>
        <v>UPDATE `JavalinBallista` SET `MetalCost`='372498' WHERE `Level`='9';</v>
      </c>
      <c r="AA69" t="str">
        <f t="shared" si="3"/>
        <v>UPDATE `JavalinBallista` SET `TimeMin`='20h:15m:00' WHERE `Level`='9';</v>
      </c>
      <c r="AB69" t="str">
        <f t="shared" si="3"/>
        <v>UPDATE `JavalinBallista` SET `TimeInt`='72900' WHERE `Level`='9';</v>
      </c>
      <c r="AC69" t="str">
        <f t="shared" si="3"/>
        <v>UPDATE `JavalinBallista` SET `Required`='' WHERE `Level`='9';</v>
      </c>
      <c r="AD69" t="str">
        <f t="shared" si="3"/>
        <v>UPDATE `JavalinBallista` SET `Required_ID`='0' WHERE `Level`='9';</v>
      </c>
      <c r="AE69" t="str">
        <f t="shared" si="3"/>
        <v>UPDATE `JavalinBallista`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144</v>
      </c>
      <c r="C70" s="20">
        <v>41310</v>
      </c>
      <c r="D70" s="103">
        <v>4.3499999999999996</v>
      </c>
      <c r="E70" s="103">
        <v>3.45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"/>
        <v>UPDATE `JavalinBallista` SET `TrainingTime`='144' WHERE `Level`='10';</v>
      </c>
      <c r="S70" t="str">
        <f t="shared" si="3"/>
        <v>UPDATE `JavalinBallista` SET `MightBonus`='41310' WHERE `Level`='10';</v>
      </c>
      <c r="T70" t="str">
        <f t="shared" si="3"/>
        <v>UPDATE `JavalinBallista` SET `Attack`='4.35' WHERE `Level`='10';</v>
      </c>
      <c r="U70" t="str">
        <f t="shared" si="3"/>
        <v>UPDATE `JavalinBallista` SET `Defend`='3.45' WHERE `Level`='10';</v>
      </c>
      <c r="V70" t="str">
        <f t="shared" si="3"/>
        <v>UPDATE `JavalinBallista` SET `Health`='11.85' WHERE `Level`='10';</v>
      </c>
      <c r="W70" t="str">
        <f t="shared" si="3"/>
        <v>UPDATE `JavalinBallista` SET `FoodCost`='470245' WHERE `Level`='10';</v>
      </c>
      <c r="X70" t="str">
        <f t="shared" si="3"/>
        <v>UPDATE `JavalinBallista` SET `WoodCost`='549898' WHERE `Level`='10';</v>
      </c>
      <c r="Y70" t="str">
        <f t="shared" si="3"/>
        <v>UPDATE `JavalinBallista` SET `StoneCost`='659864' WHERE `Level`='10';</v>
      </c>
      <c r="Z70" t="str">
        <f t="shared" si="3"/>
        <v>UPDATE `JavalinBallista` SET `MetalCost`='461968' WHERE `Level`='10';</v>
      </c>
      <c r="AA70" t="str">
        <f t="shared" si="3"/>
        <v>UPDATE `JavalinBallista` SET `TimeMin`='1d 0h:18m:00' WHERE `Level`='10';</v>
      </c>
      <c r="AB70" t="str">
        <f t="shared" si="3"/>
        <v>UPDATE `JavalinBallista` SET `TimeInt`='87480' WHERE `Level`='10';</v>
      </c>
      <c r="AC70" t="str">
        <f t="shared" si="3"/>
        <v>UPDATE `JavalinBallista` SET `Required`='Stone Lv10' WHERE `Level`='10';</v>
      </c>
      <c r="AD70" t="str">
        <f t="shared" si="3"/>
        <v>UPDATE `JavalinBallista` SET `Required_ID`='8' WHERE `Level`='10';</v>
      </c>
      <c r="AE70" t="str">
        <f t="shared" si="3"/>
        <v>UPDATE `JavalinBallista`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140</v>
      </c>
      <c r="C71" s="20">
        <v>49572</v>
      </c>
      <c r="D71" s="103">
        <v>4.5</v>
      </c>
      <c r="E71" s="103">
        <v>3.5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"/>
        <v>UPDATE `JavalinBallista` SET `TrainingTime`='140' WHERE `Level`='11';</v>
      </c>
      <c r="S71" t="str">
        <f t="shared" si="3"/>
        <v>UPDATE `JavalinBallista` SET `MightBonus`='49572' WHERE `Level`='11';</v>
      </c>
      <c r="T71" t="str">
        <f t="shared" si="3"/>
        <v>UPDATE `JavalinBallista` SET `Attack`='4.5' WHERE `Level`='11';</v>
      </c>
      <c r="U71" t="str">
        <f t="shared" si="3"/>
        <v>UPDATE `JavalinBallista` SET `Defend`='3.5' WHERE `Level`='11';</v>
      </c>
      <c r="V71" t="str">
        <f t="shared" si="3"/>
        <v>UPDATE `JavalinBallista` SET `Health`='12.05' WHERE `Level`='11';</v>
      </c>
      <c r="W71" t="str">
        <f t="shared" si="3"/>
        <v>UPDATE `JavalinBallista` SET `FoodCost`='589058' WHERE `Level`='11';</v>
      </c>
      <c r="X71" t="str">
        <f t="shared" si="3"/>
        <v>UPDATE `JavalinBallista` SET `WoodCost`='669364' WHERE `Level`='11';</v>
      </c>
      <c r="Y71" t="str">
        <f t="shared" si="3"/>
        <v>UPDATE `JavalinBallista` SET `StoneCost`='803223' WHERE `Level`='11';</v>
      </c>
      <c r="Z71" t="str">
        <f t="shared" si="3"/>
        <v>UPDATE `JavalinBallista` SET `MetalCost`='532615' WHERE `Level`='11';</v>
      </c>
      <c r="AA71" t="str">
        <f t="shared" si="3"/>
        <v>UPDATE `JavalinBallista` SET `TimeMin`='1d 5h:09m:36' WHERE `Level`='11';</v>
      </c>
      <c r="AB71" t="str">
        <f t="shared" si="3"/>
        <v>UPDATE `JavalinBallista` SET `TimeInt`='104976' WHERE `Level`='11';</v>
      </c>
      <c r="AC71" t="str">
        <f t="shared" si="3"/>
        <v>UPDATE `JavalinBallista` SET `Required`='Stone Lv11' WHERE `Level`='11';</v>
      </c>
      <c r="AD71" t="str">
        <f t="shared" si="3"/>
        <v>UPDATE `JavalinBallista` SET `Required_ID`='8' WHERE `Level`='11';</v>
      </c>
      <c r="AE71" t="str">
        <f t="shared" si="3"/>
        <v>UPDATE `JavalinBallista`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136</v>
      </c>
      <c r="C72" s="20">
        <v>59486</v>
      </c>
      <c r="D72" s="103">
        <v>4.6500000000000004</v>
      </c>
      <c r="E72" s="103">
        <v>3.55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"/>
        <v>UPDATE `JavalinBallista` SET `TrainingTime`='136' WHERE `Level`='12';</v>
      </c>
      <c r="S72" t="str">
        <f t="shared" si="3"/>
        <v>UPDATE `JavalinBallista` SET `MightBonus`='59486' WHERE `Level`='12';</v>
      </c>
      <c r="T72" t="str">
        <f t="shared" si="3"/>
        <v>UPDATE `JavalinBallista` SET `Attack`='4.65' WHERE `Level`='12';</v>
      </c>
      <c r="U72" t="str">
        <f t="shared" si="3"/>
        <v>UPDATE `JavalinBallista` SET `Defend`='3.55' WHERE `Level`='12';</v>
      </c>
      <c r="V72" t="str">
        <f t="shared" si="3"/>
        <v>UPDATE `JavalinBallista` SET `Health`='12.25' WHERE `Level`='12';</v>
      </c>
      <c r="W72" t="str">
        <f t="shared" si="3"/>
        <v>UPDATE `JavalinBallista` SET `FoodCost`='676746' WHERE `Level`='12';</v>
      </c>
      <c r="X72" t="str">
        <f t="shared" si="3"/>
        <v>UPDATE `JavalinBallista` SET `WoodCost`='792923' WHERE `Level`='12';</v>
      </c>
      <c r="Y72" t="str">
        <f t="shared" si="3"/>
        <v>UPDATE `JavalinBallista` SET `StoneCost`='951494' WHERE `Level`='12';</v>
      </c>
      <c r="Z72" t="str">
        <f t="shared" si="3"/>
        <v>UPDATE `JavalinBallista` SET `MetalCost`='645974' WHERE `Level`='12';</v>
      </c>
      <c r="AA72" t="str">
        <f t="shared" si="3"/>
        <v>UPDATE `JavalinBallista` SET `TimeMin`='1d 10h:59m:31' WHERE `Level`='12';</v>
      </c>
      <c r="AB72" t="str">
        <f t="shared" si="3"/>
        <v>UPDATE `JavalinBallista` SET `TimeInt`='125971' WHERE `Level`='12';</v>
      </c>
      <c r="AC72" t="str">
        <f t="shared" si="3"/>
        <v>UPDATE `JavalinBallista` SET `Required`='Stone Lv12' WHERE `Level`='12';</v>
      </c>
      <c r="AD72" t="str">
        <f t="shared" si="3"/>
        <v>UPDATE `JavalinBallista` SET `Required_ID`='8' WHERE `Level`='12';</v>
      </c>
      <c r="AE72" t="str">
        <f t="shared" si="3"/>
        <v>UPDATE `JavalinBallista`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132</v>
      </c>
      <c r="C73" s="20">
        <v>71384</v>
      </c>
      <c r="D73" s="103">
        <v>4.8</v>
      </c>
      <c r="E73" s="103">
        <v>3.6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"/>
        <v>UPDATE `JavalinBallista` SET `TrainingTime`='132' WHERE `Level`='13';</v>
      </c>
      <c r="S73" t="str">
        <f t="shared" si="3"/>
        <v>UPDATE `JavalinBallista` SET `MightBonus`='71384' WHERE `Level`='13';</v>
      </c>
      <c r="T73" t="str">
        <f t="shared" si="3"/>
        <v>UPDATE `JavalinBallista` SET `Attack`='4.8' WHERE `Level`='13';</v>
      </c>
      <c r="U73" t="str">
        <f t="shared" si="3"/>
        <v>UPDATE `JavalinBallista` SET `Defend`='3.6' WHERE `Level`='13';</v>
      </c>
      <c r="V73" t="str">
        <f t="shared" si="3"/>
        <v>UPDATE `JavalinBallista` SET `Health`='12.45' WHERE `Level`='13';</v>
      </c>
      <c r="W73" t="str">
        <f t="shared" si="3"/>
        <v>UPDATE `JavalinBallista` SET `FoodCost`='819152' WHERE `Level`='13';</v>
      </c>
      <c r="X73" t="str">
        <f t="shared" si="3"/>
        <v>UPDATE `JavalinBallista` SET `WoodCost`='950779' WHERE `Level`='13';</v>
      </c>
      <c r="Y73" t="str">
        <f t="shared" si="3"/>
        <v>UPDATE `JavalinBallista` SET `StoneCost`='1140921' WHERE `Level`='13';</v>
      </c>
      <c r="Z73" t="str">
        <f t="shared" si="3"/>
        <v>UPDATE `JavalinBallista` SET `MetalCost`='808144' WHERE `Level`='13';</v>
      </c>
      <c r="AA73" t="str">
        <f t="shared" si="3"/>
        <v>UPDATE `JavalinBallista` SET `TimeMin`='1d 17h:59m:26' WHERE `Level`='13';</v>
      </c>
      <c r="AB73" t="str">
        <f t="shared" si="3"/>
        <v>UPDATE `JavalinBallista` SET `TimeInt`='151166' WHERE `Level`='13';</v>
      </c>
      <c r="AC73" t="str">
        <f t="shared" si="3"/>
        <v>UPDATE `JavalinBallista` SET `Required`='Stone Lv13' WHERE `Level`='13';</v>
      </c>
      <c r="AD73" t="str">
        <f t="shared" si="3"/>
        <v>UPDATE `JavalinBallista` SET `Required_ID`='8' WHERE `Level`='13';</v>
      </c>
      <c r="AE73" t="str">
        <f t="shared" si="3"/>
        <v>UPDATE `JavalinBallista`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128</v>
      </c>
      <c r="C74" s="20">
        <v>85661</v>
      </c>
      <c r="D74" s="103">
        <v>4.95</v>
      </c>
      <c r="E74" s="103">
        <v>3.65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"/>
        <v>UPDATE `JavalinBallista` SET `TrainingTime`='128' WHERE `Level`='14';</v>
      </c>
      <c r="S74" t="str">
        <f t="shared" si="3"/>
        <v>UPDATE `JavalinBallista` SET `MightBonus`='85661' WHERE `Level`='14';</v>
      </c>
      <c r="T74" t="str">
        <f t="shared" si="3"/>
        <v>UPDATE `JavalinBallista` SET `Attack`='4.95' WHERE `Level`='14';</v>
      </c>
      <c r="U74" t="str">
        <f t="shared" si="3"/>
        <v>UPDATE `JavalinBallista` SET `Defend`='3.65' WHERE `Level`='14';</v>
      </c>
      <c r="V74" t="str">
        <f t="shared" si="3"/>
        <v>UPDATE `JavalinBallista` SET `Health`='12.65' WHERE `Level`='14';</v>
      </c>
      <c r="W74" t="str">
        <f t="shared" si="3"/>
        <v>UPDATE `JavalinBallista` SET `FoodCost`='974336' WHERE `Level`='14';</v>
      </c>
      <c r="X74" t="str">
        <f t="shared" si="3"/>
        <v>UPDATE `JavalinBallista` SET `WoodCost`='1167198' WHERE `Level`='14';</v>
      </c>
      <c r="Y74" t="str">
        <f t="shared" si="3"/>
        <v>UPDATE `JavalinBallista` SET `StoneCost`='1400624' WHERE `Level`='14';</v>
      </c>
      <c r="Z74" t="str">
        <f t="shared" si="3"/>
        <v>UPDATE `JavalinBallista` SET `MetalCost`='951168' WHERE `Level`='14';</v>
      </c>
      <c r="AA74" t="str">
        <f t="shared" si="3"/>
        <v>UPDATE `JavalinBallista` SET `TimeMin`='2d 2h:23m:19' WHERE `Level`='14';</v>
      </c>
      <c r="AB74" t="str">
        <f t="shared" si="3"/>
        <v>UPDATE `JavalinBallista` SET `TimeInt`='181399' WHERE `Level`='14';</v>
      </c>
      <c r="AC74" t="str">
        <f t="shared" si="3"/>
        <v>UPDATE `JavalinBallista` SET `Required`='Stone Lv14' WHERE `Level`='14';</v>
      </c>
      <c r="AD74" t="str">
        <f t="shared" si="3"/>
        <v>UPDATE `JavalinBallista` SET `Required_ID`='8' WHERE `Level`='14';</v>
      </c>
      <c r="AE74" t="str">
        <f t="shared" si="3"/>
        <v>UPDATE `JavalinBallista`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125</v>
      </c>
      <c r="C75" s="20">
        <v>128491</v>
      </c>
      <c r="D75" s="103">
        <v>5.0999999999999996</v>
      </c>
      <c r="E75" s="103">
        <v>3.7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"/>
        <v>UPDATE `JavalinBallista` SET `TrainingTime`='125' WHERE `Level`='15';</v>
      </c>
      <c r="S75" t="str">
        <f t="shared" si="3"/>
        <v>UPDATE `JavalinBallista` SET `MightBonus`='128491' WHERE `Level`='15';</v>
      </c>
      <c r="T75" t="str">
        <f t="shared" si="3"/>
        <v>UPDATE `JavalinBallista` SET `Attack`='5.1' WHERE `Level`='15';</v>
      </c>
      <c r="U75" t="str">
        <f t="shared" si="3"/>
        <v>UPDATE `JavalinBallista` SET `Defend`='3.7' WHERE `Level`='15';</v>
      </c>
      <c r="V75" t="str">
        <f t="shared" si="3"/>
        <v>UPDATE `JavalinBallista` SET `Health`='12.85' WHERE `Level`='15';</v>
      </c>
      <c r="W75" t="str">
        <f t="shared" si="3"/>
        <v>UPDATE `JavalinBallista` SET `FoodCost`='1533494' WHERE `Level`='15';</v>
      </c>
      <c r="X75" t="str">
        <f t="shared" si="3"/>
        <v>UPDATE `JavalinBallista` SET `WoodCost`='1721262' WHERE `Level`='15';</v>
      </c>
      <c r="Y75" t="str">
        <f t="shared" si="3"/>
        <v>UPDATE `JavalinBallista` SET `StoneCost`='2065500' WHERE `Level`='15';</v>
      </c>
      <c r="Z75" t="str">
        <f t="shared" si="3"/>
        <v>UPDATE `JavalinBallista` SET `MetalCost`='1389841' WHERE `Level`='15';</v>
      </c>
      <c r="AA75" t="str">
        <f t="shared" si="3"/>
        <v>UPDATE `JavalinBallista` SET `TimeMin`='3d 3h:34m:59' WHERE `Level`='15';</v>
      </c>
      <c r="AB75" t="str">
        <f t="shared" si="3"/>
        <v>UPDATE `JavalinBallista` SET `TimeInt`='272099' WHERE `Level`='15';</v>
      </c>
      <c r="AC75" t="str">
        <f t="shared" si="3"/>
        <v>UPDATE `JavalinBallista` SET `Required`='Stone Lv15' WHERE `Level`='15';</v>
      </c>
      <c r="AD75" t="str">
        <f t="shared" si="3"/>
        <v>UPDATE `JavalinBallista` SET `Required_ID`='8' WHERE `Level`='15';</v>
      </c>
      <c r="AE75" t="str">
        <f t="shared" si="3"/>
        <v>UPDATE `JavalinBallista`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122</v>
      </c>
      <c r="C76" s="20">
        <v>321227</v>
      </c>
      <c r="D76" s="103">
        <v>5.25</v>
      </c>
      <c r="E76" s="103">
        <v>3.75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"/>
        <v>UPDATE `JavalinBallista` SET `TrainingTime`='122' WHERE `Level`='16';</v>
      </c>
      <c r="S76" t="str">
        <f t="shared" si="3"/>
        <v>UPDATE `JavalinBallista` SET `MightBonus`='321227' WHERE `Level`='16';</v>
      </c>
      <c r="T76" t="str">
        <f t="shared" si="3"/>
        <v>UPDATE `JavalinBallista` SET `Attack`='5.25' WHERE `Level`='16';</v>
      </c>
      <c r="U76" t="str">
        <f t="shared" si="3"/>
        <v>UPDATE `JavalinBallista` SET `Defend`='3.75' WHERE `Level`='16';</v>
      </c>
      <c r="V76" t="str">
        <f t="shared" si="3"/>
        <v>UPDATE `JavalinBallista` SET `Health`='13.05' WHERE `Level`='16';</v>
      </c>
      <c r="W76" t="str">
        <f t="shared" si="3"/>
        <v>UPDATE `JavalinBallista` SET `FoodCost`='3713934' WHERE `Level`='16';</v>
      </c>
      <c r="X76" t="str">
        <f t="shared" si="3"/>
        <v>UPDATE `JavalinBallista` SET `WoodCost`='4395538' WHERE `Level`='16';</v>
      </c>
      <c r="Y76" t="str">
        <f t="shared" si="3"/>
        <v>UPDATE `JavalinBallista` SET `StoneCost`='5274632' WHERE `Level`='16';</v>
      </c>
      <c r="Z76" t="str">
        <f t="shared" si="3"/>
        <v>UPDATE `JavalinBallista` SET `MetalCost`='3474562' WHERE `Level`='16';</v>
      </c>
      <c r="AA76" t="str">
        <f t="shared" si="3"/>
        <v>UPDATE `JavalinBallista` SET `TimeMin`='7d 20h:57m:25' WHERE `Level`='16';</v>
      </c>
      <c r="AB76" t="str">
        <f t="shared" si="3"/>
        <v>UPDATE `JavalinBallista` SET `TimeInt`='680245' WHERE `Level`='16';</v>
      </c>
      <c r="AC76" t="str">
        <f t="shared" si="3"/>
        <v>UPDATE `JavalinBallista` SET `Required`='Stone Lv16' WHERE `Level`='16';</v>
      </c>
      <c r="AD76" t="str">
        <f t="shared" si="3"/>
        <v>UPDATE `JavalinBallista` SET `Required_ID`='8' WHERE `Level`='16';</v>
      </c>
      <c r="AE76" t="str">
        <f t="shared" si="3"/>
        <v>UPDATE `JavalinBallista`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119</v>
      </c>
      <c r="C77" s="20">
        <v>481840</v>
      </c>
      <c r="D77" s="103">
        <v>5.4</v>
      </c>
      <c r="E77" s="103">
        <v>3.8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4">CONCATENATE($Q$60,R$60,$Q$61,B77,$Q$62,$A77,$Q$63)</f>
        <v>UPDATE `JavalinBallista` SET `TrainingTime`='119' WHERE `Level`='17';</v>
      </c>
      <c r="S77" t="str">
        <f t="shared" si="4"/>
        <v>UPDATE `JavalinBallista` SET `MightBonus`='481840' WHERE `Level`='17';</v>
      </c>
      <c r="T77" t="str">
        <f t="shared" si="4"/>
        <v>UPDATE `JavalinBallista` SET `Attack`='5.4' WHERE `Level`='17';</v>
      </c>
      <c r="U77" t="str">
        <f t="shared" si="4"/>
        <v>UPDATE `JavalinBallista` SET `Defend`='3.8' WHERE `Level`='17';</v>
      </c>
      <c r="V77" t="str">
        <f t="shared" si="4"/>
        <v>UPDATE `JavalinBallista` SET `Health`='13.25' WHERE `Level`='17';</v>
      </c>
      <c r="W77" t="str">
        <f t="shared" si="4"/>
        <v>UPDATE `JavalinBallista` SET `FoodCost`='5600887' WHERE `Level`='17';</v>
      </c>
      <c r="X77" t="str">
        <f t="shared" si="4"/>
        <v>UPDATE `JavalinBallista` SET `WoodCost`='6573267' WHERE `Level`='17';</v>
      </c>
      <c r="Y77" t="str">
        <f t="shared" si="4"/>
        <v>UPDATE `JavalinBallista` SET `StoneCost`='7887906' WHERE `Level`='17';</v>
      </c>
      <c r="Z77" t="str">
        <f t="shared" si="4"/>
        <v>UPDATE `JavalinBallista` SET `MetalCost`='5217830' WHERE `Level`='17';</v>
      </c>
      <c r="AA77" t="str">
        <f t="shared" si="4"/>
        <v>UPDATE `JavalinBallista` SET `TimeMin`='11d 19h:26m:07' WHERE `Level`='17';</v>
      </c>
      <c r="AB77" t="str">
        <f t="shared" si="4"/>
        <v>UPDATE `JavalinBallista` SET `TimeInt`='1020367' WHERE `Level`='17';</v>
      </c>
      <c r="AC77" t="str">
        <f t="shared" si="4"/>
        <v>UPDATE `JavalinBallista` SET `Required`='Stone Lv17' WHERE `Level`='17';</v>
      </c>
      <c r="AD77" t="str">
        <f t="shared" si="4"/>
        <v>UPDATE `JavalinBallista` SET `Required_ID`='8' WHERE `Level`='17';</v>
      </c>
      <c r="AE77" t="str">
        <f t="shared" si="4"/>
        <v>UPDATE `JavalinBallista`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116</v>
      </c>
      <c r="C78" s="20">
        <v>963680</v>
      </c>
      <c r="D78" s="103">
        <v>5.55</v>
      </c>
      <c r="E78" s="103">
        <v>3.85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4"/>
        <v>UPDATE `JavalinBallista` SET `TrainingTime`='116' WHERE `Level`='18';</v>
      </c>
      <c r="S78" t="str">
        <f t="shared" si="4"/>
        <v>UPDATE `JavalinBallista` SET `MightBonus`='963680' WHERE `Level`='18';</v>
      </c>
      <c r="T78" t="str">
        <f t="shared" si="4"/>
        <v>UPDATE `JavalinBallista` SET `Attack`='5.55' WHERE `Level`='18';</v>
      </c>
      <c r="U78" t="str">
        <f t="shared" si="4"/>
        <v>UPDATE `JavalinBallista` SET `Defend`='3.85' WHERE `Level`='18';</v>
      </c>
      <c r="V78" t="str">
        <f t="shared" si="4"/>
        <v>UPDATE `JavalinBallista` SET `Health`='13.45' WHERE `Level`='18';</v>
      </c>
      <c r="W78" t="str">
        <f t="shared" si="4"/>
        <v>UPDATE `JavalinBallista` SET `FoodCost`='11561164' WHERE `Level`='18';</v>
      </c>
      <c r="X78" t="str">
        <f t="shared" si="4"/>
        <v>UPDATE `JavalinBallista` SET `WoodCost`='12847064' WHERE `Level`='18';</v>
      </c>
      <c r="Y78" t="str">
        <f t="shared" si="4"/>
        <v>UPDATE `JavalinBallista` SET `StoneCost`='15416463' WHERE `Level`='18';</v>
      </c>
      <c r="Z78" t="str">
        <f t="shared" si="4"/>
        <v>UPDATE `JavalinBallista` SET `MetalCost`='10435639' WHERE `Level`='18';</v>
      </c>
      <c r="AA78" t="str">
        <f t="shared" si="4"/>
        <v>UPDATE `JavalinBallista` SET `TimeMin`='23d 14h:52m:14' WHERE `Level`='18';</v>
      </c>
      <c r="AB78" t="str">
        <f t="shared" si="4"/>
        <v>UPDATE `JavalinBallista` SET `TimeInt`='2040734' WHERE `Level`='18';</v>
      </c>
      <c r="AC78" t="str">
        <f t="shared" si="4"/>
        <v>UPDATE `JavalinBallista` SET `Required`='Stone Lv18' WHERE `Level`='18';</v>
      </c>
      <c r="AD78" t="str">
        <f t="shared" si="4"/>
        <v>UPDATE `JavalinBallista` SET `Required_ID`='8' WHERE `Level`='18';</v>
      </c>
      <c r="AE78" t="str">
        <f t="shared" si="4"/>
        <v>UPDATE `JavalinBallista`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113</v>
      </c>
      <c r="C79" s="20">
        <v>1445519</v>
      </c>
      <c r="D79" s="103">
        <v>5.7</v>
      </c>
      <c r="E79" s="103">
        <v>3.9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4"/>
        <v>UPDATE `JavalinBallista` SET `TrainingTime`='113' WHERE `Level`='19';</v>
      </c>
      <c r="S79" t="str">
        <f t="shared" si="4"/>
        <v>UPDATE `JavalinBallista` SET `MightBonus`='1445519' WHERE `Level`='19';</v>
      </c>
      <c r="T79" t="str">
        <f t="shared" si="4"/>
        <v>UPDATE `JavalinBallista` SET `Attack`='5.7' WHERE `Level`='19';</v>
      </c>
      <c r="U79" t="str">
        <f t="shared" si="4"/>
        <v>UPDATE `JavalinBallista` SET `Defend`='3.9' WHERE `Level`='19';</v>
      </c>
      <c r="V79" t="str">
        <f t="shared" si="4"/>
        <v>UPDATE `JavalinBallista` SET `Health`='13.65' WHERE `Level`='19';</v>
      </c>
      <c r="W79" t="str">
        <f t="shared" si="4"/>
        <v>UPDATE `JavalinBallista` SET `FoodCost`='16681531' WHERE `Level`='19';</v>
      </c>
      <c r="X79" t="str">
        <f t="shared" si="4"/>
        <v>UPDATE `JavalinBallista` SET `WoodCost`='19639653' WHERE `Level`='19';</v>
      </c>
      <c r="Y79" t="str">
        <f t="shared" si="4"/>
        <v>UPDATE `JavalinBallista` SET `StoneCost`='23567570' WHERE `Level`='19';</v>
      </c>
      <c r="Z79" t="str">
        <f t="shared" si="4"/>
        <v>UPDATE `JavalinBallista` SET `MetalCost`='15875562' WHERE `Level`='19';</v>
      </c>
      <c r="AA79" t="str">
        <f t="shared" si="4"/>
        <v>UPDATE `JavalinBallista` SET `TimeMin`='35d 10h:18m:20' WHERE `Level`='19';</v>
      </c>
      <c r="AB79" t="str">
        <f t="shared" si="4"/>
        <v>UPDATE `JavalinBallista` SET `TimeInt`='3061100' WHERE `Level`='19';</v>
      </c>
      <c r="AC79" t="str">
        <f t="shared" si="4"/>
        <v>UPDATE `JavalinBallista` SET `Required`='Stone Lv19' WHERE `Level`='19';</v>
      </c>
      <c r="AD79" t="str">
        <f t="shared" si="4"/>
        <v>UPDATE `JavalinBallista` SET `Required_ID`='8' WHERE `Level`='19';</v>
      </c>
      <c r="AE79" t="str">
        <f t="shared" si="4"/>
        <v>UPDATE `JavalinBallista`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110</v>
      </c>
      <c r="C80" s="20">
        <v>0</v>
      </c>
      <c r="D80" s="103">
        <v>5.85</v>
      </c>
      <c r="E80" s="103">
        <v>3.95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4"/>
        <v>UPDATE `JavalinBallista` SET `TrainingTime`='110' WHERE `Level`='20';</v>
      </c>
      <c r="S80" t="str">
        <f t="shared" si="4"/>
        <v>UPDATE `JavalinBallista` SET `MightBonus`='0' WHERE `Level`='20';</v>
      </c>
      <c r="T80" t="str">
        <f t="shared" si="4"/>
        <v>UPDATE `JavalinBallista` SET `Attack`='5.85' WHERE `Level`='20';</v>
      </c>
      <c r="U80" t="str">
        <f t="shared" si="4"/>
        <v>UPDATE `JavalinBallista` SET `Defend`='3.95' WHERE `Level`='20';</v>
      </c>
      <c r="V80" t="str">
        <f t="shared" si="4"/>
        <v>UPDATE `JavalinBallista` SET `Health`='13.85' WHERE `Level`='20';</v>
      </c>
      <c r="W80" t="str">
        <f t="shared" si="4"/>
        <v>UPDATE `JavalinBallista` SET `FoodCost`='0' WHERE `Level`='20';</v>
      </c>
      <c r="X80" t="str">
        <f t="shared" si="4"/>
        <v>UPDATE `JavalinBallista` SET `WoodCost`='0' WHERE `Level`='20';</v>
      </c>
      <c r="Y80" t="str">
        <f t="shared" si="4"/>
        <v>UPDATE `JavalinBallista` SET `StoneCost`='0' WHERE `Level`='20';</v>
      </c>
      <c r="Z80" t="str">
        <f t="shared" si="4"/>
        <v>UPDATE `JavalinBallista` SET `MetalCost`='0' WHERE `Level`='20';</v>
      </c>
      <c r="AA80" t="str">
        <f t="shared" si="4"/>
        <v>UPDATE `JavalinBallista` SET `TimeMin`='0' WHERE `Level`='20';</v>
      </c>
      <c r="AB80" t="str">
        <f t="shared" si="4"/>
        <v>UPDATE `JavalinBallista` SET `TimeInt`='0' WHERE `Level`='20';</v>
      </c>
      <c r="AC80" t="str">
        <f t="shared" si="4"/>
        <v>UPDATE `JavalinBallista` SET `Required`='' WHERE `Level`='20';</v>
      </c>
      <c r="AD80" t="str">
        <f t="shared" si="4"/>
        <v>UPDATE `JavalinBallista` SET `Required_ID`='0' WHERE `Level`='20';</v>
      </c>
      <c r="AE80" t="str">
        <f t="shared" si="4"/>
        <v>UPDATE `JavalinBallista`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4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382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320</v>
      </c>
      <c r="C87" s="20">
        <v>306</v>
      </c>
      <c r="D87" s="103">
        <v>5</v>
      </c>
      <c r="E87" s="103">
        <v>4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5">CONCATENATE($Q$86,R$86,$Q$87,B87,$Q$88,$A87,$Q$89)</f>
        <v>UPDATE `Stone Thrower` SET `TrainingTime`='320' WHERE `Level`='1';</v>
      </c>
      <c r="S87" t="str">
        <f t="shared" si="5"/>
        <v>UPDATE `Stone Thrower` SET `MightBonus`='306' WHERE `Level`='1';</v>
      </c>
      <c r="T87" t="str">
        <f t="shared" si="5"/>
        <v>UPDATE `Stone Thrower` SET `Attack`='5' WHERE `Level`='1';</v>
      </c>
      <c r="U87" t="str">
        <f t="shared" si="5"/>
        <v>UPDATE `Stone Thrower` SET `Defend`='4' WHERE `Level`='1';</v>
      </c>
      <c r="V87" t="str">
        <f t="shared" si="5"/>
        <v>UPDATE `Stone Thrower` SET `Health`='15' WHERE `Level`='1';</v>
      </c>
      <c r="W87" t="str">
        <f t="shared" si="5"/>
        <v>UPDATE `Stone Thrower` SET `FoodCost`='3506' WHERE `Level`='1';</v>
      </c>
      <c r="X87" t="str">
        <f t="shared" si="5"/>
        <v>UPDATE `Stone Thrower` SET `WoodCost`='3362' WHERE `Level`='1';</v>
      </c>
      <c r="Y87" t="str">
        <f t="shared" si="5"/>
        <v>UPDATE `Stone Thrower` SET `StoneCost`='2750' WHERE `Level`='1';</v>
      </c>
      <c r="Z87" t="str">
        <f t="shared" si="5"/>
        <v>UPDATE `Stone Thrower` SET `MetalCost`='5882' WHERE `Level`='1';</v>
      </c>
      <c r="AA87" t="str">
        <f t="shared" si="5"/>
        <v>UPDATE `Stone Thrower` SET `TimeMin`='10m:48' WHERE `Level`='1';</v>
      </c>
      <c r="AB87" t="str">
        <f t="shared" si="5"/>
        <v>UPDATE `Stone Thrower` SET `TimeInt`='648' WHERE `Level`='1';</v>
      </c>
      <c r="AC87" t="str">
        <f t="shared" si="5"/>
        <v>UPDATE `Stone Thrower` SET `Required`='' WHERE `Level`='1';</v>
      </c>
      <c r="AD87" t="str">
        <f t="shared" si="5"/>
        <v>UPDATE `Stone Thrower` SET `Required_ID`='0' WHERE `Level`='1';</v>
      </c>
      <c r="AE87" t="str">
        <f t="shared" si="5"/>
        <v>UPDATE `Stone Thrower` SET `RequiredLevel`='0' WHERE `Level`='1';</v>
      </c>
    </row>
    <row r="88" spans="1:42" x14ac:dyDescent="0.25">
      <c r="A88" s="18">
        <v>2</v>
      </c>
      <c r="B88" s="73">
        <v>313</v>
      </c>
      <c r="C88" s="20">
        <v>765</v>
      </c>
      <c r="D88" s="103">
        <v>5.15</v>
      </c>
      <c r="E88" s="103">
        <v>4.05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5"/>
        <v>UPDATE `Stone Thrower` SET `TrainingTime`='313' WHERE `Level`='2';</v>
      </c>
      <c r="S88" t="str">
        <f t="shared" si="5"/>
        <v>UPDATE `Stone Thrower` SET `MightBonus`='765' WHERE `Level`='2';</v>
      </c>
      <c r="T88" t="str">
        <f t="shared" si="5"/>
        <v>UPDATE `Stone Thrower` SET `Attack`='5.15' WHERE `Level`='2';</v>
      </c>
      <c r="U88" t="str">
        <f t="shared" si="5"/>
        <v>UPDATE `Stone Thrower` SET `Defend`='4.05' WHERE `Level`='2';</v>
      </c>
      <c r="V88" t="str">
        <f t="shared" si="5"/>
        <v>UPDATE `Stone Thrower` SET `Health`='15.25' WHERE `Level`='2';</v>
      </c>
      <c r="W88" t="str">
        <f t="shared" si="5"/>
        <v>UPDATE `Stone Thrower` SET `FoodCost`='8842' WHERE `Level`='2';</v>
      </c>
      <c r="X88" t="str">
        <f t="shared" si="5"/>
        <v>UPDATE `Stone Thrower` SET `WoodCost`='8597' WHERE `Level`='2';</v>
      </c>
      <c r="Y88" t="str">
        <f t="shared" si="5"/>
        <v>UPDATE `Stone Thrower` SET `StoneCost`='8684' WHERE `Level`='2';</v>
      </c>
      <c r="Z88" t="str">
        <f t="shared" si="5"/>
        <v>UPDATE `Stone Thrower` SET `MetalCost`='12269' WHERE `Level`='2';</v>
      </c>
      <c r="AA88" t="str">
        <f t="shared" si="5"/>
        <v>UPDATE `Stone Thrower` SET `TimeMin`='27m:00' WHERE `Level`='2';</v>
      </c>
      <c r="AB88" t="str">
        <f t="shared" si="5"/>
        <v>UPDATE `Stone Thrower` SET `TimeInt`='1620' WHERE `Level`='2';</v>
      </c>
      <c r="AC88" t="str">
        <f t="shared" si="5"/>
        <v>UPDATE `Stone Thrower` SET `Required`='' WHERE `Level`='2';</v>
      </c>
      <c r="AD88" t="str">
        <f t="shared" si="5"/>
        <v>UPDATE `Stone Thrower` SET `Required_ID`='0' WHERE `Level`='2';</v>
      </c>
      <c r="AE88" t="str">
        <f t="shared" si="5"/>
        <v>UPDATE `Stone Thrower` SET `RequiredLevel`='0' WHERE `Level`='2';</v>
      </c>
    </row>
    <row r="89" spans="1:42" x14ac:dyDescent="0.25">
      <c r="A89" s="18">
        <v>3</v>
      </c>
      <c r="B89" s="73">
        <v>306</v>
      </c>
      <c r="C89" s="20">
        <v>1224</v>
      </c>
      <c r="D89" s="103">
        <v>5.3</v>
      </c>
      <c r="E89" s="103">
        <v>4.0999999999999996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5"/>
        <v>UPDATE `Stone Thrower` SET `TrainingTime`='306' WHERE `Level`='3';</v>
      </c>
      <c r="S89" t="str">
        <f t="shared" si="5"/>
        <v>UPDATE `Stone Thrower` SET `MightBonus`='1224' WHERE `Level`='3';</v>
      </c>
      <c r="T89" t="str">
        <f t="shared" si="5"/>
        <v>UPDATE `Stone Thrower` SET `Attack`='5.3' WHERE `Level`='3';</v>
      </c>
      <c r="U89" t="str">
        <f t="shared" si="5"/>
        <v>UPDATE `Stone Thrower` SET `Defend`='4.1' WHERE `Level`='3';</v>
      </c>
      <c r="V89" t="str">
        <f t="shared" si="5"/>
        <v>UPDATE `Stone Thrower` SET `Health`='15.45' WHERE `Level`='3';</v>
      </c>
      <c r="W89" t="str">
        <f t="shared" si="5"/>
        <v>UPDATE `Stone Thrower` SET `FoodCost`='14062' WHERE `Level`='3';</v>
      </c>
      <c r="X89" t="str">
        <f t="shared" si="5"/>
        <v>UPDATE `Stone Thrower` SET `WoodCost`='13723' WHERE `Level`='3';</v>
      </c>
      <c r="Y89" t="str">
        <f t="shared" si="5"/>
        <v>UPDATE `Stone Thrower` SET `StoneCost`='14009' WHERE `Level`='3';</v>
      </c>
      <c r="Z89" t="str">
        <f t="shared" si="5"/>
        <v>UPDATE `Stone Thrower` SET `MetalCost`='19598' WHERE `Level`='3';</v>
      </c>
      <c r="AA89" t="str">
        <f t="shared" si="5"/>
        <v>UPDATE `Stone Thrower` SET `TimeMin`='43m:12' WHERE `Level`='3';</v>
      </c>
      <c r="AB89" t="str">
        <f t="shared" si="5"/>
        <v>UPDATE `Stone Thrower` SET `TimeInt`='2592' WHERE `Level`='3';</v>
      </c>
      <c r="AC89" t="str">
        <f t="shared" si="5"/>
        <v>UPDATE `Stone Thrower` SET `Required`='' WHERE `Level`='3';</v>
      </c>
      <c r="AD89" t="str">
        <f t="shared" si="5"/>
        <v>UPDATE `Stone Thrower` SET `Required_ID`='0' WHERE `Level`='3';</v>
      </c>
      <c r="AE89" t="str">
        <f t="shared" si="5"/>
        <v>UPDATE `Stone Thrower` SET `RequiredLevel`='0' WHERE `Level`='3';</v>
      </c>
    </row>
    <row r="90" spans="1:42" x14ac:dyDescent="0.25">
      <c r="A90" s="18">
        <v>4</v>
      </c>
      <c r="B90" s="73">
        <v>299</v>
      </c>
      <c r="C90" s="20">
        <v>3060</v>
      </c>
      <c r="D90" s="103">
        <v>5.45</v>
      </c>
      <c r="E90" s="103">
        <v>4.1500000000000004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5"/>
        <v>UPDATE `Stone Thrower` SET `TrainingTime`='299' WHERE `Level`='4';</v>
      </c>
      <c r="S90" t="str">
        <f t="shared" si="5"/>
        <v>UPDATE `Stone Thrower` SET `MightBonus`='3060' WHERE `Level`='4';</v>
      </c>
      <c r="T90" t="str">
        <f t="shared" si="5"/>
        <v>UPDATE `Stone Thrower` SET `Attack`='5.45' WHERE `Level`='4';</v>
      </c>
      <c r="U90" t="str">
        <f t="shared" si="5"/>
        <v>UPDATE `Stone Thrower` SET `Defend`='4.15' WHERE `Level`='4';</v>
      </c>
      <c r="V90" t="str">
        <f t="shared" si="5"/>
        <v>UPDATE `Stone Thrower` SET `Health`='15.65' WHERE `Level`='4';</v>
      </c>
      <c r="W90" t="str">
        <f t="shared" si="5"/>
        <v>UPDATE `Stone Thrower` SET `FoodCost`='34855' WHERE `Level`='4';</v>
      </c>
      <c r="X90" t="str">
        <f t="shared" si="5"/>
        <v>UPDATE `Stone Thrower` SET `WoodCost`='34235' WHERE `Level`='4';</v>
      </c>
      <c r="Y90" t="str">
        <f t="shared" si="5"/>
        <v>UPDATE `Stone Thrower` SET `StoneCost`='33329' WHERE `Level`='4';</v>
      </c>
      <c r="Z90" t="str">
        <f t="shared" si="5"/>
        <v>UPDATE `Stone Thrower` SET `MetalCost`='50723' WHERE `Level`='4';</v>
      </c>
      <c r="AA90" t="str">
        <f t="shared" si="5"/>
        <v>UPDATE `Stone Thrower` SET `TimeMin`='1h:48m:00' WHERE `Level`='4';</v>
      </c>
      <c r="AB90" t="str">
        <f t="shared" si="5"/>
        <v>UPDATE `Stone Thrower` SET `TimeInt`='6480' WHERE `Level`='4';</v>
      </c>
      <c r="AC90" t="str">
        <f t="shared" si="5"/>
        <v>UPDATE `Stone Thrower` SET `Required`='' WHERE `Level`='4';</v>
      </c>
      <c r="AD90" t="str">
        <f t="shared" si="5"/>
        <v>UPDATE `Stone Thrower` SET `Required_ID`='0' WHERE `Level`='4';</v>
      </c>
      <c r="AE90" t="str">
        <f t="shared" si="5"/>
        <v>UPDATE `Stone Thrower` SET `RequiredLevel`='0' WHERE `Level`='4';</v>
      </c>
    </row>
    <row r="91" spans="1:42" x14ac:dyDescent="0.25">
      <c r="A91" s="18">
        <v>5</v>
      </c>
      <c r="B91" s="73">
        <v>292</v>
      </c>
      <c r="C91" s="20">
        <v>4590</v>
      </c>
      <c r="D91" s="103">
        <v>5.6</v>
      </c>
      <c r="E91" s="103">
        <v>4.2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5"/>
        <v>UPDATE `Stone Thrower` SET `TrainingTime`='292' WHERE `Level`='5';</v>
      </c>
      <c r="S91" t="str">
        <f t="shared" si="5"/>
        <v>UPDATE `Stone Thrower` SET `MightBonus`='4590' WHERE `Level`='5';</v>
      </c>
      <c r="T91" t="str">
        <f t="shared" si="5"/>
        <v>UPDATE `Stone Thrower` SET `Attack`='5.6' WHERE `Level`='5';</v>
      </c>
      <c r="U91" t="str">
        <f t="shared" si="5"/>
        <v>UPDATE `Stone Thrower` SET `Defend`='4.2' WHERE `Level`='5';</v>
      </c>
      <c r="V91" t="str">
        <f t="shared" si="5"/>
        <v>UPDATE `Stone Thrower` SET `Health`='15.85' WHERE `Level`='5';</v>
      </c>
      <c r="W91" t="str">
        <f t="shared" si="5"/>
        <v>UPDATE `Stone Thrower` SET `FoodCost`='52258' WHERE `Level`='5';</v>
      </c>
      <c r="X91" t="str">
        <f t="shared" si="5"/>
        <v>UPDATE `Stone Thrower` SET `WoodCost`='51239' WHERE `Level`='5';</v>
      </c>
      <c r="Y91" t="str">
        <f t="shared" si="5"/>
        <v>UPDATE `Stone Thrower` SET `StoneCost`='50957' WHERE `Level`='5';</v>
      </c>
      <c r="Z91" t="str">
        <f t="shared" si="5"/>
        <v>UPDATE `Stone Thrower` SET `MetalCost`='75161' WHERE `Level`='5';</v>
      </c>
      <c r="AA91" t="str">
        <f t="shared" si="5"/>
        <v>UPDATE `Stone Thrower` SET `TimeMin`='2h:42m:00' WHERE `Level`='5';</v>
      </c>
      <c r="AB91" t="str">
        <f t="shared" si="5"/>
        <v>UPDATE `Stone Thrower` SET `TimeInt`='9720' WHERE `Level`='5';</v>
      </c>
      <c r="AC91" t="str">
        <f t="shared" si="5"/>
        <v>UPDATE `Stone Thrower` SET `Required`='' WHERE `Level`='5';</v>
      </c>
      <c r="AD91" t="str">
        <f t="shared" si="5"/>
        <v>UPDATE `Stone Thrower` SET `Required_ID`='0' WHERE `Level`='5';</v>
      </c>
      <c r="AE91" t="str">
        <f t="shared" si="5"/>
        <v>UPDATE `Stone Thrower` SET `RequiredLevel`='0' WHERE `Level`='5';</v>
      </c>
    </row>
    <row r="92" spans="1:42" x14ac:dyDescent="0.25">
      <c r="A92" s="18">
        <v>6</v>
      </c>
      <c r="B92" s="73">
        <v>285</v>
      </c>
      <c r="C92" s="20">
        <v>9180</v>
      </c>
      <c r="D92" s="103">
        <v>5.75</v>
      </c>
      <c r="E92" s="103">
        <v>4.25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5"/>
        <v>UPDATE `Stone Thrower` SET `TrainingTime`='285' WHERE `Level`='6';</v>
      </c>
      <c r="S92" t="str">
        <f t="shared" si="5"/>
        <v>UPDATE `Stone Thrower` SET `MightBonus`='9180' WHERE `Level`='6';</v>
      </c>
      <c r="T92" t="str">
        <f t="shared" si="5"/>
        <v>UPDATE `Stone Thrower` SET `Attack`='5.75' WHERE `Level`='6';</v>
      </c>
      <c r="U92" t="str">
        <f t="shared" si="5"/>
        <v>UPDATE `Stone Thrower` SET `Defend`='4.25' WHERE `Level`='6';</v>
      </c>
      <c r="V92" t="str">
        <f t="shared" si="5"/>
        <v>UPDATE `Stone Thrower` SET `Health`='16.05' WHERE `Level`='6';</v>
      </c>
      <c r="W92" t="str">
        <f t="shared" si="5"/>
        <v>UPDATE `Stone Thrower` SET `FoodCost`='104555' WHERE `Level`='6';</v>
      </c>
      <c r="X92" t="str">
        <f t="shared" si="5"/>
        <v>UPDATE `Stone Thrower` SET `WoodCost`='106207' WHERE `Level`='6';</v>
      </c>
      <c r="Y92" t="str">
        <f t="shared" si="5"/>
        <v>UPDATE `Stone Thrower` SET `StoneCost`='101146' WHERE `Level`='6';</v>
      </c>
      <c r="Z92" t="str">
        <f t="shared" si="5"/>
        <v>UPDATE `Stone Thrower` SET `MetalCost`='147211' WHERE `Level`='6';</v>
      </c>
      <c r="AA92" t="str">
        <f t="shared" si="5"/>
        <v>UPDATE `Stone Thrower` SET `TimeMin`='5h:24m:00' WHERE `Level`='6';</v>
      </c>
      <c r="AB92" t="str">
        <f t="shared" si="5"/>
        <v>UPDATE `Stone Thrower` SET `TimeInt`='19440' WHERE `Level`='6';</v>
      </c>
      <c r="AC92" t="str">
        <f t="shared" si="5"/>
        <v>UPDATE `Stone Thrower` SET `Required`='' WHERE `Level`='6';</v>
      </c>
      <c r="AD92" t="str">
        <f t="shared" si="5"/>
        <v>UPDATE `Stone Thrower` SET `Required_ID`='0' WHERE `Level`='6';</v>
      </c>
      <c r="AE92" t="str">
        <f t="shared" si="5"/>
        <v>UPDATE `Stone Thrower` SET `RequiredLevel`='0' WHERE `Level`='6';</v>
      </c>
    </row>
    <row r="93" spans="1:42" x14ac:dyDescent="0.25">
      <c r="A93" s="18">
        <v>7</v>
      </c>
      <c r="B93" s="73">
        <v>278</v>
      </c>
      <c r="C93" s="20">
        <v>13770</v>
      </c>
      <c r="D93" s="103">
        <v>5.9</v>
      </c>
      <c r="E93" s="103">
        <v>4.3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5"/>
        <v>UPDATE `Stone Thrower` SET `TrainingTime`='278' WHERE `Level`='7';</v>
      </c>
      <c r="S93" t="str">
        <f t="shared" si="5"/>
        <v>UPDATE `Stone Thrower` SET `MightBonus`='13770' WHERE `Level`='7';</v>
      </c>
      <c r="T93" t="str">
        <f t="shared" si="5"/>
        <v>UPDATE `Stone Thrower` SET `Attack`='5.9' WHERE `Level`='7';</v>
      </c>
      <c r="U93" t="str">
        <f t="shared" si="5"/>
        <v>UPDATE `Stone Thrower` SET `Defend`='4.3' WHERE `Level`='7';</v>
      </c>
      <c r="V93" t="str">
        <f t="shared" si="5"/>
        <v>UPDATE `Stone Thrower` SET `Health`='16.25' WHERE `Level`='7';</v>
      </c>
      <c r="W93" t="str">
        <f t="shared" si="5"/>
        <v>UPDATE `Stone Thrower` SET `FoodCost`='161171' WHERE `Level`='7';</v>
      </c>
      <c r="X93" t="str">
        <f t="shared" si="5"/>
        <v>UPDATE `Stone Thrower` SET `WoodCost`='153886' WHERE `Level`='7';</v>
      </c>
      <c r="Y93" t="str">
        <f t="shared" si="5"/>
        <v>UPDATE `Stone Thrower` SET `StoneCost`='149983' WHERE `Level`='7';</v>
      </c>
      <c r="Z93" t="str">
        <f t="shared" si="5"/>
        <v>UPDATE `Stone Thrower` SET `MetalCost`='223582' WHERE `Level`='7';</v>
      </c>
      <c r="AA93" t="str">
        <f t="shared" si="5"/>
        <v>UPDATE `Stone Thrower` SET `TimeMin`='8h:06m:00' WHERE `Level`='7';</v>
      </c>
      <c r="AB93" t="str">
        <f t="shared" si="5"/>
        <v>UPDATE `Stone Thrower` SET `TimeInt`='29160' WHERE `Level`='7';</v>
      </c>
      <c r="AC93" t="str">
        <f t="shared" si="5"/>
        <v>UPDATE `Stone Thrower` SET `Required`='' WHERE `Level`='7';</v>
      </c>
      <c r="AD93" t="str">
        <f t="shared" si="5"/>
        <v>UPDATE `Stone Thrower` SET `Required_ID`='0' WHERE `Level`='7';</v>
      </c>
      <c r="AE93" t="str">
        <f t="shared" si="5"/>
        <v>UPDATE `Stone Thrower` SET `RequiredLevel`='0' WHERE `Level`='7';</v>
      </c>
    </row>
    <row r="94" spans="1:42" x14ac:dyDescent="0.25">
      <c r="A94" s="18">
        <v>8</v>
      </c>
      <c r="B94" s="73">
        <v>271</v>
      </c>
      <c r="C94" s="20">
        <v>34425</v>
      </c>
      <c r="D94" s="103">
        <v>6.05</v>
      </c>
      <c r="E94" s="103">
        <v>4.3499999999999996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5"/>
        <v>UPDATE `Stone Thrower` SET `TrainingTime`='271' WHERE `Level`='8';</v>
      </c>
      <c r="S94" t="str">
        <f t="shared" si="5"/>
        <v>UPDATE `Stone Thrower` SET `MightBonus`='34425' WHERE `Level`='8';</v>
      </c>
      <c r="T94" t="str">
        <f t="shared" si="5"/>
        <v>UPDATE `Stone Thrower` SET `Attack`='6.05' WHERE `Level`='8';</v>
      </c>
      <c r="U94" t="str">
        <f t="shared" si="5"/>
        <v>UPDATE `Stone Thrower` SET `Defend`='4.35' WHERE `Level`='8';</v>
      </c>
      <c r="V94" t="str">
        <f t="shared" si="5"/>
        <v>UPDATE `Stone Thrower` SET `Health`='16.45' WHERE `Level`='8';</v>
      </c>
      <c r="W94" t="str">
        <f t="shared" si="5"/>
        <v>UPDATE `Stone Thrower` SET `FoodCost`='409604' WHERE `Level`='8';</v>
      </c>
      <c r="X94" t="str">
        <f t="shared" si="5"/>
        <v>UPDATE `Stone Thrower` SET `WoodCost`='385718' WHERE `Level`='8';</v>
      </c>
      <c r="Y94" t="str">
        <f t="shared" si="5"/>
        <v>UPDATE `Stone Thrower` SET `StoneCost`='372587' WHERE `Level`='8';</v>
      </c>
      <c r="Z94" t="str">
        <f t="shared" si="5"/>
        <v>UPDATE `Stone Thrower` SET `MetalCost`='553478' WHERE `Level`='8';</v>
      </c>
      <c r="AA94" t="str">
        <f t="shared" si="5"/>
        <v>UPDATE `Stone Thrower` SET `TimeMin`='20h:15m:00' WHERE `Level`='8';</v>
      </c>
      <c r="AB94" t="str">
        <f t="shared" si="5"/>
        <v>UPDATE `Stone Thrower` SET `TimeInt`='72900' WHERE `Level`='8';</v>
      </c>
      <c r="AC94" t="str">
        <f t="shared" si="5"/>
        <v>UPDATE `Stone Thrower` SET `Required`='' WHERE `Level`='8';</v>
      </c>
      <c r="AD94" t="str">
        <f t="shared" si="5"/>
        <v>UPDATE `Stone Thrower` SET `Required_ID`='0' WHERE `Level`='8';</v>
      </c>
      <c r="AE94" t="str">
        <f t="shared" si="5"/>
        <v>UPDATE `Stone Thrower` SET `RequiredLevel`='0' WHERE `Level`='8';</v>
      </c>
    </row>
    <row r="95" spans="1:42" x14ac:dyDescent="0.25">
      <c r="A95" s="18">
        <v>9</v>
      </c>
      <c r="B95" s="73">
        <v>264</v>
      </c>
      <c r="C95" s="20">
        <v>51638</v>
      </c>
      <c r="D95" s="103">
        <v>6.2</v>
      </c>
      <c r="E95" s="103">
        <v>4.4000000000000004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5"/>
        <v>UPDATE `Stone Thrower` SET `TrainingTime`='264' WHERE `Level`='9';</v>
      </c>
      <c r="S95" t="str">
        <f t="shared" si="5"/>
        <v>UPDATE `Stone Thrower` SET `MightBonus`='51638' WHERE `Level`='9';</v>
      </c>
      <c r="T95" t="str">
        <f t="shared" si="5"/>
        <v>UPDATE `Stone Thrower` SET `Attack`='6.2' WHERE `Level`='9';</v>
      </c>
      <c r="U95" t="str">
        <f t="shared" si="5"/>
        <v>UPDATE `Stone Thrower` SET `Defend`='4.4' WHERE `Level`='9';</v>
      </c>
      <c r="V95" t="str">
        <f t="shared" si="5"/>
        <v>UPDATE `Stone Thrower` SET `Health`='16.65' WHERE `Level`='9';</v>
      </c>
      <c r="W95" t="str">
        <f t="shared" si="5"/>
        <v>UPDATE `Stone Thrower` SET `FoodCost`='623381' WHERE `Level`='9';</v>
      </c>
      <c r="X95" t="str">
        <f t="shared" si="5"/>
        <v>UPDATE `Stone Thrower` SET `WoodCost`='576932' WHERE `Level`='9';</v>
      </c>
      <c r="Y95" t="str">
        <f t="shared" si="5"/>
        <v>UPDATE `Stone Thrower` SET `StoneCost`='558767' WHERE `Level`='9';</v>
      </c>
      <c r="Z95" t="str">
        <f t="shared" si="5"/>
        <v>UPDATE `Stone Thrower` SET `MetalCost`='822992' WHERE `Level`='9';</v>
      </c>
      <c r="AA95" t="str">
        <f t="shared" si="5"/>
        <v>UPDATE `Stone Thrower` SET `TimeMin`='1d 6h:22m:30' WHERE `Level`='9';</v>
      </c>
      <c r="AB95" t="str">
        <f t="shared" si="5"/>
        <v>UPDATE `Stone Thrower` SET `TimeInt`='109350' WHERE `Level`='9';</v>
      </c>
      <c r="AC95" t="str">
        <f t="shared" si="5"/>
        <v>UPDATE `Stone Thrower` SET `Required`='' WHERE `Level`='9';</v>
      </c>
      <c r="AD95" t="str">
        <f t="shared" si="5"/>
        <v>UPDATE `Stone Thrower` SET `Required_ID`='0' WHERE `Level`='9';</v>
      </c>
      <c r="AE95" t="str">
        <f t="shared" si="5"/>
        <v>UPDATE `Stone Thrower` SET `RequiredLevel`='0' WHERE `Level`='9';</v>
      </c>
    </row>
    <row r="96" spans="1:42" x14ac:dyDescent="0.25">
      <c r="A96" s="18">
        <v>10</v>
      </c>
      <c r="B96" s="73">
        <v>257</v>
      </c>
      <c r="C96" s="20">
        <v>61965</v>
      </c>
      <c r="D96" s="103">
        <v>6.35</v>
      </c>
      <c r="E96" s="103">
        <v>4.45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5"/>
        <v>UPDATE `Stone Thrower` SET `TrainingTime`='257' WHERE `Level`='10';</v>
      </c>
      <c r="S96" t="str">
        <f t="shared" si="5"/>
        <v>UPDATE `Stone Thrower` SET `MightBonus`='61965' WHERE `Level`='10';</v>
      </c>
      <c r="T96" t="str">
        <f t="shared" si="5"/>
        <v>UPDATE `Stone Thrower` SET `Attack`='6.35' WHERE `Level`='10';</v>
      </c>
      <c r="U96" t="str">
        <f t="shared" si="5"/>
        <v>UPDATE `Stone Thrower` SET `Defend`='4.45' WHERE `Level`='10';</v>
      </c>
      <c r="V96" t="str">
        <f t="shared" si="5"/>
        <v>UPDATE `Stone Thrower` SET `Health`='16.85' WHERE `Level`='10';</v>
      </c>
      <c r="W96" t="str">
        <f t="shared" si="5"/>
        <v>UPDATE `Stone Thrower` SET `FoodCost`='705388' WHERE `Level`='10';</v>
      </c>
      <c r="X96" t="str">
        <f t="shared" si="5"/>
        <v>UPDATE `Stone Thrower` SET `WoodCost`='710309' WHERE `Level`='10';</v>
      </c>
      <c r="Y96" t="str">
        <f t="shared" si="5"/>
        <v>UPDATE `Stone Thrower` SET `StoneCost`='692972' WHERE `Level`='10';</v>
      </c>
      <c r="Z96" t="str">
        <f t="shared" si="5"/>
        <v>UPDATE `Stone Thrower` SET `MetalCost`='989741' WHERE `Level`='10';</v>
      </c>
      <c r="AA96" t="str">
        <f t="shared" si="5"/>
        <v>UPDATE `Stone Thrower` SET `TimeMin`='1d 12h:27m:00' WHERE `Level`='10';</v>
      </c>
      <c r="AB96" t="str">
        <f t="shared" si="5"/>
        <v>UPDATE `Stone Thrower` SET `TimeInt`='131220' WHERE `Level`='10';</v>
      </c>
      <c r="AC96" t="str">
        <f t="shared" si="5"/>
        <v>UPDATE `Stone Thrower` SET `Required`='Metal Lv10' WHERE `Level`='10';</v>
      </c>
      <c r="AD96" t="str">
        <f t="shared" si="5"/>
        <v>UPDATE `Stone Thrower` SET `Required_ID`='11' WHERE `Level`='10';</v>
      </c>
      <c r="AE96" t="str">
        <f t="shared" si="5"/>
        <v>UPDATE `Stone Thrower` SET `RequiredLevel`='10' WHERE `Level`='10';</v>
      </c>
    </row>
    <row r="97" spans="1:42" x14ac:dyDescent="0.25">
      <c r="A97" s="18">
        <v>11</v>
      </c>
      <c r="B97" s="73">
        <v>250</v>
      </c>
      <c r="C97" s="20">
        <v>74358</v>
      </c>
      <c r="D97" s="103">
        <v>6.5</v>
      </c>
      <c r="E97" s="103">
        <v>4.5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5"/>
        <v>UPDATE `Stone Thrower` SET `TrainingTime`='250' WHERE `Level`='11';</v>
      </c>
      <c r="S97" t="str">
        <f t="shared" si="5"/>
        <v>UPDATE `Stone Thrower` SET `MightBonus`='74358' WHERE `Level`='11';</v>
      </c>
      <c r="T97" t="str">
        <f t="shared" si="5"/>
        <v>UPDATE `Stone Thrower` SET `Attack`='6.5' WHERE `Level`='11';</v>
      </c>
      <c r="U97" t="str">
        <f t="shared" si="5"/>
        <v>UPDATE `Stone Thrower` SET `Defend`='4.5' WHERE `Level`='11';</v>
      </c>
      <c r="V97" t="str">
        <f t="shared" si="5"/>
        <v>UPDATE `Stone Thrower` SET `Health`='17.05' WHERE `Level`='11';</v>
      </c>
      <c r="W97" t="str">
        <f t="shared" si="5"/>
        <v>UPDATE `Stone Thrower` SET `FoodCost`='883607' WHERE `Level`='11';</v>
      </c>
      <c r="X97" t="str">
        <f t="shared" si="5"/>
        <v>UPDATE `Stone Thrower` SET `WoodCost`='830761' WHERE `Level`='11';</v>
      </c>
      <c r="Y97" t="str">
        <f t="shared" si="5"/>
        <v>UPDATE `Stone Thrower` SET `StoneCost`='798943' WHERE `Level`='11';</v>
      </c>
      <c r="Z97" t="str">
        <f t="shared" si="5"/>
        <v>UPDATE `Stone Thrower` SET `MetalCost`='1204780' WHERE `Level`='11';</v>
      </c>
      <c r="AA97" t="str">
        <f t="shared" si="5"/>
        <v>UPDATE `Stone Thrower` SET `TimeMin`='1d 19h:44m:24' WHERE `Level`='11';</v>
      </c>
      <c r="AB97" t="str">
        <f t="shared" si="5"/>
        <v>UPDATE `Stone Thrower` SET `TimeInt`='157464' WHERE `Level`='11';</v>
      </c>
      <c r="AC97" t="str">
        <f t="shared" si="5"/>
        <v>UPDATE `Stone Thrower` SET `Required`='Metal Lv11' WHERE `Level`='11';</v>
      </c>
      <c r="AD97" t="str">
        <f t="shared" si="5"/>
        <v>UPDATE `Stone Thrower` SET `Required_ID`='11' WHERE `Level`='11';</v>
      </c>
      <c r="AE97" t="str">
        <f t="shared" si="5"/>
        <v>UPDATE `Stone Thrower` SET `RequiredLevel`='11' WHERE `Level`='11';</v>
      </c>
    </row>
    <row r="98" spans="1:42" x14ac:dyDescent="0.25">
      <c r="A98" s="18">
        <v>12</v>
      </c>
      <c r="B98" s="73">
        <v>243</v>
      </c>
      <c r="C98" s="20">
        <v>89230</v>
      </c>
      <c r="D98" s="103">
        <v>6.65</v>
      </c>
      <c r="E98" s="103">
        <v>4.55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5"/>
        <v>UPDATE `Stone Thrower` SET `TrainingTime`='243' WHERE `Level`='12';</v>
      </c>
      <c r="S98" t="str">
        <f t="shared" si="5"/>
        <v>UPDATE `Stone Thrower` SET `MightBonus`='89230' WHERE `Level`='12';</v>
      </c>
      <c r="T98" t="str">
        <f t="shared" si="5"/>
        <v>UPDATE `Stone Thrower` SET `Attack`='6.65' WHERE `Level`='12';</v>
      </c>
      <c r="U98" t="str">
        <f t="shared" si="5"/>
        <v>UPDATE `Stone Thrower` SET `Defend`='4.55' WHERE `Level`='12';</v>
      </c>
      <c r="V98" t="str">
        <f t="shared" si="5"/>
        <v>UPDATE `Stone Thrower` SET `Health`='17.25' WHERE `Level`='12';</v>
      </c>
      <c r="W98" t="str">
        <f t="shared" si="5"/>
        <v>UPDATE `Stone Thrower` SET `FoodCost`='1015139' WHERE `Level`='12';</v>
      </c>
      <c r="X98" t="str">
        <f t="shared" si="5"/>
        <v>UPDATE `Stone Thrower` SET `WoodCost`='1050362' WHERE `Level`='12';</v>
      </c>
      <c r="Y98" t="str">
        <f t="shared" si="5"/>
        <v>UPDATE `Stone Thrower` SET `StoneCost`='968981' WHERE `Level`='12';</v>
      </c>
      <c r="Z98" t="str">
        <f t="shared" si="5"/>
        <v>UPDATE `Stone Thrower` SET `MetalCost`='1427186' WHERE `Level`='12';</v>
      </c>
      <c r="AA98" t="str">
        <f t="shared" si="5"/>
        <v>UPDATE `Stone Thrower` SET `TimeMin`='2d 4h:29m:17' WHERE `Level`='12';</v>
      </c>
      <c r="AB98" t="str">
        <f t="shared" si="5"/>
        <v>UPDATE `Stone Thrower` SET `TimeInt`='188957' WHERE `Level`='12';</v>
      </c>
      <c r="AC98" t="str">
        <f t="shared" si="5"/>
        <v>UPDATE `Stone Thrower` SET `Required`='Metal Lv12' WHERE `Level`='12';</v>
      </c>
      <c r="AD98" t="str">
        <f t="shared" si="5"/>
        <v>UPDATE `Stone Thrower` SET `Required_ID`='11' WHERE `Level`='12';</v>
      </c>
      <c r="AE98" t="str">
        <f t="shared" si="5"/>
        <v>UPDATE `Stone Thrower` SET `RequiredLevel`='12' WHERE `Level`='12';</v>
      </c>
    </row>
    <row r="99" spans="1:42" x14ac:dyDescent="0.25">
      <c r="A99" s="18">
        <v>13</v>
      </c>
      <c r="B99" s="73">
        <v>236</v>
      </c>
      <c r="C99" s="20">
        <v>107076</v>
      </c>
      <c r="D99" s="103">
        <v>6.8</v>
      </c>
      <c r="E99" s="103">
        <v>4.5999999999999996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5"/>
        <v>UPDATE `Stone Thrower` SET `TrainingTime`='236' WHERE `Level`='13';</v>
      </c>
      <c r="S99" t="str">
        <f t="shared" si="5"/>
        <v>UPDATE `Stone Thrower` SET `MightBonus`='107076' WHERE `Level`='13';</v>
      </c>
      <c r="T99" t="str">
        <f t="shared" si="5"/>
        <v>UPDATE `Stone Thrower` SET `Attack`='6.8' WHERE `Level`='13';</v>
      </c>
      <c r="U99" t="str">
        <f t="shared" si="5"/>
        <v>UPDATE `Stone Thrower` SET `Defend`='4.6' WHERE `Level`='13';</v>
      </c>
      <c r="V99" t="str">
        <f t="shared" si="5"/>
        <v>UPDATE `Stone Thrower` SET `Health`='17.45' WHERE `Level`='13';</v>
      </c>
      <c r="W99" t="str">
        <f t="shared" si="5"/>
        <v>UPDATE `Stone Thrower` SET `FoodCost`='1228748' WHERE `Level`='13';</v>
      </c>
      <c r="X99" t="str">
        <f t="shared" si="5"/>
        <v>UPDATE `Stone Thrower` SET `WoodCost`='1201682' WHERE `Level`='13';</v>
      </c>
      <c r="Y99" t="str">
        <f t="shared" si="5"/>
        <v>UPDATE `Stone Thrower` SET `StoneCost`='1212236' WHERE `Level`='13';</v>
      </c>
      <c r="Z99" t="str">
        <f t="shared" si="5"/>
        <v>UPDATE `Stone Thrower` SET `MetalCost`='1711327' WHERE `Level`='13';</v>
      </c>
      <c r="AA99" t="str">
        <f t="shared" si="5"/>
        <v>UPDATE `Stone Thrower` SET `TimeMin`='2d 14h:59m:09' WHERE `Level`='13';</v>
      </c>
      <c r="AB99" t="str">
        <f t="shared" si="5"/>
        <v>UPDATE `Stone Thrower` SET `TimeInt`='226749' WHERE `Level`='13';</v>
      </c>
      <c r="AC99" t="str">
        <f t="shared" si="5"/>
        <v>UPDATE `Stone Thrower` SET `Required`='Metal Lv13' WHERE `Level`='13';</v>
      </c>
      <c r="AD99" t="str">
        <f t="shared" si="5"/>
        <v>UPDATE `Stone Thrower` SET `Required_ID`='11' WHERE `Level`='13';</v>
      </c>
      <c r="AE99" t="str">
        <f t="shared" si="5"/>
        <v>UPDATE `Stone Thrower` SET `RequiredLevel`='13' WHERE `Level`='13';</v>
      </c>
    </row>
    <row r="100" spans="1:42" x14ac:dyDescent="0.25">
      <c r="A100" s="18">
        <v>14</v>
      </c>
      <c r="B100" s="73">
        <v>229</v>
      </c>
      <c r="C100" s="20">
        <v>128491</v>
      </c>
      <c r="D100" s="103">
        <v>6.95</v>
      </c>
      <c r="E100" s="103">
        <v>4.6500000000000004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5"/>
        <v>UPDATE `Stone Thrower` SET `TrainingTime`='229' WHERE `Level`='14';</v>
      </c>
      <c r="S100" t="str">
        <f t="shared" si="5"/>
        <v>UPDATE `Stone Thrower` SET `MightBonus`='128491' WHERE `Level`='14';</v>
      </c>
      <c r="T100" t="str">
        <f t="shared" si="5"/>
        <v>UPDATE `Stone Thrower` SET `Attack`='6.95' WHERE `Level`='14';</v>
      </c>
      <c r="U100" t="str">
        <f t="shared" si="5"/>
        <v>UPDATE `Stone Thrower` SET `Defend`='4.65' WHERE `Level`='14';</v>
      </c>
      <c r="V100" t="str">
        <f t="shared" si="5"/>
        <v>UPDATE `Stone Thrower` SET `Health`='17.65' WHERE `Level`='14';</v>
      </c>
      <c r="W100" t="str">
        <f t="shared" si="5"/>
        <v>UPDATE `Stone Thrower` SET `FoodCost`='1461524' WHERE `Level`='14';</v>
      </c>
      <c r="X100" t="str">
        <f t="shared" si="5"/>
        <v>UPDATE `Stone Thrower` SET `WoodCost`='1435523' WHERE `Level`='14';</v>
      </c>
      <c r="Y100" t="str">
        <f t="shared" si="5"/>
        <v>UPDATE `Stone Thrower` SET `StoneCost`='1426772' WHERE `Level`='14';</v>
      </c>
      <c r="Z100" t="str">
        <f t="shared" si="5"/>
        <v>UPDATE `Stone Thrower` SET `MetalCost`='2100881' WHERE `Level`='14';</v>
      </c>
      <c r="AA100" t="str">
        <f t="shared" si="5"/>
        <v>UPDATE `Stone Thrower` SET `TimeMin`='3d 3h:34m:59' WHERE `Level`='14';</v>
      </c>
      <c r="AB100" t="str">
        <f t="shared" si="5"/>
        <v>UPDATE `Stone Thrower` SET `TimeInt`='272099' WHERE `Level`='14';</v>
      </c>
      <c r="AC100" t="str">
        <f t="shared" si="5"/>
        <v>UPDATE `Stone Thrower` SET `Required`='Metal Lv14' WHERE `Level`='14';</v>
      </c>
      <c r="AD100" t="str">
        <f t="shared" si="5"/>
        <v>UPDATE `Stone Thrower` SET `Required_ID`='11' WHERE `Level`='14';</v>
      </c>
      <c r="AE100" t="str">
        <f t="shared" si="5"/>
        <v>UPDATE `Stone Thrower` SET `RequiredLevel`='14' WHERE `Level`='14';</v>
      </c>
    </row>
    <row r="101" spans="1:42" x14ac:dyDescent="0.25">
      <c r="A101" s="18">
        <v>15</v>
      </c>
      <c r="B101" s="73">
        <v>226</v>
      </c>
      <c r="C101" s="20">
        <v>192737</v>
      </c>
      <c r="D101" s="103">
        <v>7.1</v>
      </c>
      <c r="E101" s="103">
        <v>4.7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5"/>
        <v>UPDATE `Stone Thrower` SET `TrainingTime`='226' WHERE `Level`='15';</v>
      </c>
      <c r="S101" t="str">
        <f t="shared" si="5"/>
        <v>UPDATE `Stone Thrower` SET `MightBonus`='192737' WHERE `Level`='15';</v>
      </c>
      <c r="T101" t="str">
        <f t="shared" si="5"/>
        <v>UPDATE `Stone Thrower` SET `Attack`='7.1' WHERE `Level`='15';</v>
      </c>
      <c r="U101" t="str">
        <f t="shared" si="5"/>
        <v>UPDATE `Stone Thrower` SET `Defend`='4.7' WHERE `Level`='15';</v>
      </c>
      <c r="V101" t="str">
        <f t="shared" si="5"/>
        <v>UPDATE `Stone Thrower` SET `Health`='17.85' WHERE `Level`='15';</v>
      </c>
      <c r="W101" t="str">
        <f t="shared" si="5"/>
        <v>UPDATE `Stone Thrower` SET `FoodCost`='2300261' WHERE `Level`='15';</v>
      </c>
      <c r="X101" t="str">
        <f t="shared" si="5"/>
        <v>UPDATE `Stone Thrower` SET `WoodCost`='2153798' WHERE `Level`='15';</v>
      </c>
      <c r="Y101" t="str">
        <f t="shared" si="5"/>
        <v>UPDATE `Stone Thrower` SET `StoneCost`='2084782' WHERE `Level`='15';</v>
      </c>
      <c r="Z101" t="str">
        <f t="shared" si="5"/>
        <v>UPDATE `Stone Thrower` SET `MetalCost`='3098195' WHERE `Level`='15';</v>
      </c>
      <c r="AA101" t="str">
        <f t="shared" si="5"/>
        <v>UPDATE `Stone Thrower` SET `TimeMin`='4d 17h:22m:29' WHERE `Level`='15';</v>
      </c>
      <c r="AB101" t="str">
        <f t="shared" si="5"/>
        <v>UPDATE `Stone Thrower` SET `TimeInt`='408149' WHERE `Level`='15';</v>
      </c>
      <c r="AC101" t="str">
        <f t="shared" si="5"/>
        <v>UPDATE `Stone Thrower` SET `Required`='Metal Lv15' WHERE `Level`='15';</v>
      </c>
      <c r="AD101" t="str">
        <f t="shared" si="5"/>
        <v>UPDATE `Stone Thrower` SET `Required_ID`='11' WHERE `Level`='15';</v>
      </c>
      <c r="AE101" t="str">
        <f t="shared" si="5"/>
        <v>UPDATE `Stone Thrower` SET `RequiredLevel`='15' WHERE `Level`='15';</v>
      </c>
    </row>
    <row r="102" spans="1:42" x14ac:dyDescent="0.25">
      <c r="A102" s="18">
        <v>16</v>
      </c>
      <c r="B102" s="73">
        <v>223</v>
      </c>
      <c r="C102" s="20">
        <v>481840</v>
      </c>
      <c r="D102" s="103">
        <v>7.25</v>
      </c>
      <c r="E102" s="103">
        <v>4.75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5"/>
        <v>UPDATE `Stone Thrower` SET `TrainingTime`='223' WHERE `Level`='16';</v>
      </c>
      <c r="S102" t="str">
        <f t="shared" si="5"/>
        <v>UPDATE `Stone Thrower` SET `MightBonus`='481840' WHERE `Level`='16';</v>
      </c>
      <c r="T102" t="str">
        <f t="shared" si="5"/>
        <v>UPDATE `Stone Thrower` SET `Attack`='7.25' WHERE `Level`='16';</v>
      </c>
      <c r="U102" t="str">
        <f t="shared" si="5"/>
        <v>UPDATE `Stone Thrower` SET `Defend`='4.75' WHERE `Level`='16';</v>
      </c>
      <c r="V102" t="str">
        <f t="shared" si="5"/>
        <v>UPDATE `Stone Thrower` SET `Health`='18.05' WHERE `Level`='16';</v>
      </c>
      <c r="W102" t="str">
        <f t="shared" si="5"/>
        <v>UPDATE `Stone Thrower` SET `FoodCost`='5570921' WHERE `Level`='16';</v>
      </c>
      <c r="X102" t="str">
        <f t="shared" si="5"/>
        <v>UPDATE `Stone Thrower` SET `WoodCost`='5397458' WHERE `Level`='16';</v>
      </c>
      <c r="Y102" t="str">
        <f t="shared" si="5"/>
        <v>UPDATE `Stone Thrower` SET `StoneCost`='5211863' WHERE `Level`='16';</v>
      </c>
      <c r="Z102" t="str">
        <f t="shared" si="5"/>
        <v>UPDATE `Stone Thrower` SET `MetalCost`='7911893' WHERE `Level`='16';</v>
      </c>
      <c r="AA102" t="str">
        <f t="shared" si="5"/>
        <v>UPDATE `Stone Thrower` SET `TimeMin`='11d 19h:26m:08' WHERE `Level`='16';</v>
      </c>
      <c r="AB102" t="str">
        <f t="shared" si="5"/>
        <v>UPDATE `Stone Thrower` SET `TimeInt`='1020368' WHERE `Level`='16';</v>
      </c>
      <c r="AC102" t="str">
        <f t="shared" si="5"/>
        <v>UPDATE `Stone Thrower` SET `Required`='Metal Lv16' WHERE `Level`='16';</v>
      </c>
      <c r="AD102" t="str">
        <f t="shared" si="5"/>
        <v>UPDATE `Stone Thrower` SET `Required_ID`='11' WHERE `Level`='16';</v>
      </c>
      <c r="AE102" t="str">
        <f t="shared" si="5"/>
        <v>UPDATE `Stone Thrower` SET `RequiredLevel`='16' WHERE `Level`='16';</v>
      </c>
    </row>
    <row r="103" spans="1:42" x14ac:dyDescent="0.25">
      <c r="A103" s="18">
        <v>17</v>
      </c>
      <c r="B103" s="73">
        <v>220</v>
      </c>
      <c r="C103" s="20">
        <v>722760</v>
      </c>
      <c r="D103" s="103">
        <v>7.4</v>
      </c>
      <c r="E103" s="103">
        <v>4.8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6">CONCATENATE($Q$86,R$86,$Q$87,B103,$Q$88,$A103,$Q$89)</f>
        <v>UPDATE `Stone Thrower` SET `TrainingTime`='220' WHERE `Level`='17';</v>
      </c>
      <c r="S103" t="str">
        <f t="shared" si="6"/>
        <v>UPDATE `Stone Thrower` SET `MightBonus`='722760' WHERE `Level`='17';</v>
      </c>
      <c r="T103" t="str">
        <f t="shared" si="6"/>
        <v>UPDATE `Stone Thrower` SET `Attack`='7.4' WHERE `Level`='17';</v>
      </c>
      <c r="U103" t="str">
        <f t="shared" si="6"/>
        <v>UPDATE `Stone Thrower` SET `Defend`='4.8' WHERE `Level`='17';</v>
      </c>
      <c r="V103" t="str">
        <f t="shared" si="6"/>
        <v>UPDATE `Stone Thrower` SET `Health`='18.25' WHERE `Level`='17';</v>
      </c>
      <c r="W103" t="str">
        <f t="shared" si="6"/>
        <v>UPDATE `Stone Thrower` SET `FoodCost`='8401351' WHERE `Level`='17';</v>
      </c>
      <c r="X103" t="str">
        <f t="shared" si="6"/>
        <v>UPDATE `Stone Thrower` SET `WoodCost`='8078246' WHERE `Level`='17';</v>
      </c>
      <c r="Y103" t="str">
        <f t="shared" si="6"/>
        <v>UPDATE `Stone Thrower` SET `StoneCost`='7826765' WHERE `Level`='17';</v>
      </c>
      <c r="Z103" t="str">
        <f t="shared" si="6"/>
        <v>UPDATE `Stone Thrower` SET `MetalCost`='11831804' WHERE `Level`='17';</v>
      </c>
      <c r="AA103" t="str">
        <f t="shared" si="6"/>
        <v>UPDATE `Stone Thrower` SET `TimeMin`='17d 17h:09m:11' WHERE `Level`='17';</v>
      </c>
      <c r="AB103" t="str">
        <f t="shared" si="6"/>
        <v>UPDATE `Stone Thrower` SET `TimeInt`='1530551' WHERE `Level`='17';</v>
      </c>
      <c r="AC103" t="str">
        <f t="shared" si="6"/>
        <v>UPDATE `Stone Thrower` SET `Required`='Metal Lv17' WHERE `Level`='17';</v>
      </c>
      <c r="AD103" t="str">
        <f t="shared" si="6"/>
        <v>UPDATE `Stone Thrower` SET `Required_ID`='11' WHERE `Level`='17';</v>
      </c>
      <c r="AE103" t="str">
        <f t="shared" si="6"/>
        <v>UPDATE `Stone Thrower` SET `RequiredLevel`='17' WHERE `Level`='17';</v>
      </c>
    </row>
    <row r="104" spans="1:42" x14ac:dyDescent="0.25">
      <c r="A104" s="18">
        <v>18</v>
      </c>
      <c r="B104" s="73">
        <v>217</v>
      </c>
      <c r="C104" s="20">
        <v>1445520</v>
      </c>
      <c r="D104" s="103">
        <v>7.5500000000000007</v>
      </c>
      <c r="E104" s="103">
        <v>4.8499999999999996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6"/>
        <v>UPDATE `Stone Thrower` SET `TrainingTime`='217' WHERE `Level`='18';</v>
      </c>
      <c r="S104" t="str">
        <f t="shared" si="6"/>
        <v>UPDATE `Stone Thrower` SET `MightBonus`='1445520' WHERE `Level`='18';</v>
      </c>
      <c r="T104" t="str">
        <f t="shared" si="6"/>
        <v>UPDATE `Stone Thrower` SET `Attack`='7.55' WHERE `Level`='18';</v>
      </c>
      <c r="U104" t="str">
        <f t="shared" si="6"/>
        <v>UPDATE `Stone Thrower` SET `Defend`='4.85' WHERE `Level`='18';</v>
      </c>
      <c r="V104" t="str">
        <f t="shared" si="6"/>
        <v>UPDATE `Stone Thrower` SET `Health`='18.45' WHERE `Level`='18';</v>
      </c>
      <c r="W104" t="str">
        <f t="shared" si="6"/>
        <v>UPDATE `Stone Thrower` SET `FoodCost`='17341766' WHERE `Level`='18';</v>
      </c>
      <c r="X104" t="str">
        <f t="shared" si="6"/>
        <v>UPDATE `Stone Thrower` SET `WoodCost`='16156264' WHERE `Level`='18';</v>
      </c>
      <c r="Y104" t="str">
        <f t="shared" si="6"/>
        <v>UPDATE `Stone Thrower` SET `StoneCost`='15653479' WHERE `Level`='18';</v>
      </c>
      <c r="Z104" t="str">
        <f t="shared" si="6"/>
        <v>UPDATE `Stone Thrower` SET `MetalCost`='23124640' WHERE `Level`='18';</v>
      </c>
      <c r="AA104" t="str">
        <f t="shared" si="6"/>
        <v>UPDATE `Stone Thrower` SET `TimeMin`='35d 10h:18m:21' WHERE `Level`='18';</v>
      </c>
      <c r="AB104" t="str">
        <f t="shared" si="6"/>
        <v>UPDATE `Stone Thrower` SET `TimeInt`='3061101' WHERE `Level`='18';</v>
      </c>
      <c r="AC104" t="str">
        <f t="shared" si="6"/>
        <v>UPDATE `Stone Thrower` SET `Required`='Metal Lv18' WHERE `Level`='18';</v>
      </c>
      <c r="AD104" t="str">
        <f t="shared" si="6"/>
        <v>UPDATE `Stone Thrower` SET `Required_ID`='11' WHERE `Level`='18';</v>
      </c>
      <c r="AE104" t="str">
        <f t="shared" si="6"/>
        <v>UPDATE `Stone Thrower` SET `RequiredLevel`='18' WHERE `Level`='18';</v>
      </c>
    </row>
    <row r="105" spans="1:42" x14ac:dyDescent="0.25">
      <c r="A105" s="18">
        <v>19</v>
      </c>
      <c r="B105" s="73">
        <v>214</v>
      </c>
      <c r="C105" s="20">
        <v>2168279</v>
      </c>
      <c r="D105" s="103">
        <v>7.6999999999999993</v>
      </c>
      <c r="E105" s="103">
        <v>4.9000000000000004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6"/>
        <v>UPDATE `Stone Thrower` SET `TrainingTime`='214' WHERE `Level`='19';</v>
      </c>
      <c r="S105" t="str">
        <f t="shared" si="6"/>
        <v>UPDATE `Stone Thrower` SET `MightBonus`='2168279' WHERE `Level`='19';</v>
      </c>
      <c r="T105" t="str">
        <f t="shared" si="6"/>
        <v>UPDATE `Stone Thrower` SET `Attack`='7.7' WHERE `Level`='19';</v>
      </c>
      <c r="U105" t="str">
        <f t="shared" si="6"/>
        <v>UPDATE `Stone Thrower` SET `Defend`='4.9' WHERE `Level`='19';</v>
      </c>
      <c r="V105" t="str">
        <f t="shared" si="6"/>
        <v>UPDATE `Stone Thrower` SET `Health`='18.65' WHERE `Level`='19';</v>
      </c>
      <c r="W105" t="str">
        <f t="shared" si="6"/>
        <v>UPDATE `Stone Thrower` SET `FoodCost`='25022317' WHERE `Level`='19';</v>
      </c>
      <c r="X105" t="str">
        <f t="shared" si="6"/>
        <v>UPDATE `Stone Thrower` SET `WoodCost`='24227159' WHERE `Level`='19';</v>
      </c>
      <c r="Y105" t="str">
        <f t="shared" si="6"/>
        <v>UPDATE `Stone Thrower` SET `StoneCost`='23813363' WHERE `Level`='19';</v>
      </c>
      <c r="Z105" t="str">
        <f t="shared" si="6"/>
        <v>UPDATE `Stone Thrower` SET `MetalCost`='35351300' WHERE `Level`='19';</v>
      </c>
      <c r="AA105" t="str">
        <f t="shared" si="6"/>
        <v>UPDATE `Stone Thrower` SET `TimeMin`='53d 10h:18m:20' WHERE `Level`='19';</v>
      </c>
      <c r="AB105" t="str">
        <f t="shared" si="6"/>
        <v>UPDATE `Stone Thrower` SET `TimeInt`='4591650' WHERE `Level`='19';</v>
      </c>
      <c r="AC105" t="str">
        <f t="shared" si="6"/>
        <v>UPDATE `Stone Thrower` SET `Required`='Metal Lv19' WHERE `Level`='19';</v>
      </c>
      <c r="AD105" t="str">
        <f t="shared" si="6"/>
        <v>UPDATE `Stone Thrower` SET `Required_ID`='11' WHERE `Level`='19';</v>
      </c>
      <c r="AE105" t="str">
        <f t="shared" si="6"/>
        <v>UPDATE `Stone Thrower` SET `RequiredLevel`='19' WHERE `Level`='19';</v>
      </c>
    </row>
    <row r="106" spans="1:42" x14ac:dyDescent="0.25">
      <c r="A106" s="18">
        <v>20</v>
      </c>
      <c r="B106" s="73">
        <v>211</v>
      </c>
      <c r="C106" s="20">
        <v>0</v>
      </c>
      <c r="D106" s="103">
        <v>7.85</v>
      </c>
      <c r="E106" s="103">
        <v>4.95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6"/>
        <v>UPDATE `Stone Thrower` SET `TrainingTime`='211' WHERE `Level`='20';</v>
      </c>
      <c r="S106" t="str">
        <f t="shared" si="6"/>
        <v>UPDATE `Stone Thrower` SET `MightBonus`='0' WHERE `Level`='20';</v>
      </c>
      <c r="T106" t="str">
        <f t="shared" si="6"/>
        <v>UPDATE `Stone Thrower` SET `Attack`='7.85' WHERE `Level`='20';</v>
      </c>
      <c r="U106" t="str">
        <f t="shared" si="6"/>
        <v>UPDATE `Stone Thrower` SET `Defend`='4.95' WHERE `Level`='20';</v>
      </c>
      <c r="V106" t="str">
        <f t="shared" si="6"/>
        <v>UPDATE `Stone Thrower` SET `Health`='18.85' WHERE `Level`='20';</v>
      </c>
      <c r="W106" t="str">
        <f t="shared" si="6"/>
        <v>UPDATE `Stone Thrower` SET `FoodCost`='0' WHERE `Level`='20';</v>
      </c>
      <c r="X106" t="str">
        <f t="shared" si="6"/>
        <v>UPDATE `Stone Thrower` SET `WoodCost`='0' WHERE `Level`='20';</v>
      </c>
      <c r="Y106" t="str">
        <f t="shared" si="6"/>
        <v>UPDATE `Stone Thrower` SET `StoneCost`='0' WHERE `Level`='20';</v>
      </c>
      <c r="Z106" t="str">
        <f t="shared" si="6"/>
        <v>UPDATE `Stone Thrower` SET `MetalCost`='0' WHERE `Level`='20';</v>
      </c>
      <c r="AA106" t="str">
        <f t="shared" si="6"/>
        <v>UPDATE `Stone Thrower` SET `TimeMin`='0' WHERE `Level`='20';</v>
      </c>
      <c r="AB106" t="str">
        <f t="shared" si="6"/>
        <v>UPDATE `Stone Thrower` SET `TimeInt`='0' WHERE `Level`='20';</v>
      </c>
      <c r="AC106" t="str">
        <f t="shared" si="6"/>
        <v>UPDATE `Stone Thrower` SET `Required`='' WHERE `Level`='20';</v>
      </c>
      <c r="AD106" t="str">
        <f t="shared" si="6"/>
        <v>UPDATE `Stone Thrower` SET `Required_ID`='0' WHERE `Level`='20';</v>
      </c>
      <c r="AE106" t="str">
        <f t="shared" si="6"/>
        <v>UPDATE `Stone Thrower`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5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381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650</v>
      </c>
      <c r="C113" s="20">
        <v>632</v>
      </c>
      <c r="D113" s="103">
        <v>7</v>
      </c>
      <c r="E113" s="103">
        <v>5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AE131" si="7">CONCATENATE($Q$112,R$112,$Q$113,B113,$Q$114,$A113,$Q$115)</f>
        <v>UPDATE `WarDestroyer` SET `TrainingTime`='650' WHERE `Level`='1';</v>
      </c>
      <c r="S113" t="str">
        <f t="shared" si="7"/>
        <v>UPDATE `WarDestroyer` SET `MightBonus`='632' WHERE `Level`='1';</v>
      </c>
      <c r="T113" t="str">
        <f t="shared" si="7"/>
        <v>UPDATE `WarDestroyer` SET `Attack`='7' WHERE `Level`='1';</v>
      </c>
      <c r="U113" t="str">
        <f t="shared" si="7"/>
        <v>UPDATE `WarDestroyer` SET `Defend`='5' WHERE `Level`='1';</v>
      </c>
      <c r="V113" t="str">
        <f t="shared" si="7"/>
        <v>UPDATE `WarDestroyer` SET `Health`='20' WHERE `Level`='1';</v>
      </c>
      <c r="W113" t="str">
        <f t="shared" si="7"/>
        <v>UPDATE `WarDestroyer` SET `FoodCost`='3706' WHERE `Level`='1';</v>
      </c>
      <c r="X113" t="str">
        <f t="shared" si="7"/>
        <v>UPDATE `WarDestroyer` SET `WoodCost`='2800' WHERE `Level`='1';</v>
      </c>
      <c r="Y113" t="str">
        <f t="shared" si="7"/>
        <v>UPDATE `WarDestroyer` SET `StoneCost`='3412' WHERE `Level`='1';</v>
      </c>
      <c r="Z113" t="str">
        <f t="shared" si="7"/>
        <v>UPDATE `WarDestroyer` SET `MetalCost`='5932' WHERE `Level`='1';</v>
      </c>
      <c r="AA113" t="str">
        <f t="shared" si="7"/>
        <v>UPDATE `WarDestroyer` SET `TimeMin`='21m:36' WHERE `Level`='1';</v>
      </c>
      <c r="AB113" t="str">
        <f t="shared" si="7"/>
        <v>UPDATE `WarDestroyer` SET `TimeInt`='1296' WHERE `Level`='1';</v>
      </c>
      <c r="AC113" t="str">
        <f t="shared" si="7"/>
        <v>UPDATE `WarDestroyer` SET `Required`='' WHERE `Level`='1';</v>
      </c>
      <c r="AD113" t="str">
        <f t="shared" si="7"/>
        <v>UPDATE `WarDestroyer` SET `Required_ID`='0' WHERE `Level`='1';</v>
      </c>
      <c r="AE113" t="str">
        <f t="shared" si="7"/>
        <v>UPDATE `WarDestroyer` SET `RequiredLevel`='0' WHERE `Level`='1';</v>
      </c>
    </row>
    <row r="114" spans="1:31" x14ac:dyDescent="0.25">
      <c r="A114" s="18">
        <v>2</v>
      </c>
      <c r="B114" s="73">
        <v>643</v>
      </c>
      <c r="C114" s="20">
        <v>1550</v>
      </c>
      <c r="D114" s="103">
        <v>7.15</v>
      </c>
      <c r="E114" s="103">
        <v>5.05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7"/>
        <v>UPDATE `WarDestroyer` SET `TrainingTime`='643' WHERE `Level`='2';</v>
      </c>
      <c r="S114" t="str">
        <f t="shared" si="7"/>
        <v>UPDATE `WarDestroyer` SET `MightBonus`='1550' WHERE `Level`='2';</v>
      </c>
      <c r="T114" t="str">
        <f t="shared" si="7"/>
        <v>UPDATE `WarDestroyer` SET `Attack`='7.15' WHERE `Level`='2';</v>
      </c>
      <c r="U114" t="str">
        <f t="shared" si="7"/>
        <v>UPDATE `WarDestroyer` SET `Defend`='5.05' WHERE `Level`='2';</v>
      </c>
      <c r="V114" t="str">
        <f t="shared" si="7"/>
        <v>UPDATE `WarDestroyer` SET `Health`='20.25' WHERE `Level`='2';</v>
      </c>
      <c r="W114" t="str">
        <f t="shared" si="7"/>
        <v>UPDATE `WarDestroyer` SET `FoodCost`='9042' WHERE `Level`='2';</v>
      </c>
      <c r="X114" t="str">
        <f t="shared" si="7"/>
        <v>UPDATE `WarDestroyer` SET `WoodCost`='8734' WHERE `Level`='2';</v>
      </c>
      <c r="Y114" t="str">
        <f t="shared" si="7"/>
        <v>UPDATE `WarDestroyer` SET `StoneCost`='8647' WHERE `Level`='2';</v>
      </c>
      <c r="Z114" t="str">
        <f t="shared" si="7"/>
        <v>UPDATE `WarDestroyer` SET `MetalCost`='12319' WHERE `Level`='2';</v>
      </c>
      <c r="AA114" t="str">
        <f t="shared" si="7"/>
        <v>UPDATE `WarDestroyer` SET `TimeMin`='54m:00' WHERE `Level`='2';</v>
      </c>
      <c r="AB114" t="str">
        <f t="shared" si="7"/>
        <v>UPDATE `WarDestroyer` SET `TimeInt`='3240' WHERE `Level`='2';</v>
      </c>
      <c r="AC114" t="str">
        <f t="shared" si="7"/>
        <v>UPDATE `WarDestroyer` SET `Required`='' WHERE `Level`='2';</v>
      </c>
      <c r="AD114" t="str">
        <f t="shared" si="7"/>
        <v>UPDATE `WarDestroyer` SET `Required_ID`='0' WHERE `Level`='2';</v>
      </c>
      <c r="AE114" t="str">
        <f t="shared" si="7"/>
        <v>UPDATE `WarDestroyer` SET `RequiredLevel`='0' WHERE `Level`='2';</v>
      </c>
    </row>
    <row r="115" spans="1:31" x14ac:dyDescent="0.25">
      <c r="A115" s="18">
        <v>3</v>
      </c>
      <c r="B115" s="73">
        <v>636</v>
      </c>
      <c r="C115" s="20">
        <v>2468</v>
      </c>
      <c r="D115" s="103">
        <v>7.3000000000000007</v>
      </c>
      <c r="E115" s="103">
        <v>5.0999999999999996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7"/>
        <v>UPDATE `WarDestroyer` SET `TrainingTime`='636' WHERE `Level`='3';</v>
      </c>
      <c r="S115" t="str">
        <f t="shared" si="7"/>
        <v>UPDATE `WarDestroyer` SET `MightBonus`='2468' WHERE `Level`='3';</v>
      </c>
      <c r="T115" t="str">
        <f t="shared" si="7"/>
        <v>UPDATE `WarDestroyer` SET `Attack`='7.3' WHERE `Level`='3';</v>
      </c>
      <c r="U115" t="str">
        <f t="shared" si="7"/>
        <v>UPDATE `WarDestroyer` SET `Defend`='5.1' WHERE `Level`='3';</v>
      </c>
      <c r="V115" t="str">
        <f t="shared" si="7"/>
        <v>UPDATE `WarDestroyer` SET `Health`='20.45' WHERE `Level`='3';</v>
      </c>
      <c r="W115" t="str">
        <f t="shared" si="7"/>
        <v>UPDATE `WarDestroyer` SET `FoodCost`='14262' WHERE `Level`='3';</v>
      </c>
      <c r="X115" t="str">
        <f t="shared" si="7"/>
        <v>UPDATE `WarDestroyer` SET `WoodCost`='14059' WHERE `Level`='3';</v>
      </c>
      <c r="Y115" t="str">
        <f t="shared" si="7"/>
        <v>UPDATE `WarDestroyer` SET `StoneCost`='13773' WHERE `Level`='3';</v>
      </c>
      <c r="Z115" t="str">
        <f t="shared" si="7"/>
        <v>UPDATE `WarDestroyer` SET `MetalCost`='19648' WHERE `Level`='3';</v>
      </c>
      <c r="AA115" t="str">
        <f t="shared" si="7"/>
        <v>UPDATE `WarDestroyer` SET `TimeMin`='1h:26m:24' WHERE `Level`='3';</v>
      </c>
      <c r="AB115" t="str">
        <f t="shared" si="7"/>
        <v>UPDATE `WarDestroyer` SET `TimeInt`='5184' WHERE `Level`='3';</v>
      </c>
      <c r="AC115" t="str">
        <f t="shared" si="7"/>
        <v>UPDATE `WarDestroyer` SET `Required`='' WHERE `Level`='3';</v>
      </c>
      <c r="AD115" t="str">
        <f t="shared" si="7"/>
        <v>UPDATE `WarDestroyer` SET `Required_ID`='0' WHERE `Level`='3';</v>
      </c>
      <c r="AE115" t="str">
        <f t="shared" si="7"/>
        <v>UPDATE `WarDestroyer` SET `RequiredLevel`='0' WHERE `Level`='3';</v>
      </c>
    </row>
    <row r="116" spans="1:31" x14ac:dyDescent="0.25">
      <c r="A116" s="18">
        <v>4</v>
      </c>
      <c r="B116" s="73">
        <v>629</v>
      </c>
      <c r="C116" s="20">
        <v>6140</v>
      </c>
      <c r="D116" s="103">
        <v>7.4499999999999993</v>
      </c>
      <c r="E116" s="103">
        <v>5.15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7"/>
        <v>UPDATE `WarDestroyer` SET `TrainingTime`='629' WHERE `Level`='4';</v>
      </c>
      <c r="S116" t="str">
        <f t="shared" si="7"/>
        <v>UPDATE `WarDestroyer` SET `MightBonus`='6140' WHERE `Level`='4';</v>
      </c>
      <c r="T116" t="str">
        <f t="shared" si="7"/>
        <v>UPDATE `WarDestroyer` SET `Attack`='7.45' WHERE `Level`='4';</v>
      </c>
      <c r="U116" t="str">
        <f t="shared" si="7"/>
        <v>UPDATE `WarDestroyer` SET `Defend`='5.15' WHERE `Level`='4';</v>
      </c>
      <c r="V116" t="str">
        <f t="shared" si="7"/>
        <v>UPDATE `WarDestroyer` SET `Health`='20.65' WHERE `Level`='4';</v>
      </c>
      <c r="W116" t="str">
        <f t="shared" si="7"/>
        <v>UPDATE `WarDestroyer` SET `FoodCost`='35055' WHERE `Level`='4';</v>
      </c>
      <c r="X116" t="str">
        <f t="shared" si="7"/>
        <v>UPDATE `WarDestroyer` SET `WoodCost`='33379' WHERE `Level`='4';</v>
      </c>
      <c r="Y116" t="str">
        <f t="shared" si="7"/>
        <v>UPDATE `WarDestroyer` SET `StoneCost`='34285' WHERE `Level`='4';</v>
      </c>
      <c r="Z116" t="str">
        <f t="shared" si="7"/>
        <v>UPDATE `WarDestroyer` SET `MetalCost`='50773' WHERE `Level`='4';</v>
      </c>
      <c r="AA116" t="str">
        <f t="shared" si="7"/>
        <v>UPDATE `WarDestroyer` SET `TimeMin`='3h:36m:00' WHERE `Level`='4';</v>
      </c>
      <c r="AB116" t="str">
        <f t="shared" si="7"/>
        <v>UPDATE `WarDestroyer` SET `TimeInt`='12960' WHERE `Level`='4';</v>
      </c>
      <c r="AC116" t="str">
        <f t="shared" si="7"/>
        <v>UPDATE `WarDestroyer` SET `Required`='' WHERE `Level`='4';</v>
      </c>
      <c r="AD116" t="str">
        <f t="shared" si="7"/>
        <v>UPDATE `WarDestroyer` SET `Required_ID`='0' WHERE `Level`='4';</v>
      </c>
      <c r="AE116" t="str">
        <f t="shared" si="7"/>
        <v>UPDATE `WarDestroyer` SET `RequiredLevel`='0' WHERE `Level`='4';</v>
      </c>
    </row>
    <row r="117" spans="1:31" x14ac:dyDescent="0.25">
      <c r="A117" s="18">
        <v>5</v>
      </c>
      <c r="B117" s="73">
        <v>622</v>
      </c>
      <c r="C117" s="20">
        <v>9200</v>
      </c>
      <c r="D117" s="103">
        <v>7.6</v>
      </c>
      <c r="E117" s="103">
        <v>5.2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7"/>
        <v>UPDATE `WarDestroyer` SET `TrainingTime`='622' WHERE `Level`='5';</v>
      </c>
      <c r="S117" t="str">
        <f t="shared" si="7"/>
        <v>UPDATE `WarDestroyer` SET `MightBonus`='9200' WHERE `Level`='5';</v>
      </c>
      <c r="T117" t="str">
        <f t="shared" si="7"/>
        <v>UPDATE `WarDestroyer` SET `Attack`='7.6' WHERE `Level`='5';</v>
      </c>
      <c r="U117" t="str">
        <f t="shared" si="7"/>
        <v>UPDATE `WarDestroyer` SET `Defend`='5.2' WHERE `Level`='5';</v>
      </c>
      <c r="V117" t="str">
        <f t="shared" si="7"/>
        <v>UPDATE `WarDestroyer` SET `Health`='20.85' WHERE `Level`='5';</v>
      </c>
      <c r="W117" t="str">
        <f t="shared" si="7"/>
        <v>UPDATE `WarDestroyer` SET `FoodCost`='52458' WHERE `Level`='5';</v>
      </c>
      <c r="X117" t="str">
        <f t="shared" si="7"/>
        <v>UPDATE `WarDestroyer` SET `WoodCost`='51007' WHERE `Level`='5';</v>
      </c>
      <c r="Y117" t="str">
        <f t="shared" si="7"/>
        <v>UPDATE `WarDestroyer` SET `StoneCost`='51289' WHERE `Level`='5';</v>
      </c>
      <c r="Z117" t="str">
        <f t="shared" si="7"/>
        <v>UPDATE `WarDestroyer` SET `MetalCost`='75211' WHERE `Level`='5';</v>
      </c>
      <c r="AA117" t="str">
        <f t="shared" si="7"/>
        <v>UPDATE `WarDestroyer` SET `TimeMin`='5h:24m:00' WHERE `Level`='5';</v>
      </c>
      <c r="AB117" t="str">
        <f t="shared" si="7"/>
        <v>UPDATE `WarDestroyer` SET `TimeInt`='19440' WHERE `Level`='5';</v>
      </c>
      <c r="AC117" t="str">
        <f t="shared" si="7"/>
        <v>UPDATE `WarDestroyer` SET `Required`='' WHERE `Level`='5';</v>
      </c>
      <c r="AD117" t="str">
        <f t="shared" si="7"/>
        <v>UPDATE `WarDestroyer` SET `Required_ID`='0' WHERE `Level`='5';</v>
      </c>
      <c r="AE117" t="str">
        <f t="shared" si="7"/>
        <v>UPDATE `WarDestroyer` SET `RequiredLevel`='0' WHERE `Level`='5';</v>
      </c>
    </row>
    <row r="118" spans="1:31" x14ac:dyDescent="0.25">
      <c r="A118" s="18">
        <v>6</v>
      </c>
      <c r="B118" s="73">
        <v>615</v>
      </c>
      <c r="C118" s="20">
        <v>18380</v>
      </c>
      <c r="D118" s="103">
        <v>7.75</v>
      </c>
      <c r="E118" s="103">
        <v>5.25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7"/>
        <v>UPDATE `WarDestroyer` SET `TrainingTime`='615' WHERE `Level`='6';</v>
      </c>
      <c r="S118" t="str">
        <f t="shared" si="7"/>
        <v>UPDATE `WarDestroyer` SET `MightBonus`='18380' WHERE `Level`='6';</v>
      </c>
      <c r="T118" t="str">
        <f t="shared" si="7"/>
        <v>UPDATE `WarDestroyer` SET `Attack`='7.75' WHERE `Level`='6';</v>
      </c>
      <c r="U118" t="str">
        <f t="shared" si="7"/>
        <v>UPDATE `WarDestroyer` SET `Defend`='5.25' WHERE `Level`='6';</v>
      </c>
      <c r="V118" t="str">
        <f t="shared" si="7"/>
        <v>UPDATE `WarDestroyer` SET `Health`='21.05' WHERE `Level`='6';</v>
      </c>
      <c r="W118" t="str">
        <f t="shared" si="7"/>
        <v>UPDATE `WarDestroyer` SET `FoodCost`='104755' WHERE `Level`='6';</v>
      </c>
      <c r="X118" t="str">
        <f t="shared" si="7"/>
        <v>UPDATE `WarDestroyer` SET `WoodCost`='101196' WHERE `Level`='6';</v>
      </c>
      <c r="Y118" t="str">
        <f t="shared" si="7"/>
        <v>UPDATE `WarDestroyer` SET `StoneCost`='106257' WHERE `Level`='6';</v>
      </c>
      <c r="Z118" t="str">
        <f t="shared" si="7"/>
        <v>UPDATE `WarDestroyer` SET `MetalCost`='147261' WHERE `Level`='6';</v>
      </c>
      <c r="AA118" t="str">
        <f t="shared" si="7"/>
        <v>UPDATE `WarDestroyer` SET `TimeMin`='10h:48m:00' WHERE `Level`='6';</v>
      </c>
      <c r="AB118" t="str">
        <f t="shared" si="7"/>
        <v>UPDATE `WarDestroyer` SET `TimeInt`='38880' WHERE `Level`='6';</v>
      </c>
      <c r="AC118" t="str">
        <f t="shared" si="7"/>
        <v>UPDATE `WarDestroyer` SET `Required`='' WHERE `Level`='6';</v>
      </c>
      <c r="AD118" t="str">
        <f t="shared" si="7"/>
        <v>UPDATE `WarDestroyer` SET `Required_ID`='0' WHERE `Level`='6';</v>
      </c>
      <c r="AE118" t="str">
        <f t="shared" si="7"/>
        <v>UPDATE `WarDestroyer` SET `RequiredLevel`='0' WHERE `Level`='6';</v>
      </c>
    </row>
    <row r="119" spans="1:31" x14ac:dyDescent="0.25">
      <c r="A119" s="18">
        <v>7</v>
      </c>
      <c r="B119" s="73">
        <v>608</v>
      </c>
      <c r="C119" s="20">
        <v>27560</v>
      </c>
      <c r="D119" s="103">
        <v>7.9</v>
      </c>
      <c r="E119" s="103">
        <v>5.3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7"/>
        <v>UPDATE `WarDestroyer` SET `TrainingTime`='608' WHERE `Level`='7';</v>
      </c>
      <c r="S119" t="str">
        <f t="shared" si="7"/>
        <v>UPDATE `WarDestroyer` SET `MightBonus`='27560' WHERE `Level`='7';</v>
      </c>
      <c r="T119" t="str">
        <f t="shared" si="7"/>
        <v>UPDATE `WarDestroyer` SET `Attack`='7.9' WHERE `Level`='7';</v>
      </c>
      <c r="U119" t="str">
        <f t="shared" si="7"/>
        <v>UPDATE `WarDestroyer` SET `Defend`='5.3' WHERE `Level`='7';</v>
      </c>
      <c r="V119" t="str">
        <f t="shared" si="7"/>
        <v>UPDATE `WarDestroyer` SET `Health`='21.25' WHERE `Level`='7';</v>
      </c>
      <c r="W119" t="str">
        <f t="shared" si="7"/>
        <v>UPDATE `WarDestroyer` SET `FoodCost`='161371' WHERE `Level`='7';</v>
      </c>
      <c r="X119" t="str">
        <f t="shared" si="7"/>
        <v>UPDATE `WarDestroyer` SET `WoodCost`='150033' WHERE `Level`='7';</v>
      </c>
      <c r="Y119" t="str">
        <f t="shared" si="7"/>
        <v>UPDATE `WarDestroyer` SET `StoneCost`='153936' WHERE `Level`='7';</v>
      </c>
      <c r="Z119" t="str">
        <f t="shared" si="7"/>
        <v>UPDATE `WarDestroyer` SET `MetalCost`='223632' WHERE `Level`='7';</v>
      </c>
      <c r="AA119" t="str">
        <f t="shared" si="7"/>
        <v>UPDATE `WarDestroyer` SET `TimeMin`='16h:12m:00' WHERE `Level`='7';</v>
      </c>
      <c r="AB119" t="str">
        <f t="shared" si="7"/>
        <v>UPDATE `WarDestroyer` SET `TimeInt`='58320' WHERE `Level`='7';</v>
      </c>
      <c r="AC119" t="str">
        <f t="shared" si="7"/>
        <v>UPDATE `WarDestroyer` SET `Required`='' WHERE `Level`='7';</v>
      </c>
      <c r="AD119" t="str">
        <f t="shared" si="7"/>
        <v>UPDATE `WarDestroyer` SET `Required_ID`='0' WHERE `Level`='7';</v>
      </c>
      <c r="AE119" t="str">
        <f t="shared" si="7"/>
        <v>UPDATE `WarDestroyer` SET `RequiredLevel`='0' WHERE `Level`='7';</v>
      </c>
    </row>
    <row r="120" spans="1:31" x14ac:dyDescent="0.25">
      <c r="A120" s="18">
        <v>8</v>
      </c>
      <c r="B120" s="73">
        <v>601</v>
      </c>
      <c r="C120" s="20">
        <v>68870</v>
      </c>
      <c r="D120" s="103">
        <v>8.0500000000000007</v>
      </c>
      <c r="E120" s="103">
        <v>5.35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7"/>
        <v>UPDATE `WarDestroyer` SET `TrainingTime`='601' WHERE `Level`='8';</v>
      </c>
      <c r="S120" t="str">
        <f t="shared" si="7"/>
        <v>UPDATE `WarDestroyer` SET `MightBonus`='68870' WHERE `Level`='8';</v>
      </c>
      <c r="T120" t="str">
        <f t="shared" si="7"/>
        <v>UPDATE `WarDestroyer` SET `Attack`='8.05' WHERE `Level`='8';</v>
      </c>
      <c r="U120" t="str">
        <f t="shared" si="7"/>
        <v>UPDATE `WarDestroyer` SET `Defend`='5.35' WHERE `Level`='8';</v>
      </c>
      <c r="V120" t="str">
        <f t="shared" si="7"/>
        <v>UPDATE `WarDestroyer` SET `Health`='21.45' WHERE `Level`='8';</v>
      </c>
      <c r="W120" t="str">
        <f t="shared" si="7"/>
        <v>UPDATE `WarDestroyer` SET `FoodCost`='409804' WHERE `Level`='8';</v>
      </c>
      <c r="X120" t="str">
        <f t="shared" si="7"/>
        <v>UPDATE `WarDestroyer` SET `WoodCost`='372637' WHERE `Level`='8';</v>
      </c>
      <c r="Y120" t="str">
        <f t="shared" si="7"/>
        <v>UPDATE `WarDestroyer` SET `StoneCost`='385768' WHERE `Level`='8';</v>
      </c>
      <c r="Z120" t="str">
        <f t="shared" si="7"/>
        <v>UPDATE `WarDestroyer` SET `MetalCost`='553528' WHERE `Level`='8';</v>
      </c>
      <c r="AA120" t="str">
        <f t="shared" si="7"/>
        <v>UPDATE `WarDestroyer` SET `TimeMin`='1d 16h:30m:00' WHERE `Level`='8';</v>
      </c>
      <c r="AB120" t="str">
        <f t="shared" si="7"/>
        <v>UPDATE `WarDestroyer` SET `TimeInt`='145800' WHERE `Level`='8';</v>
      </c>
      <c r="AC120" t="str">
        <f t="shared" si="7"/>
        <v>UPDATE `WarDestroyer` SET `Required`='' WHERE `Level`='8';</v>
      </c>
      <c r="AD120" t="str">
        <f t="shared" si="7"/>
        <v>UPDATE `WarDestroyer` SET `Required_ID`='0' WHERE `Level`='8';</v>
      </c>
      <c r="AE120" t="str">
        <f t="shared" si="7"/>
        <v>UPDATE `WarDestroyer` SET `RequiredLevel`='0' WHERE `Level`='8';</v>
      </c>
    </row>
    <row r="121" spans="1:31" x14ac:dyDescent="0.25">
      <c r="A121" s="18">
        <v>9</v>
      </c>
      <c r="B121" s="73">
        <v>594</v>
      </c>
      <c r="C121" s="20">
        <v>103295</v>
      </c>
      <c r="D121" s="103">
        <v>8.1999999999999993</v>
      </c>
      <c r="E121" s="103">
        <v>5.4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7"/>
        <v>UPDATE `WarDestroyer` SET `TrainingTime`='594' WHERE `Level`='9';</v>
      </c>
      <c r="S121" t="str">
        <f t="shared" si="7"/>
        <v>UPDATE `WarDestroyer` SET `MightBonus`='103295' WHERE `Level`='9';</v>
      </c>
      <c r="T121" t="str">
        <f t="shared" si="7"/>
        <v>UPDATE `WarDestroyer` SET `Attack`='8.2' WHERE `Level`='9';</v>
      </c>
      <c r="U121" t="str">
        <f t="shared" si="7"/>
        <v>UPDATE `WarDestroyer` SET `Defend`='5.4' WHERE `Level`='9';</v>
      </c>
      <c r="V121" t="str">
        <f t="shared" si="7"/>
        <v>UPDATE `WarDestroyer` SET `Health`='21.65' WHERE `Level`='9';</v>
      </c>
      <c r="W121" t="str">
        <f t="shared" si="7"/>
        <v>UPDATE `WarDestroyer` SET `FoodCost`='623581' WHERE `Level`='9';</v>
      </c>
      <c r="X121" t="str">
        <f t="shared" si="7"/>
        <v>UPDATE `WarDestroyer` SET `WoodCost`='558817' WHERE `Level`='9';</v>
      </c>
      <c r="Y121" t="str">
        <f t="shared" si="7"/>
        <v>UPDATE `WarDestroyer` SET `StoneCost`='576982' WHERE `Level`='9';</v>
      </c>
      <c r="Z121" t="str">
        <f t="shared" si="7"/>
        <v>UPDATE `WarDestroyer` SET `MetalCost`='823042' WHERE `Level`='9';</v>
      </c>
      <c r="AA121" t="str">
        <f t="shared" si="7"/>
        <v>UPDATE `WarDestroyer` SET `TimeMin`='2d 12h:45m:00' WHERE `Level`='9';</v>
      </c>
      <c r="AB121" t="str">
        <f t="shared" si="7"/>
        <v>UPDATE `WarDestroyer` SET `TimeInt`='218700' WHERE `Level`='9';</v>
      </c>
      <c r="AC121" t="str">
        <f t="shared" si="7"/>
        <v>UPDATE `WarDestroyer` SET `Required`='' WHERE `Level`='9';</v>
      </c>
      <c r="AD121" t="str">
        <f t="shared" si="7"/>
        <v>UPDATE `WarDestroyer` SET `Required_ID`='0' WHERE `Level`='9';</v>
      </c>
      <c r="AE121" t="str">
        <f t="shared" si="7"/>
        <v>UPDATE `WarDestroyer` SET `RequiredLevel`='0' WHERE `Level`='9';</v>
      </c>
    </row>
    <row r="122" spans="1:31" x14ac:dyDescent="0.25">
      <c r="A122" s="18">
        <v>10</v>
      </c>
      <c r="B122" s="73">
        <v>587</v>
      </c>
      <c r="C122" s="20">
        <v>123950</v>
      </c>
      <c r="D122" s="103">
        <v>8.35</v>
      </c>
      <c r="E122" s="103">
        <v>5.45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7"/>
        <v>UPDATE `WarDestroyer` SET `TrainingTime`='587' WHERE `Level`='10';</v>
      </c>
      <c r="S122" t="str">
        <f t="shared" si="7"/>
        <v>UPDATE `WarDestroyer` SET `MightBonus`='123950' WHERE `Level`='10';</v>
      </c>
      <c r="T122" t="str">
        <f t="shared" si="7"/>
        <v>UPDATE `WarDestroyer` SET `Attack`='8.35' WHERE `Level`='10';</v>
      </c>
      <c r="U122" t="str">
        <f t="shared" si="7"/>
        <v>UPDATE `WarDestroyer` SET `Defend`='5.45' WHERE `Level`='10';</v>
      </c>
      <c r="V122" t="str">
        <f t="shared" si="7"/>
        <v>UPDATE `WarDestroyer` SET `Health`='21.85' WHERE `Level`='10';</v>
      </c>
      <c r="W122" t="str">
        <f t="shared" si="7"/>
        <v>UPDATE `WarDestroyer` SET `FoodCost`='705588' WHERE `Level`='10';</v>
      </c>
      <c r="X122" t="str">
        <f t="shared" si="7"/>
        <v>UPDATE `WarDestroyer` SET `WoodCost`='693022' WHERE `Level`='10';</v>
      </c>
      <c r="Y122" t="str">
        <f t="shared" si="7"/>
        <v>UPDATE `WarDestroyer` SET `StoneCost`='710359' WHERE `Level`='10';</v>
      </c>
      <c r="Z122" t="str">
        <f t="shared" si="7"/>
        <v>UPDATE `WarDestroyer` SET `MetalCost`='989791' WHERE `Level`='10';</v>
      </c>
      <c r="AA122" t="str">
        <f t="shared" si="7"/>
        <v>UPDATE `WarDestroyer` SET `TimeMin`='3d 0h:54m:00' WHERE `Level`='10';</v>
      </c>
      <c r="AB122" t="str">
        <f t="shared" si="7"/>
        <v>UPDATE `WarDestroyer` SET `TimeInt`='262440' WHERE `Level`='10';</v>
      </c>
      <c r="AC122" t="str">
        <f t="shared" si="7"/>
        <v>UPDATE `WarDestroyer` SET `Required`='' WHERE `Level`='10';</v>
      </c>
      <c r="AD122" t="str">
        <f t="shared" si="7"/>
        <v>UPDATE `WarDestroyer` SET `Required_ID`='0' WHERE `Level`='10';</v>
      </c>
      <c r="AE122" t="str">
        <f t="shared" si="7"/>
        <v>UPDATE `WarDestroyer` SET `RequiredLevel`='0' WHERE `Level`='10';</v>
      </c>
    </row>
    <row r="123" spans="1:31" x14ac:dyDescent="0.25">
      <c r="A123" s="18">
        <v>11</v>
      </c>
      <c r="B123" s="73">
        <v>580</v>
      </c>
      <c r="C123" s="20">
        <v>148736</v>
      </c>
      <c r="D123" s="103">
        <v>8.5</v>
      </c>
      <c r="E123" s="103">
        <v>5.5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7"/>
        <v>UPDATE `WarDestroyer` SET `TrainingTime`='580' WHERE `Level`='11';</v>
      </c>
      <c r="S123" t="str">
        <f t="shared" si="7"/>
        <v>UPDATE `WarDestroyer` SET `MightBonus`='148736' WHERE `Level`='11';</v>
      </c>
      <c r="T123" t="str">
        <f t="shared" si="7"/>
        <v>UPDATE `WarDestroyer` SET `Attack`='8.5' WHERE `Level`='11';</v>
      </c>
      <c r="U123" t="str">
        <f t="shared" si="7"/>
        <v>UPDATE `WarDestroyer` SET `Defend`='5.5' WHERE `Level`='11';</v>
      </c>
      <c r="V123" t="str">
        <f t="shared" si="7"/>
        <v>UPDATE `WarDestroyer` SET `Health`='22.05' WHERE `Level`='11';</v>
      </c>
      <c r="W123" t="str">
        <f t="shared" si="7"/>
        <v>UPDATE `WarDestroyer` SET `FoodCost`='883807' WHERE `Level`='11';</v>
      </c>
      <c r="X123" t="str">
        <f t="shared" si="7"/>
        <v>UPDATE `WarDestroyer` SET `WoodCost`='798993' WHERE `Level`='11';</v>
      </c>
      <c r="Y123" t="str">
        <f t="shared" si="7"/>
        <v>UPDATE `WarDestroyer` SET `StoneCost`='830811' WHERE `Level`='11';</v>
      </c>
      <c r="Z123" t="str">
        <f t="shared" si="7"/>
        <v>UPDATE `WarDestroyer` SET `MetalCost`='1204830' WHERE `Level`='11';</v>
      </c>
      <c r="AA123" t="str">
        <f t="shared" si="7"/>
        <v>UPDATE `WarDestroyer` SET `TimeMin`='3d 15h:28m:48' WHERE `Level`='11';</v>
      </c>
      <c r="AB123" t="str">
        <f t="shared" si="7"/>
        <v>UPDATE `WarDestroyer` SET `TimeInt`='314928' WHERE `Level`='11';</v>
      </c>
      <c r="AC123" t="str">
        <f t="shared" si="7"/>
        <v>UPDATE `WarDestroyer` SET `Required`='' WHERE `Level`='11';</v>
      </c>
      <c r="AD123" t="str">
        <f t="shared" si="7"/>
        <v>UPDATE `WarDestroyer` SET `Required_ID`='0' WHERE `Level`='11';</v>
      </c>
      <c r="AE123" t="str">
        <f t="shared" si="7"/>
        <v>UPDATE `WarDestroyer` SET `RequiredLevel`='0' WHERE `Level`='11';</v>
      </c>
    </row>
    <row r="124" spans="1:31" x14ac:dyDescent="0.25">
      <c r="A124" s="18">
        <v>12</v>
      </c>
      <c r="B124" s="73">
        <v>573</v>
      </c>
      <c r="C124" s="20">
        <v>178479</v>
      </c>
      <c r="D124" s="103">
        <v>8.65</v>
      </c>
      <c r="E124" s="103">
        <v>5.55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7"/>
        <v>UPDATE `WarDestroyer` SET `TrainingTime`='573' WHERE `Level`='12';</v>
      </c>
      <c r="S124" t="str">
        <f t="shared" si="7"/>
        <v>UPDATE `WarDestroyer` SET `MightBonus`='178479' WHERE `Level`='12';</v>
      </c>
      <c r="T124" t="str">
        <f t="shared" si="7"/>
        <v>UPDATE `WarDestroyer` SET `Attack`='8.65' WHERE `Level`='12';</v>
      </c>
      <c r="U124" t="str">
        <f t="shared" si="7"/>
        <v>UPDATE `WarDestroyer` SET `Defend`='5.55' WHERE `Level`='12';</v>
      </c>
      <c r="V124" t="str">
        <f t="shared" si="7"/>
        <v>UPDATE `WarDestroyer` SET `Health`='22.25' WHERE `Level`='12';</v>
      </c>
      <c r="W124" t="str">
        <f t="shared" si="7"/>
        <v>UPDATE `WarDestroyer` SET `FoodCost`='1015339' WHERE `Level`='12';</v>
      </c>
      <c r="X124" t="str">
        <f t="shared" si="7"/>
        <v>UPDATE `WarDestroyer` SET `WoodCost`='969031' WHERE `Level`='12';</v>
      </c>
      <c r="Y124" t="str">
        <f t="shared" si="7"/>
        <v>UPDATE `WarDestroyer` SET `StoneCost`='1050412' WHERE `Level`='12';</v>
      </c>
      <c r="Z124" t="str">
        <f t="shared" si="7"/>
        <v>UPDATE `WarDestroyer` SET `MetalCost`='1427236' WHERE `Level`='12';</v>
      </c>
      <c r="AA124" t="str">
        <f t="shared" si="7"/>
        <v>UPDATE `WarDestroyer` SET `TimeMin`='4d 8h:58m:34' WHERE `Level`='12';</v>
      </c>
      <c r="AB124" t="str">
        <f t="shared" si="7"/>
        <v>UPDATE `WarDestroyer` SET `TimeInt`='377914' WHERE `Level`='12';</v>
      </c>
      <c r="AC124" t="str">
        <f t="shared" si="7"/>
        <v>UPDATE `WarDestroyer` SET `Required`='' WHERE `Level`='12';</v>
      </c>
      <c r="AD124" t="str">
        <f t="shared" si="7"/>
        <v>UPDATE `WarDestroyer` SET `Required_ID`='0' WHERE `Level`='12';</v>
      </c>
      <c r="AE124" t="str">
        <f t="shared" si="7"/>
        <v>UPDATE `WarDestroyer` SET `RequiredLevel`='0' WHERE `Level`='12';</v>
      </c>
    </row>
    <row r="125" spans="1:31" x14ac:dyDescent="0.25">
      <c r="A125" s="18">
        <v>13</v>
      </c>
      <c r="B125" s="73">
        <v>566</v>
      </c>
      <c r="C125" s="20">
        <v>214172</v>
      </c>
      <c r="D125" s="103">
        <v>8.8000000000000007</v>
      </c>
      <c r="E125" s="103">
        <v>5.6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7"/>
        <v>UPDATE `WarDestroyer` SET `TrainingTime`='566' WHERE `Level`='13';</v>
      </c>
      <c r="S125" t="str">
        <f t="shared" si="7"/>
        <v>UPDATE `WarDestroyer` SET `MightBonus`='214172' WHERE `Level`='13';</v>
      </c>
      <c r="T125" t="str">
        <f t="shared" si="7"/>
        <v>UPDATE `WarDestroyer` SET `Attack`='8.8' WHERE `Level`='13';</v>
      </c>
      <c r="U125" t="str">
        <f t="shared" si="7"/>
        <v>UPDATE `WarDestroyer` SET `Defend`='5.6' WHERE `Level`='13';</v>
      </c>
      <c r="V125" t="str">
        <f t="shared" si="7"/>
        <v>UPDATE `WarDestroyer` SET `Health`='22.45' WHERE `Level`='13';</v>
      </c>
      <c r="W125" t="str">
        <f t="shared" si="7"/>
        <v>UPDATE `WarDestroyer` SET `FoodCost`='1228948' WHERE `Level`='13';</v>
      </c>
      <c r="X125" t="str">
        <f t="shared" si="7"/>
        <v>UPDATE `WarDestroyer` SET `WoodCost`='1212286' WHERE `Level`='13';</v>
      </c>
      <c r="Y125" t="str">
        <f t="shared" si="7"/>
        <v>UPDATE `WarDestroyer` SET `StoneCost`='1201732' WHERE `Level`='13';</v>
      </c>
      <c r="Z125" t="str">
        <f t="shared" si="7"/>
        <v>UPDATE `WarDestroyer` SET `MetalCost`='1711377' WHERE `Level`='13';</v>
      </c>
      <c r="AA125" t="str">
        <f t="shared" si="7"/>
        <v>UPDATE `WarDestroyer` SET `TimeMin`='5d 5h:58m:18' WHERE `Level`='13';</v>
      </c>
      <c r="AB125" t="str">
        <f t="shared" si="7"/>
        <v>UPDATE `WarDestroyer` SET `TimeInt`='453498' WHERE `Level`='13';</v>
      </c>
      <c r="AC125" t="str">
        <f t="shared" si="7"/>
        <v>UPDATE `WarDestroyer` SET `Required`='' WHERE `Level`='13';</v>
      </c>
      <c r="AD125" t="str">
        <f t="shared" si="7"/>
        <v>UPDATE `WarDestroyer` SET `Required_ID`='0' WHERE `Level`='13';</v>
      </c>
      <c r="AE125" t="str">
        <f t="shared" si="7"/>
        <v>UPDATE `WarDestroyer` SET `RequiredLevel`='0' WHERE `Level`='13';</v>
      </c>
    </row>
    <row r="126" spans="1:31" x14ac:dyDescent="0.25">
      <c r="A126" s="18">
        <v>14</v>
      </c>
      <c r="B126" s="73">
        <v>559</v>
      </c>
      <c r="C126" s="20">
        <v>257002</v>
      </c>
      <c r="D126" s="103">
        <v>8.9499999999999993</v>
      </c>
      <c r="E126" s="103">
        <v>5.65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7"/>
        <v>UPDATE `WarDestroyer` SET `TrainingTime`='559' WHERE `Level`='14';</v>
      </c>
      <c r="S126" t="str">
        <f t="shared" si="7"/>
        <v>UPDATE `WarDestroyer` SET `MightBonus`='257002' WHERE `Level`='14';</v>
      </c>
      <c r="T126" t="str">
        <f t="shared" si="7"/>
        <v>UPDATE `WarDestroyer` SET `Attack`='8.95' WHERE `Level`='14';</v>
      </c>
      <c r="U126" t="str">
        <f t="shared" si="7"/>
        <v>UPDATE `WarDestroyer` SET `Defend`='5.65' WHERE `Level`='14';</v>
      </c>
      <c r="V126" t="str">
        <f t="shared" si="7"/>
        <v>UPDATE `WarDestroyer` SET `Health`='22.65' WHERE `Level`='14';</v>
      </c>
      <c r="W126" t="str">
        <f t="shared" si="7"/>
        <v>UPDATE `WarDestroyer` SET `FoodCost`='1461724' WHERE `Level`='14';</v>
      </c>
      <c r="X126" t="str">
        <f t="shared" si="7"/>
        <v>UPDATE `WarDestroyer` SET `WoodCost`='1426822' WHERE `Level`='14';</v>
      </c>
      <c r="Y126" t="str">
        <f t="shared" si="7"/>
        <v>UPDATE `WarDestroyer` SET `StoneCost`='1435573' WHERE `Level`='14';</v>
      </c>
      <c r="Z126" t="str">
        <f t="shared" si="7"/>
        <v>UPDATE `WarDestroyer` SET `MetalCost`='2100931' WHERE `Level`='14';</v>
      </c>
      <c r="AA126" t="str">
        <f t="shared" si="7"/>
        <v>UPDATE `WarDestroyer` SET `TimeMin`='6d 7h:09m:58' WHERE `Level`='14';</v>
      </c>
      <c r="AB126" t="str">
        <f t="shared" si="7"/>
        <v>UPDATE `WarDestroyer` SET `TimeInt`='544198' WHERE `Level`='14';</v>
      </c>
      <c r="AC126" t="str">
        <f t="shared" si="7"/>
        <v>UPDATE `WarDestroyer` SET `Required`='' WHERE `Level`='14';</v>
      </c>
      <c r="AD126" t="str">
        <f t="shared" si="7"/>
        <v>UPDATE `WarDestroyer` SET `Required_ID`='0' WHERE `Level`='14';</v>
      </c>
      <c r="AE126" t="str">
        <f t="shared" si="7"/>
        <v>UPDATE `WarDestroyer` SET `RequiredLevel`='0' WHERE `Level`='14';</v>
      </c>
    </row>
    <row r="127" spans="1:31" x14ac:dyDescent="0.25">
      <c r="A127" s="18">
        <v>15</v>
      </c>
      <c r="B127" s="73">
        <v>556</v>
      </c>
      <c r="C127" s="20">
        <v>385494</v>
      </c>
      <c r="D127" s="103">
        <v>9.1</v>
      </c>
      <c r="E127" s="103">
        <v>5.7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7"/>
        <v>UPDATE `WarDestroyer` SET `TrainingTime`='556' WHERE `Level`='15';</v>
      </c>
      <c r="S127" t="str">
        <f t="shared" si="7"/>
        <v>UPDATE `WarDestroyer` SET `MightBonus`='385494' WHERE `Level`='15';</v>
      </c>
      <c r="T127" t="str">
        <f t="shared" si="7"/>
        <v>UPDATE `WarDestroyer` SET `Attack`='9.1' WHERE `Level`='15';</v>
      </c>
      <c r="U127" t="str">
        <f t="shared" si="7"/>
        <v>UPDATE `WarDestroyer` SET `Defend`='5.7' WHERE `Level`='15';</v>
      </c>
      <c r="V127" t="str">
        <f t="shared" si="7"/>
        <v>UPDATE `WarDestroyer` SET `Health`='22.85' WHERE `Level`='15';</v>
      </c>
      <c r="W127" t="str">
        <f t="shared" si="7"/>
        <v>UPDATE `WarDestroyer` SET `FoodCost`='2300461' WHERE `Level`='15';</v>
      </c>
      <c r="X127" t="str">
        <f t="shared" si="7"/>
        <v>UPDATE `WarDestroyer` SET `WoodCost`='2084832' WHERE `Level`='15';</v>
      </c>
      <c r="Y127" t="str">
        <f t="shared" si="7"/>
        <v>UPDATE `WarDestroyer` SET `StoneCost`='2153848' WHERE `Level`='15';</v>
      </c>
      <c r="Z127" t="str">
        <f t="shared" si="7"/>
        <v>UPDATE `WarDestroyer` SET `MetalCost`='3098245' WHERE `Level`='15';</v>
      </c>
      <c r="AA127" t="str">
        <f t="shared" si="7"/>
        <v>UPDATE `WarDestroyer` SET `TimeMin`='9d 10h:44m:58' WHERE `Level`='15';</v>
      </c>
      <c r="AB127" t="str">
        <f t="shared" si="7"/>
        <v>UPDATE `WarDestroyer` SET `TimeInt`='816298' WHERE `Level`='15';</v>
      </c>
      <c r="AC127" t="str">
        <f t="shared" si="7"/>
        <v>UPDATE `WarDestroyer` SET `Required`='' WHERE `Level`='15';</v>
      </c>
      <c r="AD127" t="str">
        <f t="shared" si="7"/>
        <v>UPDATE `WarDestroyer` SET `Required_ID`='0' WHERE `Level`='15';</v>
      </c>
      <c r="AE127" t="str">
        <f t="shared" si="7"/>
        <v>UPDATE `WarDestroyer` SET `RequiredLevel`='0' WHERE `Level`='15';</v>
      </c>
    </row>
    <row r="128" spans="1:31" x14ac:dyDescent="0.25">
      <c r="A128" s="18">
        <v>16</v>
      </c>
      <c r="B128" s="73">
        <v>553</v>
      </c>
      <c r="C128" s="20">
        <v>963701</v>
      </c>
      <c r="D128" s="103">
        <v>9.25</v>
      </c>
      <c r="E128" s="103">
        <v>5.75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7"/>
        <v>UPDATE `WarDestroyer` SET `TrainingTime`='553' WHERE `Level`='16';</v>
      </c>
      <c r="S128" t="str">
        <f t="shared" si="7"/>
        <v>UPDATE `WarDestroyer` SET `MightBonus`='963701' WHERE `Level`='16';</v>
      </c>
      <c r="T128" t="str">
        <f t="shared" si="7"/>
        <v>UPDATE `WarDestroyer` SET `Attack`='9.25' WHERE `Level`='16';</v>
      </c>
      <c r="U128" t="str">
        <f t="shared" si="7"/>
        <v>UPDATE `WarDestroyer` SET `Defend`='5.75' WHERE `Level`='16';</v>
      </c>
      <c r="V128" t="str">
        <f t="shared" si="7"/>
        <v>UPDATE `WarDestroyer` SET `Health`='23.05' WHERE `Level`='16';</v>
      </c>
      <c r="W128" t="str">
        <f t="shared" si="7"/>
        <v>UPDATE `WarDestroyer` SET `FoodCost`='5571121' WHERE `Level`='16';</v>
      </c>
      <c r="X128" t="str">
        <f t="shared" si="7"/>
        <v>UPDATE `WarDestroyer` SET `WoodCost`='5211913' WHERE `Level`='16';</v>
      </c>
      <c r="Y128" t="str">
        <f t="shared" si="7"/>
        <v>UPDATE `WarDestroyer` SET `StoneCost`='5397508' WHERE `Level`='16';</v>
      </c>
      <c r="Z128" t="str">
        <f t="shared" si="7"/>
        <v>UPDATE `WarDestroyer` SET `MetalCost`='7911943' WHERE `Level`='16';</v>
      </c>
      <c r="AA128" t="str">
        <f t="shared" si="7"/>
        <v>UPDATE `WarDestroyer` SET `TimeMin`='23d 14h:52m:16' WHERE `Level`='16';</v>
      </c>
      <c r="AB128" t="str">
        <f t="shared" si="7"/>
        <v>UPDATE `WarDestroyer` SET `TimeInt`='2040736' WHERE `Level`='16';</v>
      </c>
      <c r="AC128" t="str">
        <f t="shared" si="7"/>
        <v>UPDATE `WarDestroyer` SET `Required`='' WHERE `Level`='16';</v>
      </c>
      <c r="AD128" t="str">
        <f t="shared" si="7"/>
        <v>UPDATE `WarDestroyer` SET `Required_ID`='0' WHERE `Level`='16';</v>
      </c>
      <c r="AE128" t="str">
        <f t="shared" si="7"/>
        <v>UPDATE `WarDestroyer` SET `RequiredLevel`='0' WHERE `Level`='16';</v>
      </c>
    </row>
    <row r="129" spans="1:31" x14ac:dyDescent="0.25">
      <c r="A129" s="18">
        <v>17</v>
      </c>
      <c r="B129" s="73">
        <v>550</v>
      </c>
      <c r="C129" s="20">
        <v>1445540</v>
      </c>
      <c r="D129" s="103">
        <v>9.4</v>
      </c>
      <c r="E129" s="103">
        <v>5.8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7"/>
        <v>UPDATE `WarDestroyer` SET `TrainingTime`='550' WHERE `Level`='17';</v>
      </c>
      <c r="S129" t="str">
        <f t="shared" si="7"/>
        <v>UPDATE `WarDestroyer` SET `MightBonus`='1445540' WHERE `Level`='17';</v>
      </c>
      <c r="T129" t="str">
        <f t="shared" si="7"/>
        <v>UPDATE `WarDestroyer` SET `Attack`='9.4' WHERE `Level`='17';</v>
      </c>
      <c r="U129" t="str">
        <f t="shared" si="7"/>
        <v>UPDATE `WarDestroyer` SET `Defend`='5.8' WHERE `Level`='17';</v>
      </c>
      <c r="V129" t="str">
        <f t="shared" si="7"/>
        <v>UPDATE `WarDestroyer` SET `Health`='23.25' WHERE `Level`='17';</v>
      </c>
      <c r="W129" t="str">
        <f t="shared" si="7"/>
        <v>UPDATE `WarDestroyer` SET `FoodCost`='8401551' WHERE `Level`='17';</v>
      </c>
      <c r="X129" t="str">
        <f t="shared" si="7"/>
        <v>UPDATE `WarDestroyer` SET `WoodCost`='7826815' WHERE `Level`='17';</v>
      </c>
      <c r="Y129" t="str">
        <f t="shared" si="7"/>
        <v>UPDATE `WarDestroyer` SET `StoneCost`='8078296' WHERE `Level`='17';</v>
      </c>
      <c r="Z129" t="str">
        <f t="shared" si="7"/>
        <v>UPDATE `WarDestroyer` SET `MetalCost`='11831854' WHERE `Level`='17';</v>
      </c>
      <c r="AA129" t="str">
        <f t="shared" si="7"/>
        <v>UPDATE `WarDestroyer` SET `TimeMin`='35d 10h:18m:22' WHERE `Level`='17';</v>
      </c>
      <c r="AB129" t="str">
        <f t="shared" si="7"/>
        <v>UPDATE `WarDestroyer` SET `TimeInt`='3061102' WHERE `Level`='17';</v>
      </c>
      <c r="AC129" t="str">
        <f t="shared" si="7"/>
        <v>UPDATE `WarDestroyer` SET `Required`='' WHERE `Level`='17';</v>
      </c>
      <c r="AD129" t="str">
        <f t="shared" si="7"/>
        <v>UPDATE `WarDestroyer` SET `Required_ID`='0' WHERE `Level`='17';</v>
      </c>
      <c r="AE129" t="str">
        <f t="shared" si="7"/>
        <v>UPDATE `WarDestroyer` SET `RequiredLevel`='0' WHERE `Level`='17';</v>
      </c>
    </row>
    <row r="130" spans="1:31" x14ac:dyDescent="0.25">
      <c r="A130" s="18">
        <v>18</v>
      </c>
      <c r="B130" s="73">
        <v>547</v>
      </c>
      <c r="C130" s="20">
        <v>2891060</v>
      </c>
      <c r="D130" s="103">
        <v>9.5500000000000007</v>
      </c>
      <c r="E130" s="103">
        <v>5.85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7"/>
        <v>UPDATE `WarDestroyer` SET `TrainingTime`='547' WHERE `Level`='18';</v>
      </c>
      <c r="S130" t="str">
        <f t="shared" si="7"/>
        <v>UPDATE `WarDestroyer` SET `MightBonus`='2891060' WHERE `Level`='18';</v>
      </c>
      <c r="T130" t="str">
        <f t="shared" si="7"/>
        <v>UPDATE `WarDestroyer` SET `Attack`='9.55' WHERE `Level`='18';</v>
      </c>
      <c r="U130" t="str">
        <f t="shared" si="7"/>
        <v>UPDATE `WarDestroyer` SET `Defend`='5.85' WHERE `Level`='18';</v>
      </c>
      <c r="V130" t="str">
        <f t="shared" si="7"/>
        <v>UPDATE `WarDestroyer` SET `Health`='23.45' WHERE `Level`='18';</v>
      </c>
      <c r="W130" t="str">
        <f t="shared" si="7"/>
        <v>UPDATE `WarDestroyer` SET `FoodCost`='17341966' WHERE `Level`='18';</v>
      </c>
      <c r="X130" t="str">
        <f t="shared" si="7"/>
        <v>UPDATE `WarDestroyer` SET `WoodCost`='15653529' WHERE `Level`='18';</v>
      </c>
      <c r="Y130" t="str">
        <f t="shared" si="7"/>
        <v>UPDATE `WarDestroyer` SET `StoneCost`='16156314' WHERE `Level`='18';</v>
      </c>
      <c r="Z130" t="str">
        <f t="shared" si="7"/>
        <v>UPDATE `WarDestroyer` SET `MetalCost`='23124690' WHERE `Level`='18';</v>
      </c>
      <c r="AA130" t="str">
        <f t="shared" si="7"/>
        <v>UPDATE `WarDestroyer` SET `TimeMin`='70d 20h:36m:42' WHERE `Level`='18';</v>
      </c>
      <c r="AB130" t="str">
        <f t="shared" si="7"/>
        <v>UPDATE `WarDestroyer` SET `TimeInt`='6122202' WHERE `Level`='18';</v>
      </c>
      <c r="AC130" t="str">
        <f t="shared" si="7"/>
        <v>UPDATE `WarDestroyer` SET `Required`='' WHERE `Level`='18';</v>
      </c>
      <c r="AD130" t="str">
        <f t="shared" si="7"/>
        <v>UPDATE `WarDestroyer` SET `Required_ID`='0' WHERE `Level`='18';</v>
      </c>
      <c r="AE130" t="str">
        <f t="shared" si="7"/>
        <v>UPDATE `WarDestroyer` SET `RequiredLevel`='0' WHERE `Level`='18';</v>
      </c>
    </row>
    <row r="131" spans="1:31" x14ac:dyDescent="0.25">
      <c r="A131" s="18">
        <v>19</v>
      </c>
      <c r="B131" s="73">
        <v>544</v>
      </c>
      <c r="C131" s="20">
        <v>4336578</v>
      </c>
      <c r="D131" s="103">
        <v>9.6999999999999993</v>
      </c>
      <c r="E131" s="103">
        <v>5.9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7"/>
        <v>UPDATE `WarDestroyer` SET `TrainingTime`='544' WHERE `Level`='19';</v>
      </c>
      <c r="S131" t="str">
        <f t="shared" si="7"/>
        <v>UPDATE `WarDestroyer` SET `MightBonus`='4336578' WHERE `Level`='19';</v>
      </c>
      <c r="T131" t="str">
        <f t="shared" si="7"/>
        <v>UPDATE `WarDestroyer` SET `Attack`='9.7' WHERE `Level`='19';</v>
      </c>
      <c r="U131" t="str">
        <f t="shared" ref="S131:AE132" si="8">CONCATENATE($Q$112,U$112,$Q$113,E131,$Q$114,$A131,$Q$115)</f>
        <v>UPDATE `WarDestroyer` SET `Defend`='5.9' WHERE `Level`='19';</v>
      </c>
      <c r="V131" t="str">
        <f t="shared" si="8"/>
        <v>UPDATE `WarDestroyer` SET `Health`='23.65' WHERE `Level`='19';</v>
      </c>
      <c r="W131" t="str">
        <f t="shared" si="8"/>
        <v>UPDATE `WarDestroyer` SET `FoodCost`='25022517' WHERE `Level`='19';</v>
      </c>
      <c r="X131" t="str">
        <f t="shared" si="8"/>
        <v>UPDATE `WarDestroyer` SET `WoodCost`='23813413' WHERE `Level`='19';</v>
      </c>
      <c r="Y131" t="str">
        <f t="shared" si="8"/>
        <v>UPDATE `WarDestroyer` SET `StoneCost`='24227209' WHERE `Level`='19';</v>
      </c>
      <c r="Z131" t="str">
        <f t="shared" si="8"/>
        <v>UPDATE `WarDestroyer` SET `MetalCost`='35351350' WHERE `Level`='19';</v>
      </c>
      <c r="AA131" t="str">
        <f t="shared" si="8"/>
        <v>UPDATE `WarDestroyer` SET `TimeMin`='106d 6h:55m:0' WHERE `Level`='19';</v>
      </c>
      <c r="AB131" t="str">
        <f t="shared" si="8"/>
        <v>UPDATE `WarDestroyer` SET `TimeInt`='9183300' WHERE `Level`='19';</v>
      </c>
      <c r="AC131" t="str">
        <f t="shared" si="8"/>
        <v>UPDATE `WarDestroyer` SET `Required`='' WHERE `Level`='19';</v>
      </c>
      <c r="AD131" t="str">
        <f t="shared" si="8"/>
        <v>UPDATE `WarDestroyer` SET `Required_ID`='0' WHERE `Level`='19';</v>
      </c>
      <c r="AE131" t="str">
        <f t="shared" si="8"/>
        <v>UPDATE `WarDestroyer` SET `RequiredLevel`='0' WHERE `Level`='19';</v>
      </c>
    </row>
    <row r="132" spans="1:31" x14ac:dyDescent="0.25">
      <c r="A132" s="18">
        <v>20</v>
      </c>
      <c r="B132" s="73">
        <v>541</v>
      </c>
      <c r="C132" s="20">
        <v>0</v>
      </c>
      <c r="D132" s="103">
        <v>9.85</v>
      </c>
      <c r="E132" s="103">
        <v>5.95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ref="R132" si="9">CONCATENATE($Q$112,R$112,$Q$113,B132,$Q$114,$A132,$Q$115)</f>
        <v>UPDATE `WarDestroyer` SET `TrainingTime`='541' WHERE `Level`='20';</v>
      </c>
      <c r="S132" t="str">
        <f t="shared" si="8"/>
        <v>UPDATE `WarDestroyer` SET `MightBonus`='0' WHERE `Level`='20';</v>
      </c>
      <c r="T132" t="str">
        <f t="shared" si="8"/>
        <v>UPDATE `WarDestroyer` SET `Attack`='9.85' WHERE `Level`='20';</v>
      </c>
      <c r="U132" t="str">
        <f t="shared" si="8"/>
        <v>UPDATE `WarDestroyer` SET `Defend`='5.95' WHERE `Level`='20';</v>
      </c>
      <c r="V132" t="str">
        <f t="shared" si="8"/>
        <v>UPDATE `WarDestroyer` SET `Health`='23.85' WHERE `Level`='20';</v>
      </c>
      <c r="W132" t="str">
        <f t="shared" si="8"/>
        <v>UPDATE `WarDestroyer` SET `FoodCost`='0' WHERE `Level`='20';</v>
      </c>
      <c r="X132" t="str">
        <f t="shared" si="8"/>
        <v>UPDATE `WarDestroyer` SET `WoodCost`='0' WHERE `Level`='20';</v>
      </c>
      <c r="Y132" t="str">
        <f t="shared" si="8"/>
        <v>UPDATE `WarDestroyer` SET `StoneCost`='0' WHERE `Level`='20';</v>
      </c>
      <c r="Z132" t="str">
        <f t="shared" si="8"/>
        <v>UPDATE `WarDestroyer` SET `MetalCost`='0' WHERE `Level`='20';</v>
      </c>
      <c r="AA132" t="str">
        <f t="shared" si="8"/>
        <v>UPDATE `WarDestroyer` SET `TimeMin`='0' WHERE `Level`='20';</v>
      </c>
      <c r="AB132" t="str">
        <f t="shared" si="8"/>
        <v>UPDATE `WarDestroyer` SET `TimeInt`='0' WHERE `Level`='20';</v>
      </c>
      <c r="AC132" t="str">
        <f t="shared" si="8"/>
        <v>UPDATE `WarDestroyer` SET `Required`='' WHERE `Level`='20';</v>
      </c>
      <c r="AD132" t="str">
        <f t="shared" si="8"/>
        <v>UPDATE `WarDestroyer` SET `Required_ID`='0' WHERE `Level`='20';</v>
      </c>
      <c r="AE132" t="str">
        <f t="shared" si="8"/>
        <v>UPDATE `WarDestroyer`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F2" sqref="F2"/>
    </sheetView>
    <sheetView workbookViewId="1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C3" sqref="C3"/>
    </sheetView>
    <sheetView workbookViewId="1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30">
        <v>2</v>
      </c>
      <c r="B3" s="130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30">
        <v>3</v>
      </c>
      <c r="B4" s="130">
        <v>1</v>
      </c>
    </row>
    <row r="5" spans="1:11" x14ac:dyDescent="0.25">
      <c r="A5" s="130">
        <v>4</v>
      </c>
      <c r="B5" s="130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opLeftCell="E22" workbookViewId="0">
      <selection activeCell="T24" sqref="T24"/>
    </sheetView>
    <sheetView workbookViewId="1"/>
  </sheetViews>
  <sheetFormatPr defaultRowHeight="15" x14ac:dyDescent="0.25"/>
  <cols>
    <col min="2" max="2" width="12" bestFit="1" customWidth="1"/>
    <col min="3" max="3" width="19.140625" bestFit="1" customWidth="1"/>
    <col min="4" max="4" width="12" style="68" bestFit="1" customWidth="1"/>
    <col min="12" max="12" width="12" bestFit="1" customWidth="1"/>
    <col min="13" max="13" width="15.7109375" style="51" bestFit="1" customWidth="1"/>
    <col min="18" max="18" width="11.5703125" bestFit="1" customWidth="1"/>
  </cols>
  <sheetData>
    <row r="1" spans="1:21" x14ac:dyDescent="0.25">
      <c r="A1" t="s">
        <v>71</v>
      </c>
      <c r="B1" t="s">
        <v>75</v>
      </c>
      <c r="C1" t="s">
        <v>76</v>
      </c>
      <c r="D1" s="68" t="s">
        <v>114</v>
      </c>
      <c r="G1" t="s">
        <v>70</v>
      </c>
      <c r="H1" t="s">
        <v>69</v>
      </c>
      <c r="I1" t="s">
        <v>71</v>
      </c>
      <c r="J1" t="s">
        <v>95</v>
      </c>
      <c r="R1" s="51"/>
    </row>
    <row r="2" spans="1:21" x14ac:dyDescent="0.25">
      <c r="A2" s="70">
        <v>360</v>
      </c>
      <c r="B2">
        <f>A2/1440</f>
        <v>0.25</v>
      </c>
      <c r="C2" s="48">
        <f>A2/1440</f>
        <v>0.25</v>
      </c>
      <c r="D2" s="71"/>
      <c r="L2">
        <f>K2*H2*60</f>
        <v>0</v>
      </c>
      <c r="M2" s="51" t="s">
        <v>125</v>
      </c>
      <c r="N2" t="s">
        <v>124</v>
      </c>
      <c r="O2" t="s">
        <v>123</v>
      </c>
      <c r="R2" s="51"/>
    </row>
    <row r="3" spans="1:21" x14ac:dyDescent="0.25">
      <c r="A3" s="81">
        <f>(A4-A2)/2</f>
        <v>540</v>
      </c>
      <c r="B3">
        <f t="shared" ref="B3:B21" si="0">A3/1440</f>
        <v>0.375</v>
      </c>
      <c r="C3" s="48">
        <f t="shared" ref="C3:C21" si="1">A3/1440</f>
        <v>0.375</v>
      </c>
      <c r="I3">
        <v>3</v>
      </c>
      <c r="L3">
        <f>K3*I3</f>
        <v>0</v>
      </c>
      <c r="M3" s="22">
        <f>SUM(L3:L12)</f>
        <v>5340</v>
      </c>
      <c r="N3">
        <f>M3/60</f>
        <v>89</v>
      </c>
      <c r="O3">
        <f>N3/24</f>
        <v>3.7083333333333335</v>
      </c>
      <c r="R3" s="51"/>
    </row>
    <row r="4" spans="1:21" x14ac:dyDescent="0.25">
      <c r="A4" s="70">
        <v>1440</v>
      </c>
      <c r="B4">
        <f t="shared" si="0"/>
        <v>1</v>
      </c>
      <c r="C4" s="48">
        <f t="shared" si="1"/>
        <v>1</v>
      </c>
      <c r="I4">
        <v>5</v>
      </c>
      <c r="L4">
        <f>K4*I4</f>
        <v>0</v>
      </c>
      <c r="R4" s="51"/>
    </row>
    <row r="5" spans="1:21" x14ac:dyDescent="0.25">
      <c r="B5">
        <f t="shared" si="0"/>
        <v>0</v>
      </c>
      <c r="C5" s="48">
        <f t="shared" si="1"/>
        <v>0</v>
      </c>
      <c r="I5">
        <v>10</v>
      </c>
      <c r="K5">
        <v>36</v>
      </c>
      <c r="L5">
        <f>K5*I5</f>
        <v>360</v>
      </c>
      <c r="R5" s="51"/>
    </row>
    <row r="6" spans="1:21" x14ac:dyDescent="0.25">
      <c r="A6" s="70">
        <v>5760</v>
      </c>
      <c r="B6">
        <f t="shared" si="0"/>
        <v>4</v>
      </c>
      <c r="C6" s="48">
        <f t="shared" si="1"/>
        <v>4</v>
      </c>
      <c r="I6">
        <v>15</v>
      </c>
      <c r="K6">
        <v>38</v>
      </c>
      <c r="L6">
        <f t="shared" ref="L6:L12" si="2">K6*I6</f>
        <v>570</v>
      </c>
    </row>
    <row r="7" spans="1:21" x14ac:dyDescent="0.25">
      <c r="B7">
        <f t="shared" si="0"/>
        <v>0</v>
      </c>
      <c r="C7" s="48">
        <f t="shared" si="1"/>
        <v>0</v>
      </c>
      <c r="I7">
        <v>30</v>
      </c>
      <c r="K7">
        <v>19</v>
      </c>
      <c r="L7">
        <f t="shared" si="2"/>
        <v>570</v>
      </c>
    </row>
    <row r="8" spans="1:21" x14ac:dyDescent="0.25">
      <c r="A8" s="70">
        <v>20736</v>
      </c>
      <c r="B8">
        <f t="shared" si="0"/>
        <v>14.4</v>
      </c>
      <c r="C8" s="48">
        <f t="shared" si="1"/>
        <v>14.4</v>
      </c>
      <c r="G8">
        <f>24*60*60</f>
        <v>86400</v>
      </c>
      <c r="H8">
        <f>60*60</f>
        <v>3600</v>
      </c>
      <c r="I8">
        <f>60</f>
        <v>60</v>
      </c>
      <c r="K8">
        <v>31</v>
      </c>
      <c r="L8">
        <f t="shared" si="2"/>
        <v>1860</v>
      </c>
      <c r="Q8">
        <f>42700/2400</f>
        <v>17.791666666666668</v>
      </c>
    </row>
    <row r="9" spans="1:21" x14ac:dyDescent="0.25">
      <c r="B9">
        <f t="shared" si="0"/>
        <v>0</v>
      </c>
      <c r="C9" s="48">
        <f t="shared" si="1"/>
        <v>0</v>
      </c>
      <c r="H9">
        <v>3</v>
      </c>
      <c r="I9">
        <f>3*60</f>
        <v>180</v>
      </c>
      <c r="K9">
        <v>11</v>
      </c>
      <c r="L9">
        <f t="shared" si="2"/>
        <v>1980</v>
      </c>
      <c r="N9" s="51"/>
    </row>
    <row r="10" spans="1:21" x14ac:dyDescent="0.25">
      <c r="A10" s="70">
        <v>26455</v>
      </c>
      <c r="B10">
        <f t="shared" si="0"/>
        <v>18.371527777777779</v>
      </c>
      <c r="C10" s="48">
        <f t="shared" si="1"/>
        <v>18.371527777777779</v>
      </c>
      <c r="H10">
        <v>15</v>
      </c>
      <c r="I10">
        <f>H10*60</f>
        <v>900</v>
      </c>
      <c r="L10">
        <f t="shared" si="2"/>
        <v>0</v>
      </c>
      <c r="N10" s="51"/>
    </row>
    <row r="11" spans="1:21" x14ac:dyDescent="0.25">
      <c r="B11">
        <f t="shared" si="0"/>
        <v>0</v>
      </c>
      <c r="C11" s="48">
        <f t="shared" si="1"/>
        <v>0</v>
      </c>
      <c r="L11">
        <f t="shared" si="2"/>
        <v>0</v>
      </c>
      <c r="N11" s="51"/>
    </row>
    <row r="12" spans="1:21" x14ac:dyDescent="0.25">
      <c r="A12" s="70">
        <v>34985</v>
      </c>
      <c r="B12">
        <f t="shared" si="0"/>
        <v>24.295138888888889</v>
      </c>
      <c r="C12" s="48">
        <f t="shared" si="1"/>
        <v>24.295138888888889</v>
      </c>
      <c r="L12">
        <f t="shared" si="2"/>
        <v>0</v>
      </c>
      <c r="N12" s="51"/>
    </row>
    <row r="13" spans="1:21" x14ac:dyDescent="0.25">
      <c r="B13">
        <f t="shared" si="0"/>
        <v>0</v>
      </c>
      <c r="C13" s="48">
        <f t="shared" si="1"/>
        <v>0</v>
      </c>
      <c r="N13" t="s">
        <v>124</v>
      </c>
      <c r="O13" t="s">
        <v>123</v>
      </c>
    </row>
    <row r="14" spans="1:21" x14ac:dyDescent="0.25">
      <c r="A14" s="70">
        <v>46268</v>
      </c>
      <c r="B14">
        <f t="shared" si="0"/>
        <v>32.130555555555553</v>
      </c>
      <c r="C14" s="48">
        <f t="shared" si="1"/>
        <v>32.130555555555553</v>
      </c>
      <c r="M14" s="22">
        <f>SUM(L15:L24)</f>
        <v>43892</v>
      </c>
      <c r="N14">
        <f>M14/60</f>
        <v>731.5333333333333</v>
      </c>
      <c r="O14">
        <f>N14/24</f>
        <v>30.480555555555554</v>
      </c>
    </row>
    <row r="15" spans="1:21" x14ac:dyDescent="0.25">
      <c r="B15">
        <f t="shared" si="0"/>
        <v>0</v>
      </c>
      <c r="C15" s="48">
        <f t="shared" si="1"/>
        <v>0</v>
      </c>
      <c r="I15">
        <v>3</v>
      </c>
      <c r="K15">
        <v>4</v>
      </c>
      <c r="L15">
        <f>K15*I15</f>
        <v>12</v>
      </c>
      <c r="N15" s="51"/>
      <c r="T15" t="s">
        <v>310</v>
      </c>
      <c r="U15" t="str">
        <f>LOWER(T15)</f>
        <v>s_reject_apply</v>
      </c>
    </row>
    <row r="16" spans="1:21" x14ac:dyDescent="0.25">
      <c r="A16" s="70">
        <v>168319</v>
      </c>
      <c r="B16">
        <f t="shared" si="0"/>
        <v>116.88819444444445</v>
      </c>
      <c r="C16" s="48">
        <f t="shared" si="1"/>
        <v>116.88819444444445</v>
      </c>
      <c r="I16">
        <v>5</v>
      </c>
      <c r="K16">
        <v>899</v>
      </c>
      <c r="L16">
        <f>K16*I16</f>
        <v>4495</v>
      </c>
    </row>
    <row r="17" spans="1:23" x14ac:dyDescent="0.25">
      <c r="B17">
        <f t="shared" si="0"/>
        <v>0</v>
      </c>
      <c r="C17" s="48">
        <f t="shared" si="1"/>
        <v>0</v>
      </c>
      <c r="I17">
        <v>10</v>
      </c>
      <c r="K17">
        <v>1609</v>
      </c>
      <c r="L17">
        <f>K17*I17</f>
        <v>16090</v>
      </c>
    </row>
    <row r="18" spans="1:23" x14ac:dyDescent="0.25">
      <c r="A18" s="70">
        <v>545351</v>
      </c>
      <c r="B18">
        <f t="shared" si="0"/>
        <v>378.71597222222221</v>
      </c>
      <c r="C18" s="48">
        <f t="shared" si="1"/>
        <v>378.71597222222221</v>
      </c>
      <c r="I18">
        <v>15</v>
      </c>
      <c r="K18">
        <v>167</v>
      </c>
      <c r="L18">
        <f t="shared" ref="L18:L24" si="3">K18*I18</f>
        <v>2505</v>
      </c>
    </row>
    <row r="19" spans="1:23" x14ac:dyDescent="0.25">
      <c r="A19" s="70"/>
      <c r="B19">
        <f t="shared" si="0"/>
        <v>0</v>
      </c>
      <c r="C19" s="48">
        <f t="shared" si="1"/>
        <v>0</v>
      </c>
      <c r="I19">
        <v>30</v>
      </c>
      <c r="K19">
        <v>85</v>
      </c>
      <c r="L19">
        <f t="shared" si="3"/>
        <v>2550</v>
      </c>
    </row>
    <row r="20" spans="1:23" x14ac:dyDescent="0.25">
      <c r="A20" s="79"/>
      <c r="B20">
        <f t="shared" si="0"/>
        <v>0</v>
      </c>
      <c r="C20" s="48">
        <f t="shared" si="1"/>
        <v>0</v>
      </c>
      <c r="G20">
        <f>24*60*60</f>
        <v>86400</v>
      </c>
      <c r="H20">
        <f>60*60</f>
        <v>3600</v>
      </c>
      <c r="I20">
        <f>60</f>
        <v>60</v>
      </c>
      <c r="K20">
        <v>109</v>
      </c>
      <c r="L20">
        <f t="shared" si="3"/>
        <v>6540</v>
      </c>
    </row>
    <row r="21" spans="1:23" x14ac:dyDescent="0.25">
      <c r="A21" s="70">
        <v>1908728</v>
      </c>
      <c r="B21">
        <f t="shared" si="0"/>
        <v>1325.5055555555555</v>
      </c>
      <c r="C21" s="48">
        <f t="shared" si="1"/>
        <v>1325.5055555555555</v>
      </c>
      <c r="H21">
        <v>3</v>
      </c>
      <c r="I21">
        <f>3*60</f>
        <v>180</v>
      </c>
      <c r="K21">
        <v>36</v>
      </c>
      <c r="L21">
        <f t="shared" si="3"/>
        <v>6480</v>
      </c>
    </row>
    <row r="22" spans="1:23" x14ac:dyDescent="0.25">
      <c r="A22">
        <v>118020</v>
      </c>
      <c r="B22">
        <f t="shared" ref="B22:B27" si="4">A22/1440/60</f>
        <v>1.3659722222222221</v>
      </c>
      <c r="C22" s="48">
        <f t="shared" ref="C22:C27" si="5">A22/1440/60</f>
        <v>1.3659722222222221</v>
      </c>
      <c r="H22">
        <v>8</v>
      </c>
      <c r="I22">
        <f>H22*60</f>
        <v>480</v>
      </c>
      <c r="K22">
        <v>6</v>
      </c>
      <c r="L22">
        <f t="shared" si="3"/>
        <v>2880</v>
      </c>
      <c r="R22">
        <f>24*60</f>
        <v>1440</v>
      </c>
      <c r="T22">
        <v>1000</v>
      </c>
      <c r="U22">
        <f>T22*1.5</f>
        <v>1500</v>
      </c>
      <c r="V22">
        <v>0.7</v>
      </c>
      <c r="W22">
        <f>V22*U22</f>
        <v>1050</v>
      </c>
    </row>
    <row r="23" spans="1:23" x14ac:dyDescent="0.25">
      <c r="A23">
        <v>353940</v>
      </c>
      <c r="B23">
        <f t="shared" si="4"/>
        <v>4.0965277777777773</v>
      </c>
      <c r="C23" s="48">
        <f t="shared" si="5"/>
        <v>4.0965277777777773</v>
      </c>
      <c r="H23">
        <v>15</v>
      </c>
      <c r="I23">
        <f>H23*60</f>
        <v>900</v>
      </c>
      <c r="K23">
        <v>1</v>
      </c>
      <c r="L23">
        <f t="shared" si="3"/>
        <v>900</v>
      </c>
      <c r="T23">
        <v>4000</v>
      </c>
      <c r="U23">
        <f>T23*1.5</f>
        <v>6000</v>
      </c>
      <c r="V23">
        <v>0.7</v>
      </c>
      <c r="W23">
        <f>V23*U23</f>
        <v>4200</v>
      </c>
    </row>
    <row r="24" spans="1:23" x14ac:dyDescent="0.25">
      <c r="A24">
        <v>1061700</v>
      </c>
      <c r="B24">
        <f t="shared" si="4"/>
        <v>12.288194444444445</v>
      </c>
      <c r="C24" s="48">
        <f t="shared" si="5"/>
        <v>12.288194444444445</v>
      </c>
      <c r="I24">
        <v>1440</v>
      </c>
      <c r="K24">
        <v>1</v>
      </c>
      <c r="L24">
        <f t="shared" si="3"/>
        <v>1440</v>
      </c>
    </row>
    <row r="25" spans="1:23" x14ac:dyDescent="0.25">
      <c r="A25">
        <v>3185100</v>
      </c>
      <c r="B25">
        <f t="shared" si="4"/>
        <v>36.864583333333336</v>
      </c>
      <c r="C25" s="48">
        <f t="shared" si="5"/>
        <v>36.864583333333336</v>
      </c>
    </row>
    <row r="26" spans="1:23" x14ac:dyDescent="0.25">
      <c r="A26">
        <v>7962720</v>
      </c>
      <c r="B26">
        <f t="shared" si="4"/>
        <v>92.161111111111111</v>
      </c>
      <c r="C26" s="48">
        <f t="shared" si="5"/>
        <v>92.161111111111111</v>
      </c>
      <c r="N26" t="s">
        <v>124</v>
      </c>
      <c r="O26" t="s">
        <v>123</v>
      </c>
    </row>
    <row r="27" spans="1:23" x14ac:dyDescent="0.25">
      <c r="A27">
        <v>12757440</v>
      </c>
      <c r="B27">
        <f t="shared" si="4"/>
        <v>147.65555555555557</v>
      </c>
      <c r="C27" s="53">
        <f t="shared" si="5"/>
        <v>147.65555555555557</v>
      </c>
      <c r="M27" s="22">
        <f>SUM(L28:L37)</f>
        <v>25505</v>
      </c>
      <c r="N27">
        <f>M27/60</f>
        <v>425.08333333333331</v>
      </c>
      <c r="O27">
        <f>N27/24</f>
        <v>17.711805555555554</v>
      </c>
    </row>
    <row r="28" spans="1:23" x14ac:dyDescent="0.25">
      <c r="I28">
        <v>3</v>
      </c>
      <c r="L28">
        <f>K28*I28</f>
        <v>0</v>
      </c>
      <c r="N28" s="51"/>
    </row>
    <row r="29" spans="1:23" x14ac:dyDescent="0.25">
      <c r="I29">
        <v>5</v>
      </c>
      <c r="L29">
        <f>K29*I29</f>
        <v>0</v>
      </c>
    </row>
    <row r="30" spans="1:23" x14ac:dyDescent="0.25">
      <c r="I30">
        <v>10</v>
      </c>
      <c r="K30">
        <v>614</v>
      </c>
      <c r="L30">
        <f>K30*I30</f>
        <v>6140</v>
      </c>
    </row>
    <row r="31" spans="1:23" x14ac:dyDescent="0.25">
      <c r="I31">
        <v>15</v>
      </c>
      <c r="K31">
        <v>469</v>
      </c>
      <c r="L31">
        <f t="shared" ref="L31:L37" si="6">K31*I31</f>
        <v>7035</v>
      </c>
    </row>
    <row r="32" spans="1:23" x14ac:dyDescent="0.25">
      <c r="I32">
        <v>30</v>
      </c>
      <c r="K32">
        <v>221</v>
      </c>
      <c r="L32">
        <f t="shared" si="6"/>
        <v>6630</v>
      </c>
    </row>
    <row r="33" spans="7:13" x14ac:dyDescent="0.25">
      <c r="G33">
        <f>24*60*60</f>
        <v>86400</v>
      </c>
      <c r="H33">
        <f>60*60</f>
        <v>3600</v>
      </c>
      <c r="I33">
        <f>60</f>
        <v>60</v>
      </c>
      <c r="K33">
        <v>95</v>
      </c>
      <c r="L33">
        <f t="shared" si="6"/>
        <v>5700</v>
      </c>
    </row>
    <row r="34" spans="7:13" x14ac:dyDescent="0.25">
      <c r="H34">
        <v>3</v>
      </c>
      <c r="I34">
        <f>3*60</f>
        <v>180</v>
      </c>
      <c r="L34">
        <f t="shared" si="6"/>
        <v>0</v>
      </c>
    </row>
    <row r="35" spans="7:13" x14ac:dyDescent="0.25">
      <c r="H35">
        <v>8</v>
      </c>
      <c r="I35">
        <f>H35*60</f>
        <v>480</v>
      </c>
      <c r="L35">
        <f t="shared" si="6"/>
        <v>0</v>
      </c>
    </row>
    <row r="36" spans="7:13" x14ac:dyDescent="0.25">
      <c r="H36">
        <v>15</v>
      </c>
      <c r="I36">
        <f>H36*60</f>
        <v>900</v>
      </c>
      <c r="L36">
        <f t="shared" si="6"/>
        <v>0</v>
      </c>
    </row>
    <row r="37" spans="7:13" x14ac:dyDescent="0.25">
      <c r="I37">
        <f>30*42</f>
        <v>1260</v>
      </c>
      <c r="L37">
        <f t="shared" si="6"/>
        <v>0</v>
      </c>
    </row>
    <row r="38" spans="7:13" x14ac:dyDescent="0.25">
      <c r="G38" s="69" t="s">
        <v>107</v>
      </c>
      <c r="H38">
        <v>7</v>
      </c>
      <c r="I38">
        <v>29</v>
      </c>
      <c r="J38">
        <v>11</v>
      </c>
      <c r="K38">
        <f>G38*$G$8+H38*$H$8+I38*$I$8+J38</f>
        <v>545351</v>
      </c>
      <c r="L38">
        <f t="shared" ref="L38:L60" si="7">K38/1440/60</f>
        <v>6.3119328703703701</v>
      </c>
      <c r="M38" s="51">
        <v>6.3119328703703701</v>
      </c>
    </row>
    <row r="39" spans="7:13" x14ac:dyDescent="0.25">
      <c r="G39" s="69" t="s">
        <v>108</v>
      </c>
      <c r="H39">
        <v>2</v>
      </c>
      <c r="I39">
        <v>12</v>
      </c>
      <c r="J39">
        <v>8</v>
      </c>
      <c r="K39">
        <f>G39*$G$8+H39*$H$8+I39*$I$8+J39</f>
        <v>1908728</v>
      </c>
      <c r="L39">
        <f t="shared" si="7"/>
        <v>22.091759259259259</v>
      </c>
      <c r="M39" s="51">
        <v>22.091759259259259</v>
      </c>
    </row>
    <row r="40" spans="7:13" x14ac:dyDescent="0.25">
      <c r="K40">
        <f t="shared" ref="K40:K50" si="8">G40*$G$8+H40*$H$8+I40*$I$8+J40</f>
        <v>0</v>
      </c>
      <c r="L40">
        <f t="shared" si="7"/>
        <v>0</v>
      </c>
    </row>
    <row r="41" spans="7:13" x14ac:dyDescent="0.25">
      <c r="H41" s="72" t="s">
        <v>109</v>
      </c>
      <c r="I41">
        <v>3</v>
      </c>
      <c r="J41">
        <v>0</v>
      </c>
      <c r="K41">
        <f t="shared" si="8"/>
        <v>180</v>
      </c>
      <c r="L41">
        <f t="shared" si="7"/>
        <v>2.0833333333333333E-3</v>
      </c>
      <c r="M41" s="51">
        <f>L41</f>
        <v>2.0833333333333333E-3</v>
      </c>
    </row>
    <row r="42" spans="7:13" x14ac:dyDescent="0.25">
      <c r="H42" s="72" t="s">
        <v>109</v>
      </c>
      <c r="I42">
        <v>12</v>
      </c>
      <c r="J42">
        <v>0</v>
      </c>
      <c r="K42">
        <f t="shared" si="8"/>
        <v>720</v>
      </c>
      <c r="L42">
        <f t="shared" si="7"/>
        <v>8.3333333333333332E-3</v>
      </c>
      <c r="M42" s="51">
        <f t="shared" ref="M42:M105" si="9">L42</f>
        <v>8.3333333333333332E-3</v>
      </c>
    </row>
    <row r="43" spans="7:13" x14ac:dyDescent="0.25">
      <c r="H43" s="72" t="s">
        <v>109</v>
      </c>
      <c r="I43">
        <v>48</v>
      </c>
      <c r="J43">
        <v>0</v>
      </c>
      <c r="K43">
        <f t="shared" si="8"/>
        <v>2880</v>
      </c>
      <c r="L43">
        <f t="shared" si="7"/>
        <v>3.3333333333333333E-2</v>
      </c>
      <c r="M43" s="51">
        <f t="shared" si="9"/>
        <v>3.3333333333333333E-2</v>
      </c>
    </row>
    <row r="44" spans="7:13" x14ac:dyDescent="0.25">
      <c r="H44" s="72" t="s">
        <v>110</v>
      </c>
      <c r="I44">
        <v>52</v>
      </c>
      <c r="J44">
        <v>48</v>
      </c>
      <c r="K44">
        <f t="shared" si="8"/>
        <v>10368</v>
      </c>
      <c r="L44">
        <f t="shared" si="7"/>
        <v>0.12000000000000001</v>
      </c>
      <c r="M44" s="51">
        <f t="shared" si="9"/>
        <v>0.12000000000000001</v>
      </c>
    </row>
    <row r="45" spans="7:13" x14ac:dyDescent="0.25">
      <c r="H45" s="72" t="s">
        <v>111</v>
      </c>
      <c r="I45">
        <v>40</v>
      </c>
      <c r="J45">
        <v>28</v>
      </c>
      <c r="K45">
        <f t="shared" si="8"/>
        <v>13228</v>
      </c>
      <c r="L45">
        <f t="shared" si="7"/>
        <v>0.15310185185185185</v>
      </c>
      <c r="M45" s="51">
        <f t="shared" si="9"/>
        <v>0.15310185185185185</v>
      </c>
    </row>
    <row r="46" spans="7:13" x14ac:dyDescent="0.25">
      <c r="H46" s="72" t="s">
        <v>112</v>
      </c>
      <c r="I46">
        <v>51</v>
      </c>
      <c r="J46">
        <v>33</v>
      </c>
      <c r="K46">
        <f t="shared" si="8"/>
        <v>17493</v>
      </c>
      <c r="L46">
        <f t="shared" si="7"/>
        <v>0.20246527777777779</v>
      </c>
      <c r="M46" s="51">
        <f t="shared" si="9"/>
        <v>0.20246527777777779</v>
      </c>
    </row>
    <row r="47" spans="7:13" x14ac:dyDescent="0.25">
      <c r="H47" s="72" t="s">
        <v>107</v>
      </c>
      <c r="I47">
        <v>25</v>
      </c>
      <c r="J47">
        <v>34</v>
      </c>
      <c r="K47">
        <f t="shared" si="8"/>
        <v>23134</v>
      </c>
      <c r="L47">
        <f t="shared" si="7"/>
        <v>0.26775462962962959</v>
      </c>
      <c r="M47" s="51">
        <f t="shared" si="9"/>
        <v>0.26775462962962959</v>
      </c>
    </row>
    <row r="48" spans="7:13" x14ac:dyDescent="0.25">
      <c r="G48" s="72">
        <v>1</v>
      </c>
      <c r="H48">
        <v>11</v>
      </c>
      <c r="I48">
        <v>23</v>
      </c>
      <c r="J48">
        <v>10</v>
      </c>
      <c r="K48">
        <f t="shared" si="8"/>
        <v>127390</v>
      </c>
      <c r="L48">
        <f t="shared" si="7"/>
        <v>1.4744212962962961</v>
      </c>
      <c r="M48" s="51">
        <f t="shared" si="9"/>
        <v>1.4744212962962961</v>
      </c>
    </row>
    <row r="49" spans="7:13" x14ac:dyDescent="0.25">
      <c r="G49" s="72">
        <v>3</v>
      </c>
      <c r="H49">
        <v>3</v>
      </c>
      <c r="I49">
        <v>30</v>
      </c>
      <c r="J49">
        <v>0</v>
      </c>
      <c r="K49">
        <f t="shared" si="8"/>
        <v>271800</v>
      </c>
      <c r="L49">
        <f t="shared" si="7"/>
        <v>3.1458333333333335</v>
      </c>
      <c r="M49" s="51">
        <f t="shared" si="9"/>
        <v>3.1458333333333335</v>
      </c>
    </row>
    <row r="50" spans="7:13" x14ac:dyDescent="0.25">
      <c r="G50" s="72">
        <v>11</v>
      </c>
      <c r="H50">
        <v>1</v>
      </c>
      <c r="I50">
        <v>6</v>
      </c>
      <c r="J50">
        <v>8</v>
      </c>
      <c r="K50">
        <f t="shared" si="8"/>
        <v>954368</v>
      </c>
      <c r="L50">
        <f t="shared" si="7"/>
        <v>11.045925925925927</v>
      </c>
      <c r="M50" s="51">
        <f t="shared" si="9"/>
        <v>11.045925925925927</v>
      </c>
    </row>
    <row r="51" spans="7:13" x14ac:dyDescent="0.25">
      <c r="K51">
        <f t="shared" ref="K51:K61" si="10">G51*$G$8+H51*$H$8+I51*$I$8+J51</f>
        <v>0</v>
      </c>
      <c r="L51">
        <f t="shared" si="7"/>
        <v>0</v>
      </c>
      <c r="M51" s="51">
        <f t="shared" si="9"/>
        <v>0</v>
      </c>
    </row>
    <row r="52" spans="7:13" x14ac:dyDescent="0.25">
      <c r="H52" s="68">
        <v>0</v>
      </c>
      <c r="I52">
        <v>4</v>
      </c>
      <c r="J52">
        <v>30</v>
      </c>
      <c r="K52">
        <f t="shared" si="10"/>
        <v>270</v>
      </c>
      <c r="L52">
        <f t="shared" si="7"/>
        <v>3.1250000000000002E-3</v>
      </c>
      <c r="M52" s="51">
        <f t="shared" si="9"/>
        <v>3.1250000000000002E-3</v>
      </c>
    </row>
    <row r="53" spans="7:13" x14ac:dyDescent="0.25">
      <c r="H53" s="68">
        <v>0</v>
      </c>
      <c r="I53">
        <v>18</v>
      </c>
      <c r="J53">
        <v>0</v>
      </c>
      <c r="K53">
        <f t="shared" si="10"/>
        <v>1080</v>
      </c>
      <c r="L53">
        <f t="shared" si="7"/>
        <v>1.2500000000000001E-2</v>
      </c>
      <c r="M53" s="51">
        <f t="shared" si="9"/>
        <v>1.2500000000000001E-2</v>
      </c>
    </row>
    <row r="54" spans="7:13" x14ac:dyDescent="0.25">
      <c r="H54" s="68">
        <v>1</v>
      </c>
      <c r="I54">
        <v>12</v>
      </c>
      <c r="J54">
        <v>0</v>
      </c>
      <c r="K54">
        <f t="shared" si="10"/>
        <v>4320</v>
      </c>
      <c r="L54">
        <f t="shared" si="7"/>
        <v>0.05</v>
      </c>
      <c r="M54" s="51">
        <f t="shared" si="9"/>
        <v>0.05</v>
      </c>
    </row>
    <row r="55" spans="7:13" x14ac:dyDescent="0.25">
      <c r="H55" s="68">
        <v>4</v>
      </c>
      <c r="I55">
        <v>19</v>
      </c>
      <c r="J55">
        <v>12</v>
      </c>
      <c r="K55">
        <f t="shared" si="10"/>
        <v>15552</v>
      </c>
      <c r="L55">
        <f t="shared" si="7"/>
        <v>0.18000000000000002</v>
      </c>
      <c r="M55" s="51">
        <f t="shared" si="9"/>
        <v>0.18000000000000002</v>
      </c>
    </row>
    <row r="56" spans="7:13" x14ac:dyDescent="0.25">
      <c r="H56" s="68">
        <v>5</v>
      </c>
      <c r="I56">
        <v>30</v>
      </c>
      <c r="J56">
        <v>41</v>
      </c>
      <c r="K56">
        <f t="shared" si="10"/>
        <v>19841</v>
      </c>
      <c r="L56">
        <f t="shared" si="7"/>
        <v>0.22964120370370369</v>
      </c>
      <c r="M56" s="51">
        <f t="shared" si="9"/>
        <v>0.22964120370370369</v>
      </c>
    </row>
    <row r="57" spans="7:13" x14ac:dyDescent="0.25">
      <c r="H57" s="68">
        <v>7</v>
      </c>
      <c r="I57">
        <v>17</v>
      </c>
      <c r="J57">
        <v>19</v>
      </c>
      <c r="K57">
        <f t="shared" si="10"/>
        <v>26239</v>
      </c>
      <c r="L57">
        <f t="shared" si="7"/>
        <v>0.3036921296296296</v>
      </c>
      <c r="M57" s="51">
        <f t="shared" si="9"/>
        <v>0.3036921296296296</v>
      </c>
    </row>
    <row r="58" spans="7:13" x14ac:dyDescent="0.25">
      <c r="H58" s="68">
        <v>9</v>
      </c>
      <c r="I58">
        <v>38</v>
      </c>
      <c r="J58">
        <v>21</v>
      </c>
      <c r="K58">
        <f t="shared" si="10"/>
        <v>34701</v>
      </c>
      <c r="L58">
        <f t="shared" si="7"/>
        <v>0.40163194444444444</v>
      </c>
      <c r="M58" s="51">
        <f t="shared" si="9"/>
        <v>0.40163194444444444</v>
      </c>
    </row>
    <row r="59" spans="7:13" x14ac:dyDescent="0.25">
      <c r="G59" s="68" t="s">
        <v>106</v>
      </c>
      <c r="H59">
        <v>22</v>
      </c>
      <c r="I59">
        <v>45</v>
      </c>
      <c r="J59">
        <v>19</v>
      </c>
      <c r="K59">
        <f t="shared" si="10"/>
        <v>168319</v>
      </c>
      <c r="L59">
        <f t="shared" si="7"/>
        <v>1.9481365740740741</v>
      </c>
      <c r="M59" s="51">
        <f t="shared" si="9"/>
        <v>1.9481365740740741</v>
      </c>
    </row>
    <row r="60" spans="7:13" x14ac:dyDescent="0.25">
      <c r="G60" s="68" t="s">
        <v>107</v>
      </c>
      <c r="H60">
        <v>7</v>
      </c>
      <c r="I60">
        <v>29</v>
      </c>
      <c r="J60">
        <v>11</v>
      </c>
      <c r="K60">
        <f t="shared" si="10"/>
        <v>545351</v>
      </c>
      <c r="L60">
        <f t="shared" si="7"/>
        <v>6.3119328703703701</v>
      </c>
      <c r="M60" s="51">
        <f t="shared" si="9"/>
        <v>6.3119328703703701</v>
      </c>
    </row>
    <row r="61" spans="7:13" x14ac:dyDescent="0.25">
      <c r="G61" s="68" t="s">
        <v>113</v>
      </c>
      <c r="H61">
        <v>2</v>
      </c>
      <c r="I61">
        <v>12</v>
      </c>
      <c r="J61">
        <v>8</v>
      </c>
      <c r="K61">
        <f t="shared" si="10"/>
        <v>1649528</v>
      </c>
      <c r="L61">
        <f t="shared" ref="L61:L105" si="11">K61/1440/60</f>
        <v>19.091759259259259</v>
      </c>
      <c r="M61" s="51">
        <f t="shared" si="9"/>
        <v>19.091759259259259</v>
      </c>
    </row>
    <row r="62" spans="7:13" x14ac:dyDescent="0.25">
      <c r="K62">
        <f t="shared" ref="K62:K72" si="12">G62*$G$8+H62*$H$8+I62*$I$8+J62</f>
        <v>0</v>
      </c>
      <c r="L62">
        <f t="shared" si="11"/>
        <v>0</v>
      </c>
      <c r="M62" s="51">
        <f t="shared" si="9"/>
        <v>0</v>
      </c>
    </row>
    <row r="63" spans="7:13" x14ac:dyDescent="0.25">
      <c r="H63" s="68" t="s">
        <v>109</v>
      </c>
      <c r="I63">
        <v>13</v>
      </c>
      <c r="J63">
        <v>30</v>
      </c>
      <c r="K63">
        <f t="shared" si="12"/>
        <v>810</v>
      </c>
      <c r="L63">
        <f t="shared" si="11"/>
        <v>9.3749999999999997E-3</v>
      </c>
      <c r="M63" s="51">
        <f t="shared" si="9"/>
        <v>9.3749999999999997E-3</v>
      </c>
    </row>
    <row r="64" spans="7:13" x14ac:dyDescent="0.25">
      <c r="H64" s="68" t="s">
        <v>109</v>
      </c>
      <c r="I64">
        <v>54</v>
      </c>
      <c r="J64">
        <v>0</v>
      </c>
      <c r="K64">
        <f t="shared" si="12"/>
        <v>3240</v>
      </c>
      <c r="L64">
        <f t="shared" si="11"/>
        <v>3.7499999999999999E-2</v>
      </c>
      <c r="M64" s="51">
        <f t="shared" si="9"/>
        <v>3.7499999999999999E-2</v>
      </c>
    </row>
    <row r="65" spans="7:13" x14ac:dyDescent="0.25">
      <c r="H65" s="68" t="s">
        <v>111</v>
      </c>
      <c r="I65">
        <v>36</v>
      </c>
      <c r="J65">
        <v>0</v>
      </c>
      <c r="K65">
        <f t="shared" si="12"/>
        <v>12960</v>
      </c>
      <c r="L65">
        <f t="shared" si="11"/>
        <v>0.15</v>
      </c>
      <c r="M65" s="51">
        <f t="shared" si="9"/>
        <v>0.15</v>
      </c>
    </row>
    <row r="66" spans="7:13" x14ac:dyDescent="0.25">
      <c r="H66" s="68" t="s">
        <v>115</v>
      </c>
      <c r="I66">
        <v>57</v>
      </c>
      <c r="J66">
        <v>36</v>
      </c>
      <c r="K66">
        <f t="shared" si="12"/>
        <v>46656</v>
      </c>
      <c r="L66">
        <f t="shared" si="11"/>
        <v>0.53999999999999992</v>
      </c>
      <c r="M66" s="51">
        <f t="shared" si="9"/>
        <v>0.53999999999999992</v>
      </c>
    </row>
    <row r="67" spans="7:13" x14ac:dyDescent="0.25">
      <c r="H67" s="68" t="s">
        <v>116</v>
      </c>
      <c r="I67">
        <v>32</v>
      </c>
      <c r="J67">
        <v>4</v>
      </c>
      <c r="K67">
        <f t="shared" si="12"/>
        <v>59524</v>
      </c>
      <c r="L67">
        <f t="shared" si="11"/>
        <v>0.68893518518518515</v>
      </c>
      <c r="M67" s="51">
        <f t="shared" si="9"/>
        <v>0.68893518518518515</v>
      </c>
    </row>
    <row r="68" spans="7:13" x14ac:dyDescent="0.25">
      <c r="H68" s="68" t="s">
        <v>117</v>
      </c>
      <c r="I68">
        <v>51</v>
      </c>
      <c r="J68">
        <v>56</v>
      </c>
      <c r="K68">
        <f t="shared" si="12"/>
        <v>78716</v>
      </c>
      <c r="L68">
        <f t="shared" si="11"/>
        <v>0.91106481481481483</v>
      </c>
      <c r="M68" s="51">
        <f t="shared" si="9"/>
        <v>0.91106481481481483</v>
      </c>
    </row>
    <row r="69" spans="7:13" x14ac:dyDescent="0.25">
      <c r="G69" s="68">
        <v>1</v>
      </c>
      <c r="H69">
        <v>4</v>
      </c>
      <c r="I69">
        <v>55</v>
      </c>
      <c r="J69">
        <v>3</v>
      </c>
      <c r="K69">
        <f t="shared" si="12"/>
        <v>104103</v>
      </c>
      <c r="L69">
        <f t="shared" si="11"/>
        <v>1.2048958333333333</v>
      </c>
      <c r="M69" s="51">
        <f t="shared" si="9"/>
        <v>1.2048958333333333</v>
      </c>
    </row>
    <row r="70" spans="7:13" x14ac:dyDescent="0.25">
      <c r="G70" s="68">
        <v>3</v>
      </c>
      <c r="H70">
        <v>12</v>
      </c>
      <c r="I70">
        <v>45</v>
      </c>
      <c r="J70">
        <v>19</v>
      </c>
      <c r="K70">
        <f t="shared" si="12"/>
        <v>305119</v>
      </c>
      <c r="L70">
        <f t="shared" si="11"/>
        <v>3.5314699074074074</v>
      </c>
      <c r="M70" s="51">
        <f t="shared" si="9"/>
        <v>3.5314699074074074</v>
      </c>
    </row>
    <row r="71" spans="7:13" x14ac:dyDescent="0.25">
      <c r="G71" s="68">
        <v>16</v>
      </c>
      <c r="H71">
        <v>17</v>
      </c>
      <c r="I71">
        <v>29</v>
      </c>
      <c r="J71">
        <v>20</v>
      </c>
      <c r="K71">
        <f t="shared" si="12"/>
        <v>1445360</v>
      </c>
      <c r="L71">
        <f t="shared" si="11"/>
        <v>16.728703703703705</v>
      </c>
      <c r="M71" s="51">
        <f t="shared" si="9"/>
        <v>16.728703703703705</v>
      </c>
    </row>
    <row r="72" spans="7:13" x14ac:dyDescent="0.25">
      <c r="G72" s="68">
        <v>40</v>
      </c>
      <c r="H72">
        <v>2</v>
      </c>
      <c r="I72">
        <v>12</v>
      </c>
      <c r="J72">
        <v>8</v>
      </c>
      <c r="K72">
        <f t="shared" si="12"/>
        <v>3463928</v>
      </c>
      <c r="L72">
        <f t="shared" si="11"/>
        <v>40.091759259259256</v>
      </c>
      <c r="M72" s="51">
        <f t="shared" si="9"/>
        <v>40.091759259259256</v>
      </c>
    </row>
    <row r="73" spans="7:13" x14ac:dyDescent="0.25">
      <c r="K73">
        <f t="shared" ref="K73:K83" si="13">G73*$G$8+H73*$H$8+I73*$I$8+J73</f>
        <v>0</v>
      </c>
      <c r="L73">
        <f t="shared" si="11"/>
        <v>0</v>
      </c>
      <c r="M73" s="51">
        <f t="shared" si="9"/>
        <v>0</v>
      </c>
    </row>
    <row r="74" spans="7:13" x14ac:dyDescent="0.25">
      <c r="H74" s="68">
        <v>0</v>
      </c>
      <c r="I74">
        <v>6</v>
      </c>
      <c r="J74">
        <v>45</v>
      </c>
      <c r="K74">
        <f t="shared" si="13"/>
        <v>405</v>
      </c>
      <c r="L74">
        <f t="shared" si="11"/>
        <v>4.6874999999999998E-3</v>
      </c>
      <c r="M74" s="51">
        <f t="shared" si="9"/>
        <v>4.6874999999999998E-3</v>
      </c>
    </row>
    <row r="75" spans="7:13" x14ac:dyDescent="0.25">
      <c r="H75" s="68">
        <v>0</v>
      </c>
      <c r="I75">
        <v>27</v>
      </c>
      <c r="J75">
        <v>0</v>
      </c>
      <c r="K75">
        <f t="shared" si="13"/>
        <v>1620</v>
      </c>
      <c r="L75">
        <f t="shared" si="11"/>
        <v>1.8749999999999999E-2</v>
      </c>
      <c r="M75" s="51">
        <f t="shared" si="9"/>
        <v>1.8749999999999999E-2</v>
      </c>
    </row>
    <row r="76" spans="7:13" x14ac:dyDescent="0.25">
      <c r="H76" s="68">
        <v>1</v>
      </c>
      <c r="I76">
        <v>48</v>
      </c>
      <c r="J76">
        <v>0</v>
      </c>
      <c r="K76">
        <f t="shared" si="13"/>
        <v>6480</v>
      </c>
      <c r="L76">
        <f t="shared" si="11"/>
        <v>7.4999999999999997E-2</v>
      </c>
      <c r="M76" s="51">
        <f t="shared" si="9"/>
        <v>7.4999999999999997E-2</v>
      </c>
    </row>
    <row r="77" spans="7:13" x14ac:dyDescent="0.25">
      <c r="H77" s="68">
        <v>6</v>
      </c>
      <c r="I77">
        <v>28</v>
      </c>
      <c r="J77">
        <v>48</v>
      </c>
      <c r="K77">
        <f t="shared" si="13"/>
        <v>23328</v>
      </c>
      <c r="L77">
        <f t="shared" si="11"/>
        <v>0.26999999999999996</v>
      </c>
      <c r="M77" s="51">
        <f t="shared" si="9"/>
        <v>0.26999999999999996</v>
      </c>
    </row>
    <row r="78" spans="7:13" x14ac:dyDescent="0.25">
      <c r="H78" s="68">
        <v>8</v>
      </c>
      <c r="I78">
        <v>16</v>
      </c>
      <c r="J78">
        <v>2</v>
      </c>
      <c r="K78">
        <f t="shared" si="13"/>
        <v>29762</v>
      </c>
      <c r="L78">
        <f t="shared" si="11"/>
        <v>0.34446759259259258</v>
      </c>
      <c r="M78" s="51">
        <f t="shared" si="9"/>
        <v>0.34446759259259258</v>
      </c>
    </row>
    <row r="79" spans="7:13" x14ac:dyDescent="0.25">
      <c r="H79" s="68">
        <v>10</v>
      </c>
      <c r="I79">
        <v>55</v>
      </c>
      <c r="J79">
        <v>58</v>
      </c>
      <c r="K79">
        <f t="shared" si="13"/>
        <v>39358</v>
      </c>
      <c r="L79">
        <f t="shared" si="11"/>
        <v>0.45553240740740741</v>
      </c>
      <c r="M79" s="51">
        <f t="shared" si="9"/>
        <v>0.45553240740740741</v>
      </c>
    </row>
    <row r="80" spans="7:13" x14ac:dyDescent="0.25">
      <c r="H80" s="68">
        <v>17</v>
      </c>
      <c r="I80">
        <v>30</v>
      </c>
      <c r="J80">
        <v>3</v>
      </c>
      <c r="K80">
        <f t="shared" si="13"/>
        <v>63003</v>
      </c>
      <c r="L80">
        <f t="shared" si="11"/>
        <v>0.72920138888888886</v>
      </c>
      <c r="M80" s="51">
        <f t="shared" si="9"/>
        <v>0.72920138888888886</v>
      </c>
    </row>
    <row r="81" spans="7:13" x14ac:dyDescent="0.25">
      <c r="G81" s="68" t="s">
        <v>106</v>
      </c>
      <c r="H81">
        <v>6</v>
      </c>
      <c r="I81">
        <v>45</v>
      </c>
      <c r="J81">
        <v>19</v>
      </c>
      <c r="K81">
        <f t="shared" si="13"/>
        <v>110719</v>
      </c>
      <c r="L81">
        <f t="shared" si="11"/>
        <v>1.2814699074074076</v>
      </c>
      <c r="M81" s="51">
        <f t="shared" si="9"/>
        <v>1.2814699074074076</v>
      </c>
    </row>
    <row r="82" spans="7:13" x14ac:dyDescent="0.25">
      <c r="G82" s="68" t="s">
        <v>118</v>
      </c>
      <c r="H82">
        <v>9</v>
      </c>
      <c r="I82">
        <v>15</v>
      </c>
      <c r="J82">
        <v>20</v>
      </c>
      <c r="K82">
        <f t="shared" si="13"/>
        <v>724520</v>
      </c>
      <c r="L82">
        <f t="shared" si="11"/>
        <v>8.3856481481481477</v>
      </c>
      <c r="M82" s="51">
        <f t="shared" si="9"/>
        <v>8.3856481481481477</v>
      </c>
    </row>
    <row r="83" spans="7:13" x14ac:dyDescent="0.25">
      <c r="G83" s="68" t="s">
        <v>119</v>
      </c>
      <c r="H83">
        <v>2</v>
      </c>
      <c r="I83">
        <v>12</v>
      </c>
      <c r="J83">
        <v>4</v>
      </c>
      <c r="K83">
        <f t="shared" si="13"/>
        <v>1735924</v>
      </c>
      <c r="L83">
        <f t="shared" si="11"/>
        <v>20.091712962962962</v>
      </c>
      <c r="M83" s="51">
        <f t="shared" si="9"/>
        <v>20.091712962962962</v>
      </c>
    </row>
    <row r="84" spans="7:13" x14ac:dyDescent="0.25">
      <c r="K84">
        <f t="shared" ref="K84:K94" si="14">G84*$G$8+H84*$H$8+I84*$I$8+J84</f>
        <v>0</v>
      </c>
      <c r="L84">
        <f t="shared" si="11"/>
        <v>0</v>
      </c>
      <c r="M84" s="51">
        <f t="shared" si="9"/>
        <v>0</v>
      </c>
    </row>
    <row r="85" spans="7:13" x14ac:dyDescent="0.25">
      <c r="H85" s="68" t="s">
        <v>106</v>
      </c>
      <c r="I85">
        <v>21</v>
      </c>
      <c r="J85">
        <v>0</v>
      </c>
      <c r="K85">
        <f t="shared" si="14"/>
        <v>4860</v>
      </c>
      <c r="L85">
        <f t="shared" si="11"/>
        <v>5.6250000000000001E-2</v>
      </c>
      <c r="M85" s="51">
        <f t="shared" si="9"/>
        <v>5.6250000000000001E-2</v>
      </c>
    </row>
    <row r="86" spans="7:13" x14ac:dyDescent="0.25">
      <c r="H86" s="68" t="s">
        <v>120</v>
      </c>
      <c r="I86">
        <v>24</v>
      </c>
      <c r="J86">
        <v>0</v>
      </c>
      <c r="K86">
        <f t="shared" si="14"/>
        <v>19440</v>
      </c>
      <c r="L86">
        <f t="shared" si="11"/>
        <v>0.22500000000000001</v>
      </c>
      <c r="M86" s="51">
        <f t="shared" si="9"/>
        <v>0.22500000000000001</v>
      </c>
    </row>
    <row r="87" spans="7:13" x14ac:dyDescent="0.25">
      <c r="H87" s="68" t="s">
        <v>117</v>
      </c>
      <c r="I87">
        <v>36</v>
      </c>
      <c r="J87">
        <v>0</v>
      </c>
      <c r="K87">
        <f t="shared" si="14"/>
        <v>77760</v>
      </c>
      <c r="L87">
        <f t="shared" si="11"/>
        <v>0.9</v>
      </c>
      <c r="M87" s="51">
        <f t="shared" si="9"/>
        <v>0.9</v>
      </c>
    </row>
    <row r="88" spans="7:13" x14ac:dyDescent="0.25">
      <c r="G88" s="68">
        <v>1</v>
      </c>
      <c r="H88">
        <v>5</v>
      </c>
      <c r="I88">
        <v>45</v>
      </c>
      <c r="J88">
        <v>36</v>
      </c>
      <c r="K88">
        <f t="shared" si="14"/>
        <v>107136</v>
      </c>
      <c r="L88">
        <f t="shared" si="11"/>
        <v>1.24</v>
      </c>
      <c r="M88" s="51">
        <f t="shared" si="9"/>
        <v>1.24</v>
      </c>
    </row>
    <row r="89" spans="7:13" x14ac:dyDescent="0.25">
      <c r="G89" s="68">
        <v>2</v>
      </c>
      <c r="H89">
        <v>10</v>
      </c>
      <c r="I89">
        <v>36</v>
      </c>
      <c r="J89">
        <v>11</v>
      </c>
      <c r="K89">
        <f t="shared" si="14"/>
        <v>210971</v>
      </c>
      <c r="L89">
        <f t="shared" si="11"/>
        <v>2.4417939814814815</v>
      </c>
      <c r="M89" s="51">
        <f t="shared" si="9"/>
        <v>2.4417939814814815</v>
      </c>
    </row>
    <row r="90" spans="7:13" x14ac:dyDescent="0.25">
      <c r="G90" s="68">
        <v>2</v>
      </c>
      <c r="H90">
        <v>17</v>
      </c>
      <c r="I90">
        <v>35</v>
      </c>
      <c r="J90">
        <v>49</v>
      </c>
      <c r="K90">
        <f t="shared" si="14"/>
        <v>236149</v>
      </c>
      <c r="L90">
        <f t="shared" si="11"/>
        <v>2.7332060185185183</v>
      </c>
      <c r="M90" s="51">
        <f t="shared" si="9"/>
        <v>2.7332060185185183</v>
      </c>
    </row>
    <row r="91" spans="7:13" x14ac:dyDescent="0.25">
      <c r="G91" s="68">
        <v>4</v>
      </c>
      <c r="H91">
        <v>14</v>
      </c>
      <c r="I91">
        <v>55</v>
      </c>
      <c r="J91">
        <v>3</v>
      </c>
      <c r="K91">
        <f t="shared" si="14"/>
        <v>399303</v>
      </c>
      <c r="L91">
        <f t="shared" si="11"/>
        <v>4.6215624999999996</v>
      </c>
      <c r="M91" s="51">
        <f t="shared" si="9"/>
        <v>4.6215624999999996</v>
      </c>
    </row>
    <row r="92" spans="7:13" x14ac:dyDescent="0.25">
      <c r="G92" s="68">
        <v>8</v>
      </c>
      <c r="H92">
        <v>12</v>
      </c>
      <c r="I92">
        <v>45</v>
      </c>
      <c r="J92">
        <v>19</v>
      </c>
      <c r="K92">
        <f t="shared" si="14"/>
        <v>737119</v>
      </c>
      <c r="L92">
        <f t="shared" si="11"/>
        <v>8.5314699074074074</v>
      </c>
      <c r="M92" s="51">
        <f t="shared" si="9"/>
        <v>8.5314699074074074</v>
      </c>
    </row>
    <row r="93" spans="7:13" x14ac:dyDescent="0.25">
      <c r="G93" s="68">
        <v>20</v>
      </c>
      <c r="H93">
        <v>17</v>
      </c>
      <c r="I93">
        <v>29</v>
      </c>
      <c r="J93">
        <v>20</v>
      </c>
      <c r="K93">
        <f t="shared" si="14"/>
        <v>1790960</v>
      </c>
      <c r="L93">
        <f t="shared" si="11"/>
        <v>20.728703703703705</v>
      </c>
      <c r="M93" s="51">
        <f t="shared" si="9"/>
        <v>20.728703703703705</v>
      </c>
    </row>
    <row r="94" spans="7:13" x14ac:dyDescent="0.25">
      <c r="G94" s="68">
        <v>62</v>
      </c>
      <c r="H94">
        <v>2</v>
      </c>
      <c r="I94">
        <v>12</v>
      </c>
      <c r="J94">
        <v>8</v>
      </c>
      <c r="K94">
        <f t="shared" si="14"/>
        <v>5364728</v>
      </c>
      <c r="L94">
        <f t="shared" si="11"/>
        <v>62.091759259259256</v>
      </c>
      <c r="M94" s="51">
        <f t="shared" si="9"/>
        <v>62.091759259259256</v>
      </c>
    </row>
    <row r="95" spans="7:13" x14ac:dyDescent="0.25">
      <c r="K95">
        <f t="shared" ref="K95:K105" si="15">G95*$G$8+H95*$H$8+I95*$I$8+J95</f>
        <v>0</v>
      </c>
      <c r="L95">
        <f t="shared" si="11"/>
        <v>0</v>
      </c>
      <c r="M95" s="51">
        <f t="shared" si="9"/>
        <v>0</v>
      </c>
    </row>
    <row r="96" spans="7:13" x14ac:dyDescent="0.25">
      <c r="G96" s="68"/>
      <c r="H96" s="68">
        <v>0</v>
      </c>
      <c r="I96">
        <v>40</v>
      </c>
      <c r="J96">
        <v>30</v>
      </c>
      <c r="K96">
        <f t="shared" si="15"/>
        <v>2430</v>
      </c>
      <c r="L96">
        <f t="shared" si="11"/>
        <v>2.8125000000000001E-2</v>
      </c>
      <c r="M96" s="51">
        <f t="shared" si="9"/>
        <v>2.8125000000000001E-2</v>
      </c>
    </row>
    <row r="97" spans="7:13" x14ac:dyDescent="0.25">
      <c r="G97" s="68"/>
      <c r="H97" s="68">
        <v>2</v>
      </c>
      <c r="I97">
        <v>42</v>
      </c>
      <c r="J97">
        <v>0</v>
      </c>
      <c r="K97">
        <f t="shared" si="15"/>
        <v>9720</v>
      </c>
      <c r="L97">
        <f t="shared" si="11"/>
        <v>0.1125</v>
      </c>
      <c r="M97" s="51">
        <f t="shared" si="9"/>
        <v>0.1125</v>
      </c>
    </row>
    <row r="98" spans="7:13" x14ac:dyDescent="0.25">
      <c r="G98" s="68"/>
      <c r="H98" s="68">
        <v>10</v>
      </c>
      <c r="I98">
        <v>48</v>
      </c>
      <c r="J98">
        <v>0</v>
      </c>
      <c r="K98">
        <f t="shared" si="15"/>
        <v>38880</v>
      </c>
      <c r="L98">
        <f t="shared" si="11"/>
        <v>0.45</v>
      </c>
      <c r="M98" s="51">
        <f t="shared" si="9"/>
        <v>0.45</v>
      </c>
    </row>
    <row r="99" spans="7:13" x14ac:dyDescent="0.25">
      <c r="G99" s="68"/>
      <c r="H99" s="68">
        <v>14</v>
      </c>
      <c r="I99">
        <v>52</v>
      </c>
      <c r="J99">
        <v>48</v>
      </c>
      <c r="K99">
        <f t="shared" si="15"/>
        <v>53568</v>
      </c>
      <c r="L99">
        <f t="shared" si="11"/>
        <v>0.62</v>
      </c>
      <c r="M99" s="51">
        <f t="shared" si="9"/>
        <v>0.62</v>
      </c>
    </row>
    <row r="100" spans="7:13" x14ac:dyDescent="0.25">
      <c r="G100" s="68" t="s">
        <v>106</v>
      </c>
      <c r="H100">
        <v>1</v>
      </c>
      <c r="I100">
        <v>36</v>
      </c>
      <c r="J100">
        <v>11</v>
      </c>
      <c r="K100">
        <f t="shared" si="15"/>
        <v>92171</v>
      </c>
      <c r="L100">
        <f t="shared" si="11"/>
        <v>1.0667939814814815</v>
      </c>
      <c r="M100" s="51">
        <f t="shared" si="9"/>
        <v>1.0667939814814815</v>
      </c>
    </row>
    <row r="101" spans="7:13" x14ac:dyDescent="0.25">
      <c r="G101" s="68" t="s">
        <v>106</v>
      </c>
      <c r="H101">
        <v>17</v>
      </c>
      <c r="I101">
        <v>35</v>
      </c>
      <c r="J101">
        <v>49</v>
      </c>
      <c r="K101">
        <f t="shared" si="15"/>
        <v>149749</v>
      </c>
      <c r="L101">
        <f t="shared" si="11"/>
        <v>1.7332060185185185</v>
      </c>
      <c r="M101" s="51">
        <f t="shared" si="9"/>
        <v>1.7332060185185185</v>
      </c>
    </row>
    <row r="102" spans="7:13" x14ac:dyDescent="0.25">
      <c r="G102" s="68" t="s">
        <v>110</v>
      </c>
      <c r="H102">
        <v>14</v>
      </c>
      <c r="I102">
        <v>55</v>
      </c>
      <c r="J102">
        <v>3</v>
      </c>
      <c r="K102">
        <f t="shared" si="15"/>
        <v>226503</v>
      </c>
      <c r="L102">
        <f t="shared" si="11"/>
        <v>2.6215625</v>
      </c>
      <c r="M102" s="51">
        <f t="shared" si="9"/>
        <v>2.6215625</v>
      </c>
    </row>
    <row r="103" spans="7:13" x14ac:dyDescent="0.25">
      <c r="G103" s="68" t="s">
        <v>107</v>
      </c>
      <c r="H103">
        <v>12</v>
      </c>
      <c r="I103">
        <v>45</v>
      </c>
      <c r="J103">
        <v>19</v>
      </c>
      <c r="K103">
        <f t="shared" si="15"/>
        <v>564319</v>
      </c>
      <c r="L103">
        <f t="shared" si="11"/>
        <v>6.5314699074074074</v>
      </c>
      <c r="M103" s="51">
        <f t="shared" si="9"/>
        <v>6.5314699074074074</v>
      </c>
    </row>
    <row r="104" spans="7:13" x14ac:dyDescent="0.25">
      <c r="G104" s="68" t="s">
        <v>121</v>
      </c>
      <c r="H104">
        <v>17</v>
      </c>
      <c r="I104">
        <v>29</v>
      </c>
      <c r="J104">
        <v>20</v>
      </c>
      <c r="K104">
        <f t="shared" si="15"/>
        <v>1618160</v>
      </c>
      <c r="L104">
        <f t="shared" si="11"/>
        <v>18.728703703703705</v>
      </c>
      <c r="M104" s="51">
        <f t="shared" si="9"/>
        <v>18.728703703703705</v>
      </c>
    </row>
    <row r="105" spans="7:13" x14ac:dyDescent="0.25">
      <c r="G105" s="68" t="s">
        <v>122</v>
      </c>
      <c r="H105">
        <v>2</v>
      </c>
      <c r="I105">
        <v>12</v>
      </c>
      <c r="J105">
        <v>8</v>
      </c>
      <c r="K105">
        <f t="shared" si="15"/>
        <v>5191928</v>
      </c>
      <c r="L105">
        <f t="shared" si="11"/>
        <v>60.091759259259256</v>
      </c>
      <c r="M105" s="51">
        <f t="shared" si="9"/>
        <v>60.091759259259256</v>
      </c>
    </row>
    <row r="106" spans="7:13" x14ac:dyDescent="0.25">
      <c r="G106" s="68"/>
    </row>
    <row r="107" spans="7:13" x14ac:dyDescent="0.25">
      <c r="J107">
        <v>180</v>
      </c>
      <c r="K107">
        <f t="shared" ref="K107:K115" si="16">G107*$G$8+H107*$H$8+I107*$I$8+J107</f>
        <v>180</v>
      </c>
      <c r="L107">
        <f t="shared" ref="L107:L115" si="17">K107/1440/60</f>
        <v>2.0833333333333333E-3</v>
      </c>
      <c r="M107" s="51">
        <f t="shared" ref="M107:M115" si="18">L107</f>
        <v>2.0833333333333333E-3</v>
      </c>
    </row>
    <row r="108" spans="7:13" x14ac:dyDescent="0.25">
      <c r="J108" s="70">
        <v>270</v>
      </c>
      <c r="K108">
        <f t="shared" si="16"/>
        <v>270</v>
      </c>
      <c r="L108">
        <f t="shared" si="17"/>
        <v>3.1250000000000002E-3</v>
      </c>
      <c r="M108" s="51">
        <f t="shared" si="18"/>
        <v>3.1250000000000002E-3</v>
      </c>
    </row>
    <row r="109" spans="7:13" x14ac:dyDescent="0.25">
      <c r="J109" s="81">
        <v>410</v>
      </c>
      <c r="K109">
        <f t="shared" si="16"/>
        <v>410</v>
      </c>
      <c r="L109">
        <f t="shared" si="17"/>
        <v>4.7453703703703703E-3</v>
      </c>
      <c r="M109" s="51">
        <f t="shared" si="18"/>
        <v>4.7453703703703703E-3</v>
      </c>
    </row>
    <row r="110" spans="7:13" x14ac:dyDescent="0.25">
      <c r="J110" s="70">
        <v>17220</v>
      </c>
      <c r="K110">
        <f t="shared" si="16"/>
        <v>17220</v>
      </c>
      <c r="L110">
        <f t="shared" si="17"/>
        <v>0.19930555555555557</v>
      </c>
      <c r="M110" s="51">
        <f t="shared" si="18"/>
        <v>0.19930555555555557</v>
      </c>
    </row>
    <row r="111" spans="7:13" x14ac:dyDescent="0.25">
      <c r="J111" s="81">
        <v>31100</v>
      </c>
      <c r="K111">
        <f t="shared" si="16"/>
        <v>31100</v>
      </c>
      <c r="L111">
        <f t="shared" si="17"/>
        <v>0.35995370370370366</v>
      </c>
      <c r="M111" s="51">
        <f t="shared" si="18"/>
        <v>0.35995370370370366</v>
      </c>
    </row>
    <row r="112" spans="7:13" x14ac:dyDescent="0.25">
      <c r="J112" s="70">
        <v>64600</v>
      </c>
      <c r="K112">
        <f t="shared" si="16"/>
        <v>64600</v>
      </c>
      <c r="L112">
        <f t="shared" si="17"/>
        <v>0.74768518518518523</v>
      </c>
      <c r="M112" s="51">
        <f t="shared" si="18"/>
        <v>0.74768518518518523</v>
      </c>
    </row>
    <row r="113" spans="4:13" x14ac:dyDescent="0.25">
      <c r="J113" s="81">
        <v>74320</v>
      </c>
      <c r="K113">
        <f t="shared" si="16"/>
        <v>74320</v>
      </c>
      <c r="L113">
        <f t="shared" si="17"/>
        <v>0.86018518518518527</v>
      </c>
      <c r="M113" s="51">
        <f t="shared" si="18"/>
        <v>0.86018518518518527</v>
      </c>
    </row>
    <row r="114" spans="4:13" x14ac:dyDescent="0.25">
      <c r="J114" s="70">
        <v>85680</v>
      </c>
      <c r="K114">
        <f t="shared" si="16"/>
        <v>85680</v>
      </c>
      <c r="L114">
        <f t="shared" si="17"/>
        <v>0.9916666666666667</v>
      </c>
      <c r="M114" s="51">
        <f t="shared" si="18"/>
        <v>0.9916666666666667</v>
      </c>
    </row>
    <row r="115" spans="4:13" x14ac:dyDescent="0.25">
      <c r="J115" s="81">
        <v>98300</v>
      </c>
      <c r="K115">
        <f t="shared" si="16"/>
        <v>98300</v>
      </c>
      <c r="L115">
        <f t="shared" si="17"/>
        <v>1.1377314814814814</v>
      </c>
      <c r="M115" s="51">
        <f t="shared" si="18"/>
        <v>1.1377314814814814</v>
      </c>
    </row>
    <row r="116" spans="4:13" x14ac:dyDescent="0.25">
      <c r="J116" s="70">
        <v>113230</v>
      </c>
      <c r="K116">
        <f t="shared" ref="K116:K127" si="19">G116*$G$8+H116*$H$8+I116*$I$8+J116</f>
        <v>113230</v>
      </c>
      <c r="L116">
        <f t="shared" ref="L116:L127" si="20">K116/1440/60</f>
        <v>1.3105324074074074</v>
      </c>
      <c r="M116" s="51">
        <f t="shared" ref="M116:M127" si="21">L116</f>
        <v>1.3105324074074074</v>
      </c>
    </row>
    <row r="117" spans="4:13" x14ac:dyDescent="0.25">
      <c r="J117" s="81">
        <v>130100</v>
      </c>
      <c r="K117">
        <f t="shared" si="19"/>
        <v>130100</v>
      </c>
      <c r="L117">
        <f t="shared" si="20"/>
        <v>1.5057870370370372</v>
      </c>
      <c r="M117" s="51">
        <f t="shared" si="21"/>
        <v>1.5057870370370372</v>
      </c>
    </row>
    <row r="118" spans="4:13" x14ac:dyDescent="0.25">
      <c r="J118" s="70">
        <v>149650</v>
      </c>
      <c r="K118">
        <f t="shared" si="19"/>
        <v>149650</v>
      </c>
      <c r="L118">
        <f t="shared" si="20"/>
        <v>1.7320601851851853</v>
      </c>
      <c r="M118" s="51">
        <f t="shared" si="21"/>
        <v>1.7320601851851853</v>
      </c>
    </row>
    <row r="119" spans="4:13" x14ac:dyDescent="0.25">
      <c r="J119" s="81">
        <v>165580</v>
      </c>
      <c r="K119">
        <f t="shared" si="19"/>
        <v>165580</v>
      </c>
      <c r="L119">
        <f t="shared" si="20"/>
        <v>1.9164351851851853</v>
      </c>
      <c r="M119" s="51">
        <f t="shared" si="21"/>
        <v>1.9164351851851853</v>
      </c>
    </row>
    <row r="120" spans="4:13" s="83" customFormat="1" x14ac:dyDescent="0.25">
      <c r="D120" s="82"/>
      <c r="J120" s="84">
        <v>197920</v>
      </c>
      <c r="K120" s="83">
        <f t="shared" si="19"/>
        <v>197920</v>
      </c>
      <c r="L120" s="83">
        <f t="shared" si="20"/>
        <v>2.2907407407407407</v>
      </c>
      <c r="M120" s="85">
        <f t="shared" si="21"/>
        <v>2.2907407407407407</v>
      </c>
    </row>
    <row r="121" spans="4:13" x14ac:dyDescent="0.25">
      <c r="J121" s="81">
        <v>273420</v>
      </c>
      <c r="K121">
        <f t="shared" si="19"/>
        <v>273420</v>
      </c>
      <c r="L121">
        <f t="shared" si="20"/>
        <v>3.1645833333333333</v>
      </c>
      <c r="M121" s="86">
        <f>L121</f>
        <v>3.1645833333333333</v>
      </c>
    </row>
    <row r="122" spans="4:13" x14ac:dyDescent="0.25">
      <c r="J122" s="70">
        <v>543660</v>
      </c>
      <c r="K122">
        <f t="shared" si="19"/>
        <v>543660</v>
      </c>
      <c r="L122">
        <f t="shared" si="20"/>
        <v>6.2923611111111111</v>
      </c>
      <c r="M122" s="86">
        <f t="shared" si="21"/>
        <v>6.2923611111111111</v>
      </c>
    </row>
    <row r="123" spans="4:13" x14ac:dyDescent="0.25">
      <c r="J123" s="81">
        <v>662420</v>
      </c>
      <c r="K123">
        <f t="shared" si="19"/>
        <v>662420</v>
      </c>
      <c r="L123">
        <f t="shared" si="20"/>
        <v>7.6668981481481486</v>
      </c>
      <c r="M123" s="86">
        <f t="shared" si="21"/>
        <v>7.6668981481481486</v>
      </c>
    </row>
    <row r="124" spans="4:13" x14ac:dyDescent="0.25">
      <c r="J124" s="70">
        <v>852120</v>
      </c>
      <c r="K124">
        <f t="shared" si="19"/>
        <v>852120</v>
      </c>
      <c r="L124">
        <f t="shared" si="20"/>
        <v>9.8625000000000007</v>
      </c>
      <c r="M124" s="86">
        <f t="shared" si="21"/>
        <v>9.8625000000000007</v>
      </c>
    </row>
    <row r="125" spans="4:13" x14ac:dyDescent="0.25">
      <c r="J125" s="81">
        <v>1533770</v>
      </c>
      <c r="K125">
        <f t="shared" si="19"/>
        <v>1533770</v>
      </c>
      <c r="L125">
        <f t="shared" si="20"/>
        <v>17.751967592592596</v>
      </c>
      <c r="M125" s="86">
        <f t="shared" si="21"/>
        <v>17.751967592592596</v>
      </c>
    </row>
    <row r="126" spans="4:13" x14ac:dyDescent="0.25">
      <c r="J126" s="70"/>
      <c r="K126">
        <f t="shared" si="19"/>
        <v>0</v>
      </c>
      <c r="L126">
        <f t="shared" si="20"/>
        <v>0</v>
      </c>
      <c r="M126" s="86">
        <f t="shared" si="21"/>
        <v>0</v>
      </c>
    </row>
    <row r="127" spans="4:13" x14ac:dyDescent="0.25">
      <c r="J127">
        <v>1595400</v>
      </c>
      <c r="K127">
        <f t="shared" si="19"/>
        <v>1595400</v>
      </c>
      <c r="L127">
        <f t="shared" si="20"/>
        <v>18.465277777777779</v>
      </c>
      <c r="M127" s="86">
        <f t="shared" si="21"/>
        <v>18.465277777777779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>
      <selection activeCell="M76" sqref="M76"/>
    </sheetView>
    <sheetView workbookViewId="1"/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8" t="s">
        <v>0</v>
      </c>
      <c r="B1" s="58" t="s">
        <v>1</v>
      </c>
      <c r="C1" s="58" t="s">
        <v>3</v>
      </c>
      <c r="D1" s="58" t="s">
        <v>2</v>
      </c>
      <c r="E1" s="58" t="s">
        <v>4</v>
      </c>
      <c r="F1" s="58" t="s">
        <v>72</v>
      </c>
      <c r="G1" s="58" t="s">
        <v>73</v>
      </c>
      <c r="H1" s="58" t="s">
        <v>74</v>
      </c>
      <c r="I1" s="58" t="s">
        <v>94</v>
      </c>
      <c r="J1" s="45"/>
    </row>
    <row r="2" spans="1:24" x14ac:dyDescent="0.25">
      <c r="A2" s="54">
        <v>0</v>
      </c>
      <c r="B2" s="55">
        <v>0</v>
      </c>
      <c r="C2" s="55">
        <v>0</v>
      </c>
      <c r="D2" s="55">
        <v>0</v>
      </c>
      <c r="E2" s="55">
        <v>0</v>
      </c>
      <c r="F2" s="54">
        <v>0</v>
      </c>
      <c r="G2" s="54">
        <v>0</v>
      </c>
      <c r="H2" s="54">
        <v>125</v>
      </c>
      <c r="I2" s="54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4">
        <v>1</v>
      </c>
      <c r="B3" s="56">
        <v>520</v>
      </c>
      <c r="C3" s="56">
        <v>860</v>
      </c>
      <c r="D3" s="56">
        <v>860</v>
      </c>
      <c r="E3" s="56">
        <v>630</v>
      </c>
      <c r="F3" s="19">
        <v>1.7361111111111112E-2</v>
      </c>
      <c r="G3" s="56">
        <f>F3*1440*60</f>
        <v>1500</v>
      </c>
      <c r="H3" s="57">
        <f>H2+J3</f>
        <v>130</v>
      </c>
      <c r="I3" s="57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4">
        <v>2</v>
      </c>
      <c r="B4" s="56">
        <v>1710</v>
      </c>
      <c r="C4" s="56">
        <v>2860</v>
      </c>
      <c r="D4" s="56">
        <v>2860</v>
      </c>
      <c r="E4" s="56">
        <v>2090</v>
      </c>
      <c r="F4" s="19">
        <v>6.805555555555555E-2</v>
      </c>
      <c r="G4" s="56">
        <f>F4*1440*60</f>
        <v>5879.9999999999991</v>
      </c>
      <c r="H4" s="57">
        <f t="shared" ref="H4:H12" si="0">H3+J4</f>
        <v>140</v>
      </c>
      <c r="I4" s="57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4">
        <v>3</v>
      </c>
      <c r="B5" s="56">
        <v>5140</v>
      </c>
      <c r="C5" s="56">
        <v>8560</v>
      </c>
      <c r="D5" s="56">
        <v>8560</v>
      </c>
      <c r="E5" s="56">
        <v>6280</v>
      </c>
      <c r="F5" s="19">
        <v>0.14097222222222222</v>
      </c>
      <c r="G5" s="56">
        <f>F5*1440*60</f>
        <v>12180</v>
      </c>
      <c r="H5" s="57">
        <f t="shared" si="0"/>
        <v>155</v>
      </c>
      <c r="I5" s="57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4">
        <v>4</v>
      </c>
      <c r="B6" s="56">
        <v>17130</v>
      </c>
      <c r="C6" s="56">
        <v>28540</v>
      </c>
      <c r="D6" s="56">
        <v>28540</v>
      </c>
      <c r="E6" s="56">
        <v>20940</v>
      </c>
      <c r="F6" s="19">
        <v>0.40277777777777773</v>
      </c>
      <c r="G6" s="56">
        <f>F6*1440*60</f>
        <v>34799.999999999993</v>
      </c>
      <c r="H6" s="57">
        <f t="shared" si="0"/>
        <v>175</v>
      </c>
      <c r="I6" s="57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4">
        <v>5</v>
      </c>
      <c r="B7" s="56">
        <v>42820</v>
      </c>
      <c r="C7" s="56">
        <v>71360</v>
      </c>
      <c r="D7" s="56">
        <v>71360</v>
      </c>
      <c r="E7" s="56">
        <v>52330</v>
      </c>
      <c r="F7" s="19">
        <v>0.91388888888888886</v>
      </c>
      <c r="G7" s="56">
        <f>F7*1440*60</f>
        <v>78960</v>
      </c>
      <c r="H7" s="57">
        <f t="shared" si="0"/>
        <v>205</v>
      </c>
      <c r="I7" s="57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4">
        <v>6</v>
      </c>
      <c r="B8" s="56">
        <v>85630</v>
      </c>
      <c r="C8" s="56">
        <v>142720</v>
      </c>
      <c r="D8" s="56">
        <v>194660</v>
      </c>
      <c r="E8" s="56">
        <v>104660</v>
      </c>
      <c r="F8" s="54" t="s">
        <v>79</v>
      </c>
      <c r="G8" s="56">
        <f>S8+R8*60+Q8*60*60+P8*24*60*60</f>
        <v>118020</v>
      </c>
      <c r="H8" s="57">
        <f t="shared" si="0"/>
        <v>245</v>
      </c>
      <c r="I8" s="57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4">
        <v>7</v>
      </c>
      <c r="B9" s="56">
        <v>428140</v>
      </c>
      <c r="C9" s="56">
        <v>713570</v>
      </c>
      <c r="D9" s="56">
        <v>713570</v>
      </c>
      <c r="E9" s="56">
        <v>523290</v>
      </c>
      <c r="F9" s="54" t="s">
        <v>80</v>
      </c>
      <c r="G9" s="56">
        <f>S9+R9*60+Q9*60*60+P9*24*60*60</f>
        <v>353940</v>
      </c>
      <c r="H9" s="57">
        <f t="shared" si="0"/>
        <v>295</v>
      </c>
      <c r="I9" s="57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4">
        <v>8</v>
      </c>
      <c r="B10" s="56">
        <v>856030</v>
      </c>
      <c r="C10" s="56">
        <v>1427140</v>
      </c>
      <c r="D10" s="56">
        <v>1427140</v>
      </c>
      <c r="E10" s="56">
        <v>1046570</v>
      </c>
      <c r="F10" s="54" t="s">
        <v>81</v>
      </c>
      <c r="G10" s="56">
        <f>S10+R10*60+Q10*60*60+P10*24*60*60</f>
        <v>1061700</v>
      </c>
      <c r="H10" s="57">
        <f t="shared" si="0"/>
        <v>355</v>
      </c>
      <c r="I10" s="57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4">
        <v>9</v>
      </c>
      <c r="B11" s="56">
        <v>1712570</v>
      </c>
      <c r="C11" s="56">
        <v>2854280</v>
      </c>
      <c r="D11" s="56">
        <v>2854280</v>
      </c>
      <c r="E11" s="56">
        <v>3093140</v>
      </c>
      <c r="F11" s="54" t="s">
        <v>82</v>
      </c>
      <c r="G11" s="56">
        <f>S11+R11*60+Q11*60*60+P11*24*60*60</f>
        <v>3185100</v>
      </c>
      <c r="H11" s="57">
        <f t="shared" si="0"/>
        <v>425</v>
      </c>
      <c r="I11" s="57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4">
        <v>10</v>
      </c>
      <c r="B12" s="56">
        <v>3425140</v>
      </c>
      <c r="C12" s="56">
        <v>5708570</v>
      </c>
      <c r="D12" s="56">
        <v>5708570</v>
      </c>
      <c r="E12" s="56">
        <v>15464810</v>
      </c>
      <c r="F12" s="54" t="s">
        <v>83</v>
      </c>
      <c r="G12" s="56">
        <f>S12+R12*60+Q12*60*60+P12*24*60*60</f>
        <v>7962720</v>
      </c>
      <c r="H12" s="57">
        <f t="shared" si="0"/>
        <v>505</v>
      </c>
      <c r="I12" s="57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1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1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1" x14ac:dyDescent="0.25">
      <c r="A19" s="44" t="s">
        <v>101</v>
      </c>
      <c r="B19" s="45"/>
      <c r="C19" s="45"/>
      <c r="D19" s="45"/>
      <c r="E19" s="45"/>
      <c r="J19" s="45"/>
    </row>
    <row r="20" spans="1:21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1" s="7" customFormat="1" x14ac:dyDescent="0.25">
      <c r="A21" s="58" t="s">
        <v>102</v>
      </c>
      <c r="B21" s="58">
        <f>H2</f>
        <v>125</v>
      </c>
      <c r="C21" s="59">
        <f>H3</f>
        <v>130</v>
      </c>
      <c r="D21" s="59">
        <f>H4</f>
        <v>140</v>
      </c>
      <c r="E21" s="59">
        <f>H5</f>
        <v>155</v>
      </c>
      <c r="F21" s="59">
        <f>H6</f>
        <v>175</v>
      </c>
      <c r="G21" s="59">
        <f>H7</f>
        <v>205</v>
      </c>
      <c r="H21" s="59">
        <f>H8</f>
        <v>245</v>
      </c>
      <c r="I21" s="59">
        <f>H9</f>
        <v>295</v>
      </c>
      <c r="J21" s="59">
        <f>H10</f>
        <v>355</v>
      </c>
      <c r="K21" s="59">
        <f>H11</f>
        <v>425</v>
      </c>
      <c r="L21" s="59">
        <f>H12</f>
        <v>505</v>
      </c>
    </row>
    <row r="22" spans="1:21" ht="15.75" x14ac:dyDescent="0.3">
      <c r="A22" s="61">
        <v>125000</v>
      </c>
      <c r="B22" s="60">
        <f t="shared" ref="B22:B40" si="3">$A22/B$21/(60)</f>
        <v>16.666666666666668</v>
      </c>
      <c r="C22" s="60">
        <f t="shared" ref="C22:L37" si="4">$A22/C$21/(60)</f>
        <v>16.025641025641026</v>
      </c>
      <c r="D22" s="60">
        <f t="shared" si="4"/>
        <v>14.880952380952381</v>
      </c>
      <c r="E22" s="60">
        <f t="shared" si="4"/>
        <v>13.440860215053764</v>
      </c>
      <c r="F22" s="60">
        <f t="shared" si="4"/>
        <v>11.904761904761905</v>
      </c>
      <c r="G22" s="60">
        <f t="shared" si="4"/>
        <v>10.16260162601626</v>
      </c>
      <c r="H22" s="60">
        <f t="shared" si="4"/>
        <v>8.5034013605442187</v>
      </c>
      <c r="I22" s="60">
        <f t="shared" si="4"/>
        <v>7.0621468926553668</v>
      </c>
      <c r="J22" s="60">
        <f t="shared" si="4"/>
        <v>5.868544600938967</v>
      </c>
      <c r="K22" s="60">
        <f t="shared" si="4"/>
        <v>4.9019607843137258</v>
      </c>
      <c r="L22" s="60">
        <f t="shared" si="4"/>
        <v>4.1254125412541258</v>
      </c>
      <c r="N22" s="47"/>
      <c r="O22" s="47"/>
      <c r="P22" s="47"/>
      <c r="Q22" s="47"/>
      <c r="R22" s="47"/>
      <c r="S22" s="47"/>
      <c r="T22" s="47"/>
      <c r="U22" s="47"/>
    </row>
    <row r="23" spans="1:21" ht="15.75" x14ac:dyDescent="0.3">
      <c r="A23" s="61">
        <v>180000</v>
      </c>
      <c r="B23" s="60">
        <f t="shared" si="3"/>
        <v>24</v>
      </c>
      <c r="C23" s="60">
        <f t="shared" si="4"/>
        <v>23.076923076923077</v>
      </c>
      <c r="D23" s="60">
        <f t="shared" si="4"/>
        <v>21.428571428571431</v>
      </c>
      <c r="E23" s="60">
        <f t="shared" si="4"/>
        <v>19.35483870967742</v>
      </c>
      <c r="F23" s="60">
        <f t="shared" si="4"/>
        <v>17.142857142857146</v>
      </c>
      <c r="G23" s="60">
        <f t="shared" si="4"/>
        <v>14.634146341463413</v>
      </c>
      <c r="H23" s="60">
        <f t="shared" si="4"/>
        <v>12.244897959183673</v>
      </c>
      <c r="I23" s="60">
        <f t="shared" si="4"/>
        <v>10.169491525423728</v>
      </c>
      <c r="J23" s="60">
        <f t="shared" si="4"/>
        <v>8.4507042253521139</v>
      </c>
      <c r="K23" s="60">
        <f t="shared" si="4"/>
        <v>7.0588235294117645</v>
      </c>
      <c r="L23" s="60">
        <f t="shared" si="4"/>
        <v>5.9405940594059405</v>
      </c>
      <c r="N23" s="47"/>
      <c r="O23" s="47"/>
      <c r="P23" s="47"/>
      <c r="Q23" s="47"/>
      <c r="R23" s="47"/>
      <c r="S23" s="47"/>
      <c r="U23" s="47"/>
    </row>
    <row r="24" spans="1:21" ht="15.75" x14ac:dyDescent="0.3">
      <c r="A24" s="61">
        <v>200000</v>
      </c>
      <c r="B24" s="60">
        <f t="shared" si="3"/>
        <v>26.666666666666668</v>
      </c>
      <c r="C24" s="60">
        <f t="shared" si="4"/>
        <v>25.641025641025642</v>
      </c>
      <c r="D24" s="60">
        <f t="shared" si="4"/>
        <v>23.80952380952381</v>
      </c>
      <c r="E24" s="60">
        <f t="shared" si="4"/>
        <v>21.50537634408602</v>
      </c>
      <c r="F24" s="60">
        <f t="shared" si="4"/>
        <v>19.047619047619047</v>
      </c>
      <c r="G24" s="60">
        <f t="shared" si="4"/>
        <v>16.260162601626018</v>
      </c>
      <c r="H24" s="60">
        <f t="shared" si="4"/>
        <v>13.605442176870749</v>
      </c>
      <c r="I24" s="60">
        <f t="shared" si="4"/>
        <v>11.299435028248586</v>
      </c>
      <c r="J24" s="60">
        <f t="shared" si="4"/>
        <v>9.3896713615023462</v>
      </c>
      <c r="K24" s="60">
        <f t="shared" si="4"/>
        <v>7.8431372549019605</v>
      </c>
      <c r="L24" s="60">
        <f t="shared" si="4"/>
        <v>6.6006600660066006</v>
      </c>
      <c r="N24" s="47"/>
      <c r="O24" s="47"/>
      <c r="P24" s="47"/>
      <c r="Q24" s="47"/>
      <c r="R24" s="47"/>
      <c r="S24" s="47"/>
      <c r="U24" s="47"/>
    </row>
    <row r="25" spans="1:21" ht="15.75" x14ac:dyDescent="0.3">
      <c r="A25" s="61">
        <v>250000</v>
      </c>
      <c r="B25" s="60">
        <f t="shared" si="3"/>
        <v>33.333333333333336</v>
      </c>
      <c r="C25" s="60">
        <f t="shared" si="4"/>
        <v>32.051282051282051</v>
      </c>
      <c r="D25" s="60">
        <f t="shared" si="4"/>
        <v>29.761904761904763</v>
      </c>
      <c r="E25" s="60">
        <f t="shared" si="4"/>
        <v>26.881720430107528</v>
      </c>
      <c r="F25" s="60">
        <f t="shared" si="4"/>
        <v>23.80952380952381</v>
      </c>
      <c r="G25" s="60">
        <f t="shared" si="4"/>
        <v>20.325203252032519</v>
      </c>
      <c r="H25" s="60">
        <f t="shared" si="4"/>
        <v>17.006802721088437</v>
      </c>
      <c r="I25" s="60">
        <f t="shared" si="4"/>
        <v>14.124293785310734</v>
      </c>
      <c r="J25" s="60">
        <f t="shared" si="4"/>
        <v>11.737089201877934</v>
      </c>
      <c r="K25" s="60">
        <f t="shared" si="4"/>
        <v>9.8039215686274517</v>
      </c>
      <c r="L25" s="60">
        <f t="shared" si="4"/>
        <v>8.2508250825082516</v>
      </c>
      <c r="N25" s="47"/>
      <c r="O25" s="47"/>
      <c r="P25" s="47"/>
      <c r="Q25" s="47"/>
      <c r="R25" s="47"/>
      <c r="S25" s="47"/>
      <c r="U25" s="47"/>
    </row>
    <row r="26" spans="1:21" ht="15.75" x14ac:dyDescent="0.3">
      <c r="A26" s="61">
        <v>300000</v>
      </c>
      <c r="B26" s="60">
        <f t="shared" si="3"/>
        <v>40</v>
      </c>
      <c r="C26" s="60">
        <f t="shared" si="4"/>
        <v>38.46153846153846</v>
      </c>
      <c r="D26" s="60">
        <f t="shared" si="4"/>
        <v>35.714285714285708</v>
      </c>
      <c r="E26" s="60">
        <f t="shared" si="4"/>
        <v>32.258064516129032</v>
      </c>
      <c r="F26" s="60">
        <f t="shared" si="4"/>
        <v>28.571428571428569</v>
      </c>
      <c r="G26" s="60">
        <f t="shared" si="4"/>
        <v>24.390243902439025</v>
      </c>
      <c r="H26" s="60">
        <f t="shared" si="4"/>
        <v>20.408163265306122</v>
      </c>
      <c r="I26" s="60">
        <f t="shared" si="4"/>
        <v>16.949152542372882</v>
      </c>
      <c r="J26" s="60">
        <f t="shared" si="4"/>
        <v>14.084507042253522</v>
      </c>
      <c r="K26" s="60">
        <f t="shared" si="4"/>
        <v>11.76470588235294</v>
      </c>
      <c r="L26" s="60">
        <f t="shared" si="4"/>
        <v>9.9009900990099009</v>
      </c>
      <c r="N26" s="47"/>
      <c r="O26" s="47"/>
      <c r="P26" s="47"/>
      <c r="Q26" s="47"/>
      <c r="R26" s="47"/>
      <c r="S26" s="47"/>
      <c r="U26" s="47"/>
    </row>
    <row r="27" spans="1:21" ht="15.75" x14ac:dyDescent="0.3">
      <c r="A27" s="61">
        <v>350000</v>
      </c>
      <c r="B27" s="60">
        <f t="shared" si="3"/>
        <v>46.666666666666664</v>
      </c>
      <c r="C27" s="60">
        <f t="shared" si="4"/>
        <v>44.871794871794876</v>
      </c>
      <c r="D27" s="60">
        <f t="shared" si="4"/>
        <v>41.666666666666664</v>
      </c>
      <c r="E27" s="60">
        <f t="shared" si="4"/>
        <v>37.634408602150536</v>
      </c>
      <c r="F27" s="60">
        <f t="shared" si="4"/>
        <v>33.333333333333336</v>
      </c>
      <c r="G27" s="60">
        <f t="shared" si="4"/>
        <v>28.455284552845526</v>
      </c>
      <c r="H27" s="60">
        <f t="shared" si="4"/>
        <v>23.80952380952381</v>
      </c>
      <c r="I27" s="60">
        <f t="shared" si="4"/>
        <v>19.774011299435028</v>
      </c>
      <c r="J27" s="60">
        <f t="shared" si="4"/>
        <v>16.431924882629108</v>
      </c>
      <c r="K27" s="60">
        <f t="shared" si="4"/>
        <v>13.725490196078431</v>
      </c>
      <c r="L27" s="60">
        <f t="shared" si="4"/>
        <v>11.551155115511552</v>
      </c>
      <c r="N27" s="47"/>
      <c r="O27" s="47"/>
      <c r="P27" s="47"/>
      <c r="Q27" s="47"/>
      <c r="R27" s="47"/>
      <c r="S27" s="47"/>
      <c r="U27" s="47"/>
    </row>
    <row r="28" spans="1:21" ht="15.75" x14ac:dyDescent="0.3">
      <c r="A28" s="61">
        <v>425000</v>
      </c>
      <c r="B28" s="60">
        <f t="shared" si="3"/>
        <v>56.666666666666664</v>
      </c>
      <c r="C28" s="60">
        <f t="shared" si="4"/>
        <v>54.487179487179482</v>
      </c>
      <c r="D28" s="60">
        <f t="shared" si="4"/>
        <v>50.595238095238095</v>
      </c>
      <c r="E28" s="60">
        <f t="shared" si="4"/>
        <v>45.6989247311828</v>
      </c>
      <c r="F28" s="60">
        <f t="shared" si="4"/>
        <v>40.476190476190474</v>
      </c>
      <c r="G28" s="60">
        <f t="shared" si="4"/>
        <v>34.552845528455279</v>
      </c>
      <c r="H28" s="60">
        <f t="shared" si="4"/>
        <v>28.911564625850342</v>
      </c>
      <c r="I28" s="60">
        <f t="shared" si="4"/>
        <v>24.011299435028249</v>
      </c>
      <c r="J28" s="60">
        <f t="shared" si="4"/>
        <v>19.953051643192488</v>
      </c>
      <c r="K28" s="60">
        <f t="shared" si="4"/>
        <v>16.666666666666668</v>
      </c>
      <c r="L28" s="60">
        <f t="shared" si="4"/>
        <v>14.026402640264026</v>
      </c>
      <c r="N28" s="47"/>
      <c r="O28" s="47"/>
      <c r="P28" s="47"/>
      <c r="Q28" s="47"/>
      <c r="R28" s="47"/>
      <c r="S28" s="47"/>
      <c r="U28" s="47"/>
    </row>
    <row r="29" spans="1:21" ht="15.75" x14ac:dyDescent="0.3">
      <c r="A29" s="61">
        <v>500000</v>
      </c>
      <c r="B29" s="60">
        <f t="shared" si="3"/>
        <v>66.666666666666671</v>
      </c>
      <c r="C29" s="60">
        <f t="shared" si="4"/>
        <v>64.102564102564102</v>
      </c>
      <c r="D29" s="60">
        <f t="shared" si="4"/>
        <v>59.523809523809526</v>
      </c>
      <c r="E29" s="60">
        <f t="shared" si="4"/>
        <v>53.763440860215056</v>
      </c>
      <c r="F29" s="60">
        <f t="shared" si="4"/>
        <v>47.61904761904762</v>
      </c>
      <c r="G29" s="60">
        <f t="shared" si="4"/>
        <v>40.650406504065039</v>
      </c>
      <c r="H29" s="60">
        <f t="shared" si="4"/>
        <v>34.013605442176875</v>
      </c>
      <c r="I29" s="60">
        <f t="shared" si="4"/>
        <v>28.248587570621467</v>
      </c>
      <c r="J29" s="60">
        <f t="shared" si="4"/>
        <v>23.474178403755868</v>
      </c>
      <c r="K29" s="60">
        <f t="shared" si="4"/>
        <v>19.607843137254903</v>
      </c>
      <c r="L29" s="60">
        <f t="shared" si="4"/>
        <v>16.501650165016503</v>
      </c>
      <c r="N29" s="47"/>
      <c r="O29" s="47"/>
      <c r="P29" s="47"/>
      <c r="Q29" s="47"/>
      <c r="R29" s="47"/>
      <c r="S29" s="47"/>
      <c r="U29" s="47"/>
    </row>
    <row r="30" spans="1:21" ht="15.75" x14ac:dyDescent="0.3">
      <c r="A30" s="61">
        <v>700000</v>
      </c>
      <c r="B30" s="60">
        <f t="shared" si="3"/>
        <v>93.333333333333329</v>
      </c>
      <c r="C30" s="60">
        <f t="shared" si="4"/>
        <v>89.743589743589752</v>
      </c>
      <c r="D30" s="60">
        <f t="shared" si="4"/>
        <v>83.333333333333329</v>
      </c>
      <c r="E30" s="60">
        <f t="shared" si="4"/>
        <v>75.268817204301072</v>
      </c>
      <c r="F30" s="60">
        <f t="shared" si="4"/>
        <v>66.666666666666671</v>
      </c>
      <c r="G30" s="60">
        <f t="shared" si="4"/>
        <v>56.910569105691053</v>
      </c>
      <c r="H30" s="60">
        <f t="shared" si="4"/>
        <v>47.61904761904762</v>
      </c>
      <c r="I30" s="60">
        <f t="shared" si="4"/>
        <v>39.548022598870055</v>
      </c>
      <c r="J30" s="60">
        <f t="shared" si="4"/>
        <v>32.863849765258216</v>
      </c>
      <c r="K30" s="60">
        <f t="shared" si="4"/>
        <v>27.450980392156861</v>
      </c>
      <c r="L30" s="60">
        <f t="shared" si="4"/>
        <v>23.102310231023104</v>
      </c>
      <c r="N30" s="47"/>
      <c r="O30" s="47"/>
      <c r="P30" s="47"/>
      <c r="Q30" s="47"/>
      <c r="R30" s="47"/>
      <c r="S30" s="47"/>
      <c r="U30" s="47"/>
    </row>
    <row r="31" spans="1:21" ht="15.75" x14ac:dyDescent="0.3">
      <c r="A31" s="61">
        <v>750000</v>
      </c>
      <c r="B31" s="60">
        <f t="shared" si="3"/>
        <v>100</v>
      </c>
      <c r="C31" s="60">
        <f t="shared" si="4"/>
        <v>96.15384615384616</v>
      </c>
      <c r="D31" s="60">
        <f t="shared" si="4"/>
        <v>89.285714285714278</v>
      </c>
      <c r="E31" s="60">
        <f t="shared" si="4"/>
        <v>80.645161290322591</v>
      </c>
      <c r="F31" s="60">
        <f t="shared" si="4"/>
        <v>71.428571428571416</v>
      </c>
      <c r="G31" s="60">
        <f t="shared" si="4"/>
        <v>60.975609756097562</v>
      </c>
      <c r="H31" s="60">
        <f t="shared" si="4"/>
        <v>51.020408163265309</v>
      </c>
      <c r="I31" s="60">
        <f t="shared" si="4"/>
        <v>42.372881355932208</v>
      </c>
      <c r="J31" s="60">
        <f t="shared" si="4"/>
        <v>35.2112676056338</v>
      </c>
      <c r="K31" s="60">
        <f t="shared" si="4"/>
        <v>29.411764705882355</v>
      </c>
      <c r="L31" s="60">
        <f t="shared" si="4"/>
        <v>24.75247524752475</v>
      </c>
      <c r="N31" s="47"/>
      <c r="O31" s="47"/>
      <c r="P31" s="47"/>
      <c r="Q31" s="47"/>
      <c r="R31" s="47"/>
      <c r="S31" s="47"/>
      <c r="U31" s="47"/>
    </row>
    <row r="32" spans="1:21" ht="15.75" x14ac:dyDescent="0.3">
      <c r="A32" s="61">
        <v>900000</v>
      </c>
      <c r="B32" s="60">
        <f t="shared" si="3"/>
        <v>120</v>
      </c>
      <c r="C32" s="60">
        <f t="shared" si="4"/>
        <v>115.38461538461539</v>
      </c>
      <c r="D32" s="60">
        <f t="shared" si="4"/>
        <v>107.14285714285714</v>
      </c>
      <c r="E32" s="60">
        <f t="shared" si="4"/>
        <v>96.774193548387089</v>
      </c>
      <c r="F32" s="60">
        <f t="shared" si="4"/>
        <v>85.714285714285722</v>
      </c>
      <c r="G32" s="60">
        <f t="shared" si="4"/>
        <v>73.170731707317074</v>
      </c>
      <c r="H32" s="60">
        <f t="shared" si="4"/>
        <v>61.224489795918366</v>
      </c>
      <c r="I32" s="60">
        <f t="shared" si="4"/>
        <v>50.847457627118644</v>
      </c>
      <c r="J32" s="60">
        <f t="shared" si="4"/>
        <v>42.253521126760567</v>
      </c>
      <c r="K32" s="60">
        <f t="shared" si="4"/>
        <v>35.294117647058819</v>
      </c>
      <c r="L32" s="60">
        <f t="shared" si="4"/>
        <v>29.702970297029704</v>
      </c>
      <c r="N32" s="47"/>
      <c r="O32" s="47"/>
      <c r="P32" s="47"/>
      <c r="Q32" s="47"/>
      <c r="R32" s="47"/>
      <c r="S32" s="47"/>
      <c r="U32" s="47"/>
    </row>
    <row r="33" spans="1:21" ht="15.75" x14ac:dyDescent="0.3">
      <c r="A33" s="61">
        <v>950000</v>
      </c>
      <c r="B33" s="60">
        <f t="shared" si="3"/>
        <v>126.66666666666667</v>
      </c>
      <c r="C33" s="60">
        <f t="shared" si="4"/>
        <v>121.7948717948718</v>
      </c>
      <c r="D33" s="60">
        <f t="shared" si="4"/>
        <v>113.09523809523809</v>
      </c>
      <c r="E33" s="60">
        <f t="shared" si="4"/>
        <v>102.15053763440861</v>
      </c>
      <c r="F33" s="60">
        <f t="shared" si="4"/>
        <v>90.476190476190467</v>
      </c>
      <c r="G33" s="60">
        <f t="shared" si="4"/>
        <v>77.235772357723576</v>
      </c>
      <c r="H33" s="60">
        <f t="shared" si="4"/>
        <v>64.625850340136054</v>
      </c>
      <c r="I33" s="60">
        <f t="shared" si="4"/>
        <v>53.672316384180796</v>
      </c>
      <c r="J33" s="60">
        <f t="shared" si="4"/>
        <v>44.600938967136152</v>
      </c>
      <c r="K33" s="60">
        <f t="shared" si="4"/>
        <v>37.254901960784316</v>
      </c>
      <c r="L33" s="60">
        <f t="shared" si="4"/>
        <v>31.353135313531354</v>
      </c>
      <c r="N33" s="47"/>
      <c r="O33" s="47"/>
      <c r="P33" s="47"/>
      <c r="Q33" s="47"/>
      <c r="R33" s="47"/>
      <c r="S33" s="47"/>
      <c r="U33" s="47"/>
    </row>
    <row r="34" spans="1:21" ht="15.75" x14ac:dyDescent="0.3">
      <c r="A34" s="61">
        <v>1200000</v>
      </c>
      <c r="B34" s="60">
        <f t="shared" si="3"/>
        <v>160</v>
      </c>
      <c r="C34" s="60">
        <f t="shared" si="4"/>
        <v>153.84615384615384</v>
      </c>
      <c r="D34" s="60">
        <f t="shared" si="4"/>
        <v>142.85714285714283</v>
      </c>
      <c r="E34" s="60">
        <f t="shared" si="4"/>
        <v>129.03225806451613</v>
      </c>
      <c r="F34" s="60">
        <f t="shared" si="4"/>
        <v>114.28571428571428</v>
      </c>
      <c r="G34" s="60">
        <f t="shared" si="4"/>
        <v>97.560975609756099</v>
      </c>
      <c r="H34" s="60">
        <f t="shared" si="4"/>
        <v>81.632653061224488</v>
      </c>
      <c r="I34" s="60">
        <f t="shared" si="4"/>
        <v>67.79661016949153</v>
      </c>
      <c r="J34" s="60">
        <f t="shared" si="4"/>
        <v>56.338028169014088</v>
      </c>
      <c r="K34" s="60">
        <f t="shared" si="4"/>
        <v>47.058823529411761</v>
      </c>
      <c r="L34" s="60">
        <f t="shared" si="4"/>
        <v>39.603960396039604</v>
      </c>
      <c r="N34" s="47"/>
      <c r="O34" s="47"/>
      <c r="P34" s="47"/>
      <c r="Q34" s="47"/>
      <c r="R34" s="47"/>
      <c r="S34" s="47"/>
      <c r="U34" s="47"/>
    </row>
    <row r="35" spans="1:21" ht="15.75" x14ac:dyDescent="0.3">
      <c r="A35" s="61">
        <v>1250000</v>
      </c>
      <c r="B35" s="60">
        <f t="shared" si="3"/>
        <v>166.66666666666666</v>
      </c>
      <c r="C35" s="60">
        <f t="shared" si="4"/>
        <v>160.25641025641025</v>
      </c>
      <c r="D35" s="60">
        <f t="shared" si="4"/>
        <v>148.80952380952382</v>
      </c>
      <c r="E35" s="60">
        <f t="shared" si="4"/>
        <v>134.40860215053763</v>
      </c>
      <c r="F35" s="60">
        <f t="shared" si="4"/>
        <v>119.04761904761905</v>
      </c>
      <c r="G35" s="60">
        <f t="shared" si="4"/>
        <v>101.62601626016261</v>
      </c>
      <c r="H35" s="60">
        <f t="shared" si="4"/>
        <v>85.034013605442183</v>
      </c>
      <c r="I35" s="60">
        <f t="shared" si="4"/>
        <v>70.621468926553675</v>
      </c>
      <c r="J35" s="60">
        <f t="shared" si="4"/>
        <v>58.685446009389672</v>
      </c>
      <c r="K35" s="60">
        <f t="shared" si="4"/>
        <v>49.019607843137251</v>
      </c>
      <c r="L35" s="60">
        <f t="shared" si="4"/>
        <v>41.254125412541256</v>
      </c>
      <c r="N35" s="47"/>
      <c r="O35" s="47"/>
      <c r="P35" s="47"/>
      <c r="Q35" s="47"/>
      <c r="R35" s="47"/>
      <c r="S35" s="47"/>
      <c r="U35" s="47"/>
    </row>
    <row r="36" spans="1:21" ht="15.75" x14ac:dyDescent="0.3">
      <c r="A36" s="61">
        <v>1600000</v>
      </c>
      <c r="B36" s="60">
        <f t="shared" si="3"/>
        <v>213.33333333333334</v>
      </c>
      <c r="C36" s="60">
        <f t="shared" si="4"/>
        <v>205.12820512820514</v>
      </c>
      <c r="D36" s="60">
        <f t="shared" si="4"/>
        <v>190.47619047619048</v>
      </c>
      <c r="E36" s="60">
        <f t="shared" si="4"/>
        <v>172.04301075268816</v>
      </c>
      <c r="F36" s="60">
        <f t="shared" si="4"/>
        <v>152.38095238095238</v>
      </c>
      <c r="G36" s="60">
        <f t="shared" si="4"/>
        <v>130.08130081300814</v>
      </c>
      <c r="H36" s="60">
        <f t="shared" si="4"/>
        <v>108.84353741496599</v>
      </c>
      <c r="I36" s="60">
        <f t="shared" si="4"/>
        <v>90.395480225988692</v>
      </c>
      <c r="J36" s="60">
        <f t="shared" si="4"/>
        <v>75.117370892018769</v>
      </c>
      <c r="K36" s="60">
        <f t="shared" si="4"/>
        <v>62.745098039215684</v>
      </c>
      <c r="L36" s="60">
        <f t="shared" si="4"/>
        <v>52.805280528052805</v>
      </c>
      <c r="N36" s="47"/>
      <c r="O36" s="47"/>
      <c r="P36" s="47"/>
      <c r="Q36" s="47"/>
      <c r="R36" s="47"/>
      <c r="S36" s="47"/>
      <c r="U36" s="47"/>
    </row>
    <row r="37" spans="1:21" ht="15.75" x14ac:dyDescent="0.3">
      <c r="A37" s="61">
        <v>2475000</v>
      </c>
      <c r="B37" s="60">
        <f t="shared" si="3"/>
        <v>330</v>
      </c>
      <c r="C37" s="60">
        <f t="shared" si="4"/>
        <v>317.30769230769232</v>
      </c>
      <c r="D37" s="60">
        <f t="shared" si="4"/>
        <v>294.64285714285711</v>
      </c>
      <c r="E37" s="60">
        <f t="shared" si="4"/>
        <v>266.12903225806451</v>
      </c>
      <c r="F37" s="60">
        <f t="shared" si="4"/>
        <v>235.71428571428572</v>
      </c>
      <c r="G37" s="60">
        <f t="shared" si="4"/>
        <v>201.21951219512195</v>
      </c>
      <c r="H37" s="60">
        <f t="shared" si="4"/>
        <v>168.36734693877551</v>
      </c>
      <c r="I37" s="60">
        <f t="shared" si="4"/>
        <v>139.83050847457628</v>
      </c>
      <c r="J37" s="60">
        <f t="shared" si="4"/>
        <v>116.19718309859155</v>
      </c>
      <c r="K37" s="60">
        <f t="shared" si="4"/>
        <v>97.058823529411768</v>
      </c>
      <c r="L37" s="60">
        <f t="shared" si="4"/>
        <v>81.683168316831683</v>
      </c>
      <c r="N37" s="47"/>
      <c r="O37" s="47"/>
      <c r="P37" s="47"/>
      <c r="Q37" s="47"/>
      <c r="R37" s="47"/>
      <c r="S37" s="47"/>
      <c r="U37" s="47"/>
    </row>
    <row r="38" spans="1:21" ht="15.75" x14ac:dyDescent="0.3">
      <c r="A38" s="61">
        <v>3000000</v>
      </c>
      <c r="B38" s="60">
        <f t="shared" si="3"/>
        <v>400</v>
      </c>
      <c r="C38" s="60">
        <f t="shared" ref="C38:L40" si="5">$A38/C$21/(60)</f>
        <v>384.61538461538464</v>
      </c>
      <c r="D38" s="60">
        <f t="shared" si="5"/>
        <v>357.14285714285711</v>
      </c>
      <c r="E38" s="60">
        <f t="shared" si="5"/>
        <v>322.58064516129036</v>
      </c>
      <c r="F38" s="60">
        <f t="shared" si="5"/>
        <v>285.71428571428567</v>
      </c>
      <c r="G38" s="60">
        <f t="shared" si="5"/>
        <v>243.90243902439025</v>
      </c>
      <c r="H38" s="60">
        <f t="shared" si="5"/>
        <v>204.08163265306123</v>
      </c>
      <c r="I38" s="60">
        <f t="shared" si="5"/>
        <v>169.49152542372883</v>
      </c>
      <c r="J38" s="60">
        <f t="shared" si="5"/>
        <v>140.8450704225352</v>
      </c>
      <c r="K38" s="60">
        <f t="shared" si="5"/>
        <v>117.64705882352942</v>
      </c>
      <c r="L38" s="60">
        <f t="shared" si="5"/>
        <v>99.009900990098998</v>
      </c>
      <c r="N38" s="47"/>
      <c r="O38" s="47"/>
      <c r="P38" s="47"/>
      <c r="Q38" s="47"/>
      <c r="R38" s="47"/>
      <c r="S38" s="47"/>
      <c r="U38" s="47"/>
    </row>
    <row r="39" spans="1:21" ht="15.75" x14ac:dyDescent="0.3">
      <c r="A39" s="61">
        <v>3500000</v>
      </c>
      <c r="B39" s="60">
        <f t="shared" si="3"/>
        <v>466.66666666666669</v>
      </c>
      <c r="C39" s="60">
        <f t="shared" si="5"/>
        <v>448.71794871794867</v>
      </c>
      <c r="D39" s="60">
        <f t="shared" si="5"/>
        <v>416.66666666666669</v>
      </c>
      <c r="E39" s="60">
        <f t="shared" si="5"/>
        <v>376.34408602150535</v>
      </c>
      <c r="F39" s="60">
        <f t="shared" si="5"/>
        <v>333.33333333333331</v>
      </c>
      <c r="G39" s="60">
        <f t="shared" si="5"/>
        <v>284.55284552845529</v>
      </c>
      <c r="H39" s="60">
        <f t="shared" si="5"/>
        <v>238.0952380952381</v>
      </c>
      <c r="I39" s="60">
        <f t="shared" si="5"/>
        <v>197.74011299435026</v>
      </c>
      <c r="J39" s="60">
        <f t="shared" si="5"/>
        <v>164.31924882629107</v>
      </c>
      <c r="K39" s="60">
        <f t="shared" si="5"/>
        <v>137.25490196078434</v>
      </c>
      <c r="L39" s="60">
        <f t="shared" si="5"/>
        <v>115.51155115511551</v>
      </c>
      <c r="N39" s="47"/>
      <c r="O39" s="47"/>
      <c r="P39" s="47"/>
      <c r="Q39" s="47"/>
      <c r="R39" s="47"/>
      <c r="S39" s="47"/>
      <c r="U39" s="47"/>
    </row>
    <row r="40" spans="1:21" ht="15.75" x14ac:dyDescent="0.3">
      <c r="A40" s="61">
        <v>4150000</v>
      </c>
      <c r="B40" s="60">
        <f t="shared" si="3"/>
        <v>553.33333333333337</v>
      </c>
      <c r="C40" s="60">
        <f t="shared" si="5"/>
        <v>532.05128205128199</v>
      </c>
      <c r="D40" s="60">
        <f t="shared" si="5"/>
        <v>494.04761904761904</v>
      </c>
      <c r="E40" s="60">
        <f t="shared" si="5"/>
        <v>446.23655913978496</v>
      </c>
      <c r="F40" s="60">
        <f t="shared" si="5"/>
        <v>395.23809523809524</v>
      </c>
      <c r="G40" s="60">
        <f t="shared" si="5"/>
        <v>337.39837398373982</v>
      </c>
      <c r="H40" s="60">
        <f t="shared" si="5"/>
        <v>282.31292517006807</v>
      </c>
      <c r="I40" s="60">
        <f t="shared" si="5"/>
        <v>234.46327683615817</v>
      </c>
      <c r="J40" s="60">
        <f t="shared" si="5"/>
        <v>194.8356807511737</v>
      </c>
      <c r="K40" s="60">
        <f t="shared" si="5"/>
        <v>162.74509803921566</v>
      </c>
      <c r="L40" s="60">
        <f t="shared" si="5"/>
        <v>136.96369636963698</v>
      </c>
      <c r="N40" s="47"/>
      <c r="O40" s="47"/>
      <c r="P40" s="47"/>
      <c r="Q40" s="47"/>
      <c r="R40" s="47"/>
      <c r="S40" s="47"/>
      <c r="U40" s="47"/>
    </row>
    <row r="41" spans="1:21" ht="15.75" x14ac:dyDescent="0.3">
      <c r="U41" s="47"/>
    </row>
    <row r="42" spans="1:21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1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1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1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1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1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1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1">
        <v>125000</v>
      </c>
      <c r="B62" s="60" t="str">
        <f>TEXT(B42,"hh:mm:ss")</f>
        <v>00:16:40</v>
      </c>
      <c r="C62" s="60" t="str">
        <f t="shared" ref="C62:L62" si="25">TEXT(C42,"hh:mm:ss")</f>
        <v>00:16:02</v>
      </c>
      <c r="D62" s="60" t="str">
        <f t="shared" si="25"/>
        <v>00:14:53</v>
      </c>
      <c r="E62" s="60" t="str">
        <f t="shared" si="25"/>
        <v>00:13:26</v>
      </c>
      <c r="F62" s="60" t="str">
        <f t="shared" si="25"/>
        <v>00:11:54</v>
      </c>
      <c r="G62" s="60" t="str">
        <f t="shared" si="25"/>
        <v>00:10:10</v>
      </c>
      <c r="H62" s="60" t="str">
        <f t="shared" si="25"/>
        <v>00:08:30</v>
      </c>
      <c r="I62" s="60" t="str">
        <f t="shared" si="25"/>
        <v>00:07:04</v>
      </c>
      <c r="J62" s="60" t="str">
        <f t="shared" si="25"/>
        <v>00:05:52</v>
      </c>
      <c r="K62" s="60" t="str">
        <f t="shared" si="25"/>
        <v>00:04:54</v>
      </c>
      <c r="L62" s="60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1">
        <v>180000</v>
      </c>
      <c r="B63" s="60" t="str">
        <f t="shared" ref="B63:L63" si="26">TEXT(B43,"hh:mm:ss")</f>
        <v>00:24:00</v>
      </c>
      <c r="C63" s="60" t="str">
        <f t="shared" si="26"/>
        <v>00:23:05</v>
      </c>
      <c r="D63" s="60" t="str">
        <f t="shared" si="26"/>
        <v>00:21:26</v>
      </c>
      <c r="E63" s="60" t="str">
        <f t="shared" si="26"/>
        <v>00:19:21</v>
      </c>
      <c r="F63" s="60" t="str">
        <f t="shared" si="26"/>
        <v>00:17:09</v>
      </c>
      <c r="G63" s="60" t="str">
        <f t="shared" si="26"/>
        <v>00:14:38</v>
      </c>
      <c r="H63" s="60" t="str">
        <f t="shared" si="26"/>
        <v>00:12:15</v>
      </c>
      <c r="I63" s="60" t="str">
        <f t="shared" si="26"/>
        <v>00:10:10</v>
      </c>
      <c r="J63" s="60" t="str">
        <f t="shared" si="26"/>
        <v>00:08:27</v>
      </c>
      <c r="K63" s="60" t="str">
        <f t="shared" si="26"/>
        <v>00:07:04</v>
      </c>
      <c r="L63" s="60" t="str">
        <f t="shared" si="26"/>
        <v>00:05:56</v>
      </c>
      <c r="M63">
        <v>2</v>
      </c>
    </row>
    <row r="64" spans="1:16" x14ac:dyDescent="0.25">
      <c r="A64" s="61">
        <v>200000</v>
      </c>
      <c r="B64" s="60" t="str">
        <f t="shared" ref="B64:L64" si="27">TEXT(B44,"hh:mm:ss")</f>
        <v>00:26:40</v>
      </c>
      <c r="C64" s="60" t="str">
        <f t="shared" si="27"/>
        <v>00:25:38</v>
      </c>
      <c r="D64" s="60" t="str">
        <f t="shared" si="27"/>
        <v>00:23:49</v>
      </c>
      <c r="E64" s="60" t="str">
        <f t="shared" si="27"/>
        <v>00:21:30</v>
      </c>
      <c r="F64" s="60" t="str">
        <f t="shared" si="27"/>
        <v>00:19:03</v>
      </c>
      <c r="G64" s="60" t="str">
        <f t="shared" si="27"/>
        <v>00:16:16</v>
      </c>
      <c r="H64" s="60" t="str">
        <f t="shared" si="27"/>
        <v>00:13:36</v>
      </c>
      <c r="I64" s="60" t="str">
        <f t="shared" si="27"/>
        <v>00:11:18</v>
      </c>
      <c r="J64" s="60" t="str">
        <f t="shared" si="27"/>
        <v>00:09:23</v>
      </c>
      <c r="K64" s="60" t="str">
        <f t="shared" si="27"/>
        <v>00:07:51</v>
      </c>
      <c r="L64" s="60" t="str">
        <f t="shared" si="27"/>
        <v>00:06:36</v>
      </c>
      <c r="M64">
        <v>3</v>
      </c>
    </row>
    <row r="65" spans="1:18" x14ac:dyDescent="0.25">
      <c r="A65" s="61">
        <v>250000</v>
      </c>
      <c r="B65" s="60" t="str">
        <f t="shared" ref="B65:L65" si="28">TEXT(B45,"hh:mm:ss")</f>
        <v>00:33:20</v>
      </c>
      <c r="C65" s="60" t="str">
        <f t="shared" si="28"/>
        <v>00:32:03</v>
      </c>
      <c r="D65" s="60" t="str">
        <f t="shared" si="28"/>
        <v>00:29:46</v>
      </c>
      <c r="E65" s="60" t="str">
        <f t="shared" si="28"/>
        <v>00:26:53</v>
      </c>
      <c r="F65" s="60" t="str">
        <f t="shared" si="28"/>
        <v>00:23:49</v>
      </c>
      <c r="G65" s="60" t="str">
        <f t="shared" si="28"/>
        <v>00:20:20</v>
      </c>
      <c r="H65" s="60" t="str">
        <f t="shared" si="28"/>
        <v>00:17:00</v>
      </c>
      <c r="I65" s="60" t="str">
        <f t="shared" si="28"/>
        <v>00:14:07</v>
      </c>
      <c r="J65" s="60" t="str">
        <f t="shared" si="28"/>
        <v>00:11:44</v>
      </c>
      <c r="K65" s="60" t="str">
        <f t="shared" si="28"/>
        <v>00:09:48</v>
      </c>
      <c r="L65" s="60" t="str">
        <f t="shared" si="28"/>
        <v>00:08:15</v>
      </c>
      <c r="M65">
        <v>4</v>
      </c>
    </row>
    <row r="66" spans="1:18" x14ac:dyDescent="0.25">
      <c r="A66" s="61">
        <v>300000</v>
      </c>
      <c r="B66" s="60" t="str">
        <f t="shared" ref="B66:L66" si="29">TEXT(B46,"hh:mm:ss")</f>
        <v>00:40:00</v>
      </c>
      <c r="C66" s="60" t="str">
        <f t="shared" si="29"/>
        <v>00:38:28</v>
      </c>
      <c r="D66" s="60" t="str">
        <f t="shared" si="29"/>
        <v>00:35:43</v>
      </c>
      <c r="E66" s="60" t="str">
        <f t="shared" si="29"/>
        <v>00:32:15</v>
      </c>
      <c r="F66" s="60" t="str">
        <f t="shared" si="29"/>
        <v>00:28:34</v>
      </c>
      <c r="G66" s="60" t="str">
        <f t="shared" si="29"/>
        <v>00:24:23</v>
      </c>
      <c r="H66" s="60" t="str">
        <f t="shared" si="29"/>
        <v>00:20:24</v>
      </c>
      <c r="I66" s="60" t="str">
        <f t="shared" si="29"/>
        <v>00:16:57</v>
      </c>
      <c r="J66" s="60" t="str">
        <f t="shared" si="29"/>
        <v>00:14:05</v>
      </c>
      <c r="K66" s="60" t="str">
        <f t="shared" si="29"/>
        <v>00:11:46</v>
      </c>
      <c r="L66" s="60" t="str">
        <f t="shared" si="29"/>
        <v>00:09:54</v>
      </c>
      <c r="M66">
        <v>5</v>
      </c>
    </row>
    <row r="67" spans="1:18" x14ac:dyDescent="0.25">
      <c r="A67" s="61">
        <v>350000</v>
      </c>
      <c r="B67" s="60" t="str">
        <f t="shared" ref="B67:L67" si="30">TEXT(B47,"hh:mm:ss")</f>
        <v>00:46:40</v>
      </c>
      <c r="C67" s="60" t="str">
        <f t="shared" si="30"/>
        <v>00:44:52</v>
      </c>
      <c r="D67" s="60" t="str">
        <f t="shared" si="30"/>
        <v>00:41:40</v>
      </c>
      <c r="E67" s="60" t="str">
        <f t="shared" si="30"/>
        <v>00:37:38</v>
      </c>
      <c r="F67" s="60" t="str">
        <f t="shared" si="30"/>
        <v>00:33:20</v>
      </c>
      <c r="G67" s="60" t="str">
        <f t="shared" si="30"/>
        <v>00:28:27</v>
      </c>
      <c r="H67" s="60" t="str">
        <f t="shared" si="30"/>
        <v>00:23:49</v>
      </c>
      <c r="I67" s="60" t="str">
        <f t="shared" si="30"/>
        <v>00:19:46</v>
      </c>
      <c r="J67" s="60" t="str">
        <f t="shared" si="30"/>
        <v>00:16:26</v>
      </c>
      <c r="K67" s="60" t="str">
        <f t="shared" si="30"/>
        <v>00:13:44</v>
      </c>
      <c r="L67" s="60" t="str">
        <f t="shared" si="30"/>
        <v>00:11:33</v>
      </c>
      <c r="M67">
        <v>6</v>
      </c>
    </row>
    <row r="68" spans="1:18" x14ac:dyDescent="0.25">
      <c r="A68" s="61">
        <v>425000</v>
      </c>
      <c r="B68" s="60" t="str">
        <f t="shared" ref="B68:L68" si="31">TEXT(B48,"hh:mm:ss")</f>
        <v>00:56:40</v>
      </c>
      <c r="C68" s="60" t="str">
        <f t="shared" si="31"/>
        <v>00:54:29</v>
      </c>
      <c r="D68" s="60" t="str">
        <f t="shared" si="31"/>
        <v>00:50:36</v>
      </c>
      <c r="E68" s="60" t="str">
        <f t="shared" si="31"/>
        <v>00:45:42</v>
      </c>
      <c r="F68" s="60" t="str">
        <f t="shared" si="31"/>
        <v>00:40:29</v>
      </c>
      <c r="G68" s="60" t="str">
        <f t="shared" si="31"/>
        <v>00:34:33</v>
      </c>
      <c r="H68" s="60" t="str">
        <f t="shared" si="31"/>
        <v>00:28:55</v>
      </c>
      <c r="I68" s="60" t="str">
        <f t="shared" si="31"/>
        <v>00:24:01</v>
      </c>
      <c r="J68" s="60" t="str">
        <f t="shared" si="31"/>
        <v>00:19:57</v>
      </c>
      <c r="K68" s="60" t="str">
        <f t="shared" si="31"/>
        <v>00:16:40</v>
      </c>
      <c r="L68" s="60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1">
        <v>500000</v>
      </c>
      <c r="B69" s="60" t="str">
        <f t="shared" ref="B69:L69" si="32">TEXT(B49,"hh:mm:ss")</f>
        <v>01:06:40</v>
      </c>
      <c r="C69" s="60" t="str">
        <f t="shared" si="32"/>
        <v>01:04:06</v>
      </c>
      <c r="D69" s="60" t="str">
        <f t="shared" si="32"/>
        <v>00:59:31</v>
      </c>
      <c r="E69" s="60" t="str">
        <f t="shared" si="32"/>
        <v>00:53:46</v>
      </c>
      <c r="F69" s="60" t="str">
        <f t="shared" si="32"/>
        <v>00:47:37</v>
      </c>
      <c r="G69" s="60" t="str">
        <f t="shared" si="32"/>
        <v>00:40:39</v>
      </c>
      <c r="H69" s="60" t="str">
        <f t="shared" si="32"/>
        <v>00:34:01</v>
      </c>
      <c r="I69" s="60" t="str">
        <f t="shared" si="32"/>
        <v>00:28:15</v>
      </c>
      <c r="J69" s="60" t="str">
        <f t="shared" si="32"/>
        <v>00:23:28</v>
      </c>
      <c r="K69" s="60" t="str">
        <f t="shared" si="32"/>
        <v>00:19:36</v>
      </c>
      <c r="L69" s="60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1">
        <v>700000</v>
      </c>
      <c r="B70" s="60" t="str">
        <f t="shared" ref="B70:L70" si="33">TEXT(B50,"hh:mm:ss")</f>
        <v>01:33:20</v>
      </c>
      <c r="C70" s="60" t="str">
        <f t="shared" si="33"/>
        <v>01:29:45</v>
      </c>
      <c r="D70" s="60" t="str">
        <f t="shared" si="33"/>
        <v>01:23:20</v>
      </c>
      <c r="E70" s="60" t="str">
        <f t="shared" si="33"/>
        <v>01:15:16</v>
      </c>
      <c r="F70" s="60" t="str">
        <f t="shared" si="33"/>
        <v>01:06:40</v>
      </c>
      <c r="G70" s="60" t="str">
        <f t="shared" si="33"/>
        <v>00:56:55</v>
      </c>
      <c r="H70" s="60" t="str">
        <f t="shared" si="33"/>
        <v>00:47:37</v>
      </c>
      <c r="I70" s="60" t="str">
        <f t="shared" si="33"/>
        <v>00:39:33</v>
      </c>
      <c r="J70" s="60" t="str">
        <f t="shared" si="33"/>
        <v>00:32:52</v>
      </c>
      <c r="K70" s="60" t="str">
        <f t="shared" si="33"/>
        <v>00:27:27</v>
      </c>
      <c r="L70" s="60" t="str">
        <f t="shared" si="33"/>
        <v>00:23:06</v>
      </c>
      <c r="M70">
        <v>9</v>
      </c>
    </row>
    <row r="71" spans="1:18" x14ac:dyDescent="0.25">
      <c r="A71" s="61">
        <v>750000</v>
      </c>
      <c r="B71" s="60" t="str">
        <f t="shared" ref="B71:L71" si="34">TEXT(B51,"hh:mm:ss")</f>
        <v>01:40:00</v>
      </c>
      <c r="C71" s="60" t="str">
        <f t="shared" si="34"/>
        <v>01:36:09</v>
      </c>
      <c r="D71" s="60" t="str">
        <f t="shared" si="34"/>
        <v>01:29:17</v>
      </c>
      <c r="E71" s="60" t="str">
        <f t="shared" si="34"/>
        <v>01:20:39</v>
      </c>
      <c r="F71" s="60" t="str">
        <f t="shared" si="34"/>
        <v>01:11:26</v>
      </c>
      <c r="G71" s="60" t="str">
        <f t="shared" si="34"/>
        <v>01:00:59</v>
      </c>
      <c r="H71" s="60" t="str">
        <f t="shared" si="34"/>
        <v>00:51:01</v>
      </c>
      <c r="I71" s="60" t="str">
        <f t="shared" si="34"/>
        <v>00:42:22</v>
      </c>
      <c r="J71" s="60" t="str">
        <f t="shared" si="34"/>
        <v>00:35:13</v>
      </c>
      <c r="K71" s="60" t="str">
        <f t="shared" si="34"/>
        <v>00:29:25</v>
      </c>
      <c r="L71" s="60" t="str">
        <f t="shared" si="34"/>
        <v>00:24:45</v>
      </c>
      <c r="M71">
        <v>10</v>
      </c>
    </row>
    <row r="72" spans="1:18" x14ac:dyDescent="0.25">
      <c r="A72" s="61">
        <v>900000</v>
      </c>
      <c r="B72" s="60" t="str">
        <f t="shared" ref="B72:L72" si="35">TEXT(B52,"hh:mm:ss")</f>
        <v>02:00:00</v>
      </c>
      <c r="C72" s="60" t="str">
        <f t="shared" si="35"/>
        <v>01:55:23</v>
      </c>
      <c r="D72" s="60" t="str">
        <f t="shared" si="35"/>
        <v>01:47:09</v>
      </c>
      <c r="E72" s="60" t="str">
        <f t="shared" si="35"/>
        <v>01:36:46</v>
      </c>
      <c r="F72" s="60" t="str">
        <f t="shared" si="35"/>
        <v>01:25:43</v>
      </c>
      <c r="G72" s="60" t="str">
        <f t="shared" si="35"/>
        <v>01:13:10</v>
      </c>
      <c r="H72" s="60" t="str">
        <f t="shared" si="35"/>
        <v>01:01:13</v>
      </c>
      <c r="I72" s="60" t="str">
        <f t="shared" si="35"/>
        <v>00:50:51</v>
      </c>
      <c r="J72" s="60" t="str">
        <f t="shared" si="35"/>
        <v>00:42:15</v>
      </c>
      <c r="K72" s="60" t="str">
        <f t="shared" si="35"/>
        <v>00:35:18</v>
      </c>
      <c r="L72" s="60" t="str">
        <f t="shared" si="35"/>
        <v>00:29:42</v>
      </c>
      <c r="M72">
        <v>11</v>
      </c>
    </row>
    <row r="73" spans="1:18" x14ac:dyDescent="0.25">
      <c r="A73" s="61">
        <v>950000</v>
      </c>
      <c r="B73" s="60" t="str">
        <f t="shared" ref="B73:L73" si="36">TEXT(B53,"hh:mm:ss")</f>
        <v>02:06:40</v>
      </c>
      <c r="C73" s="60" t="str">
        <f t="shared" si="36"/>
        <v>02:01:48</v>
      </c>
      <c r="D73" s="60" t="str">
        <f t="shared" si="36"/>
        <v>01:53:06</v>
      </c>
      <c r="E73" s="60" t="str">
        <f t="shared" si="36"/>
        <v>01:42:09</v>
      </c>
      <c r="F73" s="60" t="str">
        <f t="shared" si="36"/>
        <v>01:30:29</v>
      </c>
      <c r="G73" s="60" t="str">
        <f t="shared" si="36"/>
        <v>01:17:14</v>
      </c>
      <c r="H73" s="60" t="str">
        <f t="shared" si="36"/>
        <v>01:04:38</v>
      </c>
      <c r="I73" s="60" t="str">
        <f t="shared" si="36"/>
        <v>00:53:40</v>
      </c>
      <c r="J73" s="60" t="str">
        <f t="shared" si="36"/>
        <v>00:44:36</v>
      </c>
      <c r="K73" s="60" t="str">
        <f t="shared" si="36"/>
        <v>00:37:15</v>
      </c>
      <c r="L73" s="60" t="str">
        <f t="shared" si="36"/>
        <v>00:31:21</v>
      </c>
      <c r="M73">
        <v>12</v>
      </c>
    </row>
    <row r="74" spans="1:18" x14ac:dyDescent="0.25">
      <c r="A74" s="61">
        <v>1200000</v>
      </c>
      <c r="B74" s="60" t="str">
        <f t="shared" ref="B74:L74" si="37">TEXT(B54,"hh:mm:ss")</f>
        <v>02:40:00</v>
      </c>
      <c r="C74" s="60" t="str">
        <f t="shared" si="37"/>
        <v>02:33:51</v>
      </c>
      <c r="D74" s="60" t="str">
        <f t="shared" si="37"/>
        <v>02:22:51</v>
      </c>
      <c r="E74" s="60" t="str">
        <f t="shared" si="37"/>
        <v>02:09:02</v>
      </c>
      <c r="F74" s="60" t="str">
        <f t="shared" si="37"/>
        <v>01:54:17</v>
      </c>
      <c r="G74" s="60" t="str">
        <f t="shared" si="37"/>
        <v>01:37:34</v>
      </c>
      <c r="H74" s="60" t="str">
        <f t="shared" si="37"/>
        <v>01:21:38</v>
      </c>
      <c r="I74" s="60" t="str">
        <f t="shared" si="37"/>
        <v>01:07:48</v>
      </c>
      <c r="J74" s="60" t="str">
        <f t="shared" si="37"/>
        <v>00:56:20</v>
      </c>
      <c r="K74" s="60" t="str">
        <f t="shared" si="37"/>
        <v>00:47:04</v>
      </c>
      <c r="L74" s="60" t="str">
        <f t="shared" si="37"/>
        <v>00:39:36</v>
      </c>
      <c r="M74">
        <v>13</v>
      </c>
      <c r="N74" s="64">
        <f>56000/2400</f>
        <v>23.333333333333332</v>
      </c>
    </row>
    <row r="75" spans="1:18" s="5" customFormat="1" x14ac:dyDescent="0.25">
      <c r="A75" s="62">
        <v>1250000</v>
      </c>
      <c r="B75" s="63" t="str">
        <f t="shared" ref="B75:L75" si="38">TEXT(B55,"hh:mm:ss")</f>
        <v>02:46:40</v>
      </c>
      <c r="C75" s="63" t="str">
        <f t="shared" si="38"/>
        <v>02:40:15</v>
      </c>
      <c r="D75" s="63" t="str">
        <f t="shared" si="38"/>
        <v>02:28:49</v>
      </c>
      <c r="E75" s="63" t="str">
        <f t="shared" si="38"/>
        <v>02:14:25</v>
      </c>
      <c r="F75" s="63" t="str">
        <f t="shared" si="38"/>
        <v>01:59:03</v>
      </c>
      <c r="G75" s="63" t="str">
        <f t="shared" si="38"/>
        <v>01:41:38</v>
      </c>
      <c r="H75" s="63" t="str">
        <f t="shared" si="38"/>
        <v>01:25:02</v>
      </c>
      <c r="I75" s="63" t="str">
        <f t="shared" si="38"/>
        <v>01:10:37</v>
      </c>
      <c r="J75" s="63" t="str">
        <f t="shared" si="38"/>
        <v>00:58:41</v>
      </c>
      <c r="K75" s="63" t="str">
        <f t="shared" si="38"/>
        <v>00:49:01</v>
      </c>
      <c r="L75" s="63" t="str">
        <f t="shared" si="38"/>
        <v>00:41:15</v>
      </c>
      <c r="M75">
        <v>14</v>
      </c>
    </row>
    <row r="76" spans="1:18" x14ac:dyDescent="0.25">
      <c r="A76" s="61">
        <v>1600000</v>
      </c>
      <c r="B76" s="60" t="str">
        <f t="shared" ref="B76:L76" si="39">TEXT(B56,"hh:mm:ss")</f>
        <v>03:33:20</v>
      </c>
      <c r="C76" s="60" t="str">
        <f t="shared" si="39"/>
        <v>03:25:08</v>
      </c>
      <c r="D76" s="60" t="str">
        <f t="shared" si="39"/>
        <v>03:10:29</v>
      </c>
      <c r="E76" s="60" t="str">
        <f t="shared" si="39"/>
        <v>02:52:03</v>
      </c>
      <c r="F76" s="60" t="str">
        <f t="shared" si="39"/>
        <v>02:32:23</v>
      </c>
      <c r="G76" s="60" t="str">
        <f t="shared" si="39"/>
        <v>02:10:05</v>
      </c>
      <c r="H76" s="60" t="str">
        <f t="shared" si="39"/>
        <v>01:48:51</v>
      </c>
      <c r="I76" s="60" t="str">
        <f t="shared" si="39"/>
        <v>01:30:24</v>
      </c>
      <c r="J76" s="60" t="str">
        <f t="shared" si="39"/>
        <v>01:15:07</v>
      </c>
      <c r="K76" s="60" t="str">
        <f t="shared" si="39"/>
        <v>01:02:45</v>
      </c>
      <c r="L76" s="60" t="str">
        <f t="shared" si="39"/>
        <v>00:52:48</v>
      </c>
      <c r="M76">
        <v>15</v>
      </c>
    </row>
    <row r="77" spans="1:18" x14ac:dyDescent="0.25">
      <c r="A77" s="61">
        <v>2475000</v>
      </c>
      <c r="B77" s="60" t="str">
        <f t="shared" ref="B77:L77" si="40">TEXT(B57,"hh:mm:ss")</f>
        <v>05:30:00</v>
      </c>
      <c r="C77" s="60" t="str">
        <f t="shared" si="40"/>
        <v>05:17:18</v>
      </c>
      <c r="D77" s="60" t="str">
        <f t="shared" si="40"/>
        <v>04:54:39</v>
      </c>
      <c r="E77" s="60" t="str">
        <f t="shared" si="40"/>
        <v>04:26:08</v>
      </c>
      <c r="F77" s="60" t="str">
        <f t="shared" si="40"/>
        <v>03:55:43</v>
      </c>
      <c r="G77" s="60" t="str">
        <f t="shared" si="40"/>
        <v>03:21:13</v>
      </c>
      <c r="H77" s="60" t="str">
        <f t="shared" si="40"/>
        <v>02:48:22</v>
      </c>
      <c r="I77" s="60" t="str">
        <f t="shared" si="40"/>
        <v>02:19:50</v>
      </c>
      <c r="J77" s="60" t="str">
        <f t="shared" si="40"/>
        <v>01:56:12</v>
      </c>
      <c r="K77" s="60" t="str">
        <f t="shared" si="40"/>
        <v>01:37:04</v>
      </c>
      <c r="L77" s="60" t="str">
        <f t="shared" si="40"/>
        <v>01:21:41</v>
      </c>
      <c r="M77">
        <v>16</v>
      </c>
    </row>
    <row r="78" spans="1:18" x14ac:dyDescent="0.25">
      <c r="A78" s="61">
        <v>3000000</v>
      </c>
      <c r="B78" s="60" t="str">
        <f t="shared" ref="B78:L78" si="41">TEXT(B58,"hh:mm:ss")</f>
        <v>06:40:00</v>
      </c>
      <c r="C78" s="60" t="str">
        <f t="shared" si="41"/>
        <v>06:24:37</v>
      </c>
      <c r="D78" s="60" t="str">
        <f t="shared" si="41"/>
        <v>05:57:09</v>
      </c>
      <c r="E78" s="60" t="str">
        <f t="shared" si="41"/>
        <v>05:22:35</v>
      </c>
      <c r="F78" s="60" t="str">
        <f t="shared" si="41"/>
        <v>04:45:43</v>
      </c>
      <c r="G78" s="60" t="str">
        <f t="shared" si="41"/>
        <v>04:03:54</v>
      </c>
      <c r="H78" s="60" t="str">
        <f t="shared" si="41"/>
        <v>03:24:05</v>
      </c>
      <c r="I78" s="60" t="str">
        <f t="shared" si="41"/>
        <v>02:49:29</v>
      </c>
      <c r="J78" s="60" t="str">
        <f t="shared" si="41"/>
        <v>02:20:51</v>
      </c>
      <c r="K78" s="60" t="str">
        <f t="shared" si="41"/>
        <v>01:57:39</v>
      </c>
      <c r="L78" s="60" t="str">
        <f t="shared" si="41"/>
        <v>01:39:01</v>
      </c>
      <c r="M78">
        <v>17</v>
      </c>
    </row>
    <row r="79" spans="1:18" x14ac:dyDescent="0.25">
      <c r="A79" s="61">
        <v>3500000</v>
      </c>
      <c r="B79" s="60" t="str">
        <f t="shared" ref="B79:L79" si="42">TEXT(B59,"hh:mm:ss")</f>
        <v>07:46:40</v>
      </c>
      <c r="C79" s="60" t="str">
        <f t="shared" si="42"/>
        <v>07:28:43</v>
      </c>
      <c r="D79" s="60" t="str">
        <f t="shared" si="42"/>
        <v>06:56:40</v>
      </c>
      <c r="E79" s="60" t="str">
        <f t="shared" si="42"/>
        <v>06:16:21</v>
      </c>
      <c r="F79" s="60" t="str">
        <f t="shared" si="42"/>
        <v>05:33:20</v>
      </c>
      <c r="G79" s="60" t="str">
        <f t="shared" si="42"/>
        <v>04:44:33</v>
      </c>
      <c r="H79" s="60" t="str">
        <f t="shared" si="42"/>
        <v>03:58:06</v>
      </c>
      <c r="I79" s="60" t="str">
        <f t="shared" si="42"/>
        <v>03:17:44</v>
      </c>
      <c r="J79" s="60" t="str">
        <f t="shared" si="42"/>
        <v>02:44:19</v>
      </c>
      <c r="K79" s="60" t="str">
        <f t="shared" si="42"/>
        <v>02:17:15</v>
      </c>
      <c r="L79" s="60" t="str">
        <f t="shared" si="42"/>
        <v>01:55:31</v>
      </c>
      <c r="M79">
        <v>18</v>
      </c>
    </row>
    <row r="80" spans="1:18" x14ac:dyDescent="0.25">
      <c r="A80" s="61">
        <v>4150000</v>
      </c>
      <c r="B80" s="60" t="str">
        <f t="shared" ref="B80:L80" si="43">TEXT(B60,"hh:mm:ss")</f>
        <v>09:13:20</v>
      </c>
      <c r="C80" s="60" t="str">
        <f t="shared" si="43"/>
        <v>08:52:03</v>
      </c>
      <c r="D80" s="60" t="str">
        <f t="shared" si="43"/>
        <v>08:14:03</v>
      </c>
      <c r="E80" s="60" t="str">
        <f t="shared" si="43"/>
        <v>07:26:14</v>
      </c>
      <c r="F80" s="60" t="str">
        <f t="shared" si="43"/>
        <v>06:35:14</v>
      </c>
      <c r="G80" s="60" t="str">
        <f t="shared" si="43"/>
        <v>05:37:24</v>
      </c>
      <c r="H80" s="60" t="str">
        <f t="shared" si="43"/>
        <v>04:42:19</v>
      </c>
      <c r="I80" s="60" t="str">
        <f t="shared" si="43"/>
        <v>03:54:28</v>
      </c>
      <c r="J80" s="60" t="str">
        <f t="shared" si="43"/>
        <v>03:14:50</v>
      </c>
      <c r="K80" s="60" t="str">
        <f t="shared" si="43"/>
        <v>02:42:45</v>
      </c>
      <c r="L80" s="60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topLeftCell="M1" workbookViewId="0">
      <selection activeCell="AC17" sqref="AC17"/>
    </sheetView>
    <sheetView topLeftCell="T1" workbookViewId="1">
      <selection activeCell="Z20" sqref="Z1:Z20"/>
    </sheetView>
  </sheetViews>
  <sheetFormatPr defaultRowHeight="15" x14ac:dyDescent="0.25"/>
  <cols>
    <col min="1" max="2" width="11" bestFit="1" customWidth="1"/>
  </cols>
  <sheetData>
    <row r="1" spans="1:31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5">
        <v>3240</v>
      </c>
      <c r="R1" s="52">
        <f>Q1+50</f>
        <v>3290</v>
      </c>
      <c r="T1" s="73">
        <v>90</v>
      </c>
      <c r="V1">
        <v>80</v>
      </c>
      <c r="X1" s="73">
        <v>80</v>
      </c>
      <c r="Z1">
        <v>180</v>
      </c>
      <c r="AA1" s="73">
        <v>200</v>
      </c>
      <c r="AC1">
        <v>650</v>
      </c>
      <c r="AE1" s="73">
        <v>100</v>
      </c>
    </row>
    <row r="2" spans="1:31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5">
        <v>6788</v>
      </c>
      <c r="R2" s="52">
        <f t="shared" ref="R2:R19" si="6">Q2+50</f>
        <v>6838</v>
      </c>
      <c r="T2" s="73">
        <f>T1-4</f>
        <v>86</v>
      </c>
      <c r="U2">
        <f>T1-T2</f>
        <v>4</v>
      </c>
      <c r="V2">
        <f>V1-U2</f>
        <v>76</v>
      </c>
      <c r="X2" s="73">
        <v>76</v>
      </c>
      <c r="Y2">
        <f>X1-X2</f>
        <v>4</v>
      </c>
      <c r="Z2">
        <f>Z1-Y2</f>
        <v>176</v>
      </c>
      <c r="AA2" s="73">
        <v>193</v>
      </c>
      <c r="AB2">
        <f>AA1-AA2</f>
        <v>7</v>
      </c>
      <c r="AC2" s="81">
        <f>AC1-AB2</f>
        <v>643</v>
      </c>
      <c r="AE2" s="73">
        <v>96</v>
      </c>
    </row>
    <row r="3" spans="1:31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5">
        <v>10860</v>
      </c>
      <c r="R3" s="52">
        <f t="shared" si="6"/>
        <v>10910</v>
      </c>
      <c r="T3" s="73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3">
        <v>72</v>
      </c>
      <c r="Y3">
        <f t="shared" ref="Y3:Y14" si="11">X2-X3</f>
        <v>4</v>
      </c>
      <c r="Z3">
        <f t="shared" ref="Z3:Z20" si="12">Z2-Y3</f>
        <v>172</v>
      </c>
      <c r="AA3" s="73">
        <v>186</v>
      </c>
      <c r="AB3" s="81">
        <f t="shared" ref="AB3:AB20" si="13">AA2-AA3</f>
        <v>7</v>
      </c>
      <c r="AC3" s="81">
        <f t="shared" ref="AC3:AC20" si="14">AC2-AB3</f>
        <v>636</v>
      </c>
      <c r="AE3" s="73">
        <v>92</v>
      </c>
    </row>
    <row r="4" spans="1:31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5">
        <v>28152</v>
      </c>
      <c r="R4" s="52">
        <f t="shared" si="6"/>
        <v>28202</v>
      </c>
      <c r="T4" s="73">
        <f t="shared" si="8"/>
        <v>78</v>
      </c>
      <c r="U4">
        <f t="shared" si="9"/>
        <v>4</v>
      </c>
      <c r="V4">
        <f t="shared" si="10"/>
        <v>68</v>
      </c>
      <c r="X4" s="73">
        <v>68</v>
      </c>
      <c r="Y4">
        <f t="shared" si="11"/>
        <v>4</v>
      </c>
      <c r="Z4">
        <f t="shared" si="12"/>
        <v>168</v>
      </c>
      <c r="AA4" s="73">
        <v>179</v>
      </c>
      <c r="AB4">
        <f t="shared" si="13"/>
        <v>7</v>
      </c>
      <c r="AC4" s="81">
        <f t="shared" si="14"/>
        <v>629</v>
      </c>
      <c r="AE4" s="73">
        <v>88</v>
      </c>
    </row>
    <row r="5" spans="1:31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5">
        <v>41728</v>
      </c>
      <c r="R5" s="52">
        <f t="shared" si="6"/>
        <v>41778</v>
      </c>
      <c r="T5" s="73">
        <f t="shared" si="8"/>
        <v>74</v>
      </c>
      <c r="U5">
        <f t="shared" si="9"/>
        <v>4</v>
      </c>
      <c r="V5">
        <f t="shared" si="10"/>
        <v>64</v>
      </c>
      <c r="X5" s="73">
        <v>64</v>
      </c>
      <c r="Y5">
        <f t="shared" si="11"/>
        <v>4</v>
      </c>
      <c r="Z5">
        <f t="shared" si="12"/>
        <v>164</v>
      </c>
      <c r="AA5" s="73">
        <v>172</v>
      </c>
      <c r="AB5">
        <f t="shared" si="13"/>
        <v>7</v>
      </c>
      <c r="AC5" s="81">
        <f t="shared" si="14"/>
        <v>622</v>
      </c>
      <c r="AE5" s="73">
        <v>84</v>
      </c>
    </row>
    <row r="6" spans="1:31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5">
        <v>81756</v>
      </c>
      <c r="R6" s="52">
        <f t="shared" si="6"/>
        <v>81806</v>
      </c>
      <c r="T6" s="73">
        <f t="shared" si="8"/>
        <v>70</v>
      </c>
      <c r="U6">
        <f t="shared" si="9"/>
        <v>4</v>
      </c>
      <c r="V6">
        <f t="shared" si="10"/>
        <v>60</v>
      </c>
      <c r="X6" s="73">
        <v>60</v>
      </c>
      <c r="Y6">
        <f t="shared" si="11"/>
        <v>4</v>
      </c>
      <c r="Z6">
        <f t="shared" si="12"/>
        <v>160</v>
      </c>
      <c r="AA6" s="73">
        <v>165</v>
      </c>
      <c r="AB6">
        <f t="shared" si="13"/>
        <v>7</v>
      </c>
      <c r="AC6" s="81">
        <f t="shared" si="14"/>
        <v>615</v>
      </c>
      <c r="AE6" s="73">
        <v>80</v>
      </c>
    </row>
    <row r="7" spans="1:31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5">
        <v>124184</v>
      </c>
      <c r="R7" s="52">
        <f t="shared" si="6"/>
        <v>124234</v>
      </c>
      <c r="T7" s="73">
        <f t="shared" si="8"/>
        <v>66</v>
      </c>
      <c r="U7">
        <f t="shared" si="9"/>
        <v>4</v>
      </c>
      <c r="V7">
        <f t="shared" si="10"/>
        <v>56</v>
      </c>
      <c r="X7" s="73">
        <v>56</v>
      </c>
      <c r="Y7">
        <f t="shared" si="11"/>
        <v>4</v>
      </c>
      <c r="Z7">
        <f t="shared" si="12"/>
        <v>156</v>
      </c>
      <c r="AA7" s="73">
        <v>158</v>
      </c>
      <c r="AB7">
        <f t="shared" si="13"/>
        <v>7</v>
      </c>
      <c r="AC7" s="81">
        <f t="shared" si="14"/>
        <v>608</v>
      </c>
      <c r="AE7" s="73">
        <v>76</v>
      </c>
    </row>
    <row r="8" spans="1:31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5">
        <v>307460</v>
      </c>
      <c r="R8" s="52">
        <f t="shared" si="6"/>
        <v>307510</v>
      </c>
      <c r="T8" s="73">
        <f t="shared" si="8"/>
        <v>62</v>
      </c>
      <c r="U8">
        <f t="shared" si="9"/>
        <v>4</v>
      </c>
      <c r="V8">
        <f t="shared" si="10"/>
        <v>52</v>
      </c>
      <c r="X8" s="73">
        <v>52</v>
      </c>
      <c r="Y8">
        <f t="shared" si="11"/>
        <v>4</v>
      </c>
      <c r="Z8">
        <f t="shared" si="12"/>
        <v>152</v>
      </c>
      <c r="AA8" s="73">
        <v>151</v>
      </c>
      <c r="AB8">
        <f t="shared" si="13"/>
        <v>7</v>
      </c>
      <c r="AC8" s="81">
        <f t="shared" si="14"/>
        <v>601</v>
      </c>
      <c r="AE8" s="73">
        <v>72</v>
      </c>
    </row>
    <row r="9" spans="1:31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5">
        <v>457190</v>
      </c>
      <c r="R9" s="52">
        <f t="shared" si="6"/>
        <v>457240</v>
      </c>
      <c r="T9" s="73">
        <f t="shared" si="8"/>
        <v>58</v>
      </c>
      <c r="U9">
        <f t="shared" si="9"/>
        <v>4</v>
      </c>
      <c r="V9">
        <f t="shared" si="10"/>
        <v>48</v>
      </c>
      <c r="X9" s="73">
        <v>48</v>
      </c>
      <c r="Y9">
        <f t="shared" si="11"/>
        <v>4</v>
      </c>
      <c r="Z9">
        <f t="shared" si="12"/>
        <v>148</v>
      </c>
      <c r="AA9" s="73">
        <v>144</v>
      </c>
      <c r="AB9">
        <f t="shared" si="13"/>
        <v>7</v>
      </c>
      <c r="AC9" s="81">
        <f t="shared" si="14"/>
        <v>594</v>
      </c>
      <c r="AE9" s="73">
        <v>68</v>
      </c>
    </row>
    <row r="10" spans="1:31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5">
        <v>549828</v>
      </c>
      <c r="R10" s="52">
        <f t="shared" si="6"/>
        <v>549878</v>
      </c>
      <c r="T10" s="73">
        <f t="shared" si="8"/>
        <v>54</v>
      </c>
      <c r="U10">
        <f t="shared" si="9"/>
        <v>4</v>
      </c>
      <c r="V10">
        <f t="shared" si="10"/>
        <v>44</v>
      </c>
      <c r="X10" s="73">
        <v>44</v>
      </c>
      <c r="Y10">
        <f t="shared" si="11"/>
        <v>4</v>
      </c>
      <c r="Z10">
        <f t="shared" si="12"/>
        <v>144</v>
      </c>
      <c r="AA10" s="73">
        <v>137</v>
      </c>
      <c r="AB10">
        <f t="shared" si="13"/>
        <v>7</v>
      </c>
      <c r="AC10" s="81">
        <f t="shared" si="14"/>
        <v>587</v>
      </c>
      <c r="AE10" s="73">
        <v>64</v>
      </c>
    </row>
    <row r="11" spans="1:31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5">
        <v>669294</v>
      </c>
      <c r="R11" s="52">
        <f t="shared" si="6"/>
        <v>669344</v>
      </c>
      <c r="T11" s="73">
        <f t="shared" si="8"/>
        <v>50</v>
      </c>
      <c r="U11">
        <f t="shared" si="9"/>
        <v>4</v>
      </c>
      <c r="V11">
        <f t="shared" si="10"/>
        <v>40</v>
      </c>
      <c r="X11" s="73">
        <v>40</v>
      </c>
      <c r="Y11">
        <f t="shared" si="11"/>
        <v>4</v>
      </c>
      <c r="Z11">
        <f t="shared" si="12"/>
        <v>140</v>
      </c>
      <c r="AA11" s="73">
        <v>130</v>
      </c>
      <c r="AB11">
        <f t="shared" si="13"/>
        <v>7</v>
      </c>
      <c r="AC11" s="81">
        <f t="shared" si="14"/>
        <v>580</v>
      </c>
      <c r="AE11" s="73">
        <v>60</v>
      </c>
    </row>
    <row r="12" spans="1:31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5">
        <v>792853</v>
      </c>
      <c r="R12" s="52">
        <f t="shared" si="6"/>
        <v>792903</v>
      </c>
      <c r="T12" s="73">
        <f t="shared" si="8"/>
        <v>46</v>
      </c>
      <c r="U12">
        <f t="shared" si="9"/>
        <v>4</v>
      </c>
      <c r="V12">
        <f t="shared" si="10"/>
        <v>36</v>
      </c>
      <c r="X12" s="73">
        <v>36</v>
      </c>
      <c r="Y12">
        <f t="shared" si="11"/>
        <v>4</v>
      </c>
      <c r="Z12">
        <f t="shared" si="12"/>
        <v>136</v>
      </c>
      <c r="AA12" s="73">
        <v>123</v>
      </c>
      <c r="AB12">
        <f t="shared" si="13"/>
        <v>7</v>
      </c>
      <c r="AC12" s="81">
        <f t="shared" si="14"/>
        <v>573</v>
      </c>
      <c r="AE12" s="73">
        <v>56</v>
      </c>
    </row>
    <row r="13" spans="1:31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5">
        <v>950709</v>
      </c>
      <c r="R13" s="52">
        <f t="shared" si="6"/>
        <v>950759</v>
      </c>
      <c r="T13" s="73">
        <f t="shared" si="8"/>
        <v>42</v>
      </c>
      <c r="U13">
        <f t="shared" si="9"/>
        <v>4</v>
      </c>
      <c r="V13">
        <f t="shared" si="10"/>
        <v>32</v>
      </c>
      <c r="X13" s="73">
        <v>32</v>
      </c>
      <c r="Y13">
        <f t="shared" si="11"/>
        <v>4</v>
      </c>
      <c r="Z13">
        <f t="shared" si="12"/>
        <v>132</v>
      </c>
      <c r="AA13" s="73">
        <v>116</v>
      </c>
      <c r="AB13">
        <f t="shared" si="13"/>
        <v>7</v>
      </c>
      <c r="AC13" s="81">
        <f t="shared" si="14"/>
        <v>566</v>
      </c>
      <c r="AE13" s="73">
        <v>52</v>
      </c>
    </row>
    <row r="14" spans="1:31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5">
        <v>1167128</v>
      </c>
      <c r="R14" s="52">
        <f t="shared" si="6"/>
        <v>1167178</v>
      </c>
      <c r="T14" s="73">
        <f t="shared" si="8"/>
        <v>38</v>
      </c>
      <c r="U14">
        <f t="shared" si="9"/>
        <v>4</v>
      </c>
      <c r="V14">
        <f t="shared" si="10"/>
        <v>28</v>
      </c>
      <c r="X14" s="73">
        <v>28</v>
      </c>
      <c r="Y14">
        <f t="shared" si="11"/>
        <v>4</v>
      </c>
      <c r="Z14">
        <f t="shared" si="12"/>
        <v>128</v>
      </c>
      <c r="AA14" s="73">
        <v>109</v>
      </c>
      <c r="AB14">
        <f t="shared" si="13"/>
        <v>7</v>
      </c>
      <c r="AC14" s="81">
        <f t="shared" si="14"/>
        <v>559</v>
      </c>
      <c r="AE14" s="73">
        <v>48</v>
      </c>
    </row>
    <row r="15" spans="1:31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5">
        <v>1721192</v>
      </c>
      <c r="R15" s="52">
        <f t="shared" si="6"/>
        <v>1721242</v>
      </c>
      <c r="T15" s="73">
        <f t="shared" si="8"/>
        <v>34</v>
      </c>
      <c r="U15">
        <v>3</v>
      </c>
      <c r="V15">
        <f t="shared" si="10"/>
        <v>25</v>
      </c>
      <c r="X15" s="73">
        <v>25</v>
      </c>
      <c r="Y15">
        <v>3</v>
      </c>
      <c r="Z15">
        <f t="shared" si="12"/>
        <v>125</v>
      </c>
      <c r="AA15" s="73">
        <v>106</v>
      </c>
      <c r="AB15">
        <f t="shared" si="13"/>
        <v>3</v>
      </c>
      <c r="AC15" s="81">
        <f t="shared" si="14"/>
        <v>556</v>
      </c>
      <c r="AE15" s="73">
        <v>45</v>
      </c>
    </row>
    <row r="16" spans="1:31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5">
        <v>4395468</v>
      </c>
      <c r="R16" s="52">
        <f t="shared" si="6"/>
        <v>4395518</v>
      </c>
      <c r="T16" s="73">
        <f t="shared" si="8"/>
        <v>30</v>
      </c>
      <c r="U16">
        <v>3</v>
      </c>
      <c r="V16">
        <f t="shared" si="10"/>
        <v>22</v>
      </c>
      <c r="X16" s="73">
        <v>22</v>
      </c>
      <c r="Y16">
        <v>3</v>
      </c>
      <c r="Z16">
        <f t="shared" si="12"/>
        <v>122</v>
      </c>
      <c r="AA16" s="73">
        <v>103</v>
      </c>
      <c r="AB16">
        <f t="shared" si="13"/>
        <v>3</v>
      </c>
      <c r="AC16" s="81">
        <f t="shared" si="14"/>
        <v>553</v>
      </c>
      <c r="AE16" s="73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5">
        <v>6573197</v>
      </c>
      <c r="R17" s="52">
        <f t="shared" si="6"/>
        <v>6573247</v>
      </c>
      <c r="T17" s="73">
        <f t="shared" si="8"/>
        <v>26</v>
      </c>
      <c r="U17">
        <v>3</v>
      </c>
      <c r="V17">
        <f t="shared" si="10"/>
        <v>19</v>
      </c>
      <c r="X17" s="73">
        <v>19</v>
      </c>
      <c r="Y17">
        <v>3</v>
      </c>
      <c r="Z17">
        <f t="shared" si="12"/>
        <v>119</v>
      </c>
      <c r="AA17" s="73">
        <v>100</v>
      </c>
      <c r="AB17">
        <f t="shared" si="13"/>
        <v>3</v>
      </c>
      <c r="AC17" s="81">
        <f t="shared" si="14"/>
        <v>550</v>
      </c>
      <c r="AE17" s="73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5">
        <v>12846994</v>
      </c>
      <c r="R18" s="52">
        <f t="shared" si="6"/>
        <v>12847044</v>
      </c>
      <c r="T18" s="73">
        <f t="shared" si="8"/>
        <v>22</v>
      </c>
      <c r="U18">
        <v>3</v>
      </c>
      <c r="V18">
        <f t="shared" si="10"/>
        <v>16</v>
      </c>
      <c r="X18" s="73">
        <v>16</v>
      </c>
      <c r="Y18">
        <v>3</v>
      </c>
      <c r="Z18">
        <f t="shared" si="12"/>
        <v>116</v>
      </c>
      <c r="AA18" s="73">
        <v>97</v>
      </c>
      <c r="AB18">
        <f t="shared" si="13"/>
        <v>3</v>
      </c>
      <c r="AC18" s="81">
        <f t="shared" si="14"/>
        <v>547</v>
      </c>
      <c r="AE18" s="73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5">
        <v>19639583</v>
      </c>
      <c r="R19" s="52">
        <f t="shared" si="6"/>
        <v>19639633</v>
      </c>
      <c r="T19" s="73">
        <f t="shared" si="8"/>
        <v>18</v>
      </c>
      <c r="U19">
        <v>3</v>
      </c>
      <c r="V19">
        <f t="shared" si="10"/>
        <v>13</v>
      </c>
      <c r="X19" s="73">
        <v>13</v>
      </c>
      <c r="Y19">
        <v>3</v>
      </c>
      <c r="Z19">
        <f t="shared" si="12"/>
        <v>113</v>
      </c>
      <c r="AA19" s="73">
        <v>94</v>
      </c>
      <c r="AB19">
        <f t="shared" si="13"/>
        <v>3</v>
      </c>
      <c r="AC19" s="81">
        <f t="shared" si="14"/>
        <v>544</v>
      </c>
      <c r="AE19" s="73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3">
        <v>9</v>
      </c>
      <c r="U20">
        <v>3</v>
      </c>
      <c r="V20">
        <f t="shared" si="10"/>
        <v>10</v>
      </c>
      <c r="X20" s="73">
        <v>10</v>
      </c>
      <c r="Y20">
        <v>3</v>
      </c>
      <c r="Z20">
        <f t="shared" si="12"/>
        <v>110</v>
      </c>
      <c r="AA20" s="73">
        <v>91</v>
      </c>
      <c r="AB20">
        <f t="shared" si="13"/>
        <v>3</v>
      </c>
      <c r="AC20" s="81">
        <f t="shared" si="14"/>
        <v>541</v>
      </c>
      <c r="AE20" s="73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5">
        <v>3456</v>
      </c>
      <c r="B22" s="95">
        <v>2700</v>
      </c>
      <c r="C22" s="95">
        <v>3312</v>
      </c>
      <c r="D22" s="95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3">
        <v>8</v>
      </c>
      <c r="N22" s="103">
        <v>4</v>
      </c>
      <c r="O22" s="103">
        <v>20</v>
      </c>
      <c r="Q22" s="49">
        <f>M22-1</f>
        <v>7</v>
      </c>
      <c r="R22" s="49">
        <f>N22-0</f>
        <v>4</v>
      </c>
      <c r="S22" s="49">
        <f>O22-11</f>
        <v>9</v>
      </c>
      <c r="U22" s="95">
        <v>3888</v>
      </c>
      <c r="V22" s="52">
        <f>U22+50</f>
        <v>3938</v>
      </c>
      <c r="W22">
        <v>3938</v>
      </c>
      <c r="Y22" s="73">
        <v>120</v>
      </c>
      <c r="AA22" s="103">
        <v>5</v>
      </c>
      <c r="AB22" s="49">
        <f>AA22+5</f>
        <v>10</v>
      </c>
      <c r="AD22" s="103">
        <v>4</v>
      </c>
      <c r="AE22" s="49">
        <f>AD22+1</f>
        <v>5</v>
      </c>
    </row>
    <row r="23" spans="1:31" x14ac:dyDescent="0.25">
      <c r="A23" s="95">
        <v>8792</v>
      </c>
      <c r="B23" s="95">
        <v>8634</v>
      </c>
      <c r="C23" s="95">
        <v>8547</v>
      </c>
      <c r="D23" s="95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3">
        <v>8.15</v>
      </c>
      <c r="N23" s="103">
        <v>4.05</v>
      </c>
      <c r="O23" s="103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5">
        <v>8146</v>
      </c>
      <c r="V23" s="52">
        <f t="shared" ref="V23:V40" si="22">U23+50</f>
        <v>8196</v>
      </c>
      <c r="W23">
        <v>8196</v>
      </c>
      <c r="Y23" s="73">
        <v>116</v>
      </c>
      <c r="AA23" s="103">
        <v>5.25</v>
      </c>
      <c r="AB23" s="49">
        <f t="shared" ref="AB23:AB41" si="23">AA23+5</f>
        <v>10.25</v>
      </c>
      <c r="AD23" s="103">
        <v>4.05</v>
      </c>
      <c r="AE23" s="49">
        <f t="shared" ref="AE23:AE41" si="24">AD23+1</f>
        <v>5.05</v>
      </c>
    </row>
    <row r="24" spans="1:31" x14ac:dyDescent="0.25">
      <c r="A24" s="95">
        <v>14012</v>
      </c>
      <c r="B24" s="95">
        <v>13959</v>
      </c>
      <c r="C24" s="95">
        <v>13673</v>
      </c>
      <c r="D24" s="95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3">
        <v>8.3000000000000007</v>
      </c>
      <c r="N24" s="103">
        <v>4.0999999999999996</v>
      </c>
      <c r="O24" s="103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5">
        <v>13032</v>
      </c>
      <c r="V24" s="52">
        <f t="shared" si="22"/>
        <v>13082</v>
      </c>
      <c r="W24">
        <v>13082</v>
      </c>
      <c r="Y24" s="73">
        <v>112</v>
      </c>
      <c r="AA24" s="103">
        <v>5.4499999999999993</v>
      </c>
      <c r="AB24" s="49">
        <f t="shared" si="23"/>
        <v>10.45</v>
      </c>
      <c r="AD24" s="103">
        <v>4.0999999999999996</v>
      </c>
      <c r="AE24" s="49">
        <f t="shared" si="24"/>
        <v>5.0999999999999996</v>
      </c>
    </row>
    <row r="25" spans="1:31" x14ac:dyDescent="0.25">
      <c r="A25" s="95">
        <v>34805</v>
      </c>
      <c r="B25" s="95">
        <v>33279</v>
      </c>
      <c r="C25" s="95">
        <v>34185</v>
      </c>
      <c r="D25" s="95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3">
        <v>8.4499999999999993</v>
      </c>
      <c r="N25" s="103">
        <v>4.1500000000000004</v>
      </c>
      <c r="O25" s="103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5">
        <v>33782</v>
      </c>
      <c r="V25" s="52">
        <f t="shared" si="22"/>
        <v>33832</v>
      </c>
      <c r="W25">
        <v>33832</v>
      </c>
      <c r="Y25" s="73">
        <v>108</v>
      </c>
      <c r="AA25" s="103">
        <v>5.65</v>
      </c>
      <c r="AB25" s="49">
        <f t="shared" si="23"/>
        <v>10.65</v>
      </c>
      <c r="AD25" s="103">
        <v>4.1500000000000004</v>
      </c>
      <c r="AE25" s="49">
        <f t="shared" si="24"/>
        <v>5.15</v>
      </c>
    </row>
    <row r="26" spans="1:31" x14ac:dyDescent="0.25">
      <c r="A26" s="95">
        <v>52208</v>
      </c>
      <c r="B26" s="95">
        <v>50907</v>
      </c>
      <c r="C26" s="95">
        <v>51189</v>
      </c>
      <c r="D26" s="95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3">
        <v>8.6</v>
      </c>
      <c r="N26" s="103">
        <v>4.2</v>
      </c>
      <c r="O26" s="103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5">
        <v>50074</v>
      </c>
      <c r="V26" s="52">
        <f t="shared" si="22"/>
        <v>50124</v>
      </c>
      <c r="W26">
        <v>50124</v>
      </c>
      <c r="Y26" s="73">
        <v>104</v>
      </c>
      <c r="AA26" s="103">
        <v>5.85</v>
      </c>
      <c r="AB26" s="49">
        <f t="shared" si="23"/>
        <v>10.85</v>
      </c>
      <c r="AD26" s="103">
        <v>4.2</v>
      </c>
      <c r="AE26" s="49">
        <f t="shared" si="24"/>
        <v>5.2</v>
      </c>
    </row>
    <row r="27" spans="1:31" x14ac:dyDescent="0.25">
      <c r="A27" s="95">
        <v>104505</v>
      </c>
      <c r="B27" s="95">
        <v>101096</v>
      </c>
      <c r="C27" s="95">
        <v>106157</v>
      </c>
      <c r="D27" s="95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3">
        <v>8.75</v>
      </c>
      <c r="N27" s="103">
        <v>4.25</v>
      </c>
      <c r="O27" s="103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5">
        <v>98107</v>
      </c>
      <c r="V27" s="52">
        <f t="shared" si="22"/>
        <v>98157</v>
      </c>
      <c r="W27">
        <v>98157</v>
      </c>
      <c r="Y27" s="73">
        <v>100</v>
      </c>
      <c r="AA27" s="103">
        <v>6.0500000000000007</v>
      </c>
      <c r="AB27" s="49">
        <f t="shared" si="23"/>
        <v>11.05</v>
      </c>
      <c r="AD27" s="103">
        <v>4.25</v>
      </c>
      <c r="AE27" s="49">
        <f t="shared" si="24"/>
        <v>5.25</v>
      </c>
    </row>
    <row r="28" spans="1:31" x14ac:dyDescent="0.25">
      <c r="A28" s="95">
        <v>161121</v>
      </c>
      <c r="B28" s="95">
        <v>149933</v>
      </c>
      <c r="C28" s="95">
        <v>153836</v>
      </c>
      <c r="D28" s="95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3">
        <v>8.9</v>
      </c>
      <c r="N28" s="103">
        <v>4.3</v>
      </c>
      <c r="O28" s="103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5">
        <v>149021</v>
      </c>
      <c r="V28" s="52">
        <f t="shared" si="22"/>
        <v>149071</v>
      </c>
      <c r="W28">
        <v>149071</v>
      </c>
      <c r="Y28" s="73">
        <v>96</v>
      </c>
      <c r="AA28" s="103">
        <v>6.25</v>
      </c>
      <c r="AB28" s="49">
        <f t="shared" si="23"/>
        <v>11.25</v>
      </c>
      <c r="AD28" s="103">
        <v>4.3</v>
      </c>
      <c r="AE28" s="49">
        <f t="shared" si="24"/>
        <v>5.3</v>
      </c>
    </row>
    <row r="29" spans="1:31" x14ac:dyDescent="0.25">
      <c r="A29" s="95">
        <v>409554</v>
      </c>
      <c r="B29" s="95">
        <v>372537</v>
      </c>
      <c r="C29" s="95">
        <v>385668</v>
      </c>
      <c r="D29" s="95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3">
        <v>9.0500000000000007</v>
      </c>
      <c r="N29" s="103">
        <v>4.3499999999999996</v>
      </c>
      <c r="O29" s="103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5">
        <v>368952</v>
      </c>
      <c r="V29" s="52">
        <f t="shared" si="22"/>
        <v>369002</v>
      </c>
      <c r="W29">
        <v>369002</v>
      </c>
      <c r="Y29" s="73">
        <v>92</v>
      </c>
      <c r="AA29" s="103">
        <v>6.4499999999999993</v>
      </c>
      <c r="AB29" s="49">
        <f t="shared" si="23"/>
        <v>11.45</v>
      </c>
      <c r="AD29" s="103">
        <v>4.3499999999999996</v>
      </c>
      <c r="AE29" s="49">
        <f t="shared" si="24"/>
        <v>5.35</v>
      </c>
    </row>
    <row r="30" spans="1:31" x14ac:dyDescent="0.25">
      <c r="A30" s="95">
        <v>623331</v>
      </c>
      <c r="B30" s="95">
        <v>558717</v>
      </c>
      <c r="C30" s="95">
        <v>576882</v>
      </c>
      <c r="D30" s="95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3">
        <v>9.1999999999999993</v>
      </c>
      <c r="N30" s="103">
        <v>4.4000000000000004</v>
      </c>
      <c r="O30" s="103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5">
        <v>548628</v>
      </c>
      <c r="V30" s="52">
        <f t="shared" si="22"/>
        <v>548678</v>
      </c>
      <c r="W30">
        <v>548678</v>
      </c>
      <c r="Y30" s="73">
        <v>88</v>
      </c>
      <c r="AA30" s="103">
        <v>6.65</v>
      </c>
      <c r="AB30" s="49">
        <f t="shared" si="23"/>
        <v>11.65</v>
      </c>
      <c r="AD30" s="103">
        <v>4.4000000000000004</v>
      </c>
      <c r="AE30" s="49">
        <f t="shared" si="24"/>
        <v>5.4</v>
      </c>
    </row>
    <row r="31" spans="1:31" x14ac:dyDescent="0.25">
      <c r="A31" s="95">
        <v>705338</v>
      </c>
      <c r="B31" s="95">
        <v>692922</v>
      </c>
      <c r="C31" s="95">
        <v>710259</v>
      </c>
      <c r="D31" s="95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3">
        <v>9.35</v>
      </c>
      <c r="N31" s="103">
        <v>4.45</v>
      </c>
      <c r="O31" s="103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5">
        <v>659794</v>
      </c>
      <c r="V31" s="52">
        <f t="shared" si="22"/>
        <v>659844</v>
      </c>
      <c r="W31">
        <v>659844</v>
      </c>
      <c r="Y31" s="73">
        <v>84</v>
      </c>
      <c r="AA31" s="103">
        <v>6.85</v>
      </c>
      <c r="AB31" s="49">
        <f t="shared" si="23"/>
        <v>11.85</v>
      </c>
      <c r="AD31" s="103">
        <v>4.45</v>
      </c>
      <c r="AE31" s="49">
        <f t="shared" si="24"/>
        <v>5.45</v>
      </c>
    </row>
    <row r="32" spans="1:31" x14ac:dyDescent="0.25">
      <c r="A32" s="95">
        <v>883557</v>
      </c>
      <c r="B32" s="95">
        <v>798893</v>
      </c>
      <c r="C32" s="95">
        <v>830711</v>
      </c>
      <c r="D32" s="95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3">
        <v>9.5</v>
      </c>
      <c r="N32" s="103">
        <v>4.5</v>
      </c>
      <c r="O32" s="103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5">
        <v>803153</v>
      </c>
      <c r="V32" s="52">
        <f t="shared" si="22"/>
        <v>803203</v>
      </c>
      <c r="W32">
        <v>803203</v>
      </c>
      <c r="Y32" s="73">
        <v>79</v>
      </c>
      <c r="AA32" s="103">
        <v>7.0500000000000007</v>
      </c>
      <c r="AB32" s="49">
        <f t="shared" si="23"/>
        <v>12.05</v>
      </c>
      <c r="AD32" s="103">
        <v>4.5</v>
      </c>
      <c r="AE32" s="49">
        <f t="shared" si="24"/>
        <v>5.5</v>
      </c>
    </row>
    <row r="33" spans="1:31" x14ac:dyDescent="0.25">
      <c r="A33" s="95">
        <v>1015089</v>
      </c>
      <c r="B33" s="95">
        <v>968931</v>
      </c>
      <c r="C33" s="95">
        <v>1050312</v>
      </c>
      <c r="D33" s="95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3">
        <v>9.65</v>
      </c>
      <c r="N33" s="103">
        <v>4.55</v>
      </c>
      <c r="O33" s="103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5">
        <v>951424</v>
      </c>
      <c r="V33" s="52">
        <f t="shared" si="22"/>
        <v>951474</v>
      </c>
      <c r="W33">
        <v>951474</v>
      </c>
      <c r="Y33" s="73">
        <v>74</v>
      </c>
      <c r="AA33" s="103">
        <v>7.25</v>
      </c>
      <c r="AB33" s="49">
        <f t="shared" si="23"/>
        <v>12.25</v>
      </c>
      <c r="AD33" s="103">
        <v>4.55</v>
      </c>
      <c r="AE33" s="49">
        <f t="shared" si="24"/>
        <v>5.55</v>
      </c>
    </row>
    <row r="34" spans="1:31" x14ac:dyDescent="0.25">
      <c r="A34" s="95">
        <v>1228698</v>
      </c>
      <c r="B34" s="95">
        <v>1212186</v>
      </c>
      <c r="C34" s="95">
        <v>1201632</v>
      </c>
      <c r="D34" s="95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3">
        <v>9.8000000000000007</v>
      </c>
      <c r="N34" s="103">
        <v>4.5999999999999996</v>
      </c>
      <c r="O34" s="103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5">
        <v>1140851</v>
      </c>
      <c r="V34" s="52">
        <f t="shared" si="22"/>
        <v>1140901</v>
      </c>
      <c r="W34">
        <v>1140901</v>
      </c>
      <c r="Y34" s="73">
        <v>69</v>
      </c>
      <c r="AA34" s="103">
        <v>7.4499999999999993</v>
      </c>
      <c r="AB34" s="49">
        <f t="shared" si="23"/>
        <v>12.45</v>
      </c>
      <c r="AD34" s="103">
        <v>4.5999999999999996</v>
      </c>
      <c r="AE34" s="49">
        <f t="shared" si="24"/>
        <v>5.6</v>
      </c>
    </row>
    <row r="35" spans="1:31" x14ac:dyDescent="0.25">
      <c r="A35" s="95">
        <v>1461474</v>
      </c>
      <c r="B35" s="95">
        <v>1426722</v>
      </c>
      <c r="C35" s="95">
        <v>1435473</v>
      </c>
      <c r="D35" s="95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3">
        <v>9.9499999999999993</v>
      </c>
      <c r="N35" s="103">
        <v>4.6500000000000004</v>
      </c>
      <c r="O35" s="103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5">
        <v>1400554</v>
      </c>
      <c r="V35" s="52">
        <f t="shared" si="22"/>
        <v>1400604</v>
      </c>
      <c r="W35">
        <v>1400604</v>
      </c>
      <c r="Y35" s="73">
        <v>64</v>
      </c>
      <c r="AA35" s="103">
        <v>7.65</v>
      </c>
      <c r="AB35" s="49">
        <f t="shared" si="23"/>
        <v>12.65</v>
      </c>
      <c r="AD35" s="103">
        <v>4.6500000000000004</v>
      </c>
      <c r="AE35" s="49">
        <f t="shared" si="24"/>
        <v>5.65</v>
      </c>
    </row>
    <row r="36" spans="1:31" x14ac:dyDescent="0.25">
      <c r="A36" s="95">
        <v>2300211</v>
      </c>
      <c r="B36" s="95">
        <v>2084732</v>
      </c>
      <c r="C36" s="95">
        <v>2153748</v>
      </c>
      <c r="D36" s="95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3">
        <v>10.1</v>
      </c>
      <c r="N36" s="103">
        <v>4.7</v>
      </c>
      <c r="O36" s="103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5">
        <v>2065430</v>
      </c>
      <c r="V36" s="52">
        <f t="shared" si="22"/>
        <v>2065480</v>
      </c>
      <c r="W36">
        <v>2065480</v>
      </c>
      <c r="Y36" s="73">
        <v>58</v>
      </c>
      <c r="AA36" s="103">
        <v>7.85</v>
      </c>
      <c r="AB36" s="49">
        <f t="shared" si="23"/>
        <v>12.85</v>
      </c>
      <c r="AD36" s="103">
        <v>4.7</v>
      </c>
      <c r="AE36" s="49">
        <f t="shared" si="24"/>
        <v>5.7</v>
      </c>
    </row>
    <row r="37" spans="1:31" x14ac:dyDescent="0.25">
      <c r="A37" s="95">
        <v>5570871</v>
      </c>
      <c r="B37" s="95">
        <v>5211813</v>
      </c>
      <c r="C37" s="95">
        <v>5397408</v>
      </c>
      <c r="D37" s="95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3">
        <v>10.25</v>
      </c>
      <c r="N37" s="103">
        <v>4.75</v>
      </c>
      <c r="O37" s="103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5">
        <v>5274562</v>
      </c>
      <c r="V37" s="52">
        <f t="shared" si="22"/>
        <v>5274612</v>
      </c>
      <c r="W37">
        <v>5274612</v>
      </c>
      <c r="Y37" s="73">
        <v>52</v>
      </c>
      <c r="AA37" s="103">
        <v>8.0500000000000007</v>
      </c>
      <c r="AB37" s="49">
        <f t="shared" si="23"/>
        <v>13.05</v>
      </c>
      <c r="AD37" s="103">
        <v>4.75</v>
      </c>
      <c r="AE37" s="49">
        <f t="shared" si="24"/>
        <v>5.75</v>
      </c>
    </row>
    <row r="38" spans="1:31" x14ac:dyDescent="0.25">
      <c r="A38" s="95">
        <v>8401301</v>
      </c>
      <c r="B38" s="95">
        <v>7826715</v>
      </c>
      <c r="C38" s="95">
        <v>8078196</v>
      </c>
      <c r="D38" s="95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3">
        <v>10.4</v>
      </c>
      <c r="N38" s="103">
        <v>4.8</v>
      </c>
      <c r="O38" s="103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5">
        <v>7887836</v>
      </c>
      <c r="V38" s="52">
        <f t="shared" si="22"/>
        <v>7887886</v>
      </c>
      <c r="W38">
        <v>7887886</v>
      </c>
      <c r="Y38" s="73">
        <v>46</v>
      </c>
      <c r="AA38" s="103">
        <v>8.25</v>
      </c>
      <c r="AB38" s="49">
        <f t="shared" si="23"/>
        <v>13.25</v>
      </c>
      <c r="AD38" s="103">
        <v>4.8</v>
      </c>
      <c r="AE38" s="49">
        <f t="shared" si="24"/>
        <v>5.8</v>
      </c>
    </row>
    <row r="39" spans="1:31" x14ac:dyDescent="0.25">
      <c r="A39" s="95">
        <v>17341716</v>
      </c>
      <c r="B39" s="95">
        <v>15653429</v>
      </c>
      <c r="C39" s="95">
        <v>16156214</v>
      </c>
      <c r="D39" s="95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3">
        <v>10.55</v>
      </c>
      <c r="N39" s="103">
        <v>4.8499999999999996</v>
      </c>
      <c r="O39" s="103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5">
        <v>15416393</v>
      </c>
      <c r="V39" s="52">
        <f t="shared" si="22"/>
        <v>15416443</v>
      </c>
      <c r="W39">
        <v>15416443</v>
      </c>
      <c r="Y39" s="73">
        <v>40</v>
      </c>
      <c r="AA39" s="103">
        <v>8.4499999999999993</v>
      </c>
      <c r="AB39" s="49">
        <f t="shared" si="23"/>
        <v>13.45</v>
      </c>
      <c r="AD39" s="103">
        <v>4.8499999999999996</v>
      </c>
      <c r="AE39" s="49">
        <f t="shared" si="24"/>
        <v>5.85</v>
      </c>
    </row>
    <row r="40" spans="1:31" x14ac:dyDescent="0.25">
      <c r="A40" s="95">
        <v>25022267</v>
      </c>
      <c r="B40" s="95">
        <v>23813313</v>
      </c>
      <c r="C40" s="95">
        <v>24227109</v>
      </c>
      <c r="D40" s="95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3">
        <v>10.7</v>
      </c>
      <c r="N40" s="103">
        <v>4.9000000000000004</v>
      </c>
      <c r="O40" s="103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5">
        <v>23567500</v>
      </c>
      <c r="V40" s="52">
        <f t="shared" si="22"/>
        <v>23567550</v>
      </c>
      <c r="W40">
        <v>23567550</v>
      </c>
      <c r="Y40" s="73">
        <v>34</v>
      </c>
      <c r="AA40" s="103">
        <v>8.65</v>
      </c>
      <c r="AB40" s="49">
        <f t="shared" si="23"/>
        <v>13.65</v>
      </c>
      <c r="AD40" s="103">
        <v>4.9000000000000004</v>
      </c>
      <c r="AE40" s="49">
        <f t="shared" si="24"/>
        <v>5.9</v>
      </c>
    </row>
    <row r="41" spans="1:31" x14ac:dyDescent="0.25">
      <c r="M41" s="103">
        <v>10.85</v>
      </c>
      <c r="N41" s="103">
        <v>4.95</v>
      </c>
      <c r="O41" s="103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3">
        <v>30</v>
      </c>
      <c r="AA41" s="103">
        <v>8.85</v>
      </c>
      <c r="AB41" s="49">
        <f t="shared" si="23"/>
        <v>13.85</v>
      </c>
      <c r="AD41" s="103">
        <v>4.95</v>
      </c>
      <c r="AE41" s="49">
        <f t="shared" si="24"/>
        <v>5.95</v>
      </c>
    </row>
    <row r="43" spans="1:31" x14ac:dyDescent="0.25">
      <c r="L43">
        <v>2</v>
      </c>
      <c r="M43" s="131">
        <v>1</v>
      </c>
      <c r="N43" s="131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5">
        <v>1870</v>
      </c>
      <c r="U44" s="95">
        <v>3240</v>
      </c>
      <c r="V44" s="95">
        <v>1450</v>
      </c>
      <c r="W44" s="95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5">
        <v>4834</v>
      </c>
      <c r="U45" s="95">
        <v>6788</v>
      </c>
      <c r="V45" s="95">
        <v>4747</v>
      </c>
      <c r="W45" s="95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5">
        <v>7734</v>
      </c>
      <c r="U46" s="95">
        <v>10860</v>
      </c>
      <c r="V46" s="95">
        <v>7705</v>
      </c>
      <c r="W46" s="95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5">
        <v>19286</v>
      </c>
      <c r="U47" s="95">
        <v>28152</v>
      </c>
      <c r="V47" s="95">
        <v>18438</v>
      </c>
      <c r="W47" s="95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5">
        <v>28954</v>
      </c>
      <c r="U48" s="95">
        <v>41728</v>
      </c>
      <c r="V48" s="95">
        <v>28232</v>
      </c>
      <c r="W48" s="95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5">
        <v>58008</v>
      </c>
      <c r="U49" s="95">
        <v>81756</v>
      </c>
      <c r="V49" s="95">
        <v>56114</v>
      </c>
      <c r="W49" s="95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5">
        <v>89462</v>
      </c>
      <c r="U50" s="95">
        <v>124184</v>
      </c>
      <c r="V50" s="95">
        <v>83246</v>
      </c>
      <c r="W50" s="95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5">
        <v>227480</v>
      </c>
      <c r="U51" s="95">
        <v>307460</v>
      </c>
      <c r="V51" s="95">
        <v>206915</v>
      </c>
      <c r="W51" s="95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5">
        <v>346245</v>
      </c>
      <c r="U52" s="95">
        <v>457190</v>
      </c>
      <c r="V52" s="95">
        <v>310348</v>
      </c>
      <c r="W52" s="95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5">
        <v>391804</v>
      </c>
      <c r="U53" s="95">
        <v>549828</v>
      </c>
      <c r="V53" s="95">
        <v>384907</v>
      </c>
      <c r="W53" s="95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5">
        <v>490815</v>
      </c>
      <c r="U54" s="95">
        <v>669294</v>
      </c>
      <c r="V54" s="95">
        <v>443779</v>
      </c>
      <c r="W54" s="95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5">
        <v>563888</v>
      </c>
      <c r="U55" s="95">
        <v>792853</v>
      </c>
      <c r="V55" s="95">
        <v>538245</v>
      </c>
      <c r="W55" s="95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5">
        <v>682560</v>
      </c>
      <c r="U56" s="95">
        <v>950709</v>
      </c>
      <c r="V56" s="95">
        <v>673387</v>
      </c>
      <c r="W56" s="95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5">
        <v>811880</v>
      </c>
      <c r="U57" s="95">
        <v>1167128</v>
      </c>
      <c r="V57" s="95">
        <v>792573</v>
      </c>
      <c r="W57" s="95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5">
        <v>1277845</v>
      </c>
      <c r="U58" s="95">
        <v>1721192</v>
      </c>
      <c r="V58" s="95">
        <v>1158134</v>
      </c>
      <c r="W58" s="95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5">
        <v>3094878</v>
      </c>
      <c r="U59" s="95">
        <v>4395468</v>
      </c>
      <c r="V59" s="95">
        <v>2895402</v>
      </c>
      <c r="W59" s="95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5">
        <v>4667339</v>
      </c>
      <c r="U60" s="95">
        <v>6573197</v>
      </c>
      <c r="V60" s="95">
        <v>4348125</v>
      </c>
      <c r="W60" s="95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5">
        <v>9634237</v>
      </c>
      <c r="U61" s="95">
        <v>12846994</v>
      </c>
      <c r="V61" s="95">
        <v>8696299</v>
      </c>
      <c r="W61" s="95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5">
        <v>13901209</v>
      </c>
      <c r="U62" s="95">
        <v>19639583</v>
      </c>
      <c r="V62" s="95">
        <v>13229568</v>
      </c>
      <c r="W62" s="95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3">
        <v>7</v>
      </c>
      <c r="B64" s="49">
        <f>A64+13</f>
        <v>20</v>
      </c>
      <c r="D64" s="95">
        <v>3656</v>
      </c>
      <c r="E64" s="95">
        <v>2750</v>
      </c>
      <c r="F64" s="95">
        <v>3362</v>
      </c>
      <c r="G64" s="95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2">
        <f>O64+20</f>
        <v>632</v>
      </c>
    </row>
    <row r="65" spans="1:28" x14ac:dyDescent="0.25">
      <c r="A65" s="103">
        <v>7.25</v>
      </c>
      <c r="B65" s="49">
        <f t="shared" ref="B65:B83" si="42">A65+13</f>
        <v>20.25</v>
      </c>
      <c r="D65" s="95">
        <v>8992</v>
      </c>
      <c r="E65" s="95">
        <v>8684</v>
      </c>
      <c r="F65" s="95">
        <v>8597</v>
      </c>
      <c r="G65" s="95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2">
        <f t="shared" ref="P65:P82" si="47">O65+20</f>
        <v>1550</v>
      </c>
      <c r="T65" s="95">
        <v>2304</v>
      </c>
      <c r="U65" s="95">
        <v>3938</v>
      </c>
      <c r="V65" s="95">
        <v>3290</v>
      </c>
      <c r="W65" s="95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3">
        <v>7.4499999999999993</v>
      </c>
      <c r="B66" s="49">
        <f t="shared" si="42"/>
        <v>20.45</v>
      </c>
      <c r="D66" s="95">
        <v>14212</v>
      </c>
      <c r="E66" s="95">
        <v>14009</v>
      </c>
      <c r="F66" s="95">
        <v>13723</v>
      </c>
      <c r="G66" s="95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2">
        <f t="shared" si="47"/>
        <v>2468</v>
      </c>
      <c r="T66" s="95">
        <v>5861</v>
      </c>
      <c r="U66" s="95">
        <v>8196</v>
      </c>
      <c r="V66" s="95">
        <v>6838</v>
      </c>
      <c r="W66" s="95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3">
        <v>7.65</v>
      </c>
      <c r="B67" s="49">
        <f t="shared" si="42"/>
        <v>20.65</v>
      </c>
      <c r="D67" s="95">
        <v>35005</v>
      </c>
      <c r="E67" s="95">
        <v>33329</v>
      </c>
      <c r="F67" s="95">
        <v>34235</v>
      </c>
      <c r="G67" s="95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2">
        <f t="shared" si="47"/>
        <v>6140</v>
      </c>
      <c r="T67" s="95">
        <v>9341</v>
      </c>
      <c r="U67" s="95">
        <v>13082</v>
      </c>
      <c r="V67" s="95">
        <v>10910</v>
      </c>
      <c r="W67" s="95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3">
        <v>7.85</v>
      </c>
      <c r="B68" s="49">
        <f t="shared" si="42"/>
        <v>20.85</v>
      </c>
      <c r="D68" s="95">
        <v>52408</v>
      </c>
      <c r="E68" s="95">
        <v>50957</v>
      </c>
      <c r="F68" s="95">
        <v>51239</v>
      </c>
      <c r="G68" s="95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2">
        <f t="shared" si="47"/>
        <v>9200</v>
      </c>
      <c r="T68" s="95">
        <v>23203</v>
      </c>
      <c r="U68" s="95">
        <v>33832</v>
      </c>
      <c r="V68" s="95">
        <v>28202</v>
      </c>
      <c r="W68" s="95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3">
        <v>8.0500000000000007</v>
      </c>
      <c r="B69" s="49">
        <f t="shared" si="42"/>
        <v>21.05</v>
      </c>
      <c r="D69" s="95">
        <v>104705</v>
      </c>
      <c r="E69" s="95">
        <v>101146</v>
      </c>
      <c r="F69" s="95">
        <v>106207</v>
      </c>
      <c r="G69" s="95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2">
        <f t="shared" si="47"/>
        <v>18380</v>
      </c>
      <c r="T69" s="95">
        <v>34805</v>
      </c>
      <c r="U69" s="95">
        <v>50124</v>
      </c>
      <c r="V69" s="95">
        <v>41778</v>
      </c>
      <c r="W69" s="95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3">
        <v>8.25</v>
      </c>
      <c r="B70" s="49">
        <f t="shared" si="42"/>
        <v>21.25</v>
      </c>
      <c r="D70" s="95">
        <v>161321</v>
      </c>
      <c r="E70" s="95">
        <v>149983</v>
      </c>
      <c r="F70" s="95">
        <v>153886</v>
      </c>
      <c r="G70" s="95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2">
        <f t="shared" si="47"/>
        <v>27560</v>
      </c>
      <c r="T70" s="95">
        <v>69670</v>
      </c>
      <c r="U70" s="95">
        <v>98157</v>
      </c>
      <c r="V70" s="95">
        <v>81806</v>
      </c>
      <c r="W70" s="95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3">
        <v>8.4499999999999993</v>
      </c>
      <c r="B71" s="49">
        <f t="shared" si="42"/>
        <v>21.45</v>
      </c>
      <c r="D71" s="95">
        <v>409754</v>
      </c>
      <c r="E71" s="95">
        <v>372587</v>
      </c>
      <c r="F71" s="95">
        <v>385718</v>
      </c>
      <c r="G71" s="95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2">
        <f t="shared" si="47"/>
        <v>68870</v>
      </c>
      <c r="T71" s="95">
        <v>107414</v>
      </c>
      <c r="U71" s="95">
        <v>149071</v>
      </c>
      <c r="V71" s="95">
        <v>124234</v>
      </c>
      <c r="W71" s="95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3">
        <v>8.6499999999999986</v>
      </c>
      <c r="B72" s="49">
        <f t="shared" si="42"/>
        <v>21.65</v>
      </c>
      <c r="D72" s="95">
        <v>623531</v>
      </c>
      <c r="E72" s="95">
        <v>558767</v>
      </c>
      <c r="F72" s="95">
        <v>576932</v>
      </c>
      <c r="G72" s="95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2">
        <f t="shared" si="47"/>
        <v>103295</v>
      </c>
      <c r="T72" s="95">
        <v>273036</v>
      </c>
      <c r="U72" s="95">
        <v>369002</v>
      </c>
      <c r="V72" s="95">
        <v>307510</v>
      </c>
      <c r="W72" s="95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3">
        <v>8.8500000000000014</v>
      </c>
      <c r="B73" s="49">
        <f t="shared" si="42"/>
        <v>21.85</v>
      </c>
      <c r="D73" s="95">
        <v>705538</v>
      </c>
      <c r="E73" s="95">
        <v>692972</v>
      </c>
      <c r="F73" s="95">
        <v>710309</v>
      </c>
      <c r="G73" s="95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2">
        <f t="shared" si="47"/>
        <v>123950</v>
      </c>
      <c r="T73" s="95">
        <v>415554</v>
      </c>
      <c r="U73" s="95">
        <v>548678</v>
      </c>
      <c r="V73" s="95">
        <v>457240</v>
      </c>
      <c r="W73" s="95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3">
        <v>9.0500000000000007</v>
      </c>
      <c r="B74" s="49">
        <f t="shared" si="42"/>
        <v>22.05</v>
      </c>
      <c r="D74" s="95">
        <v>883757</v>
      </c>
      <c r="E74" s="95">
        <v>798943</v>
      </c>
      <c r="F74" s="95">
        <v>830761</v>
      </c>
      <c r="G74" s="95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2">
        <f t="shared" si="47"/>
        <v>148736</v>
      </c>
      <c r="T74" s="95">
        <v>470225</v>
      </c>
      <c r="U74" s="95">
        <v>659844</v>
      </c>
      <c r="V74" s="95">
        <v>549878</v>
      </c>
      <c r="W74" s="95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3">
        <v>9.25</v>
      </c>
      <c r="B75" s="49">
        <f t="shared" si="42"/>
        <v>22.25</v>
      </c>
      <c r="D75" s="95">
        <v>1015289</v>
      </c>
      <c r="E75" s="95">
        <v>968981</v>
      </c>
      <c r="F75" s="95">
        <v>1050362</v>
      </c>
      <c r="G75" s="95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2">
        <f t="shared" si="47"/>
        <v>178479</v>
      </c>
      <c r="T75" s="95">
        <v>589038</v>
      </c>
      <c r="U75" s="95">
        <v>803203</v>
      </c>
      <c r="V75" s="95">
        <v>669344</v>
      </c>
      <c r="W75" s="95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3">
        <v>9.4499999999999993</v>
      </c>
      <c r="B76" s="49">
        <f t="shared" si="42"/>
        <v>22.45</v>
      </c>
      <c r="D76" s="95">
        <v>1228898</v>
      </c>
      <c r="E76" s="95">
        <v>1212236</v>
      </c>
      <c r="F76" s="95">
        <v>1201682</v>
      </c>
      <c r="G76" s="95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2">
        <f t="shared" si="47"/>
        <v>214172</v>
      </c>
      <c r="T76" s="95">
        <v>676726</v>
      </c>
      <c r="U76" s="95">
        <v>951474</v>
      </c>
      <c r="V76" s="95">
        <v>792903</v>
      </c>
      <c r="W76" s="95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3">
        <v>9.6499999999999986</v>
      </c>
      <c r="B77" s="49">
        <f t="shared" si="42"/>
        <v>22.65</v>
      </c>
      <c r="D77" s="95">
        <v>1461674</v>
      </c>
      <c r="E77" s="95">
        <v>1426772</v>
      </c>
      <c r="F77" s="95">
        <v>1435523</v>
      </c>
      <c r="G77" s="95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2">
        <f t="shared" si="47"/>
        <v>257002</v>
      </c>
      <c r="T77" s="95">
        <v>819132</v>
      </c>
      <c r="U77" s="95">
        <v>1140901</v>
      </c>
      <c r="V77" s="95">
        <v>950759</v>
      </c>
      <c r="W77" s="95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3">
        <v>9.8500000000000014</v>
      </c>
      <c r="B78" s="49">
        <f t="shared" si="42"/>
        <v>22.85</v>
      </c>
      <c r="D78" s="95">
        <v>2300411</v>
      </c>
      <c r="E78" s="95">
        <v>2084782</v>
      </c>
      <c r="F78" s="95">
        <v>2153798</v>
      </c>
      <c r="G78" s="95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2">
        <f t="shared" si="47"/>
        <v>385494</v>
      </c>
      <c r="T78" s="95">
        <v>974316</v>
      </c>
      <c r="U78" s="95">
        <v>1400604</v>
      </c>
      <c r="V78" s="95">
        <v>1167178</v>
      </c>
      <c r="W78" s="95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3">
        <v>10.050000000000001</v>
      </c>
      <c r="B79" s="49">
        <f t="shared" si="42"/>
        <v>23.05</v>
      </c>
      <c r="D79" s="95">
        <v>5571071</v>
      </c>
      <c r="E79" s="95">
        <v>5211863</v>
      </c>
      <c r="F79" s="95">
        <v>5397458</v>
      </c>
      <c r="G79" s="95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2">
        <f t="shared" si="47"/>
        <v>963701</v>
      </c>
      <c r="T79" s="95">
        <v>1533474</v>
      </c>
      <c r="U79" s="95">
        <v>2065480</v>
      </c>
      <c r="V79" s="95">
        <v>1721242</v>
      </c>
      <c r="W79" s="95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3">
        <v>10.25</v>
      </c>
      <c r="B80" s="49">
        <f t="shared" si="42"/>
        <v>23.25</v>
      </c>
      <c r="D80" s="95">
        <v>8401501</v>
      </c>
      <c r="E80" s="95">
        <v>7826765</v>
      </c>
      <c r="F80" s="95">
        <v>8078246</v>
      </c>
      <c r="G80" s="95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2">
        <f t="shared" si="47"/>
        <v>1445540</v>
      </c>
      <c r="T80" s="95">
        <v>3713914</v>
      </c>
      <c r="U80" s="95">
        <v>5274612</v>
      </c>
      <c r="V80" s="95">
        <v>4395518</v>
      </c>
      <c r="W80" s="95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3">
        <v>10.45</v>
      </c>
      <c r="B81" s="49">
        <f t="shared" si="42"/>
        <v>23.45</v>
      </c>
      <c r="D81" s="95">
        <v>17341916</v>
      </c>
      <c r="E81" s="95">
        <v>15653479</v>
      </c>
      <c r="F81" s="95">
        <v>16156264</v>
      </c>
      <c r="G81" s="95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2">
        <f t="shared" si="47"/>
        <v>2891060</v>
      </c>
      <c r="T81" s="95">
        <v>5600867</v>
      </c>
      <c r="U81" s="95">
        <v>7887886</v>
      </c>
      <c r="V81" s="95">
        <v>6573247</v>
      </c>
      <c r="W81" s="95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3">
        <v>10.649999999999999</v>
      </c>
      <c r="B82" s="49">
        <f t="shared" si="42"/>
        <v>23.65</v>
      </c>
      <c r="D82" s="95">
        <v>25022467</v>
      </c>
      <c r="E82" s="95">
        <v>23813363</v>
      </c>
      <c r="F82" s="95">
        <v>24227159</v>
      </c>
      <c r="G82" s="95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2">
        <f t="shared" si="47"/>
        <v>4336578</v>
      </c>
      <c r="T82" s="95">
        <v>11561144</v>
      </c>
      <c r="U82" s="95">
        <v>15416443</v>
      </c>
      <c r="V82" s="95">
        <v>12847044</v>
      </c>
      <c r="W82" s="95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3">
        <v>10.850000000000001</v>
      </c>
      <c r="B83" s="49">
        <f t="shared" si="42"/>
        <v>23.85</v>
      </c>
      <c r="T83" s="95">
        <v>16681511</v>
      </c>
      <c r="U83" s="95">
        <v>23567550</v>
      </c>
      <c r="V83" s="95">
        <v>19639633</v>
      </c>
      <c r="W83" s="95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3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3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3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3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3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3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3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3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3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3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3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3">
        <v>2.5499999999999998</v>
      </c>
      <c r="Q96" s="49">
        <f t="shared" si="60"/>
        <v>3.55</v>
      </c>
    </row>
    <row r="97" spans="1:17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3">
        <v>2.6</v>
      </c>
      <c r="Q97" s="49">
        <f t="shared" si="60"/>
        <v>3.6</v>
      </c>
    </row>
    <row r="98" spans="1:17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3">
        <v>2.65</v>
      </c>
      <c r="Q98" s="49">
        <f t="shared" si="60"/>
        <v>3.65</v>
      </c>
    </row>
    <row r="99" spans="1:17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3">
        <v>2.7</v>
      </c>
      <c r="Q99" s="49">
        <f t="shared" si="60"/>
        <v>3.7</v>
      </c>
    </row>
    <row r="100" spans="1:17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3">
        <v>2.75</v>
      </c>
      <c r="Q100" s="49">
        <f t="shared" si="60"/>
        <v>3.75</v>
      </c>
    </row>
    <row r="101" spans="1:17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3">
        <v>2.8</v>
      </c>
      <c r="Q101" s="49">
        <f t="shared" si="60"/>
        <v>3.8</v>
      </c>
    </row>
    <row r="102" spans="1:17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3">
        <v>2.85</v>
      </c>
      <c r="Q102" s="49">
        <f t="shared" si="60"/>
        <v>3.85</v>
      </c>
    </row>
    <row r="103" spans="1:17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3">
        <v>2.9</v>
      </c>
      <c r="Q103" s="49">
        <f t="shared" si="60"/>
        <v>3.9</v>
      </c>
    </row>
    <row r="104" spans="1:17" x14ac:dyDescent="0.25">
      <c r="M104" s="18">
        <v>2.0500000000000007</v>
      </c>
      <c r="N104">
        <f t="shared" si="59"/>
        <v>3.0500000000000007</v>
      </c>
      <c r="P104" s="103">
        <v>2.95</v>
      </c>
      <c r="Q104" s="49">
        <f t="shared" si="60"/>
        <v>3.95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19" workbookViewId="0">
      <selection activeCell="B30" sqref="B30"/>
    </sheetView>
    <sheetView workbookViewId="1">
      <selection activeCell="A9" sqref="A9"/>
    </sheetView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K6" sqref="K6"/>
    </sheetView>
    <sheetView tabSelected="1" workbookViewId="1">
      <selection activeCell="Q34" sqref="Q3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2</v>
      </c>
      <c r="I3" s="25">
        <v>1</v>
      </c>
      <c r="J3" s="25">
        <v>2</v>
      </c>
      <c r="K3" s="87">
        <v>40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23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2</v>
      </c>
      <c r="I4" s="25">
        <v>1</v>
      </c>
      <c r="J4" s="25">
        <v>8</v>
      </c>
      <c r="K4" s="88">
        <v>74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ht="30" x14ac:dyDescent="0.25">
      <c r="A5">
        <v>28</v>
      </c>
      <c r="B5" s="26" t="s">
        <v>144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2</v>
      </c>
      <c r="I5" s="25">
        <v>1</v>
      </c>
      <c r="J5" s="25">
        <v>24</v>
      </c>
      <c r="K5" s="88">
        <v>138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ht="30" x14ac:dyDescent="0.25">
      <c r="A6">
        <v>29</v>
      </c>
      <c r="B6" s="26" t="s">
        <v>145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2</v>
      </c>
      <c r="I6" s="25">
        <v>1</v>
      </c>
      <c r="J6" s="25">
        <v>120</v>
      </c>
      <c r="K6" s="88">
        <v>152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142</v>
      </c>
      <c r="B8" s="7" t="s">
        <v>363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</row>
    <row r="11" spans="1:23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7" t="s">
        <v>190</v>
      </c>
      <c r="H11" s="43">
        <v>270</v>
      </c>
      <c r="I11" s="6"/>
      <c r="J11" s="12" t="s">
        <v>141</v>
      </c>
      <c r="K11" s="91">
        <v>26</v>
      </c>
      <c r="M11" s="101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</row>
    <row r="12" spans="1:23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</row>
    <row r="13" spans="1:23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</row>
    <row r="14" spans="1:23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7" t="s">
        <v>193</v>
      </c>
      <c r="H14" s="43">
        <v>1215</v>
      </c>
      <c r="I14" s="6"/>
      <c r="J14" s="12" t="s">
        <v>143</v>
      </c>
      <c r="K14" s="91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</row>
    <row r="15" spans="1:23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</row>
    <row r="16" spans="1:23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7" t="s">
        <v>212</v>
      </c>
      <c r="H19" s="43">
        <v>27338</v>
      </c>
      <c r="I19" s="6" t="s">
        <v>17</v>
      </c>
      <c r="J19" s="12" t="s">
        <v>144</v>
      </c>
      <c r="K19" s="91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`mounted` SET `MightBonus`='1742771' WHERE `Level`='17';</v>
      </c>
      <c r="O26" t="str">
        <f t="shared" ref="O26:W29" si="2">CONCATENATE($M$9,C$9,$M$10,C26,$M$11,$A26,$M$12)</f>
        <v>UPDATE `mounted` SET `FoodCost`='31256018' WHERE `Level`='17';</v>
      </c>
      <c r="P26" t="str">
        <f t="shared" si="2"/>
        <v>UPDATE `mounted` SET `WoodCost`='25222154' WHERE `Level`='17';</v>
      </c>
      <c r="Q26" t="str">
        <f t="shared" si="2"/>
        <v>UPDATE `mounted` SET `StoneCost`='19282045' WHERE `Level`='17';</v>
      </c>
      <c r="R26" t="str">
        <f t="shared" si="2"/>
        <v>UPDATE `mounted` SET `MetalCost`='11378097' WHERE `Level`='17';</v>
      </c>
      <c r="S26" t="str">
        <f t="shared" si="2"/>
        <v>UPDATE `mounted` SET `TimeMin`='42d 17h:9m:23' WHERE `Level`='17';</v>
      </c>
      <c r="T26" t="str">
        <f t="shared" si="2"/>
        <v>UPDATE `mounted` SET `TimeInt`='3690563' WHERE `Level`='17';</v>
      </c>
      <c r="U26" t="str">
        <f t="shared" si="2"/>
        <v>UPDATE `mounted` SET `Required`='Farm Lv17' WHERE `Level`='17';</v>
      </c>
      <c r="V26" t="str">
        <f t="shared" si="2"/>
        <v>UPDATE `mounted` SET `Unlock`='' WHERE `Level`='17';</v>
      </c>
      <c r="W26" t="str">
        <f t="shared" si="2"/>
        <v>UPDATE `mounted` SET `Unlock_ID`='0' WHERE `Level`='17';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`mounted` SET `MightBonus`='2614154' WHERE `Level`='18';</v>
      </c>
      <c r="O27" t="str">
        <f t="shared" si="2"/>
        <v>UPDATE `mounted` SET `FoodCost`='46883816' WHERE `Level`='18';</v>
      </c>
      <c r="P27" t="str">
        <f t="shared" si="2"/>
        <v>UPDATE `mounted` SET `WoodCost`='37833226' WHERE `Level`='18';</v>
      </c>
      <c r="Q27" t="str">
        <f t="shared" si="2"/>
        <v>UPDATE `mounted` SET `StoneCost`='28923312' WHERE `Level`='18';</v>
      </c>
      <c r="R27" t="str">
        <f t="shared" si="2"/>
        <v>UPDATE `mounted` SET `MetalCost`='17067121' WHERE `Level`='18';</v>
      </c>
      <c r="S27" t="str">
        <f t="shared" si="2"/>
        <v>UPDATE `mounted` SET `TimeMin`='64d 1h:44m:4' WHERE `Level`='18';</v>
      </c>
      <c r="T27" t="str">
        <f t="shared" si="2"/>
        <v>UPDATE `mounted` SET `TimeInt`='5535844' WHERE `Level`='18';</v>
      </c>
      <c r="U27" t="str">
        <f t="shared" si="2"/>
        <v>UPDATE `mounted` SET `Required`='Farm Lv18' WHERE `Level`='18';</v>
      </c>
      <c r="V27" t="str">
        <f t="shared" si="2"/>
        <v>UPDATE `mounted` SET `Unlock`='' WHERE `Level`='18';</v>
      </c>
      <c r="W27" t="str">
        <f t="shared" si="2"/>
        <v>UPDATE `mounted` SET `Unlock_ID`='0' WHERE `Level`='18';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`mounted` SET `MightBonus`='5228303' WHERE `Level`='19';</v>
      </c>
      <c r="O28" t="str">
        <f t="shared" si="2"/>
        <v>UPDATE `mounted` SET `FoodCost`='93767967' WHERE `Level`='19';</v>
      </c>
      <c r="P28" t="str">
        <f t="shared" si="2"/>
        <v>UPDATE `mounted` SET `WoodCost`='75665847' WHERE `Level`='19';</v>
      </c>
      <c r="Q28" t="str">
        <f t="shared" si="2"/>
        <v>UPDATE `mounted` SET `StoneCost`='57846819' WHERE `Level`='19';</v>
      </c>
      <c r="R28" t="str">
        <f t="shared" si="2"/>
        <v>UPDATE `mounted` SET `MetalCost`='34134278' WHERE `Level`='19';</v>
      </c>
      <c r="S28" t="str">
        <f t="shared" si="2"/>
        <v>UPDATE `mounted` SET `TimeMin`='128d 3h:28m:8' WHERE `Level`='19';</v>
      </c>
      <c r="T28" t="str">
        <f t="shared" si="2"/>
        <v>UPDATE `mounted` SET `TimeInt`='11071688' WHERE `Level`='19';</v>
      </c>
      <c r="U28" t="str">
        <f t="shared" si="2"/>
        <v>UPDATE `mounted` SET `Required`='Farm Lv19' WHERE `Level`='19';</v>
      </c>
      <c r="V28" t="str">
        <f t="shared" si="2"/>
        <v>UPDATE `mounted` SET `Unlock`='' WHERE `Level`='19';</v>
      </c>
      <c r="W28" t="str">
        <f t="shared" si="2"/>
        <v>UPDATE `mounted`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1">
        <v>29</v>
      </c>
      <c r="N29" t="str">
        <f t="shared" si="0"/>
        <v>UPDATE `mounted` SET `MightBonus`='0' WHERE `Level`='20';</v>
      </c>
      <c r="O29" t="str">
        <f t="shared" si="2"/>
        <v>UPDATE `mounted` SET `FoodCost`='0' WHERE `Level`='20';</v>
      </c>
      <c r="P29" t="str">
        <f t="shared" si="2"/>
        <v>UPDATE `mounted` SET `WoodCost`='0' WHERE `Level`='20';</v>
      </c>
      <c r="Q29" t="str">
        <f t="shared" si="2"/>
        <v>UPDATE `mounted` SET `StoneCost`='0' WHERE `Level`='20';</v>
      </c>
      <c r="R29" t="str">
        <f t="shared" si="2"/>
        <v>UPDATE `mounted` SET `MetalCost`='0' WHERE `Level`='20';</v>
      </c>
      <c r="S29" t="str">
        <f t="shared" si="2"/>
        <v>UPDATE `mounted` SET `TimeMin`='0' WHERE `Level`='20';</v>
      </c>
      <c r="T29" t="str">
        <f t="shared" si="2"/>
        <v>UPDATE `mounted` SET `TimeInt`='0' WHERE `Level`='20';</v>
      </c>
      <c r="U29" t="str">
        <f t="shared" si="2"/>
        <v>UPDATE `mounted` SET `Required`='' WHERE `Level`='20';</v>
      </c>
      <c r="V29" t="str">
        <f t="shared" si="2"/>
        <v>UPDATE `mounted` SET `Unlock`='War Stormer' WHERE `Level`='20';</v>
      </c>
      <c r="W29" t="str">
        <f t="shared" si="2"/>
        <v>UPDATE `mounted` SET `Unlock_ID`='29'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100</v>
      </c>
      <c r="C35" s="120">
        <v>170</v>
      </c>
      <c r="D35" s="18">
        <v>2.15</v>
      </c>
      <c r="E35" s="18">
        <v>1.1000000000000001</v>
      </c>
      <c r="F35" s="18">
        <v>7.2</v>
      </c>
      <c r="G35" s="95">
        <v>1890</v>
      </c>
      <c r="H35" s="95">
        <v>1470</v>
      </c>
      <c r="I35" s="95">
        <v>3260</v>
      </c>
      <c r="J35" s="95">
        <v>1810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3">CONCATENATE($Q$34,R$34,$Q$35,C35,$Q$36,$A35,$Q$37)</f>
        <v>UPDATE `Buffaloman SET `MightBonus`='170' WHERE `Level`='1';</v>
      </c>
      <c r="S35" t="str">
        <f t="shared" ref="S35:S54" si="4">CONCATENATE($Q$34,S$34,$Q$35,D35,$Q$36,$A35,$Q$37)</f>
        <v>UPDATE `Buffaloman SET `Attack`='2.15' WHERE `Level`='1';</v>
      </c>
      <c r="T35" t="str">
        <f t="shared" ref="T35:AD50" si="5">CONCATENATE($Q$34,T$34,$Q$35,E35,$Q$36,$A35,$Q$37)</f>
        <v>UPDATE `Buffaloman SET `Defend`='1.1' WHERE `Level`='1';</v>
      </c>
      <c r="U35" t="str">
        <f t="shared" si="5"/>
        <v>UPDATE `Buffaloman SET `Health`='7.2' WHERE `Level`='1';</v>
      </c>
      <c r="V35" t="str">
        <f t="shared" si="5"/>
        <v>UPDATE `Buffaloman SET `FoodCost`='1890' WHERE `Level`='1';</v>
      </c>
      <c r="W35" t="str">
        <f t="shared" si="5"/>
        <v>UPDATE `Buffaloman SET `WoodCost`='1470' WHERE `Level`='1';</v>
      </c>
      <c r="X35" t="str">
        <f t="shared" si="5"/>
        <v>UPDATE `Buffaloman SET `StoneCost`='3260' WHERE `Level`='1';</v>
      </c>
      <c r="Y35" t="str">
        <f t="shared" si="5"/>
        <v>UPDATE `Buffaloman SET `MetalCost`='1810' WHERE `Level`='1';</v>
      </c>
      <c r="Z35" t="str">
        <f t="shared" si="5"/>
        <v>UPDATE `Buffaloman SET `TimeMin`='06m:00' WHERE `Level`='1';</v>
      </c>
      <c r="AA35" t="str">
        <f t="shared" si="5"/>
        <v>UPDATE `Buffaloman SET `TimeInt`='360' WHERE `Level`='1';</v>
      </c>
      <c r="AB35" t="str">
        <f t="shared" si="5"/>
        <v>UPDATE `Buffaloman SET `Required`='' WHERE `Level`='1';</v>
      </c>
      <c r="AC35" t="str">
        <f t="shared" si="5"/>
        <v>UPDATE `Buffaloman SET `Required_ID`='0' WHERE `Level`='1';</v>
      </c>
      <c r="AD35" t="str">
        <f t="shared" si="5"/>
        <v>UPDATE `Buffaloman SET `RequiredLevel`='0' WHERE `Level`='1';</v>
      </c>
    </row>
    <row r="36" spans="1:42" x14ac:dyDescent="0.25">
      <c r="A36" s="18">
        <v>2</v>
      </c>
      <c r="B36" s="73">
        <v>96</v>
      </c>
      <c r="C36" s="120">
        <v>424</v>
      </c>
      <c r="D36" s="18">
        <v>2.2999999999999998</v>
      </c>
      <c r="E36" s="18">
        <v>1.1500000000000001</v>
      </c>
      <c r="F36" s="18">
        <v>7.45</v>
      </c>
      <c r="G36" s="95">
        <v>4854</v>
      </c>
      <c r="H36" s="95">
        <v>4767</v>
      </c>
      <c r="I36" s="95">
        <v>6808</v>
      </c>
      <c r="J36" s="95">
        <v>4718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3"/>
        <v>UPDATE `Buffaloman SET `MightBonus`='424' WHERE `Level`='2';</v>
      </c>
      <c r="S36" t="str">
        <f t="shared" si="4"/>
        <v>UPDATE `Buffaloman SET `Attack`='2.3' WHERE `Level`='2';</v>
      </c>
      <c r="T36" t="str">
        <f t="shared" si="5"/>
        <v>UPDATE `Buffaloman SET `Defend`='1.15' WHERE `Level`='2';</v>
      </c>
      <c r="U36" t="str">
        <f t="shared" si="5"/>
        <v>UPDATE `Buffaloman SET `Health`='7.45' WHERE `Level`='2';</v>
      </c>
      <c r="V36" t="str">
        <f t="shared" si="5"/>
        <v>UPDATE `Buffaloman SET `FoodCost`='4854' WHERE `Level`='2';</v>
      </c>
      <c r="W36" t="str">
        <f t="shared" si="5"/>
        <v>UPDATE `Buffaloman SET `WoodCost`='4767' WHERE `Level`='2';</v>
      </c>
      <c r="X36" t="str">
        <f t="shared" si="5"/>
        <v>UPDATE `Buffaloman SET `StoneCost`='6808' WHERE `Level`='2';</v>
      </c>
      <c r="Y36" t="str">
        <f t="shared" si="5"/>
        <v>UPDATE `Buffaloman SET `MetalCost`='4718' WHERE `Level`='2';</v>
      </c>
      <c r="Z36" t="str">
        <f t="shared" si="5"/>
        <v>UPDATE `Buffaloman SET `TimeMin`='15m:00' WHERE `Level`='2';</v>
      </c>
      <c r="AA36" t="str">
        <f t="shared" si="5"/>
        <v>UPDATE `Buffaloman SET `TimeInt`='900' WHERE `Level`='2';</v>
      </c>
      <c r="AB36" t="str">
        <f t="shared" si="5"/>
        <v>UPDATE `Buffaloman SET `Required`='' WHERE `Level`='2';</v>
      </c>
      <c r="AC36" t="str">
        <f t="shared" si="5"/>
        <v>UPDATE `Buffaloman SET `Required_ID`='0' WHERE `Level`='2';</v>
      </c>
      <c r="AD36" t="str">
        <f t="shared" si="5"/>
        <v>UPDATE `Buffaloman SET `RequiredLevel`='0' WHERE `Level`='2';</v>
      </c>
    </row>
    <row r="37" spans="1:42" x14ac:dyDescent="0.25">
      <c r="A37" s="18">
        <v>3</v>
      </c>
      <c r="B37" s="73">
        <v>92</v>
      </c>
      <c r="C37" s="120">
        <v>680</v>
      </c>
      <c r="D37" s="18">
        <v>2.4499999999999997</v>
      </c>
      <c r="E37" s="18">
        <v>1.2000000000000002</v>
      </c>
      <c r="F37" s="18">
        <v>7.65</v>
      </c>
      <c r="G37" s="95">
        <v>7754</v>
      </c>
      <c r="H37" s="95">
        <v>7725</v>
      </c>
      <c r="I37" s="95">
        <v>10880</v>
      </c>
      <c r="J37" s="95">
        <v>7566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3"/>
        <v>UPDATE `Buffaloman SET `MightBonus`='680' WHERE `Level`='3';</v>
      </c>
      <c r="S37" t="str">
        <f t="shared" si="4"/>
        <v>UPDATE `Buffaloman SET `Attack`='2.45' WHERE `Level`='3';</v>
      </c>
      <c r="T37" t="str">
        <f t="shared" si="5"/>
        <v>UPDATE `Buffaloman SET `Defend`='1.2' WHERE `Level`='3';</v>
      </c>
      <c r="U37" t="str">
        <f t="shared" si="5"/>
        <v>UPDATE `Buffaloman SET `Health`='7.65' WHERE `Level`='3';</v>
      </c>
      <c r="V37" t="str">
        <f t="shared" si="5"/>
        <v>UPDATE `Buffaloman SET `FoodCost`='7754' WHERE `Level`='3';</v>
      </c>
      <c r="W37" t="str">
        <f t="shared" si="5"/>
        <v>UPDATE `Buffaloman SET `WoodCost`='7725' WHERE `Level`='3';</v>
      </c>
      <c r="X37" t="str">
        <f t="shared" si="5"/>
        <v>UPDATE `Buffaloman SET `StoneCost`='10880' WHERE `Level`='3';</v>
      </c>
      <c r="Y37" t="str">
        <f t="shared" si="5"/>
        <v>UPDATE `Buffaloman SET `MetalCost`='7566' WHERE `Level`='3';</v>
      </c>
      <c r="Z37" t="str">
        <f t="shared" si="5"/>
        <v>UPDATE `Buffaloman SET `TimeMin`='24m:00' WHERE `Level`='3';</v>
      </c>
      <c r="AA37" t="str">
        <f t="shared" si="5"/>
        <v>UPDATE `Buffaloman SET `TimeInt`='1440' WHERE `Level`='3';</v>
      </c>
      <c r="AB37" t="str">
        <f t="shared" si="5"/>
        <v>UPDATE `Buffaloman SET `Required`='' WHERE `Level`='3';</v>
      </c>
      <c r="AC37" t="str">
        <f t="shared" si="5"/>
        <v>UPDATE `Buffaloman SET `Required_ID`='0' WHERE `Level`='3';</v>
      </c>
      <c r="AD37" t="str">
        <f t="shared" si="5"/>
        <v>UPDATE `Buffaloman SET `RequiredLevel`='0' WHERE `Level`='3';</v>
      </c>
    </row>
    <row r="38" spans="1:42" x14ac:dyDescent="0.25">
      <c r="A38" s="18">
        <v>4</v>
      </c>
      <c r="B38" s="73">
        <v>88</v>
      </c>
      <c r="C38" s="120">
        <v>1699</v>
      </c>
      <c r="D38" s="18">
        <v>2.5999999999999996</v>
      </c>
      <c r="E38" s="18">
        <v>1.2500000000000002</v>
      </c>
      <c r="F38" s="18">
        <v>7.8500000000000005</v>
      </c>
      <c r="G38" s="95">
        <v>19306</v>
      </c>
      <c r="H38" s="95">
        <v>18458</v>
      </c>
      <c r="I38" s="95">
        <v>28172</v>
      </c>
      <c r="J38" s="95">
        <v>18962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3"/>
        <v>UPDATE `Buffaloman SET `MightBonus`='1699' WHERE `Level`='4';</v>
      </c>
      <c r="S38" t="str">
        <f t="shared" si="4"/>
        <v>UPDATE `Buffaloman SET `Attack`='2.6' WHERE `Level`='4';</v>
      </c>
      <c r="T38" t="str">
        <f t="shared" si="5"/>
        <v>UPDATE `Buffaloman SET `Defend`='1.25' WHERE `Level`='4';</v>
      </c>
      <c r="U38" t="str">
        <f t="shared" si="5"/>
        <v>UPDATE `Buffaloman SET `Health`='7.85' WHERE `Level`='4';</v>
      </c>
      <c r="V38" t="str">
        <f t="shared" si="5"/>
        <v>UPDATE `Buffaloman SET `FoodCost`='19306' WHERE `Level`='4';</v>
      </c>
      <c r="W38" t="str">
        <f t="shared" si="5"/>
        <v>UPDATE `Buffaloman SET `WoodCost`='18458' WHERE `Level`='4';</v>
      </c>
      <c r="X38" t="str">
        <f t="shared" si="5"/>
        <v>UPDATE `Buffaloman SET `StoneCost`='28172' WHERE `Level`='4';</v>
      </c>
      <c r="Y38" t="str">
        <f t="shared" si="5"/>
        <v>UPDATE `Buffaloman SET `MetalCost`='18962' WHERE `Level`='4';</v>
      </c>
      <c r="Z38" t="str">
        <f t="shared" si="5"/>
        <v>UPDATE `Buffaloman SET `TimeMin`='1h:00m:00' WHERE `Level`='4';</v>
      </c>
      <c r="AA38" t="str">
        <f t="shared" si="5"/>
        <v>UPDATE `Buffaloman SET `TimeInt`='3600' WHERE `Level`='4';</v>
      </c>
      <c r="AB38" t="str">
        <f t="shared" si="5"/>
        <v>UPDATE `Buffaloman SET `Required`='' WHERE `Level`='4';</v>
      </c>
      <c r="AC38" t="str">
        <f t="shared" si="5"/>
        <v>UPDATE `Buffaloman SET `Required_ID`='0' WHERE `Level`='4';</v>
      </c>
      <c r="AD38" t="str">
        <f t="shared" si="5"/>
        <v>UPDATE `Buffaloman SET `RequiredLevel`='0' WHERE `Level`='4';</v>
      </c>
    </row>
    <row r="39" spans="1:42" x14ac:dyDescent="0.25">
      <c r="A39" s="18">
        <v>5</v>
      </c>
      <c r="B39" s="73">
        <v>84</v>
      </c>
      <c r="C39" s="120">
        <v>2549</v>
      </c>
      <c r="D39" s="18">
        <v>2.7499999999999996</v>
      </c>
      <c r="E39" s="18">
        <v>1.3000000000000003</v>
      </c>
      <c r="F39" s="18">
        <v>8.0500000000000007</v>
      </c>
      <c r="G39" s="95">
        <v>28974</v>
      </c>
      <c r="H39" s="95">
        <v>28252</v>
      </c>
      <c r="I39" s="95">
        <v>41748</v>
      </c>
      <c r="J39" s="95">
        <v>28408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3"/>
        <v>UPDATE `Buffaloman SET `MightBonus`='2549' WHERE `Level`='5';</v>
      </c>
      <c r="S39" t="str">
        <f t="shared" si="4"/>
        <v>UPDATE `Buffaloman SET `Attack`='2.75' WHERE `Level`='5';</v>
      </c>
      <c r="T39" t="str">
        <f t="shared" si="5"/>
        <v>UPDATE `Buffaloman SET `Defend`='1.3' WHERE `Level`='5';</v>
      </c>
      <c r="U39" t="str">
        <f t="shared" si="5"/>
        <v>UPDATE `Buffaloman SET `Health`='8.05' WHERE `Level`='5';</v>
      </c>
      <c r="V39" t="str">
        <f t="shared" si="5"/>
        <v>UPDATE `Buffaloman SET `FoodCost`='28974' WHERE `Level`='5';</v>
      </c>
      <c r="W39" t="str">
        <f t="shared" si="5"/>
        <v>UPDATE `Buffaloman SET `WoodCost`='28252' WHERE `Level`='5';</v>
      </c>
      <c r="X39" t="str">
        <f t="shared" si="5"/>
        <v>UPDATE `Buffaloman SET `StoneCost`='41748' WHERE `Level`='5';</v>
      </c>
      <c r="Y39" t="str">
        <f t="shared" si="5"/>
        <v>UPDATE `Buffaloman SET `MetalCost`='28408' WHERE `Level`='5';</v>
      </c>
      <c r="Z39" t="str">
        <f t="shared" si="5"/>
        <v>UPDATE `Buffaloman SET `TimeMin`='1h:30m:00' WHERE `Level`='5';</v>
      </c>
      <c r="AA39" t="str">
        <f t="shared" si="5"/>
        <v>UPDATE `Buffaloman SET `TimeInt`='5400' WHERE `Level`='5';</v>
      </c>
      <c r="AB39" t="str">
        <f t="shared" si="5"/>
        <v>UPDATE `Buffaloman SET `Required`='' WHERE `Level`='5';</v>
      </c>
      <c r="AC39" t="str">
        <f t="shared" si="5"/>
        <v>UPDATE `Buffaloman SET `Required_ID`='0' WHERE `Level`='5';</v>
      </c>
      <c r="AD39" t="str">
        <f t="shared" si="5"/>
        <v>UPDATE `Buffaloman SET `RequiredLevel`='0' WHERE `Level`='5';</v>
      </c>
    </row>
    <row r="40" spans="1:42" x14ac:dyDescent="0.25">
      <c r="A40" s="18">
        <v>6</v>
      </c>
      <c r="B40" s="73">
        <v>80</v>
      </c>
      <c r="C40" s="120">
        <v>5099</v>
      </c>
      <c r="D40" s="18">
        <v>2.8999999999999995</v>
      </c>
      <c r="E40" s="18">
        <v>1.3500000000000003</v>
      </c>
      <c r="F40" s="18">
        <v>8.25</v>
      </c>
      <c r="G40" s="95">
        <v>58028</v>
      </c>
      <c r="H40" s="95">
        <v>56134</v>
      </c>
      <c r="I40" s="95">
        <v>81776</v>
      </c>
      <c r="J40" s="95">
        <v>58946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3"/>
        <v>UPDATE `Buffaloman SET `MightBonus`='5099' WHERE `Level`='6';</v>
      </c>
      <c r="S40" t="str">
        <f t="shared" si="4"/>
        <v>UPDATE `Buffaloman SET `Attack`='2.9' WHERE `Level`='6';</v>
      </c>
      <c r="T40" t="str">
        <f t="shared" si="5"/>
        <v>UPDATE `Buffaloman SET `Defend`='1.35' WHERE `Level`='6';</v>
      </c>
      <c r="U40" t="str">
        <f t="shared" si="5"/>
        <v>UPDATE `Buffaloman SET `Health`='8.25' WHERE `Level`='6';</v>
      </c>
      <c r="V40" t="str">
        <f t="shared" si="5"/>
        <v>UPDATE `Buffaloman SET `FoodCost`='58028' WHERE `Level`='6';</v>
      </c>
      <c r="W40" t="str">
        <f t="shared" si="5"/>
        <v>UPDATE `Buffaloman SET `WoodCost`='56134' WHERE `Level`='6';</v>
      </c>
      <c r="X40" t="str">
        <f t="shared" si="5"/>
        <v>UPDATE `Buffaloman SET `StoneCost`='81776' WHERE `Level`='6';</v>
      </c>
      <c r="Y40" t="str">
        <f t="shared" si="5"/>
        <v>UPDATE `Buffaloman SET `MetalCost`='58946' WHERE `Level`='6';</v>
      </c>
      <c r="Z40" t="str">
        <f t="shared" si="5"/>
        <v>UPDATE `Buffaloman SET `TimeMin`='3h:00m:00' WHERE `Level`='6';</v>
      </c>
      <c r="AA40" t="str">
        <f t="shared" si="5"/>
        <v>UPDATE `Buffaloman SET `TimeInt`='10800' WHERE `Level`='6';</v>
      </c>
      <c r="AB40" t="str">
        <f t="shared" si="5"/>
        <v>UPDATE `Buffaloman SET `Required`='' WHERE `Level`='6';</v>
      </c>
      <c r="AC40" t="str">
        <f t="shared" si="5"/>
        <v>UPDATE `Buffaloman SET `Required_ID`='0' WHERE `Level`='6';</v>
      </c>
      <c r="AD40" t="str">
        <f t="shared" si="5"/>
        <v>UPDATE `Buffaloman SET `RequiredLevel`='0' WHERE `Level`='6';</v>
      </c>
    </row>
    <row r="41" spans="1:42" x14ac:dyDescent="0.25">
      <c r="A41" s="18">
        <v>7</v>
      </c>
      <c r="B41" s="73">
        <v>76</v>
      </c>
      <c r="C41" s="120">
        <v>7649</v>
      </c>
      <c r="D41" s="18">
        <v>3.0499999999999994</v>
      </c>
      <c r="E41" s="18">
        <v>1.4000000000000004</v>
      </c>
      <c r="F41" s="18">
        <v>8.4500000000000011</v>
      </c>
      <c r="G41" s="95">
        <v>89482</v>
      </c>
      <c r="H41" s="95">
        <v>83266</v>
      </c>
      <c r="I41" s="95">
        <v>124204</v>
      </c>
      <c r="J41" s="95">
        <v>85434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3"/>
        <v>UPDATE `Buffaloman SET `MightBonus`='7649' WHERE `Level`='7';</v>
      </c>
      <c r="S41" t="str">
        <f t="shared" si="4"/>
        <v>UPDATE `Buffaloman SET `Attack`='3.05' WHERE `Level`='7';</v>
      </c>
      <c r="T41" t="str">
        <f t="shared" si="5"/>
        <v>UPDATE `Buffaloman SET `Defend`='1.4' WHERE `Level`='7';</v>
      </c>
      <c r="U41" t="str">
        <f t="shared" si="5"/>
        <v>UPDATE `Buffaloman SET `Health`='8.45' WHERE `Level`='7';</v>
      </c>
      <c r="V41" t="str">
        <f t="shared" si="5"/>
        <v>UPDATE `Buffaloman SET `FoodCost`='89482' WHERE `Level`='7';</v>
      </c>
      <c r="W41" t="str">
        <f t="shared" si="5"/>
        <v>UPDATE `Buffaloman SET `WoodCost`='83266' WHERE `Level`='7';</v>
      </c>
      <c r="X41" t="str">
        <f t="shared" si="5"/>
        <v>UPDATE `Buffaloman SET `StoneCost`='124204' WHERE `Level`='7';</v>
      </c>
      <c r="Y41" t="str">
        <f t="shared" si="5"/>
        <v>UPDATE `Buffaloman SET `MetalCost`='85434' WHERE `Level`='7';</v>
      </c>
      <c r="Z41" t="str">
        <f t="shared" si="5"/>
        <v>UPDATE `Buffaloman SET `TimeMin`='4h:30m:00' WHERE `Level`='7';</v>
      </c>
      <c r="AA41" t="str">
        <f t="shared" si="5"/>
        <v>UPDATE `Buffaloman SET `TimeInt`='16200' WHERE `Level`='7';</v>
      </c>
      <c r="AB41" t="str">
        <f t="shared" si="5"/>
        <v>UPDATE `Buffaloman SET `Required`='' WHERE `Level`='7';</v>
      </c>
      <c r="AC41" t="str">
        <f t="shared" si="5"/>
        <v>UPDATE `Buffaloman SET `Required_ID`='0' WHERE `Level`='7';</v>
      </c>
      <c r="AD41" t="str">
        <f t="shared" si="5"/>
        <v>UPDATE `Buffaloman SET `RequiredLevel`='0' WHERE `Level`='7';</v>
      </c>
    </row>
    <row r="42" spans="1:42" x14ac:dyDescent="0.25">
      <c r="A42" s="18">
        <v>8</v>
      </c>
      <c r="B42" s="73">
        <v>72</v>
      </c>
      <c r="C42" s="120">
        <v>19124</v>
      </c>
      <c r="D42" s="18">
        <v>3.1999999999999993</v>
      </c>
      <c r="E42" s="18">
        <v>1.4500000000000004</v>
      </c>
      <c r="F42" s="18">
        <v>8.6500000000000021</v>
      </c>
      <c r="G42" s="95">
        <v>227500</v>
      </c>
      <c r="H42" s="95">
        <v>206935</v>
      </c>
      <c r="I42" s="95">
        <v>307480</v>
      </c>
      <c r="J42" s="95">
        <v>214230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3"/>
        <v>UPDATE `Buffaloman SET `MightBonus`='19124' WHERE `Level`='8';</v>
      </c>
      <c r="S42" t="str">
        <f t="shared" si="4"/>
        <v>UPDATE `Buffaloman SET `Attack`='3.2' WHERE `Level`='8';</v>
      </c>
      <c r="T42" t="str">
        <f t="shared" si="5"/>
        <v>UPDATE `Buffaloman SET `Defend`='1.45' WHERE `Level`='8';</v>
      </c>
      <c r="U42" t="str">
        <f t="shared" si="5"/>
        <v>UPDATE `Buffaloman SET `Health`='8.65' WHERE `Level`='8';</v>
      </c>
      <c r="V42" t="str">
        <f t="shared" si="5"/>
        <v>UPDATE `Buffaloman SET `FoodCost`='227500' WHERE `Level`='8';</v>
      </c>
      <c r="W42" t="str">
        <f t="shared" si="5"/>
        <v>UPDATE `Buffaloman SET `WoodCost`='206935' WHERE `Level`='8';</v>
      </c>
      <c r="X42" t="str">
        <f t="shared" si="5"/>
        <v>UPDATE `Buffaloman SET `StoneCost`='307480' WHERE `Level`='8';</v>
      </c>
      <c r="Y42" t="str">
        <f t="shared" si="5"/>
        <v>UPDATE `Buffaloman SET `MetalCost`='214230' WHERE `Level`='8';</v>
      </c>
      <c r="Z42" t="str">
        <f t="shared" si="5"/>
        <v>UPDATE `Buffaloman SET `TimeMin`='11h:15m:00' WHERE `Level`='8';</v>
      </c>
      <c r="AA42" t="str">
        <f t="shared" si="5"/>
        <v>UPDATE `Buffaloman SET `TimeInt`='40500' WHERE `Level`='8';</v>
      </c>
      <c r="AB42" t="str">
        <f t="shared" si="5"/>
        <v>UPDATE `Buffaloman SET `Required`='' WHERE `Level`='8';</v>
      </c>
      <c r="AC42" t="str">
        <f t="shared" si="5"/>
        <v>UPDATE `Buffaloman SET `Required_ID`='0' WHERE `Level`='8';</v>
      </c>
      <c r="AD42" t="str">
        <f t="shared" si="5"/>
        <v>UPDATE `Buffaloman SET `RequiredLevel`='0' WHERE `Level`='8';</v>
      </c>
    </row>
    <row r="43" spans="1:42" x14ac:dyDescent="0.25">
      <c r="A43" s="18">
        <v>9</v>
      </c>
      <c r="B43" s="73">
        <v>68</v>
      </c>
      <c r="C43" s="120">
        <v>28687</v>
      </c>
      <c r="D43" s="18">
        <v>3.3499999999999992</v>
      </c>
      <c r="E43" s="18">
        <v>1.5000000000000004</v>
      </c>
      <c r="F43" s="18">
        <v>8.8500000000000014</v>
      </c>
      <c r="G43" s="95">
        <v>346265</v>
      </c>
      <c r="H43" s="95">
        <v>310368</v>
      </c>
      <c r="I43" s="95">
        <v>457210</v>
      </c>
      <c r="J43" s="95">
        <v>320460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3"/>
        <v>UPDATE `Buffaloman SET `MightBonus`='28687' WHERE `Level`='9';</v>
      </c>
      <c r="S43" t="str">
        <f t="shared" si="4"/>
        <v>UPDATE `Buffaloman SET `Attack`='3.35' WHERE `Level`='9';</v>
      </c>
      <c r="T43" t="str">
        <f t="shared" si="5"/>
        <v>UPDATE `Buffaloman SET `Defend`='1.5' WHERE `Level`='9';</v>
      </c>
      <c r="U43" t="str">
        <f t="shared" si="5"/>
        <v>UPDATE `Buffaloman SET `Health`='8.85' WHERE `Level`='9';</v>
      </c>
      <c r="V43" t="str">
        <f t="shared" si="5"/>
        <v>UPDATE `Buffaloman SET `FoodCost`='346265' WHERE `Level`='9';</v>
      </c>
      <c r="W43" t="str">
        <f t="shared" si="5"/>
        <v>UPDATE `Buffaloman SET `WoodCost`='310368' WHERE `Level`='9';</v>
      </c>
      <c r="X43" t="str">
        <f t="shared" si="5"/>
        <v>UPDATE `Buffaloman SET `StoneCost`='457210' WHERE `Level`='9';</v>
      </c>
      <c r="Y43" t="str">
        <f t="shared" si="5"/>
        <v>UPDATE `Buffaloman SET `MetalCost`='320460' WHERE `Level`='9';</v>
      </c>
      <c r="Z43" t="str">
        <f t="shared" si="5"/>
        <v>UPDATE `Buffaloman SET `TimeMin`='16h:52m:30' WHERE `Level`='9';</v>
      </c>
      <c r="AA43" t="str">
        <f t="shared" si="5"/>
        <v>UPDATE `Buffaloman SET `TimeInt`='60750' WHERE `Level`='9';</v>
      </c>
      <c r="AB43" t="str">
        <f t="shared" si="5"/>
        <v>UPDATE `Buffaloman SET `Required`='' WHERE `Level`='9';</v>
      </c>
      <c r="AC43" t="str">
        <f t="shared" si="5"/>
        <v>UPDATE `Buffaloman SET `Required_ID`='0' WHERE `Level`='9';</v>
      </c>
      <c r="AD43" t="str">
        <f t="shared" si="5"/>
        <v>UPDATE `Buffaloman SET `RequiredLevel`='0' WHERE `Level`='9';</v>
      </c>
    </row>
    <row r="44" spans="1:42" x14ac:dyDescent="0.25">
      <c r="A44" s="18">
        <v>10</v>
      </c>
      <c r="B44" s="73">
        <v>64</v>
      </c>
      <c r="C44" s="120">
        <v>34425</v>
      </c>
      <c r="D44" s="18">
        <v>3.4999999999999991</v>
      </c>
      <c r="E44" s="18">
        <v>1.5500000000000005</v>
      </c>
      <c r="F44" s="18">
        <v>9.0500000000000007</v>
      </c>
      <c r="G44" s="95">
        <v>391824</v>
      </c>
      <c r="H44" s="95">
        <v>384927</v>
      </c>
      <c r="I44" s="95">
        <v>549848</v>
      </c>
      <c r="J44" s="95">
        <v>394558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3"/>
        <v>UPDATE `Buffaloman SET `MightBonus`='34425' WHERE `Level`='10';</v>
      </c>
      <c r="S44" t="str">
        <f t="shared" si="4"/>
        <v>UPDATE `Buffaloman SET `Attack`='3.5' WHERE `Level`='10';</v>
      </c>
      <c r="T44" t="str">
        <f t="shared" si="5"/>
        <v>UPDATE `Buffaloman SET `Defend`='1.55' WHERE `Level`='10';</v>
      </c>
      <c r="U44" t="str">
        <f t="shared" si="5"/>
        <v>UPDATE `Buffaloman SET `Health`='9.05' WHERE `Level`='10';</v>
      </c>
      <c r="V44" t="str">
        <f t="shared" si="5"/>
        <v>UPDATE `Buffaloman SET `FoodCost`='391824' WHERE `Level`='10';</v>
      </c>
      <c r="W44" t="str">
        <f t="shared" si="5"/>
        <v>UPDATE `Buffaloman SET `WoodCost`='384927' WHERE `Level`='10';</v>
      </c>
      <c r="X44" t="str">
        <f t="shared" si="5"/>
        <v>UPDATE `Buffaloman SET `StoneCost`='549848' WHERE `Level`='10';</v>
      </c>
      <c r="Y44" t="str">
        <f t="shared" si="5"/>
        <v>UPDATE `Buffaloman SET `MetalCost`='394558' WHERE `Level`='10';</v>
      </c>
      <c r="Z44" t="str">
        <f t="shared" si="5"/>
        <v>UPDATE `Buffaloman SET `TimeMin`='20h:15m:00' WHERE `Level`='10';</v>
      </c>
      <c r="AA44" t="str">
        <f t="shared" si="5"/>
        <v>UPDATE `Buffaloman SET `TimeInt`='72900' WHERE `Level`='10';</v>
      </c>
      <c r="AB44" t="str">
        <f t="shared" si="5"/>
        <v>UPDATE `Buffaloman SET `Required`='Wood Lv10' WHERE `Level`='10';</v>
      </c>
      <c r="AC44" t="str">
        <f t="shared" si="5"/>
        <v>UPDATE `Buffaloman SET `Required_ID`='5' WHERE `Level`='10';</v>
      </c>
      <c r="AD44" t="str">
        <f t="shared" si="5"/>
        <v>UPDATE `Buffaloman SET `RequiredLevel`='10' WHERE `Level`='10';</v>
      </c>
    </row>
    <row r="45" spans="1:42" x14ac:dyDescent="0.25">
      <c r="A45" s="18">
        <v>11</v>
      </c>
      <c r="B45" s="73">
        <v>60</v>
      </c>
      <c r="C45" s="120">
        <v>41310</v>
      </c>
      <c r="D45" s="18">
        <v>3.649999999999999</v>
      </c>
      <c r="E45" s="18">
        <v>1.6000000000000005</v>
      </c>
      <c r="F45" s="18">
        <v>9.2500000000000018</v>
      </c>
      <c r="G45" s="95">
        <v>490835</v>
      </c>
      <c r="H45" s="95">
        <v>443799</v>
      </c>
      <c r="I45" s="95">
        <v>669314</v>
      </c>
      <c r="J45" s="95">
        <v>461476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3"/>
        <v>UPDATE `Buffaloman SET `MightBonus`='41310' WHERE `Level`='11';</v>
      </c>
      <c r="S45" t="str">
        <f t="shared" si="4"/>
        <v>UPDATE `Buffaloman SET `Attack`='3.65' WHERE `Level`='11';</v>
      </c>
      <c r="T45" t="str">
        <f t="shared" si="5"/>
        <v>UPDATE `Buffaloman SET `Defend`='1.6' WHERE `Level`='11';</v>
      </c>
      <c r="U45" t="str">
        <f t="shared" si="5"/>
        <v>UPDATE `Buffaloman SET `Health`='9.25' WHERE `Level`='11';</v>
      </c>
      <c r="V45" t="str">
        <f t="shared" si="5"/>
        <v>UPDATE `Buffaloman SET `FoodCost`='490835' WHERE `Level`='11';</v>
      </c>
      <c r="W45" t="str">
        <f t="shared" si="5"/>
        <v>UPDATE `Buffaloman SET `WoodCost`='443799' WHERE `Level`='11';</v>
      </c>
      <c r="X45" t="str">
        <f t="shared" si="5"/>
        <v>UPDATE `Buffaloman SET `StoneCost`='669314' WHERE `Level`='11';</v>
      </c>
      <c r="Y45" t="str">
        <f t="shared" si="5"/>
        <v>UPDATE `Buffaloman SET `MetalCost`='461476' WHERE `Level`='11';</v>
      </c>
      <c r="Z45" t="str">
        <f t="shared" si="5"/>
        <v>UPDATE `Buffaloman SET `TimeMin`='1d 0h:18m:00' WHERE `Level`='11';</v>
      </c>
      <c r="AA45" t="str">
        <f t="shared" si="5"/>
        <v>UPDATE `Buffaloman SET `TimeInt`='87480' WHERE `Level`='11';</v>
      </c>
      <c r="AB45" t="str">
        <f t="shared" si="5"/>
        <v>UPDATE `Buffaloman SET `Required`='Wood Lv11' WHERE `Level`='11';</v>
      </c>
      <c r="AC45" t="str">
        <f t="shared" si="5"/>
        <v>UPDATE `Buffaloman SET `Required_ID`='5' WHERE `Level`='11';</v>
      </c>
      <c r="AD45" t="str">
        <f t="shared" si="5"/>
        <v>UPDATE `Buffaloman SET `RequiredLevel`='11' WHERE `Level`='11';</v>
      </c>
    </row>
    <row r="46" spans="1:42" x14ac:dyDescent="0.25">
      <c r="A46" s="18">
        <v>12</v>
      </c>
      <c r="B46" s="73">
        <v>56</v>
      </c>
      <c r="C46" s="120">
        <v>49572</v>
      </c>
      <c r="D46" s="18">
        <v>3.7999999999999989</v>
      </c>
      <c r="E46" s="18">
        <v>1.6500000000000006</v>
      </c>
      <c r="F46" s="18">
        <v>9.4500000000000028</v>
      </c>
      <c r="G46" s="95">
        <v>563908</v>
      </c>
      <c r="H46" s="95">
        <v>538265</v>
      </c>
      <c r="I46" s="95">
        <v>792873</v>
      </c>
      <c r="J46" s="95">
        <v>583477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3"/>
        <v>UPDATE `Buffaloman SET `MightBonus`='49572' WHERE `Level`='12';</v>
      </c>
      <c r="S46" t="str">
        <f t="shared" si="4"/>
        <v>UPDATE `Buffaloman SET `Attack`='3.8' WHERE `Level`='12';</v>
      </c>
      <c r="T46" t="str">
        <f t="shared" si="5"/>
        <v>UPDATE `Buffaloman SET `Defend`='1.65' WHERE `Level`='12';</v>
      </c>
      <c r="U46" t="str">
        <f t="shared" si="5"/>
        <v>UPDATE `Buffaloman SET `Health`='9.45' WHERE `Level`='12';</v>
      </c>
      <c r="V46" t="str">
        <f t="shared" si="5"/>
        <v>UPDATE `Buffaloman SET `FoodCost`='563908' WHERE `Level`='12';</v>
      </c>
      <c r="W46" t="str">
        <f t="shared" si="5"/>
        <v>UPDATE `Buffaloman SET `WoodCost`='538265' WHERE `Level`='12';</v>
      </c>
      <c r="X46" t="str">
        <f t="shared" si="5"/>
        <v>UPDATE `Buffaloman SET `StoneCost`='792873' WHERE `Level`='12';</v>
      </c>
      <c r="Y46" t="str">
        <f t="shared" si="5"/>
        <v>UPDATE `Buffaloman SET `MetalCost`='583477' WHERE `Level`='12';</v>
      </c>
      <c r="Z46" t="str">
        <f t="shared" si="5"/>
        <v>UPDATE `Buffaloman SET `TimeMin`='1d 5h:09m:36' WHERE `Level`='12';</v>
      </c>
      <c r="AA46" t="str">
        <f t="shared" si="5"/>
        <v>UPDATE `Buffaloman SET `TimeInt`='104976' WHERE `Level`='12';</v>
      </c>
      <c r="AB46" t="str">
        <f t="shared" si="5"/>
        <v>UPDATE `Buffaloman SET `Required`='Wood Lv12' WHERE `Level`='12';</v>
      </c>
      <c r="AC46" t="str">
        <f t="shared" si="5"/>
        <v>UPDATE `Buffaloman SET `Required_ID`='5' WHERE `Level`='12';</v>
      </c>
      <c r="AD46" t="str">
        <f t="shared" si="5"/>
        <v>UPDATE `Buffaloman SET `RequiredLevel`='12' WHERE `Level`='12';</v>
      </c>
    </row>
    <row r="47" spans="1:42" x14ac:dyDescent="0.25">
      <c r="A47" s="18">
        <v>13</v>
      </c>
      <c r="B47" s="73">
        <v>52</v>
      </c>
      <c r="C47" s="120">
        <v>59487</v>
      </c>
      <c r="D47" s="18">
        <v>3.9499999999999988</v>
      </c>
      <c r="E47" s="18">
        <v>1.7000000000000006</v>
      </c>
      <c r="F47" s="18">
        <v>9.6500000000000021</v>
      </c>
      <c r="G47" s="95">
        <v>682580</v>
      </c>
      <c r="H47" s="95">
        <v>673407</v>
      </c>
      <c r="I47" s="95">
        <v>950729</v>
      </c>
      <c r="J47" s="95">
        <v>667543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3"/>
        <v>UPDATE `Buffaloman SET `MightBonus`='59487' WHERE `Level`='13';</v>
      </c>
      <c r="S47" t="str">
        <f t="shared" si="4"/>
        <v>UPDATE `Buffaloman SET `Attack`='3.95' WHERE `Level`='13';</v>
      </c>
      <c r="T47" t="str">
        <f t="shared" si="5"/>
        <v>UPDATE `Buffaloman SET `Defend`='1.7' WHERE `Level`='13';</v>
      </c>
      <c r="U47" t="str">
        <f t="shared" si="5"/>
        <v>UPDATE `Buffaloman SET `Health`='9.65' WHERE `Level`='13';</v>
      </c>
      <c r="V47" t="str">
        <f t="shared" si="5"/>
        <v>UPDATE `Buffaloman SET `FoodCost`='682580' WHERE `Level`='13';</v>
      </c>
      <c r="W47" t="str">
        <f t="shared" si="5"/>
        <v>UPDATE `Buffaloman SET `WoodCost`='673407' WHERE `Level`='13';</v>
      </c>
      <c r="X47" t="str">
        <f t="shared" si="5"/>
        <v>UPDATE `Buffaloman SET `StoneCost`='950729' WHERE `Level`='13';</v>
      </c>
      <c r="Y47" t="str">
        <f t="shared" si="5"/>
        <v>UPDATE `Buffaloman SET `MetalCost`='667543' WHERE `Level`='13';</v>
      </c>
      <c r="Z47" t="str">
        <f t="shared" si="5"/>
        <v>UPDATE `Buffaloman SET `TimeMin`='1d 10h:59m:32' WHERE `Level`='13';</v>
      </c>
      <c r="AA47" t="str">
        <f t="shared" si="5"/>
        <v>UPDATE `Buffaloman SET `TimeInt`='125972' WHERE `Level`='13';</v>
      </c>
      <c r="AB47" t="str">
        <f t="shared" si="5"/>
        <v>UPDATE `Buffaloman SET `Required`='Wood Lv13' WHERE `Level`='13';</v>
      </c>
      <c r="AC47" t="str">
        <f t="shared" si="5"/>
        <v>UPDATE `Buffaloman SET `Required_ID`='5' WHERE `Level`='13';</v>
      </c>
      <c r="AD47" t="str">
        <f t="shared" si="5"/>
        <v>UPDATE `Buffaloman SET `RequiredLevel`='13' WHERE `Level`='13';</v>
      </c>
    </row>
    <row r="48" spans="1:42" x14ac:dyDescent="0.25">
      <c r="A48" s="18">
        <v>14</v>
      </c>
      <c r="B48" s="73">
        <v>48</v>
      </c>
      <c r="C48" s="120">
        <v>71383</v>
      </c>
      <c r="D48" s="18">
        <v>4.0999999999999988</v>
      </c>
      <c r="E48" s="18">
        <v>1.7500000000000007</v>
      </c>
      <c r="F48" s="18">
        <v>9.8500000000000014</v>
      </c>
      <c r="G48" s="95">
        <v>811900</v>
      </c>
      <c r="H48" s="95">
        <v>792593</v>
      </c>
      <c r="I48" s="95">
        <v>1167148</v>
      </c>
      <c r="J48" s="95">
        <v>797455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3"/>
        <v>UPDATE `Buffaloman SET `MightBonus`='71383' WHERE `Level`='14';</v>
      </c>
      <c r="S48" t="str">
        <f t="shared" si="4"/>
        <v>UPDATE `Buffaloman SET `Attack`='4.1' WHERE `Level`='14';</v>
      </c>
      <c r="T48" t="str">
        <f t="shared" si="5"/>
        <v>UPDATE `Buffaloman SET `Defend`='1.75' WHERE `Level`='14';</v>
      </c>
      <c r="U48" t="str">
        <f t="shared" si="5"/>
        <v>UPDATE `Buffaloman SET `Health`='9.85' WHERE `Level`='14';</v>
      </c>
      <c r="V48" t="str">
        <f t="shared" si="5"/>
        <v>UPDATE `Buffaloman SET `FoodCost`='811900' WHERE `Level`='14';</v>
      </c>
      <c r="W48" t="str">
        <f t="shared" si="5"/>
        <v>UPDATE `Buffaloman SET `WoodCost`='792593' WHERE `Level`='14';</v>
      </c>
      <c r="X48" t="str">
        <f t="shared" si="5"/>
        <v>UPDATE `Buffaloman SET `StoneCost`='1167148' WHERE `Level`='14';</v>
      </c>
      <c r="Y48" t="str">
        <f t="shared" si="5"/>
        <v>UPDATE `Buffaloman SET `MetalCost`='797455' WHERE `Level`='14';</v>
      </c>
      <c r="Z48" t="str">
        <f t="shared" si="5"/>
        <v>UPDATE `Buffaloman SET `TimeMin`='1d 17h:59m:26' WHERE `Level`='14';</v>
      </c>
      <c r="AA48" t="str">
        <f t="shared" si="5"/>
        <v>UPDATE `Buffaloman SET `TimeInt`='151166' WHERE `Level`='14';</v>
      </c>
      <c r="AB48" t="str">
        <f t="shared" si="5"/>
        <v>UPDATE `Buffaloman SET `Required`='Wood Lv14' WHERE `Level`='14';</v>
      </c>
      <c r="AC48" t="str">
        <f t="shared" si="5"/>
        <v>UPDATE `Buffaloman SET `Required_ID`='5' WHERE `Level`='14';</v>
      </c>
      <c r="AD48" t="str">
        <f t="shared" si="5"/>
        <v>UPDATE `Buffaloman SET `RequiredLevel`='14' WHERE `Level`='14';</v>
      </c>
    </row>
    <row r="49" spans="1:44" x14ac:dyDescent="0.25">
      <c r="A49" s="18">
        <v>15</v>
      </c>
      <c r="B49" s="73">
        <v>45</v>
      </c>
      <c r="C49" s="120">
        <v>107076</v>
      </c>
      <c r="D49" s="18">
        <v>4.2499999999999991</v>
      </c>
      <c r="E49" s="18">
        <v>1.8000000000000007</v>
      </c>
      <c r="F49" s="18">
        <v>10.050000000000002</v>
      </c>
      <c r="G49" s="95">
        <v>1277865</v>
      </c>
      <c r="H49" s="95">
        <v>1158154</v>
      </c>
      <c r="I49" s="95">
        <v>1721212</v>
      </c>
      <c r="J49" s="95">
        <v>1196497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3"/>
        <v>UPDATE `Buffaloman SET `MightBonus`='107076' WHERE `Level`='15';</v>
      </c>
      <c r="S49" t="str">
        <f t="shared" si="4"/>
        <v>UPDATE `Buffaloman SET `Attack`='4.25' WHERE `Level`='15';</v>
      </c>
      <c r="T49" t="str">
        <f t="shared" si="5"/>
        <v>UPDATE `Buffaloman SET `Defend`='1.8' WHERE `Level`='15';</v>
      </c>
      <c r="U49" t="str">
        <f t="shared" si="5"/>
        <v>UPDATE `Buffaloman SET `Health`='10.05' WHERE `Level`='15';</v>
      </c>
      <c r="V49" t="str">
        <f t="shared" si="5"/>
        <v>UPDATE `Buffaloman SET `FoodCost`='1277865' WHERE `Level`='15';</v>
      </c>
      <c r="W49" t="str">
        <f t="shared" si="5"/>
        <v>UPDATE `Buffaloman SET `WoodCost`='1158154' WHERE `Level`='15';</v>
      </c>
      <c r="X49" t="str">
        <f t="shared" si="5"/>
        <v>UPDATE `Buffaloman SET `StoneCost`='1721212' WHERE `Level`='15';</v>
      </c>
      <c r="Y49" t="str">
        <f t="shared" si="5"/>
        <v>UPDATE `Buffaloman SET `MetalCost`='1196497' WHERE `Level`='15';</v>
      </c>
      <c r="Z49" t="str">
        <f t="shared" si="5"/>
        <v>UPDATE `Buffaloman SET `TimeMin`='2d 14h:59m:09' WHERE `Level`='15';</v>
      </c>
      <c r="AA49" t="str">
        <f t="shared" si="5"/>
        <v>UPDATE `Buffaloman SET `TimeInt`='226749' WHERE `Level`='15';</v>
      </c>
      <c r="AB49" t="str">
        <f t="shared" si="5"/>
        <v>UPDATE `Buffaloman SET `Required`='Wood Lv15' WHERE `Level`='15';</v>
      </c>
      <c r="AC49" t="str">
        <f t="shared" si="5"/>
        <v>UPDATE `Buffaloman SET `Required_ID`='5' WHERE `Level`='15';</v>
      </c>
      <c r="AD49" t="str">
        <f t="shared" si="5"/>
        <v>UPDATE `Buffaloman SET `RequiredLevel`='15' WHERE `Level`='15';</v>
      </c>
    </row>
    <row r="50" spans="1:44" x14ac:dyDescent="0.25">
      <c r="A50" s="18">
        <v>16</v>
      </c>
      <c r="B50" s="73">
        <v>42</v>
      </c>
      <c r="C50" s="120">
        <v>267688</v>
      </c>
      <c r="D50" s="18">
        <v>4.3999999999999995</v>
      </c>
      <c r="E50" s="18">
        <v>1.8500000000000008</v>
      </c>
      <c r="F50" s="18">
        <v>10.250000000000002</v>
      </c>
      <c r="G50" s="95">
        <v>3094898</v>
      </c>
      <c r="H50" s="95">
        <v>2895422</v>
      </c>
      <c r="I50" s="95">
        <v>4395488</v>
      </c>
      <c r="J50" s="95">
        <v>2998530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3"/>
        <v>UPDATE `Buffaloman SET `MightBonus`='267688' WHERE `Level`='16';</v>
      </c>
      <c r="S50" t="str">
        <f t="shared" si="4"/>
        <v>UPDATE `Buffaloman SET `Attack`='4.4' WHERE `Level`='16';</v>
      </c>
      <c r="T50" t="str">
        <f t="shared" si="5"/>
        <v>UPDATE `Buffaloman SET `Defend`='1.85' WHERE `Level`='16';</v>
      </c>
      <c r="U50" t="str">
        <f t="shared" si="5"/>
        <v>UPDATE `Buffaloman SET `Health`='10.25' WHERE `Level`='16';</v>
      </c>
      <c r="V50" t="str">
        <f t="shared" si="5"/>
        <v>UPDATE `Buffaloman SET `FoodCost`='3094898' WHERE `Level`='16';</v>
      </c>
      <c r="W50" t="str">
        <f t="shared" si="5"/>
        <v>UPDATE `Buffaloman SET `WoodCost`='2895422' WHERE `Level`='16';</v>
      </c>
      <c r="X50" t="str">
        <f t="shared" si="5"/>
        <v>UPDATE `Buffaloman SET `StoneCost`='4395488' WHERE `Level`='16';</v>
      </c>
      <c r="Y50" t="str">
        <f t="shared" si="5"/>
        <v>UPDATE `Buffaloman SET `MetalCost`='2998530' WHERE `Level`='16';</v>
      </c>
      <c r="Z50" t="str">
        <f t="shared" si="5"/>
        <v>UPDATE `Buffaloman SET `TimeMin`='6d 13h:27m:51' WHERE `Level`='16';</v>
      </c>
      <c r="AA50" t="str">
        <f t="shared" si="5"/>
        <v>UPDATE `Buffaloman SET `TimeInt`='566871' WHERE `Level`='16';</v>
      </c>
      <c r="AB50" t="str">
        <f t="shared" si="5"/>
        <v>UPDATE `Buffaloman SET `Required`='Wood Lv16' WHERE `Level`='16';</v>
      </c>
      <c r="AC50" t="str">
        <f t="shared" si="5"/>
        <v>UPDATE `Buffaloman SET `Required_ID`='5' WHERE `Level`='16';</v>
      </c>
      <c r="AD50" t="str">
        <f t="shared" si="5"/>
        <v>UPDATE `Buffaloman SET `RequiredLevel`='16' WHERE `Level`='16';</v>
      </c>
    </row>
    <row r="51" spans="1:44" x14ac:dyDescent="0.25">
      <c r="A51" s="18">
        <v>17</v>
      </c>
      <c r="B51" s="73">
        <v>39</v>
      </c>
      <c r="C51" s="120">
        <v>401533</v>
      </c>
      <c r="D51" s="18">
        <v>4.55</v>
      </c>
      <c r="E51" s="18">
        <v>1.9000000000000008</v>
      </c>
      <c r="F51" s="18">
        <v>10.450000000000001</v>
      </c>
      <c r="G51" s="95">
        <v>4667359</v>
      </c>
      <c r="H51" s="95">
        <v>4348145</v>
      </c>
      <c r="I51" s="95">
        <v>6573217</v>
      </c>
      <c r="J51" s="95">
        <v>4487857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3"/>
        <v>UPDATE `Buffaloman SET `MightBonus`='401533' WHERE `Level`='17';</v>
      </c>
      <c r="S51" t="str">
        <f t="shared" si="4"/>
        <v>UPDATE `Buffaloman SET `Attack`='4.55' WHERE `Level`='17';</v>
      </c>
      <c r="T51" t="str">
        <f t="shared" ref="T51:AD54" si="6">CONCATENATE($Q$34,T$34,$Q$35,E51,$Q$36,$A51,$Q$37)</f>
        <v>UPDATE `Buffaloman SET `Defend`='1.9' WHERE `Level`='17';</v>
      </c>
      <c r="U51" t="str">
        <f t="shared" si="6"/>
        <v>UPDATE `Buffaloman SET `Health`='10.45' WHERE `Level`='17';</v>
      </c>
      <c r="V51" t="str">
        <f t="shared" si="6"/>
        <v>UPDATE `Buffaloman SET `FoodCost`='4667359' WHERE `Level`='17';</v>
      </c>
      <c r="W51" t="str">
        <f t="shared" si="6"/>
        <v>UPDATE `Buffaloman SET `WoodCost`='4348145' WHERE `Level`='17';</v>
      </c>
      <c r="X51" t="str">
        <f t="shared" si="6"/>
        <v>UPDATE `Buffaloman SET `StoneCost`='6573217' WHERE `Level`='17';</v>
      </c>
      <c r="Y51" t="str">
        <f t="shared" si="6"/>
        <v>UPDATE `Buffaloman SET `MetalCost`='4487857' WHERE `Level`='17';</v>
      </c>
      <c r="Z51" t="str">
        <f t="shared" si="6"/>
        <v>UPDATE `Buffaloman SET `TimeMin`='9d 20h:11m:46' WHERE `Level`='17';</v>
      </c>
      <c r="AA51" t="str">
        <f t="shared" si="6"/>
        <v>UPDATE `Buffaloman SET `TimeInt`='850306' WHERE `Level`='17';</v>
      </c>
      <c r="AB51" t="str">
        <f t="shared" si="6"/>
        <v>UPDATE `Buffaloman SET `Required`='Wood Lv17' WHERE `Level`='17';</v>
      </c>
      <c r="AC51" t="str">
        <f t="shared" si="6"/>
        <v>UPDATE `Buffaloman SET `Required_ID`='5' WHERE `Level`='17';</v>
      </c>
      <c r="AD51" t="str">
        <f t="shared" si="6"/>
        <v>UPDATE `Buffaloman SET `RequiredLevel`='17' WHERE `Level`='17';</v>
      </c>
    </row>
    <row r="52" spans="1:44" x14ac:dyDescent="0.25">
      <c r="A52" s="18">
        <v>18</v>
      </c>
      <c r="B52" s="73">
        <v>36</v>
      </c>
      <c r="C52" s="120">
        <v>803066</v>
      </c>
      <c r="D52" s="18">
        <v>4.7</v>
      </c>
      <c r="E52" s="18">
        <v>1.9500000000000008</v>
      </c>
      <c r="F52" s="18">
        <v>10.65</v>
      </c>
      <c r="G52" s="95">
        <v>9634257</v>
      </c>
      <c r="H52" s="95">
        <v>8696319</v>
      </c>
      <c r="I52" s="95">
        <v>12847014</v>
      </c>
      <c r="J52" s="95">
        <v>8975644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3"/>
        <v>UPDATE `Buffaloman SET `MightBonus`='803066' WHERE `Level`='18';</v>
      </c>
      <c r="S52" t="str">
        <f t="shared" si="4"/>
        <v>UPDATE `Buffaloman SET `Attack`='4.7' WHERE `Level`='18';</v>
      </c>
      <c r="T52" t="str">
        <f t="shared" si="6"/>
        <v>UPDATE `Buffaloman SET `Defend`='1.95' WHERE `Level`='18';</v>
      </c>
      <c r="U52" t="str">
        <f t="shared" si="6"/>
        <v>UPDATE `Buffaloman SET `Health`='10.65' WHERE `Level`='18';</v>
      </c>
      <c r="V52" t="str">
        <f t="shared" si="6"/>
        <v>UPDATE `Buffaloman SET `FoodCost`='9634257' WHERE `Level`='18';</v>
      </c>
      <c r="W52" t="str">
        <f t="shared" si="6"/>
        <v>UPDATE `Buffaloman SET `WoodCost`='8696319' WHERE `Level`='18';</v>
      </c>
      <c r="X52" t="str">
        <f t="shared" si="6"/>
        <v>UPDATE `Buffaloman SET `StoneCost`='12847014' WHERE `Level`='18';</v>
      </c>
      <c r="Y52" t="str">
        <f t="shared" si="6"/>
        <v>UPDATE `Buffaloman SET `MetalCost`='8975644' WHERE `Level`='18';</v>
      </c>
      <c r="Z52" t="str">
        <f t="shared" si="6"/>
        <v>UPDATE `Buffaloman SET `TimeMin`='19d 16h:23m:32' WHERE `Level`='18';</v>
      </c>
      <c r="AA52" t="str">
        <f t="shared" si="6"/>
        <v>UPDATE `Buffaloman SET `TimeInt`='1700612' WHERE `Level`='18';</v>
      </c>
      <c r="AB52" t="str">
        <f t="shared" si="6"/>
        <v>UPDATE `Buffaloman SET `Required`='Wood Lv18' WHERE `Level`='18';</v>
      </c>
      <c r="AC52" t="str">
        <f t="shared" si="6"/>
        <v>UPDATE `Buffaloman SET `Required_ID`='5' WHERE `Level`='18';</v>
      </c>
      <c r="AD52" t="str">
        <f t="shared" si="6"/>
        <v>UPDATE `Buffaloman SET `RequiredLevel`='18' WHERE `Level`='18';</v>
      </c>
    </row>
    <row r="53" spans="1:44" x14ac:dyDescent="0.25">
      <c r="A53" s="18">
        <v>19</v>
      </c>
      <c r="B53" s="73">
        <v>33</v>
      </c>
      <c r="C53" s="120">
        <v>1204599</v>
      </c>
      <c r="D53" s="18">
        <v>4.8500000000000005</v>
      </c>
      <c r="E53" s="18">
        <v>2.0000000000000009</v>
      </c>
      <c r="F53" s="18">
        <v>10.85</v>
      </c>
      <c r="G53" s="95">
        <v>13901229</v>
      </c>
      <c r="H53" s="95">
        <v>13229588</v>
      </c>
      <c r="I53" s="95">
        <v>19639603</v>
      </c>
      <c r="J53" s="95">
        <v>13459475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3"/>
        <v>UPDATE `Buffaloman SET `MightBonus`='1204599' WHERE `Level`='19';</v>
      </c>
      <c r="S53" t="str">
        <f t="shared" si="4"/>
        <v>UPDATE `Buffaloman SET `Attack`='4.85' WHERE `Level`='19';</v>
      </c>
      <c r="T53" t="str">
        <f t="shared" si="6"/>
        <v>UPDATE `Buffaloman SET `Defend`='2' WHERE `Level`='19';</v>
      </c>
      <c r="U53" t="str">
        <f t="shared" si="6"/>
        <v>UPDATE `Buffaloman SET `Health`='10.85' WHERE `Level`='19';</v>
      </c>
      <c r="V53" t="str">
        <f t="shared" si="6"/>
        <v>UPDATE `Buffaloman SET `FoodCost`='13901229' WHERE `Level`='19';</v>
      </c>
      <c r="W53" t="str">
        <f t="shared" si="6"/>
        <v>UPDATE `Buffaloman SET `WoodCost`='13229588' WHERE `Level`='19';</v>
      </c>
      <c r="X53" t="str">
        <f t="shared" si="6"/>
        <v>UPDATE `Buffaloman SET `StoneCost`='19639603' WHERE `Level`='19';</v>
      </c>
      <c r="Y53" t="str">
        <f t="shared" si="6"/>
        <v>UPDATE `Buffaloman SET `MetalCost`='13459475' WHERE `Level`='19';</v>
      </c>
      <c r="Z53" t="str">
        <f t="shared" si="6"/>
        <v>UPDATE `Buffaloman SET `TimeMin`='29d 12h:35m:17' WHERE `Level`='19';</v>
      </c>
      <c r="AA53" t="str">
        <f t="shared" si="6"/>
        <v>UPDATE `Buffaloman SET `TimeInt`='2550917' WHERE `Level`='19';</v>
      </c>
      <c r="AB53" t="str">
        <f t="shared" si="6"/>
        <v>UPDATE `Buffaloman SET `Required`='Wood Lv19' WHERE `Level`='19';</v>
      </c>
      <c r="AC53" t="str">
        <f t="shared" si="6"/>
        <v>UPDATE `Buffaloman SET `Required_ID`='5' WHERE `Level`='19';</v>
      </c>
      <c r="AD53" t="str">
        <f t="shared" si="6"/>
        <v>UPDATE `Buffaloman SET `RequiredLevel`='19' WHERE `Level`='19';</v>
      </c>
    </row>
    <row r="54" spans="1:44" x14ac:dyDescent="0.25">
      <c r="A54" s="18">
        <v>20</v>
      </c>
      <c r="B54" s="73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3"/>
        <v>UPDATE `Buffaloman SET `MightBonus`='0' WHERE `Level`='20';</v>
      </c>
      <c r="S54" t="str">
        <f t="shared" si="4"/>
        <v>UPDATE `Buffaloman SET `Attack`='5' WHERE `Level`='20';</v>
      </c>
      <c r="T54" t="str">
        <f t="shared" si="6"/>
        <v>UPDATE `Buffaloman SET `Defend`='2.05' WHERE `Level`='20';</v>
      </c>
      <c r="U54" t="str">
        <f t="shared" si="6"/>
        <v>UPDATE `Buffaloman SET `Health`='11.05' WHERE `Level`='20';</v>
      </c>
      <c r="V54" t="str">
        <f t="shared" si="6"/>
        <v>UPDATE `Buffaloman SET `FoodCost`='0' WHERE `Level`='20';</v>
      </c>
      <c r="W54" t="str">
        <f t="shared" si="6"/>
        <v>UPDATE `Buffaloman SET `WoodCost`='0' WHERE `Level`='20';</v>
      </c>
      <c r="X54" t="str">
        <f t="shared" si="6"/>
        <v>UPDATE `Buffaloman SET `StoneCost`='0' WHERE `Level`='20';</v>
      </c>
      <c r="Y54" t="str">
        <f t="shared" si="6"/>
        <v>UPDATE `Buffaloman SET `MetalCost`='0' WHERE `Level`='20';</v>
      </c>
      <c r="Z54" t="str">
        <f t="shared" si="6"/>
        <v>UPDATE `Buffaloman SET `TimeMin`='0' WHERE `Level`='20';</v>
      </c>
      <c r="AA54" t="str">
        <f t="shared" si="6"/>
        <v>UPDATE `Buffaloman SET `TimeInt`='0' WHERE `Level`='20';</v>
      </c>
      <c r="AB54" t="str">
        <f t="shared" si="6"/>
        <v>UPDATE `Buffaloman SET `Required`='' WHERE `Level`='20';</v>
      </c>
      <c r="AC54" t="str">
        <f t="shared" si="6"/>
        <v>UPDATE `Buffaloman SET `Required_ID`='0' WHERE `Level`='20';</v>
      </c>
      <c r="AD54" t="str">
        <f t="shared" si="6"/>
        <v>UPDATE `Buffaloman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143</v>
      </c>
      <c r="B58" s="21" t="s">
        <v>365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375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140</v>
      </c>
      <c r="C61" s="20">
        <v>204</v>
      </c>
      <c r="D61" s="103">
        <v>3</v>
      </c>
      <c r="E61" s="103">
        <v>2</v>
      </c>
      <c r="F61" s="103">
        <v>10</v>
      </c>
      <c r="G61" s="95">
        <v>2324</v>
      </c>
      <c r="H61" s="95">
        <v>3310</v>
      </c>
      <c r="I61" s="95">
        <v>3958</v>
      </c>
      <c r="J61" s="95">
        <v>1820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7">CONCATENATE($Q$60,R$60,$Q$61,B61,$Q$62,$A61,$Q$63)</f>
        <v>UPDATE `Horseman` SET `TrainingTime`='140' WHERE `Level`='1';</v>
      </c>
      <c r="S61" t="str">
        <f t="shared" si="7"/>
        <v>UPDATE `Horseman` SET `MightBonus`='204' WHERE `Level`='1';</v>
      </c>
      <c r="T61" t="str">
        <f t="shared" si="7"/>
        <v>UPDATE `Horseman` SET `Attack`='3' WHERE `Level`='1';</v>
      </c>
      <c r="U61" t="str">
        <f t="shared" si="7"/>
        <v>UPDATE `Horseman` SET `Defend`='2' WHERE `Level`='1';</v>
      </c>
      <c r="V61" t="str">
        <f t="shared" si="7"/>
        <v>UPDATE `Horseman` SET `Health`='10' WHERE `Level`='1';</v>
      </c>
      <c r="W61" t="str">
        <f t="shared" si="7"/>
        <v>UPDATE `Horseman` SET `FoodCost`='2324' WHERE `Level`='1';</v>
      </c>
      <c r="X61" t="str">
        <f t="shared" si="7"/>
        <v>UPDATE `Horseman` SET `WoodCost`='3310' WHERE `Level`='1';</v>
      </c>
      <c r="Y61" t="str">
        <f t="shared" si="7"/>
        <v>UPDATE `Horseman` SET `StoneCost`='3958' WHERE `Level`='1';</v>
      </c>
      <c r="Z61" t="str">
        <f t="shared" si="7"/>
        <v>UPDATE `Horseman` SET `MetalCost`='1820' WHERE `Level`='1';</v>
      </c>
      <c r="AA61" t="str">
        <f t="shared" si="7"/>
        <v>UPDATE `Horseman` SET `TimeMin`='07m:12' WHERE `Level`='1';</v>
      </c>
      <c r="AB61" t="str">
        <f t="shared" si="7"/>
        <v>UPDATE `Horseman` SET `TimeInt`='432' WHERE `Level`='1';</v>
      </c>
      <c r="AC61" t="str">
        <f t="shared" si="7"/>
        <v>UPDATE `Horseman` SET `Required`='' WHERE `Level`='1';</v>
      </c>
      <c r="AD61" t="str">
        <f t="shared" si="7"/>
        <v>UPDATE `Horseman` SET `Required_ID`='0' WHERE `Level`='1';</v>
      </c>
      <c r="AE61" t="str">
        <f t="shared" si="7"/>
        <v>UPDATE `Horseman`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136</v>
      </c>
      <c r="C62" s="20">
        <v>510</v>
      </c>
      <c r="D62" s="103">
        <v>3.1500000000000004</v>
      </c>
      <c r="E62" s="103">
        <v>2.0499999999999998</v>
      </c>
      <c r="F62" s="103">
        <v>10.25</v>
      </c>
      <c r="G62" s="95">
        <v>5881</v>
      </c>
      <c r="H62" s="95">
        <v>6858</v>
      </c>
      <c r="I62" s="95">
        <v>8216</v>
      </c>
      <c r="J62" s="95">
        <v>5776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7"/>
        <v>UPDATE `Horseman` SET `TrainingTime`='136' WHERE `Level`='2';</v>
      </c>
      <c r="S62" t="str">
        <f t="shared" si="7"/>
        <v>UPDATE `Horseman` SET `MightBonus`='510' WHERE `Level`='2';</v>
      </c>
      <c r="T62" t="str">
        <f t="shared" si="7"/>
        <v>UPDATE `Horseman` SET `Attack`='3.15' WHERE `Level`='2';</v>
      </c>
      <c r="U62" t="str">
        <f t="shared" si="7"/>
        <v>UPDATE `Horseman` SET `Defend`='2.05' WHERE `Level`='2';</v>
      </c>
      <c r="V62" t="str">
        <f t="shared" si="7"/>
        <v>UPDATE `Horseman` SET `Health`='10.25' WHERE `Level`='2';</v>
      </c>
      <c r="W62" t="str">
        <f t="shared" si="7"/>
        <v>UPDATE `Horseman` SET `FoodCost`='5881' WHERE `Level`='2';</v>
      </c>
      <c r="X62" t="str">
        <f t="shared" si="7"/>
        <v>UPDATE `Horseman` SET `WoodCost`='6858' WHERE `Level`='2';</v>
      </c>
      <c r="Y62" t="str">
        <f t="shared" si="7"/>
        <v>UPDATE `Horseman` SET `StoneCost`='8216' WHERE `Level`='2';</v>
      </c>
      <c r="Z62" t="str">
        <f t="shared" si="7"/>
        <v>UPDATE `Horseman` SET `MetalCost`='5776' WHERE `Level`='2';</v>
      </c>
      <c r="AA62" t="str">
        <f t="shared" si="7"/>
        <v>UPDATE `Horseman` SET `TimeMin`='18m:00' WHERE `Level`='2';</v>
      </c>
      <c r="AB62" t="str">
        <f t="shared" si="7"/>
        <v>UPDATE `Horseman` SET `TimeInt`='1080' WHERE `Level`='2';</v>
      </c>
      <c r="AC62" t="str">
        <f t="shared" si="7"/>
        <v>UPDATE `Horseman` SET `Required`='' WHERE `Level`='2';</v>
      </c>
      <c r="AD62" t="str">
        <f t="shared" si="7"/>
        <v>UPDATE `Horseman` SET `Required_ID`='0' WHERE `Level`='2';</v>
      </c>
      <c r="AE62" t="str">
        <f t="shared" si="7"/>
        <v>UPDATE `Horseman`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132</v>
      </c>
      <c r="C63" s="20">
        <v>816</v>
      </c>
      <c r="D63" s="103">
        <v>3.3</v>
      </c>
      <c r="E63" s="103">
        <v>2.1</v>
      </c>
      <c r="F63" s="103">
        <v>10.45</v>
      </c>
      <c r="G63" s="95">
        <v>9361</v>
      </c>
      <c r="H63" s="95">
        <v>10930</v>
      </c>
      <c r="I63" s="95">
        <v>13102</v>
      </c>
      <c r="J63" s="95">
        <v>9326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7"/>
        <v>UPDATE `Horseman` SET `TrainingTime`='132' WHERE `Level`='3';</v>
      </c>
      <c r="S63" t="str">
        <f t="shared" si="7"/>
        <v>UPDATE `Horseman` SET `MightBonus`='816' WHERE `Level`='3';</v>
      </c>
      <c r="T63" t="str">
        <f t="shared" si="7"/>
        <v>UPDATE `Horseman` SET `Attack`='3.3' WHERE `Level`='3';</v>
      </c>
      <c r="U63" t="str">
        <f t="shared" si="7"/>
        <v>UPDATE `Horseman` SET `Defend`='2.1' WHERE `Level`='3';</v>
      </c>
      <c r="V63" t="str">
        <f t="shared" si="7"/>
        <v>UPDATE `Horseman` SET `Health`='10.45' WHERE `Level`='3';</v>
      </c>
      <c r="W63" t="str">
        <f t="shared" si="7"/>
        <v>UPDATE `Horseman` SET `FoodCost`='9361' WHERE `Level`='3';</v>
      </c>
      <c r="X63" t="str">
        <f t="shared" si="7"/>
        <v>UPDATE `Horseman` SET `WoodCost`='10930' WHERE `Level`='3';</v>
      </c>
      <c r="Y63" t="str">
        <f t="shared" si="7"/>
        <v>UPDATE `Horseman` SET `StoneCost`='13102' WHERE `Level`='3';</v>
      </c>
      <c r="Z63" t="str">
        <f t="shared" si="7"/>
        <v>UPDATE `Horseman` SET `MetalCost`='9326' WHERE `Level`='3';</v>
      </c>
      <c r="AA63" t="str">
        <f t="shared" si="7"/>
        <v>UPDATE `Horseman` SET `TimeMin`='28m:48' WHERE `Level`='3';</v>
      </c>
      <c r="AB63" t="str">
        <f t="shared" si="7"/>
        <v>UPDATE `Horseman` SET `TimeInt`='1728' WHERE `Level`='3';</v>
      </c>
      <c r="AC63" t="str">
        <f t="shared" si="7"/>
        <v>UPDATE `Horseman` SET `Required`='' WHERE `Level`='3';</v>
      </c>
      <c r="AD63" t="str">
        <f t="shared" si="7"/>
        <v>UPDATE `Horseman` SET `Required_ID`='0' WHERE `Level`='3';</v>
      </c>
      <c r="AE63" t="str">
        <f t="shared" si="7"/>
        <v>UPDATE `Horseman`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128</v>
      </c>
      <c r="C64" s="20">
        <v>2040</v>
      </c>
      <c r="D64" s="103">
        <v>3.45</v>
      </c>
      <c r="E64" s="103">
        <v>2.15</v>
      </c>
      <c r="F64" s="103">
        <v>10.65</v>
      </c>
      <c r="G64" s="95">
        <v>23223</v>
      </c>
      <c r="H64" s="95">
        <v>28222</v>
      </c>
      <c r="I64" s="95">
        <v>33852</v>
      </c>
      <c r="J64" s="95">
        <v>22206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7"/>
        <v>UPDATE `Horseman` SET `TrainingTime`='128' WHERE `Level`='4';</v>
      </c>
      <c r="S64" t="str">
        <f t="shared" si="7"/>
        <v>UPDATE `Horseman` SET `MightBonus`='2040' WHERE `Level`='4';</v>
      </c>
      <c r="T64" t="str">
        <f t="shared" si="7"/>
        <v>UPDATE `Horseman` SET `Attack`='3.45' WHERE `Level`='4';</v>
      </c>
      <c r="U64" t="str">
        <f t="shared" si="7"/>
        <v>UPDATE `Horseman` SET `Defend`='2.15' WHERE `Level`='4';</v>
      </c>
      <c r="V64" t="str">
        <f t="shared" si="7"/>
        <v>UPDATE `Horseman` SET `Health`='10.65' WHERE `Level`='4';</v>
      </c>
      <c r="W64" t="str">
        <f t="shared" si="7"/>
        <v>UPDATE `Horseman` SET `FoodCost`='23223' WHERE `Level`='4';</v>
      </c>
      <c r="X64" t="str">
        <f t="shared" si="7"/>
        <v>UPDATE `Horseman` SET `WoodCost`='28222' WHERE `Level`='4';</v>
      </c>
      <c r="Y64" t="str">
        <f t="shared" si="7"/>
        <v>UPDATE `Horseman` SET `StoneCost`='33852' WHERE `Level`='4';</v>
      </c>
      <c r="Z64" t="str">
        <f t="shared" si="7"/>
        <v>UPDATE `Horseman` SET `MetalCost`='22206' WHERE `Level`='4';</v>
      </c>
      <c r="AA64" t="str">
        <f t="shared" si="7"/>
        <v>UPDATE `Horseman` SET `TimeMin`='1h:12m:00' WHERE `Level`='4';</v>
      </c>
      <c r="AB64" t="str">
        <f t="shared" si="7"/>
        <v>UPDATE `Horseman` SET `TimeInt`='4320' WHERE `Level`='4';</v>
      </c>
      <c r="AC64" t="str">
        <f t="shared" si="7"/>
        <v>UPDATE `Horseman` SET `Required`='' WHERE `Level`='4';</v>
      </c>
      <c r="AD64" t="str">
        <f t="shared" si="7"/>
        <v>UPDATE `Horseman` SET `Required_ID`='0' WHERE `Level`='4';</v>
      </c>
      <c r="AE64" t="str">
        <f t="shared" si="7"/>
        <v>UPDATE `Horseman`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124</v>
      </c>
      <c r="C65" s="20">
        <v>3060</v>
      </c>
      <c r="D65" s="103">
        <v>3.5999999999999996</v>
      </c>
      <c r="E65" s="103">
        <v>2.2000000000000002</v>
      </c>
      <c r="F65" s="103">
        <v>10.85</v>
      </c>
      <c r="G65" s="95">
        <v>34825</v>
      </c>
      <c r="H65" s="95">
        <v>41798</v>
      </c>
      <c r="I65" s="95">
        <v>50144</v>
      </c>
      <c r="J65" s="95">
        <v>33958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7"/>
        <v>UPDATE `Horseman` SET `TrainingTime`='124' WHERE `Level`='5';</v>
      </c>
      <c r="S65" t="str">
        <f t="shared" si="7"/>
        <v>UPDATE `Horseman` SET `MightBonus`='3060' WHERE `Level`='5';</v>
      </c>
      <c r="T65" t="str">
        <f t="shared" si="7"/>
        <v>UPDATE `Horseman` SET `Attack`='3.6' WHERE `Level`='5';</v>
      </c>
      <c r="U65" t="str">
        <f t="shared" si="7"/>
        <v>UPDATE `Horseman` SET `Defend`='2.2' WHERE `Level`='5';</v>
      </c>
      <c r="V65" t="str">
        <f t="shared" si="7"/>
        <v>UPDATE `Horseman` SET `Health`='10.85' WHERE `Level`='5';</v>
      </c>
      <c r="W65" t="str">
        <f t="shared" si="7"/>
        <v>UPDATE `Horseman` SET `FoodCost`='34825' WHERE `Level`='5';</v>
      </c>
      <c r="X65" t="str">
        <f t="shared" si="7"/>
        <v>UPDATE `Horseman` SET `WoodCost`='41798' WHERE `Level`='5';</v>
      </c>
      <c r="Y65" t="str">
        <f t="shared" si="7"/>
        <v>UPDATE `Horseman` SET `StoneCost`='50144' WHERE `Level`='5';</v>
      </c>
      <c r="Z65" t="str">
        <f t="shared" si="7"/>
        <v>UPDATE `Horseman` SET `MetalCost`='33958' WHERE `Level`='5';</v>
      </c>
      <c r="AA65" t="str">
        <f t="shared" si="7"/>
        <v>UPDATE `Horseman` SET `TimeMin`='1h:48m:00' WHERE `Level`='5';</v>
      </c>
      <c r="AB65" t="str">
        <f t="shared" si="7"/>
        <v>UPDATE `Horseman` SET `TimeInt`='6480' WHERE `Level`='5';</v>
      </c>
      <c r="AC65" t="str">
        <f t="shared" si="7"/>
        <v>UPDATE `Horseman` SET `Required`='' WHERE `Level`='5';</v>
      </c>
      <c r="AD65" t="str">
        <f t="shared" si="7"/>
        <v>UPDATE `Horseman` SET `Required_ID`='0' WHERE `Level`='5';</v>
      </c>
      <c r="AE65" t="str">
        <f t="shared" si="7"/>
        <v>UPDATE `Horseman`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120</v>
      </c>
      <c r="C66" s="20">
        <v>6120</v>
      </c>
      <c r="D66" s="103">
        <v>3.75</v>
      </c>
      <c r="E66" s="103">
        <v>2.25</v>
      </c>
      <c r="F66" s="103">
        <v>11.05</v>
      </c>
      <c r="G66" s="95">
        <v>69690</v>
      </c>
      <c r="H66" s="95">
        <v>81826</v>
      </c>
      <c r="I66" s="95">
        <v>98177</v>
      </c>
      <c r="J66" s="95">
        <v>67417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7"/>
        <v>UPDATE `Horseman` SET `TrainingTime`='120' WHERE `Level`='6';</v>
      </c>
      <c r="S66" t="str">
        <f t="shared" si="7"/>
        <v>UPDATE `Horseman` SET `MightBonus`='6120' WHERE `Level`='6';</v>
      </c>
      <c r="T66" t="str">
        <f t="shared" si="7"/>
        <v>UPDATE `Horseman` SET `Attack`='3.75' WHERE `Level`='6';</v>
      </c>
      <c r="U66" t="str">
        <f t="shared" si="7"/>
        <v>UPDATE `Horseman` SET `Defend`='2.25' WHERE `Level`='6';</v>
      </c>
      <c r="V66" t="str">
        <f t="shared" si="7"/>
        <v>UPDATE `Horseman` SET `Health`='11.05' WHERE `Level`='6';</v>
      </c>
      <c r="W66" t="str">
        <f t="shared" si="7"/>
        <v>UPDATE `Horseman` SET `FoodCost`='69690' WHERE `Level`='6';</v>
      </c>
      <c r="X66" t="str">
        <f t="shared" si="7"/>
        <v>UPDATE `Horseman` SET `WoodCost`='81826' WHERE `Level`='6';</v>
      </c>
      <c r="Y66" t="str">
        <f t="shared" si="7"/>
        <v>UPDATE `Horseman` SET `StoneCost`='98177' WHERE `Level`='6';</v>
      </c>
      <c r="Z66" t="str">
        <f t="shared" si="7"/>
        <v>UPDATE `Horseman` SET `MetalCost`='67417' WHERE `Level`='6';</v>
      </c>
      <c r="AA66" t="str">
        <f t="shared" si="7"/>
        <v>UPDATE `Horseman` SET `TimeMin`='3h:36m:00' WHERE `Level`='6';</v>
      </c>
      <c r="AB66" t="str">
        <f t="shared" si="7"/>
        <v>UPDATE `Horseman` SET `TimeInt`='12960' WHERE `Level`='6';</v>
      </c>
      <c r="AC66" t="str">
        <f t="shared" si="7"/>
        <v>UPDATE `Horseman` SET `Required`='' WHERE `Level`='6';</v>
      </c>
      <c r="AD66" t="str">
        <f t="shared" si="7"/>
        <v>UPDATE `Horseman` SET `Required_ID`='0' WHERE `Level`='6';</v>
      </c>
      <c r="AE66" t="str">
        <f t="shared" si="7"/>
        <v>UPDATE `Horseman`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116</v>
      </c>
      <c r="C67" s="20">
        <v>9180</v>
      </c>
      <c r="D67" s="103">
        <v>3.9000000000000004</v>
      </c>
      <c r="E67" s="103">
        <v>2.2999999999999998</v>
      </c>
      <c r="F67" s="103">
        <v>11.25</v>
      </c>
      <c r="G67" s="95">
        <v>107434</v>
      </c>
      <c r="H67" s="95">
        <v>124254</v>
      </c>
      <c r="I67" s="95">
        <v>149091</v>
      </c>
      <c r="J67" s="95">
        <v>99975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7"/>
        <v>UPDATE `Horseman` SET `TrainingTime`='116' WHERE `Level`='7';</v>
      </c>
      <c r="S67" t="str">
        <f t="shared" si="7"/>
        <v>UPDATE `Horseman` SET `MightBonus`='9180' WHERE `Level`='7';</v>
      </c>
      <c r="T67" t="str">
        <f t="shared" si="7"/>
        <v>UPDATE `Horseman` SET `Attack`='3.9' WHERE `Level`='7';</v>
      </c>
      <c r="U67" t="str">
        <f t="shared" si="7"/>
        <v>UPDATE `Horseman` SET `Defend`='2.3' WHERE `Level`='7';</v>
      </c>
      <c r="V67" t="str">
        <f t="shared" si="7"/>
        <v>UPDATE `Horseman` SET `Health`='11.25' WHERE `Level`='7';</v>
      </c>
      <c r="W67" t="str">
        <f t="shared" si="7"/>
        <v>UPDATE `Horseman` SET `FoodCost`='107434' WHERE `Level`='7';</v>
      </c>
      <c r="X67" t="str">
        <f t="shared" si="7"/>
        <v>UPDATE `Horseman` SET `WoodCost`='124254' WHERE `Level`='7';</v>
      </c>
      <c r="Y67" t="str">
        <f t="shared" si="7"/>
        <v>UPDATE `Horseman` SET `StoneCost`='149091' WHERE `Level`='7';</v>
      </c>
      <c r="Z67" t="str">
        <f t="shared" si="7"/>
        <v>UPDATE `Horseman` SET `MetalCost`='99975' WHERE `Level`='7';</v>
      </c>
      <c r="AA67" t="str">
        <f t="shared" si="7"/>
        <v>UPDATE `Horseman` SET `TimeMin`='5h:24m:00' WHERE `Level`='7';</v>
      </c>
      <c r="AB67" t="str">
        <f t="shared" si="7"/>
        <v>UPDATE `Horseman` SET `TimeInt`='19440' WHERE `Level`='7';</v>
      </c>
      <c r="AC67" t="str">
        <f t="shared" si="7"/>
        <v>UPDATE `Horseman` SET `Required`='' WHERE `Level`='7';</v>
      </c>
      <c r="AD67" t="str">
        <f t="shared" si="7"/>
        <v>UPDATE `Horseman` SET `Required_ID`='0' WHERE `Level`='7';</v>
      </c>
      <c r="AE67" t="str">
        <f t="shared" si="7"/>
        <v>UPDATE `Horseman`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112</v>
      </c>
      <c r="C68" s="20">
        <v>22950</v>
      </c>
      <c r="D68" s="103">
        <v>4.05</v>
      </c>
      <c r="E68" s="103">
        <v>2.35</v>
      </c>
      <c r="F68" s="103">
        <v>11.45</v>
      </c>
      <c r="G68" s="95">
        <v>273056</v>
      </c>
      <c r="H68" s="95">
        <v>307530</v>
      </c>
      <c r="I68" s="95">
        <v>369022</v>
      </c>
      <c r="J68" s="95">
        <v>248378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7"/>
        <v>UPDATE `Horseman` SET `TrainingTime`='112' WHERE `Level`='8';</v>
      </c>
      <c r="S68" t="str">
        <f t="shared" si="7"/>
        <v>UPDATE `Horseman` SET `MightBonus`='22950' WHERE `Level`='8';</v>
      </c>
      <c r="T68" t="str">
        <f t="shared" si="7"/>
        <v>UPDATE `Horseman` SET `Attack`='4.05' WHERE `Level`='8';</v>
      </c>
      <c r="U68" t="str">
        <f t="shared" si="7"/>
        <v>UPDATE `Horseman` SET `Defend`='2.35' WHERE `Level`='8';</v>
      </c>
      <c r="V68" t="str">
        <f t="shared" si="7"/>
        <v>UPDATE `Horseman` SET `Health`='11.45' WHERE `Level`='8';</v>
      </c>
      <c r="W68" t="str">
        <f t="shared" si="7"/>
        <v>UPDATE `Horseman` SET `FoodCost`='273056' WHERE `Level`='8';</v>
      </c>
      <c r="X68" t="str">
        <f t="shared" si="7"/>
        <v>UPDATE `Horseman` SET `WoodCost`='307530' WHERE `Level`='8';</v>
      </c>
      <c r="Y68" t="str">
        <f t="shared" si="7"/>
        <v>UPDATE `Horseman` SET `StoneCost`='369022' WHERE `Level`='8';</v>
      </c>
      <c r="Z68" t="str">
        <f t="shared" si="7"/>
        <v>UPDATE `Horseman` SET `MetalCost`='248378' WHERE `Level`='8';</v>
      </c>
      <c r="AA68" t="str">
        <f t="shared" si="7"/>
        <v>UPDATE `Horseman` SET `TimeMin`='13h:30m:00' WHERE `Level`='8';</v>
      </c>
      <c r="AB68" t="str">
        <f t="shared" si="7"/>
        <v>UPDATE `Horseman` SET `TimeInt`='48600' WHERE `Level`='8';</v>
      </c>
      <c r="AC68" t="str">
        <f t="shared" si="7"/>
        <v>UPDATE `Horseman` SET `Required`='' WHERE `Level`='8';</v>
      </c>
      <c r="AD68" t="str">
        <f t="shared" si="7"/>
        <v>UPDATE `Horseman` SET `Required_ID`='0' WHERE `Level`='8';</v>
      </c>
      <c r="AE68" t="str">
        <f t="shared" si="7"/>
        <v>UPDATE `Horseman`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108</v>
      </c>
      <c r="C69" s="20">
        <v>34425</v>
      </c>
      <c r="D69" s="103">
        <v>4.2</v>
      </c>
      <c r="E69" s="103">
        <v>2.4</v>
      </c>
      <c r="F69" s="103">
        <v>11.65</v>
      </c>
      <c r="G69" s="95">
        <v>415574</v>
      </c>
      <c r="H69" s="95">
        <v>457260</v>
      </c>
      <c r="I69" s="95">
        <v>548698</v>
      </c>
      <c r="J69" s="95">
        <v>372498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7"/>
        <v>UPDATE `Horseman` SET `TrainingTime`='108' WHERE `Level`='9';</v>
      </c>
      <c r="S69" t="str">
        <f t="shared" si="7"/>
        <v>UPDATE `Horseman` SET `MightBonus`='34425' WHERE `Level`='9';</v>
      </c>
      <c r="T69" t="str">
        <f t="shared" si="7"/>
        <v>UPDATE `Horseman` SET `Attack`='4.2' WHERE `Level`='9';</v>
      </c>
      <c r="U69" t="str">
        <f t="shared" si="7"/>
        <v>UPDATE `Horseman` SET `Defend`='2.4' WHERE `Level`='9';</v>
      </c>
      <c r="V69" t="str">
        <f t="shared" si="7"/>
        <v>UPDATE `Horseman` SET `Health`='11.65' WHERE `Level`='9';</v>
      </c>
      <c r="W69" t="str">
        <f t="shared" si="7"/>
        <v>UPDATE `Horseman` SET `FoodCost`='415574' WHERE `Level`='9';</v>
      </c>
      <c r="X69" t="str">
        <f t="shared" si="7"/>
        <v>UPDATE `Horseman` SET `WoodCost`='457260' WHERE `Level`='9';</v>
      </c>
      <c r="Y69" t="str">
        <f t="shared" si="7"/>
        <v>UPDATE `Horseman` SET `StoneCost`='548698' WHERE `Level`='9';</v>
      </c>
      <c r="Z69" t="str">
        <f t="shared" si="7"/>
        <v>UPDATE `Horseman` SET `MetalCost`='372498' WHERE `Level`='9';</v>
      </c>
      <c r="AA69" t="str">
        <f t="shared" si="7"/>
        <v>UPDATE `Horseman` SET `TimeMin`='20h:15m:00' WHERE `Level`='9';</v>
      </c>
      <c r="AB69" t="str">
        <f t="shared" si="7"/>
        <v>UPDATE `Horseman` SET `TimeInt`='72900' WHERE `Level`='9';</v>
      </c>
      <c r="AC69" t="str">
        <f t="shared" si="7"/>
        <v>UPDATE `Horseman` SET `Required`='' WHERE `Level`='9';</v>
      </c>
      <c r="AD69" t="str">
        <f t="shared" si="7"/>
        <v>UPDATE `Horseman` SET `Required_ID`='0' WHERE `Level`='9';</v>
      </c>
      <c r="AE69" t="str">
        <f t="shared" si="7"/>
        <v>UPDATE `Horseman`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104</v>
      </c>
      <c r="C70" s="20">
        <v>41310</v>
      </c>
      <c r="D70" s="103">
        <v>4.3499999999999996</v>
      </c>
      <c r="E70" s="103">
        <v>2.4500000000000002</v>
      </c>
      <c r="F70" s="103">
        <v>11.85</v>
      </c>
      <c r="G70" s="95">
        <v>470245</v>
      </c>
      <c r="H70" s="95">
        <v>549898</v>
      </c>
      <c r="I70" s="95">
        <v>659864</v>
      </c>
      <c r="J70" s="95">
        <v>461968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7"/>
        <v>UPDATE `Horseman` SET `TrainingTime`='104' WHERE `Level`='10';</v>
      </c>
      <c r="S70" t="str">
        <f t="shared" si="7"/>
        <v>UPDATE `Horseman` SET `MightBonus`='41310' WHERE `Level`='10';</v>
      </c>
      <c r="T70" t="str">
        <f t="shared" si="7"/>
        <v>UPDATE `Horseman` SET `Attack`='4.35' WHERE `Level`='10';</v>
      </c>
      <c r="U70" t="str">
        <f t="shared" si="7"/>
        <v>UPDATE `Horseman` SET `Defend`='2.45' WHERE `Level`='10';</v>
      </c>
      <c r="V70" t="str">
        <f t="shared" si="7"/>
        <v>UPDATE `Horseman` SET `Health`='11.85' WHERE `Level`='10';</v>
      </c>
      <c r="W70" t="str">
        <f t="shared" si="7"/>
        <v>UPDATE `Horseman` SET `FoodCost`='470245' WHERE `Level`='10';</v>
      </c>
      <c r="X70" t="str">
        <f t="shared" si="7"/>
        <v>UPDATE `Horseman` SET `WoodCost`='549898' WHERE `Level`='10';</v>
      </c>
      <c r="Y70" t="str">
        <f t="shared" si="7"/>
        <v>UPDATE `Horseman` SET `StoneCost`='659864' WHERE `Level`='10';</v>
      </c>
      <c r="Z70" t="str">
        <f t="shared" si="7"/>
        <v>UPDATE `Horseman` SET `MetalCost`='461968' WHERE `Level`='10';</v>
      </c>
      <c r="AA70" t="str">
        <f t="shared" si="7"/>
        <v>UPDATE `Horseman` SET `TimeMin`='1d 0h:18m:00' WHERE `Level`='10';</v>
      </c>
      <c r="AB70" t="str">
        <f t="shared" si="7"/>
        <v>UPDATE `Horseman` SET `TimeInt`='87480' WHERE `Level`='10';</v>
      </c>
      <c r="AC70" t="str">
        <f t="shared" si="7"/>
        <v>UPDATE `Horseman` SET `Required`='Stone Lv10' WHERE `Level`='10';</v>
      </c>
      <c r="AD70" t="str">
        <f t="shared" si="7"/>
        <v>UPDATE `Horseman` SET `Required_ID`='8' WHERE `Level`='10';</v>
      </c>
      <c r="AE70" t="str">
        <f t="shared" si="7"/>
        <v>UPDATE `Horseman`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100</v>
      </c>
      <c r="C71" s="20">
        <v>49572</v>
      </c>
      <c r="D71" s="103">
        <v>4.5</v>
      </c>
      <c r="E71" s="103">
        <v>2.5</v>
      </c>
      <c r="F71" s="103">
        <v>12.05</v>
      </c>
      <c r="G71" s="95">
        <v>589058</v>
      </c>
      <c r="H71" s="95">
        <v>669364</v>
      </c>
      <c r="I71" s="95">
        <v>803223</v>
      </c>
      <c r="J71" s="95">
        <v>532615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7"/>
        <v>UPDATE `Horseman` SET `TrainingTime`='100' WHERE `Level`='11';</v>
      </c>
      <c r="S71" t="str">
        <f t="shared" si="7"/>
        <v>UPDATE `Horseman` SET `MightBonus`='49572' WHERE `Level`='11';</v>
      </c>
      <c r="T71" t="str">
        <f t="shared" si="7"/>
        <v>UPDATE `Horseman` SET `Attack`='4.5' WHERE `Level`='11';</v>
      </c>
      <c r="U71" t="str">
        <f t="shared" si="7"/>
        <v>UPDATE `Horseman` SET `Defend`='2.5' WHERE `Level`='11';</v>
      </c>
      <c r="V71" t="str">
        <f t="shared" si="7"/>
        <v>UPDATE `Horseman` SET `Health`='12.05' WHERE `Level`='11';</v>
      </c>
      <c r="W71" t="str">
        <f t="shared" si="7"/>
        <v>UPDATE `Horseman` SET `FoodCost`='589058' WHERE `Level`='11';</v>
      </c>
      <c r="X71" t="str">
        <f t="shared" si="7"/>
        <v>UPDATE `Horseman` SET `WoodCost`='669364' WHERE `Level`='11';</v>
      </c>
      <c r="Y71" t="str">
        <f t="shared" si="7"/>
        <v>UPDATE `Horseman` SET `StoneCost`='803223' WHERE `Level`='11';</v>
      </c>
      <c r="Z71" t="str">
        <f t="shared" si="7"/>
        <v>UPDATE `Horseman` SET `MetalCost`='532615' WHERE `Level`='11';</v>
      </c>
      <c r="AA71" t="str">
        <f t="shared" si="7"/>
        <v>UPDATE `Horseman` SET `TimeMin`='1d 5h:09m:36' WHERE `Level`='11';</v>
      </c>
      <c r="AB71" t="str">
        <f t="shared" si="7"/>
        <v>UPDATE `Horseman` SET `TimeInt`='104976' WHERE `Level`='11';</v>
      </c>
      <c r="AC71" t="str">
        <f t="shared" si="7"/>
        <v>UPDATE `Horseman` SET `Required`='Stone Lv11' WHERE `Level`='11';</v>
      </c>
      <c r="AD71" t="str">
        <f t="shared" si="7"/>
        <v>UPDATE `Horseman` SET `Required_ID`='8' WHERE `Level`='11';</v>
      </c>
      <c r="AE71" t="str">
        <f t="shared" si="7"/>
        <v>UPDATE `Horseman`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96</v>
      </c>
      <c r="C72" s="20">
        <v>59486</v>
      </c>
      <c r="D72" s="103">
        <v>4.6500000000000004</v>
      </c>
      <c r="E72" s="103">
        <v>2.5499999999999998</v>
      </c>
      <c r="F72" s="103">
        <v>12.25</v>
      </c>
      <c r="G72" s="95">
        <v>676746</v>
      </c>
      <c r="H72" s="95">
        <v>792923</v>
      </c>
      <c r="I72" s="95">
        <v>951494</v>
      </c>
      <c r="J72" s="95">
        <v>645974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7"/>
        <v>UPDATE `Horseman` SET `TrainingTime`='96' WHERE `Level`='12';</v>
      </c>
      <c r="S72" t="str">
        <f t="shared" si="7"/>
        <v>UPDATE `Horseman` SET `MightBonus`='59486' WHERE `Level`='12';</v>
      </c>
      <c r="T72" t="str">
        <f t="shared" si="7"/>
        <v>UPDATE `Horseman` SET `Attack`='4.65' WHERE `Level`='12';</v>
      </c>
      <c r="U72" t="str">
        <f t="shared" si="7"/>
        <v>UPDATE `Horseman` SET `Defend`='2.55' WHERE `Level`='12';</v>
      </c>
      <c r="V72" t="str">
        <f t="shared" si="7"/>
        <v>UPDATE `Horseman` SET `Health`='12.25' WHERE `Level`='12';</v>
      </c>
      <c r="W72" t="str">
        <f t="shared" si="7"/>
        <v>UPDATE `Horseman` SET `FoodCost`='676746' WHERE `Level`='12';</v>
      </c>
      <c r="X72" t="str">
        <f t="shared" si="7"/>
        <v>UPDATE `Horseman` SET `WoodCost`='792923' WHERE `Level`='12';</v>
      </c>
      <c r="Y72" t="str">
        <f t="shared" si="7"/>
        <v>UPDATE `Horseman` SET `StoneCost`='951494' WHERE `Level`='12';</v>
      </c>
      <c r="Z72" t="str">
        <f t="shared" si="7"/>
        <v>UPDATE `Horseman` SET `MetalCost`='645974' WHERE `Level`='12';</v>
      </c>
      <c r="AA72" t="str">
        <f t="shared" si="7"/>
        <v>UPDATE `Horseman` SET `TimeMin`='1d 10h:59m:31' WHERE `Level`='12';</v>
      </c>
      <c r="AB72" t="str">
        <f t="shared" si="7"/>
        <v>UPDATE `Horseman` SET `TimeInt`='125971' WHERE `Level`='12';</v>
      </c>
      <c r="AC72" t="str">
        <f t="shared" si="7"/>
        <v>UPDATE `Horseman` SET `Required`='Stone Lv12' WHERE `Level`='12';</v>
      </c>
      <c r="AD72" t="str">
        <f t="shared" si="7"/>
        <v>UPDATE `Horseman` SET `Required_ID`='8' WHERE `Level`='12';</v>
      </c>
      <c r="AE72" t="str">
        <f t="shared" si="7"/>
        <v>UPDATE `Horseman`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92</v>
      </c>
      <c r="C73" s="20">
        <v>71384</v>
      </c>
      <c r="D73" s="103">
        <v>4.8</v>
      </c>
      <c r="E73" s="103">
        <v>2.6</v>
      </c>
      <c r="F73" s="103">
        <v>12.45</v>
      </c>
      <c r="G73" s="95">
        <v>819152</v>
      </c>
      <c r="H73" s="95">
        <v>950779</v>
      </c>
      <c r="I73" s="95">
        <v>1140921</v>
      </c>
      <c r="J73" s="95">
        <v>808144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7"/>
        <v>UPDATE `Horseman` SET `TrainingTime`='92' WHERE `Level`='13';</v>
      </c>
      <c r="S73" t="str">
        <f t="shared" si="7"/>
        <v>UPDATE `Horseman` SET `MightBonus`='71384' WHERE `Level`='13';</v>
      </c>
      <c r="T73" t="str">
        <f t="shared" si="7"/>
        <v>UPDATE `Horseman` SET `Attack`='4.8' WHERE `Level`='13';</v>
      </c>
      <c r="U73" t="str">
        <f t="shared" si="7"/>
        <v>UPDATE `Horseman` SET `Defend`='2.6' WHERE `Level`='13';</v>
      </c>
      <c r="V73" t="str">
        <f t="shared" si="7"/>
        <v>UPDATE `Horseman` SET `Health`='12.45' WHERE `Level`='13';</v>
      </c>
      <c r="W73" t="str">
        <f t="shared" si="7"/>
        <v>UPDATE `Horseman` SET `FoodCost`='819152' WHERE `Level`='13';</v>
      </c>
      <c r="X73" t="str">
        <f t="shared" si="7"/>
        <v>UPDATE `Horseman` SET `WoodCost`='950779' WHERE `Level`='13';</v>
      </c>
      <c r="Y73" t="str">
        <f t="shared" si="7"/>
        <v>UPDATE `Horseman` SET `StoneCost`='1140921' WHERE `Level`='13';</v>
      </c>
      <c r="Z73" t="str">
        <f t="shared" si="7"/>
        <v>UPDATE `Horseman` SET `MetalCost`='808144' WHERE `Level`='13';</v>
      </c>
      <c r="AA73" t="str">
        <f t="shared" si="7"/>
        <v>UPDATE `Horseman` SET `TimeMin`='1d 17h:59m:26' WHERE `Level`='13';</v>
      </c>
      <c r="AB73" t="str">
        <f t="shared" si="7"/>
        <v>UPDATE `Horseman` SET `TimeInt`='151166' WHERE `Level`='13';</v>
      </c>
      <c r="AC73" t="str">
        <f t="shared" si="7"/>
        <v>UPDATE `Horseman` SET `Required`='Stone Lv13' WHERE `Level`='13';</v>
      </c>
      <c r="AD73" t="str">
        <f t="shared" si="7"/>
        <v>UPDATE `Horseman` SET `Required_ID`='8' WHERE `Level`='13';</v>
      </c>
      <c r="AE73" t="str">
        <f t="shared" si="7"/>
        <v>UPDATE `Horseman`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88</v>
      </c>
      <c r="C74" s="20">
        <v>85661</v>
      </c>
      <c r="D74" s="103">
        <v>4.95</v>
      </c>
      <c r="E74" s="103">
        <v>2.65</v>
      </c>
      <c r="F74" s="103">
        <v>12.65</v>
      </c>
      <c r="G74" s="95">
        <v>974336</v>
      </c>
      <c r="H74" s="95">
        <v>1167198</v>
      </c>
      <c r="I74" s="95">
        <v>1400624</v>
      </c>
      <c r="J74" s="95">
        <v>951168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7"/>
        <v>UPDATE `Horseman` SET `TrainingTime`='88' WHERE `Level`='14';</v>
      </c>
      <c r="S74" t="str">
        <f t="shared" si="7"/>
        <v>UPDATE `Horseman` SET `MightBonus`='85661' WHERE `Level`='14';</v>
      </c>
      <c r="T74" t="str">
        <f t="shared" si="7"/>
        <v>UPDATE `Horseman` SET `Attack`='4.95' WHERE `Level`='14';</v>
      </c>
      <c r="U74" t="str">
        <f t="shared" si="7"/>
        <v>UPDATE `Horseman` SET `Defend`='2.65' WHERE `Level`='14';</v>
      </c>
      <c r="V74" t="str">
        <f t="shared" si="7"/>
        <v>UPDATE `Horseman` SET `Health`='12.65' WHERE `Level`='14';</v>
      </c>
      <c r="W74" t="str">
        <f t="shared" si="7"/>
        <v>UPDATE `Horseman` SET `FoodCost`='974336' WHERE `Level`='14';</v>
      </c>
      <c r="X74" t="str">
        <f t="shared" si="7"/>
        <v>UPDATE `Horseman` SET `WoodCost`='1167198' WHERE `Level`='14';</v>
      </c>
      <c r="Y74" t="str">
        <f t="shared" si="7"/>
        <v>UPDATE `Horseman` SET `StoneCost`='1400624' WHERE `Level`='14';</v>
      </c>
      <c r="Z74" t="str">
        <f t="shared" si="7"/>
        <v>UPDATE `Horseman` SET `MetalCost`='951168' WHERE `Level`='14';</v>
      </c>
      <c r="AA74" t="str">
        <f t="shared" si="7"/>
        <v>UPDATE `Horseman` SET `TimeMin`='2d 2h:23m:19' WHERE `Level`='14';</v>
      </c>
      <c r="AB74" t="str">
        <f t="shared" si="7"/>
        <v>UPDATE `Horseman` SET `TimeInt`='181399' WHERE `Level`='14';</v>
      </c>
      <c r="AC74" t="str">
        <f t="shared" si="7"/>
        <v>UPDATE `Horseman` SET `Required`='Stone Lv14' WHERE `Level`='14';</v>
      </c>
      <c r="AD74" t="str">
        <f t="shared" si="7"/>
        <v>UPDATE `Horseman` SET `Required_ID`='8' WHERE `Level`='14';</v>
      </c>
      <c r="AE74" t="str">
        <f t="shared" si="7"/>
        <v>UPDATE `Horseman`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85</v>
      </c>
      <c r="C75" s="20">
        <v>128491</v>
      </c>
      <c r="D75" s="103">
        <v>5.0999999999999996</v>
      </c>
      <c r="E75" s="103">
        <v>2.7</v>
      </c>
      <c r="F75" s="103">
        <v>12.85</v>
      </c>
      <c r="G75" s="95">
        <v>1533494</v>
      </c>
      <c r="H75" s="95">
        <v>1721262</v>
      </c>
      <c r="I75" s="95">
        <v>2065500</v>
      </c>
      <c r="J75" s="95">
        <v>1389841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7"/>
        <v>UPDATE `Horseman` SET `TrainingTime`='85' WHERE `Level`='15';</v>
      </c>
      <c r="S75" t="str">
        <f t="shared" si="7"/>
        <v>UPDATE `Horseman` SET `MightBonus`='128491' WHERE `Level`='15';</v>
      </c>
      <c r="T75" t="str">
        <f t="shared" si="7"/>
        <v>UPDATE `Horseman` SET `Attack`='5.1' WHERE `Level`='15';</v>
      </c>
      <c r="U75" t="str">
        <f t="shared" si="7"/>
        <v>UPDATE `Horseman` SET `Defend`='2.7' WHERE `Level`='15';</v>
      </c>
      <c r="V75" t="str">
        <f t="shared" si="7"/>
        <v>UPDATE `Horseman` SET `Health`='12.85' WHERE `Level`='15';</v>
      </c>
      <c r="W75" t="str">
        <f t="shared" si="7"/>
        <v>UPDATE `Horseman` SET `FoodCost`='1533494' WHERE `Level`='15';</v>
      </c>
      <c r="X75" t="str">
        <f t="shared" si="7"/>
        <v>UPDATE `Horseman` SET `WoodCost`='1721262' WHERE `Level`='15';</v>
      </c>
      <c r="Y75" t="str">
        <f t="shared" si="7"/>
        <v>UPDATE `Horseman` SET `StoneCost`='2065500' WHERE `Level`='15';</v>
      </c>
      <c r="Z75" t="str">
        <f t="shared" si="7"/>
        <v>UPDATE `Horseman` SET `MetalCost`='1389841' WHERE `Level`='15';</v>
      </c>
      <c r="AA75" t="str">
        <f t="shared" si="7"/>
        <v>UPDATE `Horseman` SET `TimeMin`='3d 3h:34m:59' WHERE `Level`='15';</v>
      </c>
      <c r="AB75" t="str">
        <f t="shared" si="7"/>
        <v>UPDATE `Horseman` SET `TimeInt`='272099' WHERE `Level`='15';</v>
      </c>
      <c r="AC75" t="str">
        <f t="shared" si="7"/>
        <v>UPDATE `Horseman` SET `Required`='Stone Lv15' WHERE `Level`='15';</v>
      </c>
      <c r="AD75" t="str">
        <f t="shared" si="7"/>
        <v>UPDATE `Horseman` SET `Required_ID`='8' WHERE `Level`='15';</v>
      </c>
      <c r="AE75" t="str">
        <f t="shared" si="7"/>
        <v>UPDATE `Horseman`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82</v>
      </c>
      <c r="C76" s="20">
        <v>321227</v>
      </c>
      <c r="D76" s="103">
        <v>5.25</v>
      </c>
      <c r="E76" s="103">
        <v>2.75</v>
      </c>
      <c r="F76" s="103">
        <v>13.05</v>
      </c>
      <c r="G76" s="95">
        <v>3713934</v>
      </c>
      <c r="H76" s="95">
        <v>4395538</v>
      </c>
      <c r="I76" s="95">
        <v>5274632</v>
      </c>
      <c r="J76" s="95">
        <v>3474562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7"/>
        <v>UPDATE `Horseman` SET `TrainingTime`='82' WHERE `Level`='16';</v>
      </c>
      <c r="S76" t="str">
        <f t="shared" si="7"/>
        <v>UPDATE `Horseman` SET `MightBonus`='321227' WHERE `Level`='16';</v>
      </c>
      <c r="T76" t="str">
        <f t="shared" si="7"/>
        <v>UPDATE `Horseman` SET `Attack`='5.25' WHERE `Level`='16';</v>
      </c>
      <c r="U76" t="str">
        <f t="shared" si="7"/>
        <v>UPDATE `Horseman` SET `Defend`='2.75' WHERE `Level`='16';</v>
      </c>
      <c r="V76" t="str">
        <f t="shared" si="7"/>
        <v>UPDATE `Horseman` SET `Health`='13.05' WHERE `Level`='16';</v>
      </c>
      <c r="W76" t="str">
        <f t="shared" si="7"/>
        <v>UPDATE `Horseman` SET `FoodCost`='3713934' WHERE `Level`='16';</v>
      </c>
      <c r="X76" t="str">
        <f t="shared" si="7"/>
        <v>UPDATE `Horseman` SET `WoodCost`='4395538' WHERE `Level`='16';</v>
      </c>
      <c r="Y76" t="str">
        <f t="shared" si="7"/>
        <v>UPDATE `Horseman` SET `StoneCost`='5274632' WHERE `Level`='16';</v>
      </c>
      <c r="Z76" t="str">
        <f t="shared" si="7"/>
        <v>UPDATE `Horseman` SET `MetalCost`='3474562' WHERE `Level`='16';</v>
      </c>
      <c r="AA76" t="str">
        <f t="shared" si="7"/>
        <v>UPDATE `Horseman` SET `TimeMin`='7d 20h:57m:25' WHERE `Level`='16';</v>
      </c>
      <c r="AB76" t="str">
        <f t="shared" si="7"/>
        <v>UPDATE `Horseman` SET `TimeInt`='680245' WHERE `Level`='16';</v>
      </c>
      <c r="AC76" t="str">
        <f t="shared" si="7"/>
        <v>UPDATE `Horseman` SET `Required`='Stone Lv16' WHERE `Level`='16';</v>
      </c>
      <c r="AD76" t="str">
        <f t="shared" si="7"/>
        <v>UPDATE `Horseman` SET `Required_ID`='8' WHERE `Level`='16';</v>
      </c>
      <c r="AE76" t="str">
        <f t="shared" si="7"/>
        <v>UPDATE `Horseman`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79</v>
      </c>
      <c r="C77" s="20">
        <v>481840</v>
      </c>
      <c r="D77" s="103">
        <v>5.4</v>
      </c>
      <c r="E77" s="103">
        <v>2.8</v>
      </c>
      <c r="F77" s="103">
        <v>13.25</v>
      </c>
      <c r="G77" s="95">
        <v>5600887</v>
      </c>
      <c r="H77" s="95">
        <v>6573267</v>
      </c>
      <c r="I77" s="95">
        <v>7887906</v>
      </c>
      <c r="J77" s="95">
        <v>5217830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8">CONCATENATE($Q$60,R$60,$Q$61,B77,$Q$62,$A77,$Q$63)</f>
        <v>UPDATE `Horseman` SET `TrainingTime`='79' WHERE `Level`='17';</v>
      </c>
      <c r="S77" t="str">
        <f t="shared" si="8"/>
        <v>UPDATE `Horseman` SET `MightBonus`='481840' WHERE `Level`='17';</v>
      </c>
      <c r="T77" t="str">
        <f t="shared" si="8"/>
        <v>UPDATE `Horseman` SET `Attack`='5.4' WHERE `Level`='17';</v>
      </c>
      <c r="U77" t="str">
        <f t="shared" si="8"/>
        <v>UPDATE `Horseman` SET `Defend`='2.8' WHERE `Level`='17';</v>
      </c>
      <c r="V77" t="str">
        <f t="shared" si="8"/>
        <v>UPDATE `Horseman` SET `Health`='13.25' WHERE `Level`='17';</v>
      </c>
      <c r="W77" t="str">
        <f t="shared" si="8"/>
        <v>UPDATE `Horseman` SET `FoodCost`='5600887' WHERE `Level`='17';</v>
      </c>
      <c r="X77" t="str">
        <f t="shared" si="8"/>
        <v>UPDATE `Horseman` SET `WoodCost`='6573267' WHERE `Level`='17';</v>
      </c>
      <c r="Y77" t="str">
        <f t="shared" si="8"/>
        <v>UPDATE `Horseman` SET `StoneCost`='7887906' WHERE `Level`='17';</v>
      </c>
      <c r="Z77" t="str">
        <f t="shared" si="8"/>
        <v>UPDATE `Horseman` SET `MetalCost`='5217830' WHERE `Level`='17';</v>
      </c>
      <c r="AA77" t="str">
        <f t="shared" si="8"/>
        <v>UPDATE `Horseman` SET `TimeMin`='11d 19h:26m:07' WHERE `Level`='17';</v>
      </c>
      <c r="AB77" t="str">
        <f t="shared" si="8"/>
        <v>UPDATE `Horseman` SET `TimeInt`='1020367' WHERE `Level`='17';</v>
      </c>
      <c r="AC77" t="str">
        <f t="shared" si="8"/>
        <v>UPDATE `Horseman` SET `Required`='Stone Lv17' WHERE `Level`='17';</v>
      </c>
      <c r="AD77" t="str">
        <f t="shared" si="8"/>
        <v>UPDATE `Horseman` SET `Required_ID`='8' WHERE `Level`='17';</v>
      </c>
      <c r="AE77" t="str">
        <f t="shared" si="8"/>
        <v>UPDATE `Horseman`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76</v>
      </c>
      <c r="C78" s="20">
        <v>963680</v>
      </c>
      <c r="D78" s="103">
        <v>5.55</v>
      </c>
      <c r="E78" s="103">
        <v>2.85</v>
      </c>
      <c r="F78" s="103">
        <v>13.45</v>
      </c>
      <c r="G78" s="95">
        <v>11561164</v>
      </c>
      <c r="H78" s="95">
        <v>12847064</v>
      </c>
      <c r="I78" s="95">
        <v>15416463</v>
      </c>
      <c r="J78" s="95">
        <v>10435639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8"/>
        <v>UPDATE `Horseman` SET `TrainingTime`='76' WHERE `Level`='18';</v>
      </c>
      <c r="S78" t="str">
        <f t="shared" si="8"/>
        <v>UPDATE `Horseman` SET `MightBonus`='963680' WHERE `Level`='18';</v>
      </c>
      <c r="T78" t="str">
        <f t="shared" si="8"/>
        <v>UPDATE `Horseman` SET `Attack`='5.55' WHERE `Level`='18';</v>
      </c>
      <c r="U78" t="str">
        <f t="shared" si="8"/>
        <v>UPDATE `Horseman` SET `Defend`='2.85' WHERE `Level`='18';</v>
      </c>
      <c r="V78" t="str">
        <f t="shared" si="8"/>
        <v>UPDATE `Horseman` SET `Health`='13.45' WHERE `Level`='18';</v>
      </c>
      <c r="W78" t="str">
        <f t="shared" si="8"/>
        <v>UPDATE `Horseman` SET `FoodCost`='11561164' WHERE `Level`='18';</v>
      </c>
      <c r="X78" t="str">
        <f t="shared" si="8"/>
        <v>UPDATE `Horseman` SET `WoodCost`='12847064' WHERE `Level`='18';</v>
      </c>
      <c r="Y78" t="str">
        <f t="shared" si="8"/>
        <v>UPDATE `Horseman` SET `StoneCost`='15416463' WHERE `Level`='18';</v>
      </c>
      <c r="Z78" t="str">
        <f t="shared" si="8"/>
        <v>UPDATE `Horseman` SET `MetalCost`='10435639' WHERE `Level`='18';</v>
      </c>
      <c r="AA78" t="str">
        <f t="shared" si="8"/>
        <v>UPDATE `Horseman` SET `TimeMin`='23d 14h:52m:14' WHERE `Level`='18';</v>
      </c>
      <c r="AB78" t="str">
        <f t="shared" si="8"/>
        <v>UPDATE `Horseman` SET `TimeInt`='2040734' WHERE `Level`='18';</v>
      </c>
      <c r="AC78" t="str">
        <f t="shared" si="8"/>
        <v>UPDATE `Horseman` SET `Required`='Stone Lv18' WHERE `Level`='18';</v>
      </c>
      <c r="AD78" t="str">
        <f t="shared" si="8"/>
        <v>UPDATE `Horseman` SET `Required_ID`='8' WHERE `Level`='18';</v>
      </c>
      <c r="AE78" t="str">
        <f t="shared" si="8"/>
        <v>UPDATE `Horseman`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73</v>
      </c>
      <c r="C79" s="20">
        <v>1445519</v>
      </c>
      <c r="D79" s="103">
        <v>5.7</v>
      </c>
      <c r="E79" s="103">
        <v>2.9</v>
      </c>
      <c r="F79" s="103">
        <v>13.65</v>
      </c>
      <c r="G79" s="95">
        <v>16681531</v>
      </c>
      <c r="H79" s="95">
        <v>19639653</v>
      </c>
      <c r="I79" s="95">
        <v>23567570</v>
      </c>
      <c r="J79" s="95">
        <v>15875562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8"/>
        <v>UPDATE `Horseman` SET `TrainingTime`='73' WHERE `Level`='19';</v>
      </c>
      <c r="S79" t="str">
        <f t="shared" si="8"/>
        <v>UPDATE `Horseman` SET `MightBonus`='1445519' WHERE `Level`='19';</v>
      </c>
      <c r="T79" t="str">
        <f t="shared" si="8"/>
        <v>UPDATE `Horseman` SET `Attack`='5.7' WHERE `Level`='19';</v>
      </c>
      <c r="U79" t="str">
        <f t="shared" si="8"/>
        <v>UPDATE `Horseman` SET `Defend`='2.9' WHERE `Level`='19';</v>
      </c>
      <c r="V79" t="str">
        <f t="shared" si="8"/>
        <v>UPDATE `Horseman` SET `Health`='13.65' WHERE `Level`='19';</v>
      </c>
      <c r="W79" t="str">
        <f t="shared" si="8"/>
        <v>UPDATE `Horseman` SET `FoodCost`='16681531' WHERE `Level`='19';</v>
      </c>
      <c r="X79" t="str">
        <f t="shared" si="8"/>
        <v>UPDATE `Horseman` SET `WoodCost`='19639653' WHERE `Level`='19';</v>
      </c>
      <c r="Y79" t="str">
        <f t="shared" si="8"/>
        <v>UPDATE `Horseman` SET `StoneCost`='23567570' WHERE `Level`='19';</v>
      </c>
      <c r="Z79" t="str">
        <f t="shared" si="8"/>
        <v>UPDATE `Horseman` SET `MetalCost`='15875562' WHERE `Level`='19';</v>
      </c>
      <c r="AA79" t="str">
        <f t="shared" si="8"/>
        <v>UPDATE `Horseman` SET `TimeMin`='35d 10h:18m:20' WHERE `Level`='19';</v>
      </c>
      <c r="AB79" t="str">
        <f t="shared" si="8"/>
        <v>UPDATE `Horseman` SET `TimeInt`='3061100' WHERE `Level`='19';</v>
      </c>
      <c r="AC79" t="str">
        <f t="shared" si="8"/>
        <v>UPDATE `Horseman` SET `Required`='Stone Lv19' WHERE `Level`='19';</v>
      </c>
      <c r="AD79" t="str">
        <f t="shared" si="8"/>
        <v>UPDATE `Horseman` SET `Required_ID`='8' WHERE `Level`='19';</v>
      </c>
      <c r="AE79" t="str">
        <f t="shared" si="8"/>
        <v>UPDATE `Horseman`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70</v>
      </c>
      <c r="C80" s="20">
        <v>0</v>
      </c>
      <c r="D80" s="103">
        <v>5.85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8"/>
        <v>UPDATE `Horseman` SET `TrainingTime`='70' WHERE `Level`='20';</v>
      </c>
      <c r="S80" t="str">
        <f t="shared" si="8"/>
        <v>UPDATE `Horseman` SET `MightBonus`='0' WHERE `Level`='20';</v>
      </c>
      <c r="T80" t="str">
        <f t="shared" si="8"/>
        <v>UPDATE `Horseman` SET `Attack`='5.85' WHERE `Level`='20';</v>
      </c>
      <c r="U80" t="str">
        <f t="shared" si="8"/>
        <v>UPDATE `Horseman` SET `Defend`='2.95' WHERE `Level`='20';</v>
      </c>
      <c r="V80" t="str">
        <f t="shared" si="8"/>
        <v>UPDATE `Horseman` SET `Health`='13.85' WHERE `Level`='20';</v>
      </c>
      <c r="W80" t="str">
        <f t="shared" si="8"/>
        <v>UPDATE `Horseman` SET `FoodCost`='0' WHERE `Level`='20';</v>
      </c>
      <c r="X80" t="str">
        <f t="shared" si="8"/>
        <v>UPDATE `Horseman` SET `WoodCost`='0' WHERE `Level`='20';</v>
      </c>
      <c r="Y80" t="str">
        <f t="shared" si="8"/>
        <v>UPDATE `Horseman` SET `StoneCost`='0' WHERE `Level`='20';</v>
      </c>
      <c r="Z80" t="str">
        <f t="shared" si="8"/>
        <v>UPDATE `Horseman` SET `MetalCost`='0' WHERE `Level`='20';</v>
      </c>
      <c r="AA80" t="str">
        <f t="shared" si="8"/>
        <v>UPDATE `Horseman` SET `TimeMin`='0' WHERE `Level`='20';</v>
      </c>
      <c r="AB80" t="str">
        <f t="shared" si="8"/>
        <v>UPDATE `Horseman` SET `TimeInt`='0' WHERE `Level`='20';</v>
      </c>
      <c r="AC80" t="str">
        <f t="shared" si="8"/>
        <v>UPDATE `Horseman` SET `Required`='' WHERE `Level`='20';</v>
      </c>
      <c r="AD80" t="str">
        <f t="shared" si="8"/>
        <v>UPDATE `Horseman` SET `Required_ID`='0' WHERE `Level`='20';</v>
      </c>
      <c r="AE80" t="str">
        <f t="shared" si="8"/>
        <v>UPDATE `Horseman`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144</v>
      </c>
      <c r="B84" s="21" t="s">
        <v>366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3</v>
      </c>
      <c r="F85" s="3">
        <v>15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377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300</v>
      </c>
      <c r="C87" s="20">
        <v>306</v>
      </c>
      <c r="D87" s="103">
        <v>5</v>
      </c>
      <c r="E87" s="103">
        <v>3</v>
      </c>
      <c r="F87" s="103">
        <v>15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9">CONCATENATE($Q$86,R$86,$Q$87,B87,$Q$88,$A87,$Q$89)</f>
        <v>UPDATE `WarElephant` SET `TrainingTime`='300' WHERE `Level`='1';</v>
      </c>
      <c r="S87" t="str">
        <f t="shared" si="9"/>
        <v>UPDATE `WarElephant` SET `MightBonus`='306' WHERE `Level`='1';</v>
      </c>
      <c r="T87" t="str">
        <f t="shared" si="9"/>
        <v>UPDATE `WarElephant` SET `Attack`='5' WHERE `Level`='1';</v>
      </c>
      <c r="U87" t="str">
        <f t="shared" si="9"/>
        <v>UPDATE `WarElephant` SET `Defend`='3' WHERE `Level`='1';</v>
      </c>
      <c r="V87" t="str">
        <f t="shared" si="9"/>
        <v>UPDATE `WarElephant` SET `Health`='15' WHERE `Level`='1';</v>
      </c>
      <c r="W87" t="str">
        <f t="shared" si="9"/>
        <v>UPDATE `WarElephant` SET `FoodCost`='3506' WHERE `Level`='1';</v>
      </c>
      <c r="X87" t="str">
        <f t="shared" si="9"/>
        <v>UPDATE `WarElephant` SET `WoodCost`='3362' WHERE `Level`='1';</v>
      </c>
      <c r="Y87" t="str">
        <f t="shared" si="9"/>
        <v>UPDATE `WarElephant` SET `StoneCost`='2750' WHERE `Level`='1';</v>
      </c>
      <c r="Z87" t="str">
        <f t="shared" si="9"/>
        <v>UPDATE `WarElephant` SET `MetalCost`='5882' WHERE `Level`='1';</v>
      </c>
      <c r="AA87" t="str">
        <f t="shared" si="9"/>
        <v>UPDATE `WarElephant` SET `TimeMin`='10m:48' WHERE `Level`='1';</v>
      </c>
      <c r="AB87" t="str">
        <f t="shared" si="9"/>
        <v>UPDATE `WarElephant` SET `TimeInt`='648' WHERE `Level`='1';</v>
      </c>
      <c r="AC87" t="str">
        <f t="shared" si="9"/>
        <v>UPDATE `WarElephant` SET `Required`='' WHERE `Level`='1';</v>
      </c>
      <c r="AD87" t="str">
        <f t="shared" si="9"/>
        <v>UPDATE `WarElephant` SET `Required_ID`='0' WHERE `Level`='1';</v>
      </c>
      <c r="AE87" t="str">
        <f t="shared" si="9"/>
        <v>UPDATE `WarElephant` SET `RequiredLevel`='0' WHERE `Level`='1';</v>
      </c>
    </row>
    <row r="88" spans="1:42" x14ac:dyDescent="0.25">
      <c r="A88" s="18">
        <v>2</v>
      </c>
      <c r="B88" s="73">
        <v>293</v>
      </c>
      <c r="C88" s="20">
        <v>765</v>
      </c>
      <c r="D88" s="103">
        <v>5.15</v>
      </c>
      <c r="E88" s="103">
        <v>3.05</v>
      </c>
      <c r="F88" s="103">
        <v>15.25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9"/>
        <v>UPDATE `WarElephant` SET `TrainingTime`='293' WHERE `Level`='2';</v>
      </c>
      <c r="S88" t="str">
        <f t="shared" si="9"/>
        <v>UPDATE `WarElephant` SET `MightBonus`='765' WHERE `Level`='2';</v>
      </c>
      <c r="T88" t="str">
        <f t="shared" si="9"/>
        <v>UPDATE `WarElephant` SET `Attack`='5.15' WHERE `Level`='2';</v>
      </c>
      <c r="U88" t="str">
        <f t="shared" si="9"/>
        <v>UPDATE `WarElephant` SET `Defend`='3.05' WHERE `Level`='2';</v>
      </c>
      <c r="V88" t="str">
        <f t="shared" si="9"/>
        <v>UPDATE `WarElephant` SET `Health`='15.25' WHERE `Level`='2';</v>
      </c>
      <c r="W88" t="str">
        <f t="shared" si="9"/>
        <v>UPDATE `WarElephant` SET `FoodCost`='8842' WHERE `Level`='2';</v>
      </c>
      <c r="X88" t="str">
        <f t="shared" si="9"/>
        <v>UPDATE `WarElephant` SET `WoodCost`='8597' WHERE `Level`='2';</v>
      </c>
      <c r="Y88" t="str">
        <f t="shared" si="9"/>
        <v>UPDATE `WarElephant` SET `StoneCost`='8684' WHERE `Level`='2';</v>
      </c>
      <c r="Z88" t="str">
        <f t="shared" si="9"/>
        <v>UPDATE `WarElephant` SET `MetalCost`='12269' WHERE `Level`='2';</v>
      </c>
      <c r="AA88" t="str">
        <f t="shared" si="9"/>
        <v>UPDATE `WarElephant` SET `TimeMin`='27m:00' WHERE `Level`='2';</v>
      </c>
      <c r="AB88" t="str">
        <f t="shared" si="9"/>
        <v>UPDATE `WarElephant` SET `TimeInt`='1620' WHERE `Level`='2';</v>
      </c>
      <c r="AC88" t="str">
        <f t="shared" si="9"/>
        <v>UPDATE `WarElephant` SET `Required`='' WHERE `Level`='2';</v>
      </c>
      <c r="AD88" t="str">
        <f t="shared" si="9"/>
        <v>UPDATE `WarElephant` SET `Required_ID`='0' WHERE `Level`='2';</v>
      </c>
      <c r="AE88" t="str">
        <f t="shared" si="9"/>
        <v>UPDATE `WarElephant` SET `RequiredLevel`='0' WHERE `Level`='2';</v>
      </c>
    </row>
    <row r="89" spans="1:42" x14ac:dyDescent="0.25">
      <c r="A89" s="18">
        <v>3</v>
      </c>
      <c r="B89" s="73">
        <v>286</v>
      </c>
      <c r="C89" s="20">
        <v>1224</v>
      </c>
      <c r="D89" s="103">
        <v>5.3</v>
      </c>
      <c r="E89" s="103">
        <v>3.1</v>
      </c>
      <c r="F89" s="103">
        <v>15.45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9"/>
        <v>UPDATE `WarElephant` SET `TrainingTime`='286' WHERE `Level`='3';</v>
      </c>
      <c r="S89" t="str">
        <f t="shared" si="9"/>
        <v>UPDATE `WarElephant` SET `MightBonus`='1224' WHERE `Level`='3';</v>
      </c>
      <c r="T89" t="str">
        <f t="shared" si="9"/>
        <v>UPDATE `WarElephant` SET `Attack`='5.3' WHERE `Level`='3';</v>
      </c>
      <c r="U89" t="str">
        <f t="shared" si="9"/>
        <v>UPDATE `WarElephant` SET `Defend`='3.1' WHERE `Level`='3';</v>
      </c>
      <c r="V89" t="str">
        <f t="shared" si="9"/>
        <v>UPDATE `WarElephant` SET `Health`='15.45' WHERE `Level`='3';</v>
      </c>
      <c r="W89" t="str">
        <f t="shared" si="9"/>
        <v>UPDATE `WarElephant` SET `FoodCost`='14062' WHERE `Level`='3';</v>
      </c>
      <c r="X89" t="str">
        <f t="shared" si="9"/>
        <v>UPDATE `WarElephant` SET `WoodCost`='13723' WHERE `Level`='3';</v>
      </c>
      <c r="Y89" t="str">
        <f t="shared" si="9"/>
        <v>UPDATE `WarElephant` SET `StoneCost`='14009' WHERE `Level`='3';</v>
      </c>
      <c r="Z89" t="str">
        <f t="shared" si="9"/>
        <v>UPDATE `WarElephant` SET `MetalCost`='19598' WHERE `Level`='3';</v>
      </c>
      <c r="AA89" t="str">
        <f t="shared" si="9"/>
        <v>UPDATE `WarElephant` SET `TimeMin`='43m:12' WHERE `Level`='3';</v>
      </c>
      <c r="AB89" t="str">
        <f t="shared" si="9"/>
        <v>UPDATE `WarElephant` SET `TimeInt`='2592' WHERE `Level`='3';</v>
      </c>
      <c r="AC89" t="str">
        <f t="shared" si="9"/>
        <v>UPDATE `WarElephant` SET `Required`='' WHERE `Level`='3';</v>
      </c>
      <c r="AD89" t="str">
        <f t="shared" si="9"/>
        <v>UPDATE `WarElephant` SET `Required_ID`='0' WHERE `Level`='3';</v>
      </c>
      <c r="AE89" t="str">
        <f t="shared" si="9"/>
        <v>UPDATE `WarElephant` SET `RequiredLevel`='0' WHERE `Level`='3';</v>
      </c>
    </row>
    <row r="90" spans="1:42" x14ac:dyDescent="0.25">
      <c r="A90" s="18">
        <v>4</v>
      </c>
      <c r="B90" s="73">
        <v>279</v>
      </c>
      <c r="C90" s="20">
        <v>3060</v>
      </c>
      <c r="D90" s="103">
        <v>5.45</v>
      </c>
      <c r="E90" s="103">
        <v>3.15</v>
      </c>
      <c r="F90" s="103">
        <v>15.65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9"/>
        <v>UPDATE `WarElephant` SET `TrainingTime`='279' WHERE `Level`='4';</v>
      </c>
      <c r="S90" t="str">
        <f t="shared" si="9"/>
        <v>UPDATE `WarElephant` SET `MightBonus`='3060' WHERE `Level`='4';</v>
      </c>
      <c r="T90" t="str">
        <f t="shared" si="9"/>
        <v>UPDATE `WarElephant` SET `Attack`='5.45' WHERE `Level`='4';</v>
      </c>
      <c r="U90" t="str">
        <f t="shared" si="9"/>
        <v>UPDATE `WarElephant` SET `Defend`='3.15' WHERE `Level`='4';</v>
      </c>
      <c r="V90" t="str">
        <f t="shared" si="9"/>
        <v>UPDATE `WarElephant` SET `Health`='15.65' WHERE `Level`='4';</v>
      </c>
      <c r="W90" t="str">
        <f t="shared" si="9"/>
        <v>UPDATE `WarElephant` SET `FoodCost`='34855' WHERE `Level`='4';</v>
      </c>
      <c r="X90" t="str">
        <f t="shared" si="9"/>
        <v>UPDATE `WarElephant` SET `WoodCost`='34235' WHERE `Level`='4';</v>
      </c>
      <c r="Y90" t="str">
        <f t="shared" si="9"/>
        <v>UPDATE `WarElephant` SET `StoneCost`='33329' WHERE `Level`='4';</v>
      </c>
      <c r="Z90" t="str">
        <f t="shared" si="9"/>
        <v>UPDATE `WarElephant` SET `MetalCost`='50723' WHERE `Level`='4';</v>
      </c>
      <c r="AA90" t="str">
        <f t="shared" si="9"/>
        <v>UPDATE `WarElephant` SET `TimeMin`='1h:48m:00' WHERE `Level`='4';</v>
      </c>
      <c r="AB90" t="str">
        <f t="shared" si="9"/>
        <v>UPDATE `WarElephant` SET `TimeInt`='6480' WHERE `Level`='4';</v>
      </c>
      <c r="AC90" t="str">
        <f t="shared" si="9"/>
        <v>UPDATE `WarElephant` SET `Required`='' WHERE `Level`='4';</v>
      </c>
      <c r="AD90" t="str">
        <f t="shared" si="9"/>
        <v>UPDATE `WarElephant` SET `Required_ID`='0' WHERE `Level`='4';</v>
      </c>
      <c r="AE90" t="str">
        <f t="shared" si="9"/>
        <v>UPDATE `WarElephant` SET `RequiredLevel`='0' WHERE `Level`='4';</v>
      </c>
    </row>
    <row r="91" spans="1:42" x14ac:dyDescent="0.25">
      <c r="A91" s="18">
        <v>5</v>
      </c>
      <c r="B91" s="73">
        <v>272</v>
      </c>
      <c r="C91" s="20">
        <v>4590</v>
      </c>
      <c r="D91" s="103">
        <v>5.6</v>
      </c>
      <c r="E91" s="103">
        <v>3.2</v>
      </c>
      <c r="F91" s="103">
        <v>15.85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9"/>
        <v>UPDATE `WarElephant` SET `TrainingTime`='272' WHERE `Level`='5';</v>
      </c>
      <c r="S91" t="str">
        <f t="shared" si="9"/>
        <v>UPDATE `WarElephant` SET `MightBonus`='4590' WHERE `Level`='5';</v>
      </c>
      <c r="T91" t="str">
        <f t="shared" si="9"/>
        <v>UPDATE `WarElephant` SET `Attack`='5.6' WHERE `Level`='5';</v>
      </c>
      <c r="U91" t="str">
        <f t="shared" si="9"/>
        <v>UPDATE `WarElephant` SET `Defend`='3.2' WHERE `Level`='5';</v>
      </c>
      <c r="V91" t="str">
        <f t="shared" si="9"/>
        <v>UPDATE `WarElephant` SET `Health`='15.85' WHERE `Level`='5';</v>
      </c>
      <c r="W91" t="str">
        <f t="shared" si="9"/>
        <v>UPDATE `WarElephant` SET `FoodCost`='52258' WHERE `Level`='5';</v>
      </c>
      <c r="X91" t="str">
        <f t="shared" si="9"/>
        <v>UPDATE `WarElephant` SET `WoodCost`='51239' WHERE `Level`='5';</v>
      </c>
      <c r="Y91" t="str">
        <f t="shared" si="9"/>
        <v>UPDATE `WarElephant` SET `StoneCost`='50957' WHERE `Level`='5';</v>
      </c>
      <c r="Z91" t="str">
        <f t="shared" si="9"/>
        <v>UPDATE `WarElephant` SET `MetalCost`='75161' WHERE `Level`='5';</v>
      </c>
      <c r="AA91" t="str">
        <f t="shared" si="9"/>
        <v>UPDATE `WarElephant` SET `TimeMin`='2h:42m:00' WHERE `Level`='5';</v>
      </c>
      <c r="AB91" t="str">
        <f t="shared" si="9"/>
        <v>UPDATE `WarElephant` SET `TimeInt`='9720' WHERE `Level`='5';</v>
      </c>
      <c r="AC91" t="str">
        <f t="shared" si="9"/>
        <v>UPDATE `WarElephant` SET `Required`='' WHERE `Level`='5';</v>
      </c>
      <c r="AD91" t="str">
        <f t="shared" si="9"/>
        <v>UPDATE `WarElephant` SET `Required_ID`='0' WHERE `Level`='5';</v>
      </c>
      <c r="AE91" t="str">
        <f t="shared" si="9"/>
        <v>UPDATE `WarElephant` SET `RequiredLevel`='0' WHERE `Level`='5';</v>
      </c>
    </row>
    <row r="92" spans="1:42" x14ac:dyDescent="0.25">
      <c r="A92" s="18">
        <v>6</v>
      </c>
      <c r="B92" s="73">
        <v>265</v>
      </c>
      <c r="C92" s="20">
        <v>9180</v>
      </c>
      <c r="D92" s="103">
        <v>5.75</v>
      </c>
      <c r="E92" s="103">
        <v>3.25</v>
      </c>
      <c r="F92" s="103">
        <v>16.05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9"/>
        <v>UPDATE `WarElephant` SET `TrainingTime`='265' WHERE `Level`='6';</v>
      </c>
      <c r="S92" t="str">
        <f t="shared" si="9"/>
        <v>UPDATE `WarElephant` SET `MightBonus`='9180' WHERE `Level`='6';</v>
      </c>
      <c r="T92" t="str">
        <f t="shared" si="9"/>
        <v>UPDATE `WarElephant` SET `Attack`='5.75' WHERE `Level`='6';</v>
      </c>
      <c r="U92" t="str">
        <f t="shared" si="9"/>
        <v>UPDATE `WarElephant` SET `Defend`='3.25' WHERE `Level`='6';</v>
      </c>
      <c r="V92" t="str">
        <f t="shared" si="9"/>
        <v>UPDATE `WarElephant` SET `Health`='16.05' WHERE `Level`='6';</v>
      </c>
      <c r="W92" t="str">
        <f t="shared" si="9"/>
        <v>UPDATE `WarElephant` SET `FoodCost`='104555' WHERE `Level`='6';</v>
      </c>
      <c r="X92" t="str">
        <f t="shared" si="9"/>
        <v>UPDATE `WarElephant` SET `WoodCost`='106207' WHERE `Level`='6';</v>
      </c>
      <c r="Y92" t="str">
        <f t="shared" si="9"/>
        <v>UPDATE `WarElephant` SET `StoneCost`='101146' WHERE `Level`='6';</v>
      </c>
      <c r="Z92" t="str">
        <f t="shared" si="9"/>
        <v>UPDATE `WarElephant` SET `MetalCost`='147211' WHERE `Level`='6';</v>
      </c>
      <c r="AA92" t="str">
        <f t="shared" si="9"/>
        <v>UPDATE `WarElephant` SET `TimeMin`='5h:24m:00' WHERE `Level`='6';</v>
      </c>
      <c r="AB92" t="str">
        <f t="shared" si="9"/>
        <v>UPDATE `WarElephant` SET `TimeInt`='19440' WHERE `Level`='6';</v>
      </c>
      <c r="AC92" t="str">
        <f t="shared" si="9"/>
        <v>UPDATE `WarElephant` SET `Required`='' WHERE `Level`='6';</v>
      </c>
      <c r="AD92" t="str">
        <f t="shared" si="9"/>
        <v>UPDATE `WarElephant` SET `Required_ID`='0' WHERE `Level`='6';</v>
      </c>
      <c r="AE92" t="str">
        <f t="shared" si="9"/>
        <v>UPDATE `WarElephant` SET `RequiredLevel`='0' WHERE `Level`='6';</v>
      </c>
    </row>
    <row r="93" spans="1:42" x14ac:dyDescent="0.25">
      <c r="A93" s="18">
        <v>7</v>
      </c>
      <c r="B93" s="73">
        <v>258</v>
      </c>
      <c r="C93" s="20">
        <v>13770</v>
      </c>
      <c r="D93" s="103">
        <v>5.9</v>
      </c>
      <c r="E93" s="103">
        <v>3.3</v>
      </c>
      <c r="F93" s="103">
        <v>16.25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9"/>
        <v>UPDATE `WarElephant` SET `TrainingTime`='258' WHERE `Level`='7';</v>
      </c>
      <c r="S93" t="str">
        <f t="shared" si="9"/>
        <v>UPDATE `WarElephant` SET `MightBonus`='13770' WHERE `Level`='7';</v>
      </c>
      <c r="T93" t="str">
        <f t="shared" si="9"/>
        <v>UPDATE `WarElephant` SET `Attack`='5.9' WHERE `Level`='7';</v>
      </c>
      <c r="U93" t="str">
        <f t="shared" si="9"/>
        <v>UPDATE `WarElephant` SET `Defend`='3.3' WHERE `Level`='7';</v>
      </c>
      <c r="V93" t="str">
        <f t="shared" si="9"/>
        <v>UPDATE `WarElephant` SET `Health`='16.25' WHERE `Level`='7';</v>
      </c>
      <c r="W93" t="str">
        <f t="shared" si="9"/>
        <v>UPDATE `WarElephant` SET `FoodCost`='161171' WHERE `Level`='7';</v>
      </c>
      <c r="X93" t="str">
        <f t="shared" si="9"/>
        <v>UPDATE `WarElephant` SET `WoodCost`='153886' WHERE `Level`='7';</v>
      </c>
      <c r="Y93" t="str">
        <f t="shared" si="9"/>
        <v>UPDATE `WarElephant` SET `StoneCost`='149983' WHERE `Level`='7';</v>
      </c>
      <c r="Z93" t="str">
        <f t="shared" si="9"/>
        <v>UPDATE `WarElephant` SET `MetalCost`='223582' WHERE `Level`='7';</v>
      </c>
      <c r="AA93" t="str">
        <f t="shared" si="9"/>
        <v>UPDATE `WarElephant` SET `TimeMin`='8h:06m:00' WHERE `Level`='7';</v>
      </c>
      <c r="AB93" t="str">
        <f t="shared" si="9"/>
        <v>UPDATE `WarElephant` SET `TimeInt`='29160' WHERE `Level`='7';</v>
      </c>
      <c r="AC93" t="str">
        <f t="shared" si="9"/>
        <v>UPDATE `WarElephant` SET `Required`='' WHERE `Level`='7';</v>
      </c>
      <c r="AD93" t="str">
        <f t="shared" si="9"/>
        <v>UPDATE `WarElephant` SET `Required_ID`='0' WHERE `Level`='7';</v>
      </c>
      <c r="AE93" t="str">
        <f t="shared" si="9"/>
        <v>UPDATE `WarElephant` SET `RequiredLevel`='0' WHERE `Level`='7';</v>
      </c>
    </row>
    <row r="94" spans="1:42" x14ac:dyDescent="0.25">
      <c r="A94" s="18">
        <v>8</v>
      </c>
      <c r="B94" s="73">
        <v>251</v>
      </c>
      <c r="C94" s="20">
        <v>34425</v>
      </c>
      <c r="D94" s="103">
        <v>6.05</v>
      </c>
      <c r="E94" s="103">
        <v>3.35</v>
      </c>
      <c r="F94" s="103">
        <v>16.45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9"/>
        <v>UPDATE `WarElephant` SET `TrainingTime`='251' WHERE `Level`='8';</v>
      </c>
      <c r="S94" t="str">
        <f t="shared" si="9"/>
        <v>UPDATE `WarElephant` SET `MightBonus`='34425' WHERE `Level`='8';</v>
      </c>
      <c r="T94" t="str">
        <f t="shared" si="9"/>
        <v>UPDATE `WarElephant` SET `Attack`='6.05' WHERE `Level`='8';</v>
      </c>
      <c r="U94" t="str">
        <f t="shared" si="9"/>
        <v>UPDATE `WarElephant` SET `Defend`='3.35' WHERE `Level`='8';</v>
      </c>
      <c r="V94" t="str">
        <f t="shared" si="9"/>
        <v>UPDATE `WarElephant` SET `Health`='16.45' WHERE `Level`='8';</v>
      </c>
      <c r="W94" t="str">
        <f t="shared" si="9"/>
        <v>UPDATE `WarElephant` SET `FoodCost`='409604' WHERE `Level`='8';</v>
      </c>
      <c r="X94" t="str">
        <f t="shared" si="9"/>
        <v>UPDATE `WarElephant` SET `WoodCost`='385718' WHERE `Level`='8';</v>
      </c>
      <c r="Y94" t="str">
        <f t="shared" si="9"/>
        <v>UPDATE `WarElephant` SET `StoneCost`='372587' WHERE `Level`='8';</v>
      </c>
      <c r="Z94" t="str">
        <f t="shared" si="9"/>
        <v>UPDATE `WarElephant` SET `MetalCost`='553478' WHERE `Level`='8';</v>
      </c>
      <c r="AA94" t="str">
        <f t="shared" si="9"/>
        <v>UPDATE `WarElephant` SET `TimeMin`='20h:15m:00' WHERE `Level`='8';</v>
      </c>
      <c r="AB94" t="str">
        <f t="shared" si="9"/>
        <v>UPDATE `WarElephant` SET `TimeInt`='72900' WHERE `Level`='8';</v>
      </c>
      <c r="AC94" t="str">
        <f t="shared" si="9"/>
        <v>UPDATE `WarElephant` SET `Required`='' WHERE `Level`='8';</v>
      </c>
      <c r="AD94" t="str">
        <f t="shared" si="9"/>
        <v>UPDATE `WarElephant` SET `Required_ID`='0' WHERE `Level`='8';</v>
      </c>
      <c r="AE94" t="str">
        <f t="shared" si="9"/>
        <v>UPDATE `WarElephant` SET `RequiredLevel`='0' WHERE `Level`='8';</v>
      </c>
    </row>
    <row r="95" spans="1:42" x14ac:dyDescent="0.25">
      <c r="A95" s="18">
        <v>9</v>
      </c>
      <c r="B95" s="73">
        <v>244</v>
      </c>
      <c r="C95" s="20">
        <v>51638</v>
      </c>
      <c r="D95" s="103">
        <v>6.2</v>
      </c>
      <c r="E95" s="103">
        <v>3.4</v>
      </c>
      <c r="F95" s="103">
        <v>16.649999999999999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9"/>
        <v>UPDATE `WarElephant` SET `TrainingTime`='244' WHERE `Level`='9';</v>
      </c>
      <c r="S95" t="str">
        <f t="shared" si="9"/>
        <v>UPDATE `WarElephant` SET `MightBonus`='51638' WHERE `Level`='9';</v>
      </c>
      <c r="T95" t="str">
        <f t="shared" si="9"/>
        <v>UPDATE `WarElephant` SET `Attack`='6.2' WHERE `Level`='9';</v>
      </c>
      <c r="U95" t="str">
        <f t="shared" si="9"/>
        <v>UPDATE `WarElephant` SET `Defend`='3.4' WHERE `Level`='9';</v>
      </c>
      <c r="V95" t="str">
        <f t="shared" si="9"/>
        <v>UPDATE `WarElephant` SET `Health`='16.65' WHERE `Level`='9';</v>
      </c>
      <c r="W95" t="str">
        <f t="shared" si="9"/>
        <v>UPDATE `WarElephant` SET `FoodCost`='623381' WHERE `Level`='9';</v>
      </c>
      <c r="X95" t="str">
        <f t="shared" si="9"/>
        <v>UPDATE `WarElephant` SET `WoodCost`='576932' WHERE `Level`='9';</v>
      </c>
      <c r="Y95" t="str">
        <f t="shared" si="9"/>
        <v>UPDATE `WarElephant` SET `StoneCost`='558767' WHERE `Level`='9';</v>
      </c>
      <c r="Z95" t="str">
        <f t="shared" si="9"/>
        <v>UPDATE `WarElephant` SET `MetalCost`='822992' WHERE `Level`='9';</v>
      </c>
      <c r="AA95" t="str">
        <f t="shared" si="9"/>
        <v>UPDATE `WarElephant` SET `TimeMin`='1d 6h:22m:30' WHERE `Level`='9';</v>
      </c>
      <c r="AB95" t="str">
        <f t="shared" si="9"/>
        <v>UPDATE `WarElephant` SET `TimeInt`='109350' WHERE `Level`='9';</v>
      </c>
      <c r="AC95" t="str">
        <f t="shared" si="9"/>
        <v>UPDATE `WarElephant` SET `Required`='' WHERE `Level`='9';</v>
      </c>
      <c r="AD95" t="str">
        <f t="shared" si="9"/>
        <v>UPDATE `WarElephant` SET `Required_ID`='0' WHERE `Level`='9';</v>
      </c>
      <c r="AE95" t="str">
        <f t="shared" si="9"/>
        <v>UPDATE `WarElephant` SET `RequiredLevel`='0' WHERE `Level`='9';</v>
      </c>
    </row>
    <row r="96" spans="1:42" x14ac:dyDescent="0.25">
      <c r="A96" s="18">
        <v>10</v>
      </c>
      <c r="B96" s="73">
        <v>237</v>
      </c>
      <c r="C96" s="20">
        <v>61965</v>
      </c>
      <c r="D96" s="103">
        <v>6.35</v>
      </c>
      <c r="E96" s="103">
        <v>3.45</v>
      </c>
      <c r="F96" s="103">
        <v>16.850000000000001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9"/>
        <v>UPDATE `WarElephant` SET `TrainingTime`='237' WHERE `Level`='10';</v>
      </c>
      <c r="S96" t="str">
        <f t="shared" si="9"/>
        <v>UPDATE `WarElephant` SET `MightBonus`='61965' WHERE `Level`='10';</v>
      </c>
      <c r="T96" t="str">
        <f t="shared" si="9"/>
        <v>UPDATE `WarElephant` SET `Attack`='6.35' WHERE `Level`='10';</v>
      </c>
      <c r="U96" t="str">
        <f t="shared" si="9"/>
        <v>UPDATE `WarElephant` SET `Defend`='3.45' WHERE `Level`='10';</v>
      </c>
      <c r="V96" t="str">
        <f t="shared" si="9"/>
        <v>UPDATE `WarElephant` SET `Health`='16.85' WHERE `Level`='10';</v>
      </c>
      <c r="W96" t="str">
        <f t="shared" si="9"/>
        <v>UPDATE `WarElephant` SET `FoodCost`='705388' WHERE `Level`='10';</v>
      </c>
      <c r="X96" t="str">
        <f t="shared" si="9"/>
        <v>UPDATE `WarElephant` SET `WoodCost`='710309' WHERE `Level`='10';</v>
      </c>
      <c r="Y96" t="str">
        <f t="shared" si="9"/>
        <v>UPDATE `WarElephant` SET `StoneCost`='692972' WHERE `Level`='10';</v>
      </c>
      <c r="Z96" t="str">
        <f t="shared" si="9"/>
        <v>UPDATE `WarElephant` SET `MetalCost`='989741' WHERE `Level`='10';</v>
      </c>
      <c r="AA96" t="str">
        <f t="shared" si="9"/>
        <v>UPDATE `WarElephant` SET `TimeMin`='1d 12h:27m:00' WHERE `Level`='10';</v>
      </c>
      <c r="AB96" t="str">
        <f t="shared" si="9"/>
        <v>UPDATE `WarElephant` SET `TimeInt`='131220' WHERE `Level`='10';</v>
      </c>
      <c r="AC96" t="str">
        <f t="shared" si="9"/>
        <v>UPDATE `WarElephant` SET `Required`='Metal Lv10' WHERE `Level`='10';</v>
      </c>
      <c r="AD96" t="str">
        <f t="shared" si="9"/>
        <v>UPDATE `WarElephant` SET `Required_ID`='11' WHERE `Level`='10';</v>
      </c>
      <c r="AE96" t="str">
        <f t="shared" si="9"/>
        <v>UPDATE `WarElephant` SET `RequiredLevel`='10' WHERE `Level`='10';</v>
      </c>
    </row>
    <row r="97" spans="1:42" x14ac:dyDescent="0.25">
      <c r="A97" s="18">
        <v>11</v>
      </c>
      <c r="B97" s="73">
        <v>230</v>
      </c>
      <c r="C97" s="20">
        <v>74358</v>
      </c>
      <c r="D97" s="103">
        <v>6.5</v>
      </c>
      <c r="E97" s="103">
        <v>3.5</v>
      </c>
      <c r="F97" s="103">
        <v>17.05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9"/>
        <v>UPDATE `WarElephant` SET `TrainingTime`='230' WHERE `Level`='11';</v>
      </c>
      <c r="S97" t="str">
        <f t="shared" si="9"/>
        <v>UPDATE `WarElephant` SET `MightBonus`='74358' WHERE `Level`='11';</v>
      </c>
      <c r="T97" t="str">
        <f t="shared" si="9"/>
        <v>UPDATE `WarElephant` SET `Attack`='6.5' WHERE `Level`='11';</v>
      </c>
      <c r="U97" t="str">
        <f t="shared" si="9"/>
        <v>UPDATE `WarElephant` SET `Defend`='3.5' WHERE `Level`='11';</v>
      </c>
      <c r="V97" t="str">
        <f t="shared" si="9"/>
        <v>UPDATE `WarElephant` SET `Health`='17.05' WHERE `Level`='11';</v>
      </c>
      <c r="W97" t="str">
        <f t="shared" si="9"/>
        <v>UPDATE `WarElephant` SET `FoodCost`='883607' WHERE `Level`='11';</v>
      </c>
      <c r="X97" t="str">
        <f t="shared" si="9"/>
        <v>UPDATE `WarElephant` SET `WoodCost`='830761' WHERE `Level`='11';</v>
      </c>
      <c r="Y97" t="str">
        <f t="shared" si="9"/>
        <v>UPDATE `WarElephant` SET `StoneCost`='798943' WHERE `Level`='11';</v>
      </c>
      <c r="Z97" t="str">
        <f t="shared" si="9"/>
        <v>UPDATE `WarElephant` SET `MetalCost`='1204780' WHERE `Level`='11';</v>
      </c>
      <c r="AA97" t="str">
        <f t="shared" si="9"/>
        <v>UPDATE `WarElephant` SET `TimeMin`='1d 19h:44m:24' WHERE `Level`='11';</v>
      </c>
      <c r="AB97" t="str">
        <f t="shared" si="9"/>
        <v>UPDATE `WarElephant` SET `TimeInt`='157464' WHERE `Level`='11';</v>
      </c>
      <c r="AC97" t="str">
        <f t="shared" si="9"/>
        <v>UPDATE `WarElephant` SET `Required`='Metal Lv11' WHERE `Level`='11';</v>
      </c>
      <c r="AD97" t="str">
        <f t="shared" si="9"/>
        <v>UPDATE `WarElephant` SET `Required_ID`='11' WHERE `Level`='11';</v>
      </c>
      <c r="AE97" t="str">
        <f t="shared" si="9"/>
        <v>UPDATE `WarElephant` SET `RequiredLevel`='11' WHERE `Level`='11';</v>
      </c>
    </row>
    <row r="98" spans="1:42" x14ac:dyDescent="0.25">
      <c r="A98" s="18">
        <v>12</v>
      </c>
      <c r="B98" s="73">
        <v>223</v>
      </c>
      <c r="C98" s="20">
        <v>89230</v>
      </c>
      <c r="D98" s="103">
        <v>6.65</v>
      </c>
      <c r="E98" s="103">
        <v>3.55</v>
      </c>
      <c r="F98" s="103">
        <v>17.25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9"/>
        <v>UPDATE `WarElephant` SET `TrainingTime`='223' WHERE `Level`='12';</v>
      </c>
      <c r="S98" t="str">
        <f t="shared" si="9"/>
        <v>UPDATE `WarElephant` SET `MightBonus`='89230' WHERE `Level`='12';</v>
      </c>
      <c r="T98" t="str">
        <f t="shared" si="9"/>
        <v>UPDATE `WarElephant` SET `Attack`='6.65' WHERE `Level`='12';</v>
      </c>
      <c r="U98" t="str">
        <f t="shared" si="9"/>
        <v>UPDATE `WarElephant` SET `Defend`='3.55' WHERE `Level`='12';</v>
      </c>
      <c r="V98" t="str">
        <f t="shared" si="9"/>
        <v>UPDATE `WarElephant` SET `Health`='17.25' WHERE `Level`='12';</v>
      </c>
      <c r="W98" t="str">
        <f t="shared" si="9"/>
        <v>UPDATE `WarElephant` SET `FoodCost`='1015139' WHERE `Level`='12';</v>
      </c>
      <c r="X98" t="str">
        <f t="shared" si="9"/>
        <v>UPDATE `WarElephant` SET `WoodCost`='1050362' WHERE `Level`='12';</v>
      </c>
      <c r="Y98" t="str">
        <f t="shared" si="9"/>
        <v>UPDATE `WarElephant` SET `StoneCost`='968981' WHERE `Level`='12';</v>
      </c>
      <c r="Z98" t="str">
        <f t="shared" si="9"/>
        <v>UPDATE `WarElephant` SET `MetalCost`='1427186' WHERE `Level`='12';</v>
      </c>
      <c r="AA98" t="str">
        <f t="shared" si="9"/>
        <v>UPDATE `WarElephant` SET `TimeMin`='2d 4h:29m:17' WHERE `Level`='12';</v>
      </c>
      <c r="AB98" t="str">
        <f t="shared" si="9"/>
        <v>UPDATE `WarElephant` SET `TimeInt`='188957' WHERE `Level`='12';</v>
      </c>
      <c r="AC98" t="str">
        <f t="shared" si="9"/>
        <v>UPDATE `WarElephant` SET `Required`='Metal Lv12' WHERE `Level`='12';</v>
      </c>
      <c r="AD98" t="str">
        <f t="shared" si="9"/>
        <v>UPDATE `WarElephant` SET `Required_ID`='11' WHERE `Level`='12';</v>
      </c>
      <c r="AE98" t="str">
        <f t="shared" si="9"/>
        <v>UPDATE `WarElephant` SET `RequiredLevel`='12' WHERE `Level`='12';</v>
      </c>
    </row>
    <row r="99" spans="1:42" x14ac:dyDescent="0.25">
      <c r="A99" s="18">
        <v>13</v>
      </c>
      <c r="B99" s="73">
        <v>216</v>
      </c>
      <c r="C99" s="20">
        <v>107076</v>
      </c>
      <c r="D99" s="103">
        <v>6.8</v>
      </c>
      <c r="E99" s="103">
        <v>3.6</v>
      </c>
      <c r="F99" s="103">
        <v>17.45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9"/>
        <v>UPDATE `WarElephant` SET `TrainingTime`='216' WHERE `Level`='13';</v>
      </c>
      <c r="S99" t="str">
        <f t="shared" si="9"/>
        <v>UPDATE `WarElephant` SET `MightBonus`='107076' WHERE `Level`='13';</v>
      </c>
      <c r="T99" t="str">
        <f t="shared" si="9"/>
        <v>UPDATE `WarElephant` SET `Attack`='6.8' WHERE `Level`='13';</v>
      </c>
      <c r="U99" t="str">
        <f t="shared" si="9"/>
        <v>UPDATE `WarElephant` SET `Defend`='3.6' WHERE `Level`='13';</v>
      </c>
      <c r="V99" t="str">
        <f t="shared" si="9"/>
        <v>UPDATE `WarElephant` SET `Health`='17.45' WHERE `Level`='13';</v>
      </c>
      <c r="W99" t="str">
        <f t="shared" si="9"/>
        <v>UPDATE `WarElephant` SET `FoodCost`='1228748' WHERE `Level`='13';</v>
      </c>
      <c r="X99" t="str">
        <f t="shared" si="9"/>
        <v>UPDATE `WarElephant` SET `WoodCost`='1201682' WHERE `Level`='13';</v>
      </c>
      <c r="Y99" t="str">
        <f t="shared" si="9"/>
        <v>UPDATE `WarElephant` SET `StoneCost`='1212236' WHERE `Level`='13';</v>
      </c>
      <c r="Z99" t="str">
        <f t="shared" si="9"/>
        <v>UPDATE `WarElephant` SET `MetalCost`='1711327' WHERE `Level`='13';</v>
      </c>
      <c r="AA99" t="str">
        <f t="shared" si="9"/>
        <v>UPDATE `WarElephant` SET `TimeMin`='2d 14h:59m:09' WHERE `Level`='13';</v>
      </c>
      <c r="AB99" t="str">
        <f t="shared" si="9"/>
        <v>UPDATE `WarElephant` SET `TimeInt`='226749' WHERE `Level`='13';</v>
      </c>
      <c r="AC99" t="str">
        <f t="shared" si="9"/>
        <v>UPDATE `WarElephant` SET `Required`='Metal Lv13' WHERE `Level`='13';</v>
      </c>
      <c r="AD99" t="str">
        <f t="shared" si="9"/>
        <v>UPDATE `WarElephant` SET `Required_ID`='11' WHERE `Level`='13';</v>
      </c>
      <c r="AE99" t="str">
        <f t="shared" si="9"/>
        <v>UPDATE `WarElephant` SET `RequiredLevel`='13' WHERE `Level`='13';</v>
      </c>
    </row>
    <row r="100" spans="1:42" x14ac:dyDescent="0.25">
      <c r="A100" s="18">
        <v>14</v>
      </c>
      <c r="B100" s="73">
        <v>209</v>
      </c>
      <c r="C100" s="20">
        <v>128491</v>
      </c>
      <c r="D100" s="103">
        <v>6.95</v>
      </c>
      <c r="E100" s="103">
        <v>3.65</v>
      </c>
      <c r="F100" s="103">
        <v>17.649999999999999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9"/>
        <v>UPDATE `WarElephant` SET `TrainingTime`='209' WHERE `Level`='14';</v>
      </c>
      <c r="S100" t="str">
        <f t="shared" si="9"/>
        <v>UPDATE `WarElephant` SET `MightBonus`='128491' WHERE `Level`='14';</v>
      </c>
      <c r="T100" t="str">
        <f t="shared" si="9"/>
        <v>UPDATE `WarElephant` SET `Attack`='6.95' WHERE `Level`='14';</v>
      </c>
      <c r="U100" t="str">
        <f t="shared" si="9"/>
        <v>UPDATE `WarElephant` SET `Defend`='3.65' WHERE `Level`='14';</v>
      </c>
      <c r="V100" t="str">
        <f t="shared" si="9"/>
        <v>UPDATE `WarElephant` SET `Health`='17.65' WHERE `Level`='14';</v>
      </c>
      <c r="W100" t="str">
        <f t="shared" si="9"/>
        <v>UPDATE `WarElephant` SET `FoodCost`='1461524' WHERE `Level`='14';</v>
      </c>
      <c r="X100" t="str">
        <f t="shared" si="9"/>
        <v>UPDATE `WarElephant` SET `WoodCost`='1435523' WHERE `Level`='14';</v>
      </c>
      <c r="Y100" t="str">
        <f t="shared" si="9"/>
        <v>UPDATE `WarElephant` SET `StoneCost`='1426772' WHERE `Level`='14';</v>
      </c>
      <c r="Z100" t="str">
        <f t="shared" si="9"/>
        <v>UPDATE `WarElephant` SET `MetalCost`='2100881' WHERE `Level`='14';</v>
      </c>
      <c r="AA100" t="str">
        <f t="shared" si="9"/>
        <v>UPDATE `WarElephant` SET `TimeMin`='3d 3h:34m:59' WHERE `Level`='14';</v>
      </c>
      <c r="AB100" t="str">
        <f t="shared" si="9"/>
        <v>UPDATE `WarElephant` SET `TimeInt`='272099' WHERE `Level`='14';</v>
      </c>
      <c r="AC100" t="str">
        <f t="shared" si="9"/>
        <v>UPDATE `WarElephant` SET `Required`='Metal Lv14' WHERE `Level`='14';</v>
      </c>
      <c r="AD100" t="str">
        <f t="shared" si="9"/>
        <v>UPDATE `WarElephant` SET `Required_ID`='11' WHERE `Level`='14';</v>
      </c>
      <c r="AE100" t="str">
        <f t="shared" si="9"/>
        <v>UPDATE `WarElephant` SET `RequiredLevel`='14' WHERE `Level`='14';</v>
      </c>
    </row>
    <row r="101" spans="1:42" x14ac:dyDescent="0.25">
      <c r="A101" s="18">
        <v>15</v>
      </c>
      <c r="B101" s="73">
        <v>206</v>
      </c>
      <c r="C101" s="20">
        <v>192737</v>
      </c>
      <c r="D101" s="103">
        <v>7.1</v>
      </c>
      <c r="E101" s="103">
        <v>3.7</v>
      </c>
      <c r="F101" s="103">
        <v>17.850000000000001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9"/>
        <v>UPDATE `WarElephant` SET `TrainingTime`='206' WHERE `Level`='15';</v>
      </c>
      <c r="S101" t="str">
        <f t="shared" si="9"/>
        <v>UPDATE `WarElephant` SET `MightBonus`='192737' WHERE `Level`='15';</v>
      </c>
      <c r="T101" t="str">
        <f t="shared" si="9"/>
        <v>UPDATE `WarElephant` SET `Attack`='7.1' WHERE `Level`='15';</v>
      </c>
      <c r="U101" t="str">
        <f t="shared" si="9"/>
        <v>UPDATE `WarElephant` SET `Defend`='3.7' WHERE `Level`='15';</v>
      </c>
      <c r="V101" t="str">
        <f t="shared" si="9"/>
        <v>UPDATE `WarElephant` SET `Health`='17.85' WHERE `Level`='15';</v>
      </c>
      <c r="W101" t="str">
        <f t="shared" si="9"/>
        <v>UPDATE `WarElephant` SET `FoodCost`='2300261' WHERE `Level`='15';</v>
      </c>
      <c r="X101" t="str">
        <f t="shared" si="9"/>
        <v>UPDATE `WarElephant` SET `WoodCost`='2153798' WHERE `Level`='15';</v>
      </c>
      <c r="Y101" t="str">
        <f t="shared" si="9"/>
        <v>UPDATE `WarElephant` SET `StoneCost`='2084782' WHERE `Level`='15';</v>
      </c>
      <c r="Z101" t="str">
        <f t="shared" si="9"/>
        <v>UPDATE `WarElephant` SET `MetalCost`='3098195' WHERE `Level`='15';</v>
      </c>
      <c r="AA101" t="str">
        <f t="shared" si="9"/>
        <v>UPDATE `WarElephant` SET `TimeMin`='4d 17h:22m:29' WHERE `Level`='15';</v>
      </c>
      <c r="AB101" t="str">
        <f t="shared" si="9"/>
        <v>UPDATE `WarElephant` SET `TimeInt`='408149' WHERE `Level`='15';</v>
      </c>
      <c r="AC101" t="str">
        <f t="shared" si="9"/>
        <v>UPDATE `WarElephant` SET `Required`='Metal Lv15' WHERE `Level`='15';</v>
      </c>
      <c r="AD101" t="str">
        <f t="shared" si="9"/>
        <v>UPDATE `WarElephant` SET `Required_ID`='11' WHERE `Level`='15';</v>
      </c>
      <c r="AE101" t="str">
        <f t="shared" si="9"/>
        <v>UPDATE `WarElephant` SET `RequiredLevel`='15' WHERE `Level`='15';</v>
      </c>
    </row>
    <row r="102" spans="1:42" x14ac:dyDescent="0.25">
      <c r="A102" s="18">
        <v>16</v>
      </c>
      <c r="B102" s="73">
        <v>203</v>
      </c>
      <c r="C102" s="20">
        <v>481840</v>
      </c>
      <c r="D102" s="103">
        <v>7.25</v>
      </c>
      <c r="E102" s="103">
        <v>3.75</v>
      </c>
      <c r="F102" s="103">
        <v>18.05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9"/>
        <v>UPDATE `WarElephant` SET `TrainingTime`='203' WHERE `Level`='16';</v>
      </c>
      <c r="S102" t="str">
        <f t="shared" si="9"/>
        <v>UPDATE `WarElephant` SET `MightBonus`='481840' WHERE `Level`='16';</v>
      </c>
      <c r="T102" t="str">
        <f t="shared" si="9"/>
        <v>UPDATE `WarElephant` SET `Attack`='7.25' WHERE `Level`='16';</v>
      </c>
      <c r="U102" t="str">
        <f t="shared" si="9"/>
        <v>UPDATE `WarElephant` SET `Defend`='3.75' WHERE `Level`='16';</v>
      </c>
      <c r="V102" t="str">
        <f t="shared" si="9"/>
        <v>UPDATE `WarElephant` SET `Health`='18.05' WHERE `Level`='16';</v>
      </c>
      <c r="W102" t="str">
        <f t="shared" si="9"/>
        <v>UPDATE `WarElephant` SET `FoodCost`='5570921' WHERE `Level`='16';</v>
      </c>
      <c r="X102" t="str">
        <f t="shared" si="9"/>
        <v>UPDATE `WarElephant` SET `WoodCost`='5397458' WHERE `Level`='16';</v>
      </c>
      <c r="Y102" t="str">
        <f t="shared" si="9"/>
        <v>UPDATE `WarElephant` SET `StoneCost`='5211863' WHERE `Level`='16';</v>
      </c>
      <c r="Z102" t="str">
        <f t="shared" si="9"/>
        <v>UPDATE `WarElephant` SET `MetalCost`='7911893' WHERE `Level`='16';</v>
      </c>
      <c r="AA102" t="str">
        <f t="shared" si="9"/>
        <v>UPDATE `WarElephant` SET `TimeMin`='11d 19h:26m:08' WHERE `Level`='16';</v>
      </c>
      <c r="AB102" t="str">
        <f t="shared" si="9"/>
        <v>UPDATE `WarElephant` SET `TimeInt`='1020368' WHERE `Level`='16';</v>
      </c>
      <c r="AC102" t="str">
        <f t="shared" si="9"/>
        <v>UPDATE `WarElephant` SET `Required`='Metal Lv16' WHERE `Level`='16';</v>
      </c>
      <c r="AD102" t="str">
        <f t="shared" si="9"/>
        <v>UPDATE `WarElephant` SET `Required_ID`='11' WHERE `Level`='16';</v>
      </c>
      <c r="AE102" t="str">
        <f t="shared" si="9"/>
        <v>UPDATE `WarElephant` SET `RequiredLevel`='16' WHERE `Level`='16';</v>
      </c>
    </row>
    <row r="103" spans="1:42" x14ac:dyDescent="0.25">
      <c r="A103" s="18">
        <v>17</v>
      </c>
      <c r="B103" s="73">
        <v>200</v>
      </c>
      <c r="C103" s="20">
        <v>722760</v>
      </c>
      <c r="D103" s="103">
        <v>7.4</v>
      </c>
      <c r="E103" s="103">
        <v>3.8</v>
      </c>
      <c r="F103" s="103">
        <v>18.25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10">CONCATENATE($Q$86,R$86,$Q$87,B103,$Q$88,$A103,$Q$89)</f>
        <v>UPDATE `WarElephant` SET `TrainingTime`='200' WHERE `Level`='17';</v>
      </c>
      <c r="S103" t="str">
        <f t="shared" si="10"/>
        <v>UPDATE `WarElephant` SET `MightBonus`='722760' WHERE `Level`='17';</v>
      </c>
      <c r="T103" t="str">
        <f t="shared" si="10"/>
        <v>UPDATE `WarElephant` SET `Attack`='7.4' WHERE `Level`='17';</v>
      </c>
      <c r="U103" t="str">
        <f t="shared" si="10"/>
        <v>UPDATE `WarElephant` SET `Defend`='3.8' WHERE `Level`='17';</v>
      </c>
      <c r="V103" t="str">
        <f t="shared" si="10"/>
        <v>UPDATE `WarElephant` SET `Health`='18.25' WHERE `Level`='17';</v>
      </c>
      <c r="W103" t="str">
        <f t="shared" si="10"/>
        <v>UPDATE `WarElephant` SET `FoodCost`='8401351' WHERE `Level`='17';</v>
      </c>
      <c r="X103" t="str">
        <f t="shared" si="10"/>
        <v>UPDATE `WarElephant` SET `WoodCost`='8078246' WHERE `Level`='17';</v>
      </c>
      <c r="Y103" t="str">
        <f t="shared" si="10"/>
        <v>UPDATE `WarElephant` SET `StoneCost`='7826765' WHERE `Level`='17';</v>
      </c>
      <c r="Z103" t="str">
        <f t="shared" si="10"/>
        <v>UPDATE `WarElephant` SET `MetalCost`='11831804' WHERE `Level`='17';</v>
      </c>
      <c r="AA103" t="str">
        <f t="shared" si="10"/>
        <v>UPDATE `WarElephant` SET `TimeMin`='17d 17h:09m:11' WHERE `Level`='17';</v>
      </c>
      <c r="AB103" t="str">
        <f t="shared" si="10"/>
        <v>UPDATE `WarElephant` SET `TimeInt`='1530551' WHERE `Level`='17';</v>
      </c>
      <c r="AC103" t="str">
        <f t="shared" si="10"/>
        <v>UPDATE `WarElephant` SET `Required`='Metal Lv17' WHERE `Level`='17';</v>
      </c>
      <c r="AD103" t="str">
        <f t="shared" si="10"/>
        <v>UPDATE `WarElephant` SET `Required_ID`='11' WHERE `Level`='17';</v>
      </c>
      <c r="AE103" t="str">
        <f t="shared" si="10"/>
        <v>UPDATE `WarElephant` SET `RequiredLevel`='17' WHERE `Level`='17';</v>
      </c>
    </row>
    <row r="104" spans="1:42" x14ac:dyDescent="0.25">
      <c r="A104" s="18">
        <v>18</v>
      </c>
      <c r="B104" s="73">
        <v>197</v>
      </c>
      <c r="C104" s="20">
        <v>1445520</v>
      </c>
      <c r="D104" s="103">
        <v>7.5500000000000007</v>
      </c>
      <c r="E104" s="103">
        <v>3.85</v>
      </c>
      <c r="F104" s="103">
        <v>18.45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10"/>
        <v>UPDATE `WarElephant` SET `TrainingTime`='197' WHERE `Level`='18';</v>
      </c>
      <c r="S104" t="str">
        <f t="shared" si="10"/>
        <v>UPDATE `WarElephant` SET `MightBonus`='1445520' WHERE `Level`='18';</v>
      </c>
      <c r="T104" t="str">
        <f t="shared" si="10"/>
        <v>UPDATE `WarElephant` SET `Attack`='7.55' WHERE `Level`='18';</v>
      </c>
      <c r="U104" t="str">
        <f t="shared" si="10"/>
        <v>UPDATE `WarElephant` SET `Defend`='3.85' WHERE `Level`='18';</v>
      </c>
      <c r="V104" t="str">
        <f t="shared" si="10"/>
        <v>UPDATE `WarElephant` SET `Health`='18.45' WHERE `Level`='18';</v>
      </c>
      <c r="W104" t="str">
        <f t="shared" si="10"/>
        <v>UPDATE `WarElephant` SET `FoodCost`='17341766' WHERE `Level`='18';</v>
      </c>
      <c r="X104" t="str">
        <f t="shared" si="10"/>
        <v>UPDATE `WarElephant` SET `WoodCost`='16156264' WHERE `Level`='18';</v>
      </c>
      <c r="Y104" t="str">
        <f t="shared" si="10"/>
        <v>UPDATE `WarElephant` SET `StoneCost`='15653479' WHERE `Level`='18';</v>
      </c>
      <c r="Z104" t="str">
        <f t="shared" si="10"/>
        <v>UPDATE `WarElephant` SET `MetalCost`='23124640' WHERE `Level`='18';</v>
      </c>
      <c r="AA104" t="str">
        <f t="shared" si="10"/>
        <v>UPDATE `WarElephant` SET `TimeMin`='35d 10h:18m:21' WHERE `Level`='18';</v>
      </c>
      <c r="AB104" t="str">
        <f t="shared" si="10"/>
        <v>UPDATE `WarElephant` SET `TimeInt`='3061101' WHERE `Level`='18';</v>
      </c>
      <c r="AC104" t="str">
        <f t="shared" si="10"/>
        <v>UPDATE `WarElephant` SET `Required`='Metal Lv18' WHERE `Level`='18';</v>
      </c>
      <c r="AD104" t="str">
        <f t="shared" si="10"/>
        <v>UPDATE `WarElephant` SET `Required_ID`='11' WHERE `Level`='18';</v>
      </c>
      <c r="AE104" t="str">
        <f t="shared" si="10"/>
        <v>UPDATE `WarElephant` SET `RequiredLevel`='18' WHERE `Level`='18';</v>
      </c>
    </row>
    <row r="105" spans="1:42" x14ac:dyDescent="0.25">
      <c r="A105" s="18">
        <v>19</v>
      </c>
      <c r="B105" s="73">
        <v>194</v>
      </c>
      <c r="C105" s="20">
        <v>2168279</v>
      </c>
      <c r="D105" s="103">
        <v>7.6999999999999993</v>
      </c>
      <c r="E105" s="103">
        <v>3.9</v>
      </c>
      <c r="F105" s="103">
        <v>18.649999999999999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10"/>
        <v>UPDATE `WarElephant` SET `TrainingTime`='194' WHERE `Level`='19';</v>
      </c>
      <c r="S105" t="str">
        <f t="shared" si="10"/>
        <v>UPDATE `WarElephant` SET `MightBonus`='2168279' WHERE `Level`='19';</v>
      </c>
      <c r="T105" t="str">
        <f t="shared" si="10"/>
        <v>UPDATE `WarElephant` SET `Attack`='7.7' WHERE `Level`='19';</v>
      </c>
      <c r="U105" t="str">
        <f t="shared" si="10"/>
        <v>UPDATE `WarElephant` SET `Defend`='3.9' WHERE `Level`='19';</v>
      </c>
      <c r="V105" t="str">
        <f t="shared" si="10"/>
        <v>UPDATE `WarElephant` SET `Health`='18.65' WHERE `Level`='19';</v>
      </c>
      <c r="W105" t="str">
        <f t="shared" si="10"/>
        <v>UPDATE `WarElephant` SET `FoodCost`='25022317' WHERE `Level`='19';</v>
      </c>
      <c r="X105" t="str">
        <f t="shared" si="10"/>
        <v>UPDATE `WarElephant` SET `WoodCost`='24227159' WHERE `Level`='19';</v>
      </c>
      <c r="Y105" t="str">
        <f t="shared" si="10"/>
        <v>UPDATE `WarElephant` SET `StoneCost`='23813363' WHERE `Level`='19';</v>
      </c>
      <c r="Z105" t="str">
        <f t="shared" si="10"/>
        <v>UPDATE `WarElephant` SET `MetalCost`='35351300' WHERE `Level`='19';</v>
      </c>
      <c r="AA105" t="str">
        <f t="shared" si="10"/>
        <v>UPDATE `WarElephant` SET `TimeMin`='53d 10h:18m:20' WHERE `Level`='19';</v>
      </c>
      <c r="AB105" t="str">
        <f t="shared" si="10"/>
        <v>UPDATE `WarElephant` SET `TimeInt`='4591650' WHERE `Level`='19';</v>
      </c>
      <c r="AC105" t="str">
        <f t="shared" si="10"/>
        <v>UPDATE `WarElephant` SET `Required`='Metal Lv19' WHERE `Level`='19';</v>
      </c>
      <c r="AD105" t="str">
        <f t="shared" si="10"/>
        <v>UPDATE `WarElephant` SET `Required_ID`='11' WHERE `Level`='19';</v>
      </c>
      <c r="AE105" t="str">
        <f t="shared" si="10"/>
        <v>UPDATE `WarElephant` SET `RequiredLevel`='19' WHERE `Level`='19';</v>
      </c>
    </row>
    <row r="106" spans="1:42" x14ac:dyDescent="0.25">
      <c r="A106" s="18">
        <v>20</v>
      </c>
      <c r="B106" s="73">
        <v>191</v>
      </c>
      <c r="C106" s="20">
        <v>0</v>
      </c>
      <c r="D106" s="103">
        <v>7.85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10"/>
        <v>UPDATE `WarElephant` SET `TrainingTime`='191' WHERE `Level`='20';</v>
      </c>
      <c r="S106" t="str">
        <f t="shared" si="10"/>
        <v>UPDATE `WarElephant` SET `MightBonus`='0' WHERE `Level`='20';</v>
      </c>
      <c r="T106" t="str">
        <f t="shared" si="10"/>
        <v>UPDATE `WarElephant` SET `Attack`='7.85' WHERE `Level`='20';</v>
      </c>
      <c r="U106" t="str">
        <f t="shared" si="10"/>
        <v>UPDATE `WarElephant` SET `Defend`='3.95' WHERE `Level`='20';</v>
      </c>
      <c r="V106" t="str">
        <f t="shared" si="10"/>
        <v>UPDATE `WarElephant` SET `Health`='18.85' WHERE `Level`='20';</v>
      </c>
      <c r="W106" t="str">
        <f t="shared" si="10"/>
        <v>UPDATE `WarElephant` SET `FoodCost`='0' WHERE `Level`='20';</v>
      </c>
      <c r="X106" t="str">
        <f t="shared" si="10"/>
        <v>UPDATE `WarElephant` SET `WoodCost`='0' WHERE `Level`='20';</v>
      </c>
      <c r="Y106" t="str">
        <f t="shared" si="10"/>
        <v>UPDATE `WarElephant` SET `StoneCost`='0' WHERE `Level`='20';</v>
      </c>
      <c r="Z106" t="str">
        <f t="shared" si="10"/>
        <v>UPDATE `WarElephant` SET `MetalCost`='0' WHERE `Level`='20';</v>
      </c>
      <c r="AA106" t="str">
        <f t="shared" si="10"/>
        <v>UPDATE `WarElephant` SET `TimeMin`='0' WHERE `Level`='20';</v>
      </c>
      <c r="AB106" t="str">
        <f t="shared" si="10"/>
        <v>UPDATE `WarElephant` SET `TimeInt`='0' WHERE `Level`='20';</v>
      </c>
      <c r="AC106" t="str">
        <f t="shared" si="10"/>
        <v>UPDATE `WarElephant` SET `Required`='' WHERE `Level`='20';</v>
      </c>
      <c r="AD106" t="str">
        <f t="shared" si="10"/>
        <v>UPDATE `WarElephant` SET `Required_ID`='0' WHERE `Level`='20';</v>
      </c>
      <c r="AE106" t="str">
        <f t="shared" si="10"/>
        <v>UPDATE `WarElephant`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145</v>
      </c>
      <c r="B110" s="21" t="s">
        <v>367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4</v>
      </c>
      <c r="F111" s="3">
        <v>20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379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600</v>
      </c>
      <c r="C113" s="20">
        <v>632</v>
      </c>
      <c r="D113" s="103">
        <v>7</v>
      </c>
      <c r="E113" s="103">
        <v>4</v>
      </c>
      <c r="F113" s="103">
        <v>20</v>
      </c>
      <c r="G113" s="95">
        <v>3706</v>
      </c>
      <c r="H113" s="95">
        <v>2800</v>
      </c>
      <c r="I113" s="95">
        <v>3412</v>
      </c>
      <c r="J113" s="95">
        <v>5932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11">CONCATENATE($Q$112,R$112,$Q$113,B113,$Q$114,$A113,$Q$115)</f>
        <v>UPDATE `WarStormer` SET `TrainingTime`='600' WHERE `Level`='1';</v>
      </c>
      <c r="S113" t="str">
        <f t="shared" ref="S113:AE128" si="12">CONCATENATE($Q$112,S$112,$Q$113,C113,$Q$114,$A113,$Q$115)</f>
        <v>UPDATE `WarStormer` SET `MightBonus`='632' WHERE `Level`='1';</v>
      </c>
      <c r="T113" t="str">
        <f t="shared" si="12"/>
        <v>UPDATE `WarStormer` SET `Attack`='7' WHERE `Level`='1';</v>
      </c>
      <c r="U113" t="str">
        <f t="shared" si="12"/>
        <v>UPDATE `WarStormer` SET `Defend`='4' WHERE `Level`='1';</v>
      </c>
      <c r="V113" t="str">
        <f t="shared" si="12"/>
        <v>UPDATE `WarStormer` SET `Health`='20' WHERE `Level`='1';</v>
      </c>
      <c r="W113" t="str">
        <f t="shared" si="12"/>
        <v>UPDATE `WarStormer` SET `FoodCost`='3706' WHERE `Level`='1';</v>
      </c>
      <c r="X113" t="str">
        <f t="shared" si="12"/>
        <v>UPDATE `WarStormer` SET `WoodCost`='2800' WHERE `Level`='1';</v>
      </c>
      <c r="Y113" t="str">
        <f t="shared" si="12"/>
        <v>UPDATE `WarStormer` SET `StoneCost`='3412' WHERE `Level`='1';</v>
      </c>
      <c r="Z113" t="str">
        <f t="shared" si="12"/>
        <v>UPDATE `WarStormer` SET `MetalCost`='5932' WHERE `Level`='1';</v>
      </c>
      <c r="AA113" t="str">
        <f t="shared" si="12"/>
        <v>UPDATE `WarStormer` SET `TimeMin`='21m:36' WHERE `Level`='1';</v>
      </c>
      <c r="AB113" t="str">
        <f t="shared" si="12"/>
        <v>UPDATE `WarStormer` SET `TimeInt`='1296' WHERE `Level`='1';</v>
      </c>
      <c r="AC113" t="str">
        <f t="shared" si="12"/>
        <v>UPDATE `WarStormer` SET `Required`='' WHERE `Level`='1';</v>
      </c>
      <c r="AD113" t="str">
        <f t="shared" si="12"/>
        <v>UPDATE `WarStormer` SET `Required_ID`='0' WHERE `Level`='1';</v>
      </c>
      <c r="AE113" t="str">
        <f t="shared" si="12"/>
        <v>UPDATE `WarStormer` SET `RequiredLevel`='0' WHERE `Level`='1';</v>
      </c>
    </row>
    <row r="114" spans="1:31" x14ac:dyDescent="0.25">
      <c r="A114" s="18">
        <v>2</v>
      </c>
      <c r="B114" s="73">
        <v>593</v>
      </c>
      <c r="C114" s="20">
        <v>1550</v>
      </c>
      <c r="D114" s="103">
        <v>7.15</v>
      </c>
      <c r="E114" s="103">
        <v>4.05</v>
      </c>
      <c r="F114" s="103">
        <v>20.25</v>
      </c>
      <c r="G114" s="95">
        <v>9042</v>
      </c>
      <c r="H114" s="95">
        <v>8734</v>
      </c>
      <c r="I114" s="95">
        <v>8647</v>
      </c>
      <c r="J114" s="95">
        <v>12319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11"/>
        <v>UPDATE `WarStormer` SET `TrainingTime`='593' WHERE `Level`='2';</v>
      </c>
      <c r="S114" t="str">
        <f t="shared" si="12"/>
        <v>UPDATE `WarStormer` SET `MightBonus`='1550' WHERE `Level`='2';</v>
      </c>
      <c r="T114" t="str">
        <f t="shared" si="12"/>
        <v>UPDATE `WarStormer` SET `Attack`='7.15' WHERE `Level`='2';</v>
      </c>
      <c r="U114" t="str">
        <f t="shared" si="12"/>
        <v>UPDATE `WarStormer` SET `Defend`='4.05' WHERE `Level`='2';</v>
      </c>
      <c r="V114" t="str">
        <f t="shared" si="12"/>
        <v>UPDATE `WarStormer` SET `Health`='20.25' WHERE `Level`='2';</v>
      </c>
      <c r="W114" t="str">
        <f t="shared" si="12"/>
        <v>UPDATE `WarStormer` SET `FoodCost`='9042' WHERE `Level`='2';</v>
      </c>
      <c r="X114" t="str">
        <f t="shared" si="12"/>
        <v>UPDATE `WarStormer` SET `WoodCost`='8734' WHERE `Level`='2';</v>
      </c>
      <c r="Y114" t="str">
        <f t="shared" si="12"/>
        <v>UPDATE `WarStormer` SET `StoneCost`='8647' WHERE `Level`='2';</v>
      </c>
      <c r="Z114" t="str">
        <f t="shared" si="12"/>
        <v>UPDATE `WarStormer` SET `MetalCost`='12319' WHERE `Level`='2';</v>
      </c>
      <c r="AA114" t="str">
        <f t="shared" si="12"/>
        <v>UPDATE `WarStormer` SET `TimeMin`='54m:00' WHERE `Level`='2';</v>
      </c>
      <c r="AB114" t="str">
        <f t="shared" si="12"/>
        <v>UPDATE `WarStormer` SET `TimeInt`='3240' WHERE `Level`='2';</v>
      </c>
      <c r="AC114" t="str">
        <f t="shared" si="12"/>
        <v>UPDATE `WarStormer` SET `Required`='' WHERE `Level`='2';</v>
      </c>
      <c r="AD114" t="str">
        <f t="shared" si="12"/>
        <v>UPDATE `WarStormer` SET `Required_ID`='0' WHERE `Level`='2';</v>
      </c>
      <c r="AE114" t="str">
        <f t="shared" si="12"/>
        <v>UPDATE `WarStormer` SET `RequiredLevel`='0' WHERE `Level`='2';</v>
      </c>
    </row>
    <row r="115" spans="1:31" x14ac:dyDescent="0.25">
      <c r="A115" s="18">
        <v>3</v>
      </c>
      <c r="B115" s="73">
        <v>586</v>
      </c>
      <c r="C115" s="20">
        <v>2468</v>
      </c>
      <c r="D115" s="103">
        <v>7.3000000000000007</v>
      </c>
      <c r="E115" s="103">
        <v>4.0999999999999996</v>
      </c>
      <c r="F115" s="103">
        <v>20.45</v>
      </c>
      <c r="G115" s="95">
        <v>14262</v>
      </c>
      <c r="H115" s="95">
        <v>14059</v>
      </c>
      <c r="I115" s="95">
        <v>13773</v>
      </c>
      <c r="J115" s="95">
        <v>19648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11"/>
        <v>UPDATE `WarStormer` SET `TrainingTime`='586' WHERE `Level`='3';</v>
      </c>
      <c r="S115" t="str">
        <f t="shared" si="12"/>
        <v>UPDATE `WarStormer` SET `MightBonus`='2468' WHERE `Level`='3';</v>
      </c>
      <c r="T115" t="str">
        <f t="shared" si="12"/>
        <v>UPDATE `WarStormer` SET `Attack`='7.3' WHERE `Level`='3';</v>
      </c>
      <c r="U115" t="str">
        <f t="shared" si="12"/>
        <v>UPDATE `WarStormer` SET `Defend`='4.1' WHERE `Level`='3';</v>
      </c>
      <c r="V115" t="str">
        <f t="shared" si="12"/>
        <v>UPDATE `WarStormer` SET `Health`='20.45' WHERE `Level`='3';</v>
      </c>
      <c r="W115" t="str">
        <f t="shared" si="12"/>
        <v>UPDATE `WarStormer` SET `FoodCost`='14262' WHERE `Level`='3';</v>
      </c>
      <c r="X115" t="str">
        <f t="shared" si="12"/>
        <v>UPDATE `WarStormer` SET `WoodCost`='14059' WHERE `Level`='3';</v>
      </c>
      <c r="Y115" t="str">
        <f t="shared" si="12"/>
        <v>UPDATE `WarStormer` SET `StoneCost`='13773' WHERE `Level`='3';</v>
      </c>
      <c r="Z115" t="str">
        <f t="shared" si="12"/>
        <v>UPDATE `WarStormer` SET `MetalCost`='19648' WHERE `Level`='3';</v>
      </c>
      <c r="AA115" t="str">
        <f t="shared" si="12"/>
        <v>UPDATE `WarStormer` SET `TimeMin`='1h:26m:24' WHERE `Level`='3';</v>
      </c>
      <c r="AB115" t="str">
        <f t="shared" si="12"/>
        <v>UPDATE `WarStormer` SET `TimeInt`='5184' WHERE `Level`='3';</v>
      </c>
      <c r="AC115" t="str">
        <f t="shared" si="12"/>
        <v>UPDATE `WarStormer` SET `Required`='' WHERE `Level`='3';</v>
      </c>
      <c r="AD115" t="str">
        <f t="shared" si="12"/>
        <v>UPDATE `WarStormer` SET `Required_ID`='0' WHERE `Level`='3';</v>
      </c>
      <c r="AE115" t="str">
        <f t="shared" si="12"/>
        <v>UPDATE `WarStormer` SET `RequiredLevel`='0' WHERE `Level`='3';</v>
      </c>
    </row>
    <row r="116" spans="1:31" x14ac:dyDescent="0.25">
      <c r="A116" s="18">
        <v>4</v>
      </c>
      <c r="B116" s="73">
        <v>579</v>
      </c>
      <c r="C116" s="20">
        <v>6140</v>
      </c>
      <c r="D116" s="103">
        <v>7.4499999999999993</v>
      </c>
      <c r="E116" s="103">
        <v>4.1500000000000004</v>
      </c>
      <c r="F116" s="103">
        <v>20.65</v>
      </c>
      <c r="G116" s="95">
        <v>35055</v>
      </c>
      <c r="H116" s="95">
        <v>33379</v>
      </c>
      <c r="I116" s="95">
        <v>34285</v>
      </c>
      <c r="J116" s="95">
        <v>50773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11"/>
        <v>UPDATE `WarStormer` SET `TrainingTime`='579' WHERE `Level`='4';</v>
      </c>
      <c r="S116" t="str">
        <f t="shared" si="12"/>
        <v>UPDATE `WarStormer` SET `MightBonus`='6140' WHERE `Level`='4';</v>
      </c>
      <c r="T116" t="str">
        <f t="shared" si="12"/>
        <v>UPDATE `WarStormer` SET `Attack`='7.45' WHERE `Level`='4';</v>
      </c>
      <c r="U116" t="str">
        <f t="shared" si="12"/>
        <v>UPDATE `WarStormer` SET `Defend`='4.15' WHERE `Level`='4';</v>
      </c>
      <c r="V116" t="str">
        <f t="shared" si="12"/>
        <v>UPDATE `WarStormer` SET `Health`='20.65' WHERE `Level`='4';</v>
      </c>
      <c r="W116" t="str">
        <f t="shared" si="12"/>
        <v>UPDATE `WarStormer` SET `FoodCost`='35055' WHERE `Level`='4';</v>
      </c>
      <c r="X116" t="str">
        <f t="shared" si="12"/>
        <v>UPDATE `WarStormer` SET `WoodCost`='33379' WHERE `Level`='4';</v>
      </c>
      <c r="Y116" t="str">
        <f t="shared" si="12"/>
        <v>UPDATE `WarStormer` SET `StoneCost`='34285' WHERE `Level`='4';</v>
      </c>
      <c r="Z116" t="str">
        <f t="shared" si="12"/>
        <v>UPDATE `WarStormer` SET `MetalCost`='50773' WHERE `Level`='4';</v>
      </c>
      <c r="AA116" t="str">
        <f t="shared" si="12"/>
        <v>UPDATE `WarStormer` SET `TimeMin`='3h:36m:00' WHERE `Level`='4';</v>
      </c>
      <c r="AB116" t="str">
        <f t="shared" si="12"/>
        <v>UPDATE `WarStormer` SET `TimeInt`='12960' WHERE `Level`='4';</v>
      </c>
      <c r="AC116" t="str">
        <f t="shared" si="12"/>
        <v>UPDATE `WarStormer` SET `Required`='' WHERE `Level`='4';</v>
      </c>
      <c r="AD116" t="str">
        <f t="shared" si="12"/>
        <v>UPDATE `WarStormer` SET `Required_ID`='0' WHERE `Level`='4';</v>
      </c>
      <c r="AE116" t="str">
        <f t="shared" si="12"/>
        <v>UPDATE `WarStormer` SET `RequiredLevel`='0' WHERE `Level`='4';</v>
      </c>
    </row>
    <row r="117" spans="1:31" x14ac:dyDescent="0.25">
      <c r="A117" s="18">
        <v>5</v>
      </c>
      <c r="B117" s="73">
        <v>572</v>
      </c>
      <c r="C117" s="20">
        <v>9200</v>
      </c>
      <c r="D117" s="103">
        <v>7.6</v>
      </c>
      <c r="E117" s="103">
        <v>4.2</v>
      </c>
      <c r="F117" s="103">
        <v>20.85</v>
      </c>
      <c r="G117" s="95">
        <v>52458</v>
      </c>
      <c r="H117" s="95">
        <v>51007</v>
      </c>
      <c r="I117" s="95">
        <v>51289</v>
      </c>
      <c r="J117" s="95">
        <v>75211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11"/>
        <v>UPDATE `WarStormer` SET `TrainingTime`='572' WHERE `Level`='5';</v>
      </c>
      <c r="S117" t="str">
        <f t="shared" si="12"/>
        <v>UPDATE `WarStormer` SET `MightBonus`='9200' WHERE `Level`='5';</v>
      </c>
      <c r="T117" t="str">
        <f t="shared" si="12"/>
        <v>UPDATE `WarStormer` SET `Attack`='7.6' WHERE `Level`='5';</v>
      </c>
      <c r="U117" t="str">
        <f t="shared" si="12"/>
        <v>UPDATE `WarStormer` SET `Defend`='4.2' WHERE `Level`='5';</v>
      </c>
      <c r="V117" t="str">
        <f t="shared" si="12"/>
        <v>UPDATE `WarStormer` SET `Health`='20.85' WHERE `Level`='5';</v>
      </c>
      <c r="W117" t="str">
        <f t="shared" si="12"/>
        <v>UPDATE `WarStormer` SET `FoodCost`='52458' WHERE `Level`='5';</v>
      </c>
      <c r="X117" t="str">
        <f t="shared" si="12"/>
        <v>UPDATE `WarStormer` SET `WoodCost`='51007' WHERE `Level`='5';</v>
      </c>
      <c r="Y117" t="str">
        <f t="shared" si="12"/>
        <v>UPDATE `WarStormer` SET `StoneCost`='51289' WHERE `Level`='5';</v>
      </c>
      <c r="Z117" t="str">
        <f t="shared" si="12"/>
        <v>UPDATE `WarStormer` SET `MetalCost`='75211' WHERE `Level`='5';</v>
      </c>
      <c r="AA117" t="str">
        <f t="shared" si="12"/>
        <v>UPDATE `WarStormer` SET `TimeMin`='5h:24m:00' WHERE `Level`='5';</v>
      </c>
      <c r="AB117" t="str">
        <f t="shared" si="12"/>
        <v>UPDATE `WarStormer` SET `TimeInt`='19440' WHERE `Level`='5';</v>
      </c>
      <c r="AC117" t="str">
        <f t="shared" si="12"/>
        <v>UPDATE `WarStormer` SET `Required`='' WHERE `Level`='5';</v>
      </c>
      <c r="AD117" t="str">
        <f t="shared" si="12"/>
        <v>UPDATE `WarStormer` SET `Required_ID`='0' WHERE `Level`='5';</v>
      </c>
      <c r="AE117" t="str">
        <f t="shared" si="12"/>
        <v>UPDATE `WarStormer` SET `RequiredLevel`='0' WHERE `Level`='5';</v>
      </c>
    </row>
    <row r="118" spans="1:31" x14ac:dyDescent="0.25">
      <c r="A118" s="18">
        <v>6</v>
      </c>
      <c r="B118" s="73">
        <v>565</v>
      </c>
      <c r="C118" s="20">
        <v>18380</v>
      </c>
      <c r="D118" s="103">
        <v>7.75</v>
      </c>
      <c r="E118" s="103">
        <v>4.25</v>
      </c>
      <c r="F118" s="103">
        <v>21.05</v>
      </c>
      <c r="G118" s="95">
        <v>104755</v>
      </c>
      <c r="H118" s="95">
        <v>101196</v>
      </c>
      <c r="I118" s="95">
        <v>106257</v>
      </c>
      <c r="J118" s="95">
        <v>147261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11"/>
        <v>UPDATE `WarStormer` SET `TrainingTime`='565' WHERE `Level`='6';</v>
      </c>
      <c r="S118" t="str">
        <f t="shared" si="12"/>
        <v>UPDATE `WarStormer` SET `MightBonus`='18380' WHERE `Level`='6';</v>
      </c>
      <c r="T118" t="str">
        <f t="shared" si="12"/>
        <v>UPDATE `WarStormer` SET `Attack`='7.75' WHERE `Level`='6';</v>
      </c>
      <c r="U118" t="str">
        <f t="shared" si="12"/>
        <v>UPDATE `WarStormer` SET `Defend`='4.25' WHERE `Level`='6';</v>
      </c>
      <c r="V118" t="str">
        <f t="shared" si="12"/>
        <v>UPDATE `WarStormer` SET `Health`='21.05' WHERE `Level`='6';</v>
      </c>
      <c r="W118" t="str">
        <f t="shared" si="12"/>
        <v>UPDATE `WarStormer` SET `FoodCost`='104755' WHERE `Level`='6';</v>
      </c>
      <c r="X118" t="str">
        <f t="shared" si="12"/>
        <v>UPDATE `WarStormer` SET `WoodCost`='101196' WHERE `Level`='6';</v>
      </c>
      <c r="Y118" t="str">
        <f t="shared" si="12"/>
        <v>UPDATE `WarStormer` SET `StoneCost`='106257' WHERE `Level`='6';</v>
      </c>
      <c r="Z118" t="str">
        <f t="shared" si="12"/>
        <v>UPDATE `WarStormer` SET `MetalCost`='147261' WHERE `Level`='6';</v>
      </c>
      <c r="AA118" t="str">
        <f t="shared" si="12"/>
        <v>UPDATE `WarStormer` SET `TimeMin`='10h:48m:00' WHERE `Level`='6';</v>
      </c>
      <c r="AB118" t="str">
        <f t="shared" si="12"/>
        <v>UPDATE `WarStormer` SET `TimeInt`='38880' WHERE `Level`='6';</v>
      </c>
      <c r="AC118" t="str">
        <f t="shared" si="12"/>
        <v>UPDATE `WarStormer` SET `Required`='' WHERE `Level`='6';</v>
      </c>
      <c r="AD118" t="str">
        <f t="shared" si="12"/>
        <v>UPDATE `WarStormer` SET `Required_ID`='0' WHERE `Level`='6';</v>
      </c>
      <c r="AE118" t="str">
        <f t="shared" si="12"/>
        <v>UPDATE `WarStormer` SET `RequiredLevel`='0' WHERE `Level`='6';</v>
      </c>
    </row>
    <row r="119" spans="1:31" x14ac:dyDescent="0.25">
      <c r="A119" s="18">
        <v>7</v>
      </c>
      <c r="B119" s="73">
        <v>558</v>
      </c>
      <c r="C119" s="20">
        <v>27560</v>
      </c>
      <c r="D119" s="103">
        <v>7.9</v>
      </c>
      <c r="E119" s="103">
        <v>4.3</v>
      </c>
      <c r="F119" s="103">
        <v>21.25</v>
      </c>
      <c r="G119" s="95">
        <v>161371</v>
      </c>
      <c r="H119" s="95">
        <v>150033</v>
      </c>
      <c r="I119" s="95">
        <v>153936</v>
      </c>
      <c r="J119" s="95">
        <v>223632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11"/>
        <v>UPDATE `WarStormer` SET `TrainingTime`='558' WHERE `Level`='7';</v>
      </c>
      <c r="S119" t="str">
        <f t="shared" si="12"/>
        <v>UPDATE `WarStormer` SET `MightBonus`='27560' WHERE `Level`='7';</v>
      </c>
      <c r="T119" t="str">
        <f t="shared" si="12"/>
        <v>UPDATE `WarStormer` SET `Attack`='7.9' WHERE `Level`='7';</v>
      </c>
      <c r="U119" t="str">
        <f t="shared" si="12"/>
        <v>UPDATE `WarStormer` SET `Defend`='4.3' WHERE `Level`='7';</v>
      </c>
      <c r="V119" t="str">
        <f t="shared" si="12"/>
        <v>UPDATE `WarStormer` SET `Health`='21.25' WHERE `Level`='7';</v>
      </c>
      <c r="W119" t="str">
        <f t="shared" si="12"/>
        <v>UPDATE `WarStormer` SET `FoodCost`='161371' WHERE `Level`='7';</v>
      </c>
      <c r="X119" t="str">
        <f t="shared" si="12"/>
        <v>UPDATE `WarStormer` SET `WoodCost`='150033' WHERE `Level`='7';</v>
      </c>
      <c r="Y119" t="str">
        <f t="shared" si="12"/>
        <v>UPDATE `WarStormer` SET `StoneCost`='153936' WHERE `Level`='7';</v>
      </c>
      <c r="Z119" t="str">
        <f t="shared" si="12"/>
        <v>UPDATE `WarStormer` SET `MetalCost`='223632' WHERE `Level`='7';</v>
      </c>
      <c r="AA119" t="str">
        <f t="shared" si="12"/>
        <v>UPDATE `WarStormer` SET `TimeMin`='16h:12m:00' WHERE `Level`='7';</v>
      </c>
      <c r="AB119" t="str">
        <f t="shared" si="12"/>
        <v>UPDATE `WarStormer` SET `TimeInt`='58320' WHERE `Level`='7';</v>
      </c>
      <c r="AC119" t="str">
        <f t="shared" si="12"/>
        <v>UPDATE `WarStormer` SET `Required`='' WHERE `Level`='7';</v>
      </c>
      <c r="AD119" t="str">
        <f t="shared" si="12"/>
        <v>UPDATE `WarStormer` SET `Required_ID`='0' WHERE `Level`='7';</v>
      </c>
      <c r="AE119" t="str">
        <f t="shared" si="12"/>
        <v>UPDATE `WarStormer` SET `RequiredLevel`='0' WHERE `Level`='7';</v>
      </c>
    </row>
    <row r="120" spans="1:31" x14ac:dyDescent="0.25">
      <c r="A120" s="18">
        <v>8</v>
      </c>
      <c r="B120" s="73">
        <v>551</v>
      </c>
      <c r="C120" s="20">
        <v>68870</v>
      </c>
      <c r="D120" s="103">
        <v>8.0500000000000007</v>
      </c>
      <c r="E120" s="103">
        <v>4.3499999999999996</v>
      </c>
      <c r="F120" s="103">
        <v>21.45</v>
      </c>
      <c r="G120" s="95">
        <v>409804</v>
      </c>
      <c r="H120" s="95">
        <v>372637</v>
      </c>
      <c r="I120" s="95">
        <v>385768</v>
      </c>
      <c r="J120" s="95">
        <v>553528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11"/>
        <v>UPDATE `WarStormer` SET `TrainingTime`='551' WHERE `Level`='8';</v>
      </c>
      <c r="S120" t="str">
        <f t="shared" si="12"/>
        <v>UPDATE `WarStormer` SET `MightBonus`='68870' WHERE `Level`='8';</v>
      </c>
      <c r="T120" t="str">
        <f t="shared" si="12"/>
        <v>UPDATE `WarStormer` SET `Attack`='8.05' WHERE `Level`='8';</v>
      </c>
      <c r="U120" t="str">
        <f t="shared" si="12"/>
        <v>UPDATE `WarStormer` SET `Defend`='4.35' WHERE `Level`='8';</v>
      </c>
      <c r="V120" t="str">
        <f t="shared" si="12"/>
        <v>UPDATE `WarStormer` SET `Health`='21.45' WHERE `Level`='8';</v>
      </c>
      <c r="W120" t="str">
        <f t="shared" si="12"/>
        <v>UPDATE `WarStormer` SET `FoodCost`='409804' WHERE `Level`='8';</v>
      </c>
      <c r="X120" t="str">
        <f t="shared" si="12"/>
        <v>UPDATE `WarStormer` SET `WoodCost`='372637' WHERE `Level`='8';</v>
      </c>
      <c r="Y120" t="str">
        <f t="shared" si="12"/>
        <v>UPDATE `WarStormer` SET `StoneCost`='385768' WHERE `Level`='8';</v>
      </c>
      <c r="Z120" t="str">
        <f t="shared" si="12"/>
        <v>UPDATE `WarStormer` SET `MetalCost`='553528' WHERE `Level`='8';</v>
      </c>
      <c r="AA120" t="str">
        <f t="shared" si="12"/>
        <v>UPDATE `WarStormer` SET `TimeMin`='1d 16h:30m:00' WHERE `Level`='8';</v>
      </c>
      <c r="AB120" t="str">
        <f t="shared" si="12"/>
        <v>UPDATE `WarStormer` SET `TimeInt`='145800' WHERE `Level`='8';</v>
      </c>
      <c r="AC120" t="str">
        <f t="shared" si="12"/>
        <v>UPDATE `WarStormer` SET `Required`='' WHERE `Level`='8';</v>
      </c>
      <c r="AD120" t="str">
        <f t="shared" si="12"/>
        <v>UPDATE `WarStormer` SET `Required_ID`='0' WHERE `Level`='8';</v>
      </c>
      <c r="AE120" t="str">
        <f t="shared" si="12"/>
        <v>UPDATE `WarStormer` SET `RequiredLevel`='0' WHERE `Level`='8';</v>
      </c>
    </row>
    <row r="121" spans="1:31" x14ac:dyDescent="0.25">
      <c r="A121" s="18">
        <v>9</v>
      </c>
      <c r="B121" s="73">
        <v>544</v>
      </c>
      <c r="C121" s="20">
        <v>103295</v>
      </c>
      <c r="D121" s="103">
        <v>8.1999999999999993</v>
      </c>
      <c r="E121" s="103">
        <v>4.4000000000000004</v>
      </c>
      <c r="F121" s="103">
        <v>21.65</v>
      </c>
      <c r="G121" s="95">
        <v>623581</v>
      </c>
      <c r="H121" s="95">
        <v>558817</v>
      </c>
      <c r="I121" s="95">
        <v>576982</v>
      </c>
      <c r="J121" s="95">
        <v>823042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11"/>
        <v>UPDATE `WarStormer` SET `TrainingTime`='544' WHERE `Level`='9';</v>
      </c>
      <c r="S121" t="str">
        <f t="shared" si="12"/>
        <v>UPDATE `WarStormer` SET `MightBonus`='103295' WHERE `Level`='9';</v>
      </c>
      <c r="T121" t="str">
        <f t="shared" si="12"/>
        <v>UPDATE `WarStormer` SET `Attack`='8.2' WHERE `Level`='9';</v>
      </c>
      <c r="U121" t="str">
        <f t="shared" si="12"/>
        <v>UPDATE `WarStormer` SET `Defend`='4.4' WHERE `Level`='9';</v>
      </c>
      <c r="V121" t="str">
        <f t="shared" si="12"/>
        <v>UPDATE `WarStormer` SET `Health`='21.65' WHERE `Level`='9';</v>
      </c>
      <c r="W121" t="str">
        <f t="shared" si="12"/>
        <v>UPDATE `WarStormer` SET `FoodCost`='623581' WHERE `Level`='9';</v>
      </c>
      <c r="X121" t="str">
        <f t="shared" si="12"/>
        <v>UPDATE `WarStormer` SET `WoodCost`='558817' WHERE `Level`='9';</v>
      </c>
      <c r="Y121" t="str">
        <f t="shared" si="12"/>
        <v>UPDATE `WarStormer` SET `StoneCost`='576982' WHERE `Level`='9';</v>
      </c>
      <c r="Z121" t="str">
        <f t="shared" si="12"/>
        <v>UPDATE `WarStormer` SET `MetalCost`='823042' WHERE `Level`='9';</v>
      </c>
      <c r="AA121" t="str">
        <f t="shared" si="12"/>
        <v>UPDATE `WarStormer` SET `TimeMin`='2d 12h:45m:00' WHERE `Level`='9';</v>
      </c>
      <c r="AB121" t="str">
        <f t="shared" si="12"/>
        <v>UPDATE `WarStormer` SET `TimeInt`='218700' WHERE `Level`='9';</v>
      </c>
      <c r="AC121" t="str">
        <f t="shared" si="12"/>
        <v>UPDATE `WarStormer` SET `Required`='' WHERE `Level`='9';</v>
      </c>
      <c r="AD121" t="str">
        <f t="shared" si="12"/>
        <v>UPDATE `WarStormer` SET `Required_ID`='0' WHERE `Level`='9';</v>
      </c>
      <c r="AE121" t="str">
        <f t="shared" si="12"/>
        <v>UPDATE `WarStormer` SET `RequiredLevel`='0' WHERE `Level`='9';</v>
      </c>
    </row>
    <row r="122" spans="1:31" x14ac:dyDescent="0.25">
      <c r="A122" s="18">
        <v>10</v>
      </c>
      <c r="B122" s="73">
        <v>537</v>
      </c>
      <c r="C122" s="20">
        <v>123950</v>
      </c>
      <c r="D122" s="103">
        <v>8.35</v>
      </c>
      <c r="E122" s="103">
        <v>4.45</v>
      </c>
      <c r="F122" s="103">
        <v>21.85</v>
      </c>
      <c r="G122" s="95">
        <v>705588</v>
      </c>
      <c r="H122" s="95">
        <v>693022</v>
      </c>
      <c r="I122" s="95">
        <v>710359</v>
      </c>
      <c r="J122" s="95">
        <v>989791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11"/>
        <v>UPDATE `WarStormer` SET `TrainingTime`='537' WHERE `Level`='10';</v>
      </c>
      <c r="S122" t="str">
        <f t="shared" si="12"/>
        <v>UPDATE `WarStormer` SET `MightBonus`='123950' WHERE `Level`='10';</v>
      </c>
      <c r="T122" t="str">
        <f t="shared" si="12"/>
        <v>UPDATE `WarStormer` SET `Attack`='8.35' WHERE `Level`='10';</v>
      </c>
      <c r="U122" t="str">
        <f t="shared" si="12"/>
        <v>UPDATE `WarStormer` SET `Defend`='4.45' WHERE `Level`='10';</v>
      </c>
      <c r="V122" t="str">
        <f t="shared" si="12"/>
        <v>UPDATE `WarStormer` SET `Health`='21.85' WHERE `Level`='10';</v>
      </c>
      <c r="W122" t="str">
        <f t="shared" si="12"/>
        <v>UPDATE `WarStormer` SET `FoodCost`='705588' WHERE `Level`='10';</v>
      </c>
      <c r="X122" t="str">
        <f t="shared" si="12"/>
        <v>UPDATE `WarStormer` SET `WoodCost`='693022' WHERE `Level`='10';</v>
      </c>
      <c r="Y122" t="str">
        <f t="shared" si="12"/>
        <v>UPDATE `WarStormer` SET `StoneCost`='710359' WHERE `Level`='10';</v>
      </c>
      <c r="Z122" t="str">
        <f t="shared" si="12"/>
        <v>UPDATE `WarStormer` SET `MetalCost`='989791' WHERE `Level`='10';</v>
      </c>
      <c r="AA122" t="str">
        <f t="shared" si="12"/>
        <v>UPDATE `WarStormer` SET `TimeMin`='3d 0h:54m:00' WHERE `Level`='10';</v>
      </c>
      <c r="AB122" t="str">
        <f t="shared" si="12"/>
        <v>UPDATE `WarStormer` SET `TimeInt`='262440' WHERE `Level`='10';</v>
      </c>
      <c r="AC122" t="str">
        <f t="shared" si="12"/>
        <v>UPDATE `WarStormer` SET `Required`='' WHERE `Level`='10';</v>
      </c>
      <c r="AD122" t="str">
        <f t="shared" si="12"/>
        <v>UPDATE `WarStormer` SET `Required_ID`='0' WHERE `Level`='10';</v>
      </c>
      <c r="AE122" t="str">
        <f t="shared" si="12"/>
        <v>UPDATE `WarStormer` SET `RequiredLevel`='0' WHERE `Level`='10';</v>
      </c>
    </row>
    <row r="123" spans="1:31" x14ac:dyDescent="0.25">
      <c r="A123" s="18">
        <v>11</v>
      </c>
      <c r="B123" s="73">
        <v>530</v>
      </c>
      <c r="C123" s="20">
        <v>148736</v>
      </c>
      <c r="D123" s="103">
        <v>8.5</v>
      </c>
      <c r="E123" s="103">
        <v>4.5</v>
      </c>
      <c r="F123" s="103">
        <v>22.05</v>
      </c>
      <c r="G123" s="95">
        <v>883807</v>
      </c>
      <c r="H123" s="95">
        <v>798993</v>
      </c>
      <c r="I123" s="95">
        <v>830811</v>
      </c>
      <c r="J123" s="95">
        <v>1204830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11"/>
        <v>UPDATE `WarStormer` SET `TrainingTime`='530' WHERE `Level`='11';</v>
      </c>
      <c r="S123" t="str">
        <f t="shared" si="12"/>
        <v>UPDATE `WarStormer` SET `MightBonus`='148736' WHERE `Level`='11';</v>
      </c>
      <c r="T123" t="str">
        <f t="shared" si="12"/>
        <v>UPDATE `WarStormer` SET `Attack`='8.5' WHERE `Level`='11';</v>
      </c>
      <c r="U123" t="str">
        <f t="shared" si="12"/>
        <v>UPDATE `WarStormer` SET `Defend`='4.5' WHERE `Level`='11';</v>
      </c>
      <c r="V123" t="str">
        <f t="shared" si="12"/>
        <v>UPDATE `WarStormer` SET `Health`='22.05' WHERE `Level`='11';</v>
      </c>
      <c r="W123" t="str">
        <f t="shared" si="12"/>
        <v>UPDATE `WarStormer` SET `FoodCost`='883807' WHERE `Level`='11';</v>
      </c>
      <c r="X123" t="str">
        <f t="shared" si="12"/>
        <v>UPDATE `WarStormer` SET `WoodCost`='798993' WHERE `Level`='11';</v>
      </c>
      <c r="Y123" t="str">
        <f t="shared" si="12"/>
        <v>UPDATE `WarStormer` SET `StoneCost`='830811' WHERE `Level`='11';</v>
      </c>
      <c r="Z123" t="str">
        <f t="shared" si="12"/>
        <v>UPDATE `WarStormer` SET `MetalCost`='1204830' WHERE `Level`='11';</v>
      </c>
      <c r="AA123" t="str">
        <f t="shared" si="12"/>
        <v>UPDATE `WarStormer` SET `TimeMin`='3d 15h:28m:48' WHERE `Level`='11';</v>
      </c>
      <c r="AB123" t="str">
        <f t="shared" si="12"/>
        <v>UPDATE `WarStormer` SET `TimeInt`='314928' WHERE `Level`='11';</v>
      </c>
      <c r="AC123" t="str">
        <f t="shared" si="12"/>
        <v>UPDATE `WarStormer` SET `Required`='' WHERE `Level`='11';</v>
      </c>
      <c r="AD123" t="str">
        <f t="shared" si="12"/>
        <v>UPDATE `WarStormer` SET `Required_ID`='0' WHERE `Level`='11';</v>
      </c>
      <c r="AE123" t="str">
        <f t="shared" si="12"/>
        <v>UPDATE `WarStormer` SET `RequiredLevel`='0' WHERE `Level`='11';</v>
      </c>
    </row>
    <row r="124" spans="1:31" x14ac:dyDescent="0.25">
      <c r="A124" s="18">
        <v>12</v>
      </c>
      <c r="B124" s="73">
        <v>523</v>
      </c>
      <c r="C124" s="20">
        <v>178479</v>
      </c>
      <c r="D124" s="103">
        <v>8.65</v>
      </c>
      <c r="E124" s="103">
        <v>4.55</v>
      </c>
      <c r="F124" s="103">
        <v>22.25</v>
      </c>
      <c r="G124" s="95">
        <v>1015339</v>
      </c>
      <c r="H124" s="95">
        <v>969031</v>
      </c>
      <c r="I124" s="95">
        <v>1050412</v>
      </c>
      <c r="J124" s="95">
        <v>1427236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11"/>
        <v>UPDATE `WarStormer` SET `TrainingTime`='523' WHERE `Level`='12';</v>
      </c>
      <c r="S124" t="str">
        <f t="shared" si="12"/>
        <v>UPDATE `WarStormer` SET `MightBonus`='178479' WHERE `Level`='12';</v>
      </c>
      <c r="T124" t="str">
        <f t="shared" si="12"/>
        <v>UPDATE `WarStormer` SET `Attack`='8.65' WHERE `Level`='12';</v>
      </c>
      <c r="U124" t="str">
        <f t="shared" si="12"/>
        <v>UPDATE `WarStormer` SET `Defend`='4.55' WHERE `Level`='12';</v>
      </c>
      <c r="V124" t="str">
        <f t="shared" si="12"/>
        <v>UPDATE `WarStormer` SET `Health`='22.25' WHERE `Level`='12';</v>
      </c>
      <c r="W124" t="str">
        <f t="shared" si="12"/>
        <v>UPDATE `WarStormer` SET `FoodCost`='1015339' WHERE `Level`='12';</v>
      </c>
      <c r="X124" t="str">
        <f t="shared" si="12"/>
        <v>UPDATE `WarStormer` SET `WoodCost`='969031' WHERE `Level`='12';</v>
      </c>
      <c r="Y124" t="str">
        <f t="shared" si="12"/>
        <v>UPDATE `WarStormer` SET `StoneCost`='1050412' WHERE `Level`='12';</v>
      </c>
      <c r="Z124" t="str">
        <f t="shared" si="12"/>
        <v>UPDATE `WarStormer` SET `MetalCost`='1427236' WHERE `Level`='12';</v>
      </c>
      <c r="AA124" t="str">
        <f t="shared" si="12"/>
        <v>UPDATE `WarStormer` SET `TimeMin`='4d 8h:58m:34' WHERE `Level`='12';</v>
      </c>
      <c r="AB124" t="str">
        <f t="shared" si="12"/>
        <v>UPDATE `WarStormer` SET `TimeInt`='377914' WHERE `Level`='12';</v>
      </c>
      <c r="AC124" t="str">
        <f t="shared" si="12"/>
        <v>UPDATE `WarStormer` SET `Required`='' WHERE `Level`='12';</v>
      </c>
      <c r="AD124" t="str">
        <f t="shared" si="12"/>
        <v>UPDATE `WarStormer` SET `Required_ID`='0' WHERE `Level`='12';</v>
      </c>
      <c r="AE124" t="str">
        <f t="shared" si="12"/>
        <v>UPDATE `WarStormer` SET `RequiredLevel`='0' WHERE `Level`='12';</v>
      </c>
    </row>
    <row r="125" spans="1:31" x14ac:dyDescent="0.25">
      <c r="A125" s="18">
        <v>13</v>
      </c>
      <c r="B125" s="73">
        <v>516</v>
      </c>
      <c r="C125" s="20">
        <v>214172</v>
      </c>
      <c r="D125" s="103">
        <v>8.8000000000000007</v>
      </c>
      <c r="E125" s="103">
        <v>4.5999999999999996</v>
      </c>
      <c r="F125" s="103">
        <v>22.45</v>
      </c>
      <c r="G125" s="95">
        <v>1228948</v>
      </c>
      <c r="H125" s="95">
        <v>1212286</v>
      </c>
      <c r="I125" s="95">
        <v>1201732</v>
      </c>
      <c r="J125" s="95">
        <v>1711377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11"/>
        <v>UPDATE `WarStormer` SET `TrainingTime`='516' WHERE `Level`='13';</v>
      </c>
      <c r="S125" t="str">
        <f t="shared" si="12"/>
        <v>UPDATE `WarStormer` SET `MightBonus`='214172' WHERE `Level`='13';</v>
      </c>
      <c r="T125" t="str">
        <f t="shared" si="12"/>
        <v>UPDATE `WarStormer` SET `Attack`='8.8' WHERE `Level`='13';</v>
      </c>
      <c r="U125" t="str">
        <f t="shared" si="12"/>
        <v>UPDATE `WarStormer` SET `Defend`='4.6' WHERE `Level`='13';</v>
      </c>
      <c r="V125" t="str">
        <f t="shared" si="12"/>
        <v>UPDATE `WarStormer` SET `Health`='22.45' WHERE `Level`='13';</v>
      </c>
      <c r="W125" t="str">
        <f t="shared" si="12"/>
        <v>UPDATE `WarStormer` SET `FoodCost`='1228948' WHERE `Level`='13';</v>
      </c>
      <c r="X125" t="str">
        <f t="shared" si="12"/>
        <v>UPDATE `WarStormer` SET `WoodCost`='1212286' WHERE `Level`='13';</v>
      </c>
      <c r="Y125" t="str">
        <f t="shared" si="12"/>
        <v>UPDATE `WarStormer` SET `StoneCost`='1201732' WHERE `Level`='13';</v>
      </c>
      <c r="Z125" t="str">
        <f t="shared" si="12"/>
        <v>UPDATE `WarStormer` SET `MetalCost`='1711377' WHERE `Level`='13';</v>
      </c>
      <c r="AA125" t="str">
        <f t="shared" si="12"/>
        <v>UPDATE `WarStormer` SET `TimeMin`='5d 5h:58m:18' WHERE `Level`='13';</v>
      </c>
      <c r="AB125" t="str">
        <f t="shared" si="12"/>
        <v>UPDATE `WarStormer` SET `TimeInt`='453498' WHERE `Level`='13';</v>
      </c>
      <c r="AC125" t="str">
        <f t="shared" si="12"/>
        <v>UPDATE `WarStormer` SET `Required`='' WHERE `Level`='13';</v>
      </c>
      <c r="AD125" t="str">
        <f t="shared" si="12"/>
        <v>UPDATE `WarStormer` SET `Required_ID`='0' WHERE `Level`='13';</v>
      </c>
      <c r="AE125" t="str">
        <f t="shared" si="12"/>
        <v>UPDATE `WarStormer` SET `RequiredLevel`='0' WHERE `Level`='13';</v>
      </c>
    </row>
    <row r="126" spans="1:31" x14ac:dyDescent="0.25">
      <c r="A126" s="18">
        <v>14</v>
      </c>
      <c r="B126" s="73">
        <v>509</v>
      </c>
      <c r="C126" s="20">
        <v>257002</v>
      </c>
      <c r="D126" s="103">
        <v>8.9499999999999993</v>
      </c>
      <c r="E126" s="103">
        <v>4.6500000000000004</v>
      </c>
      <c r="F126" s="103">
        <v>22.65</v>
      </c>
      <c r="G126" s="95">
        <v>1461724</v>
      </c>
      <c r="H126" s="95">
        <v>1426822</v>
      </c>
      <c r="I126" s="95">
        <v>1435573</v>
      </c>
      <c r="J126" s="95">
        <v>2100931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11"/>
        <v>UPDATE `WarStormer` SET `TrainingTime`='509' WHERE `Level`='14';</v>
      </c>
      <c r="S126" t="str">
        <f t="shared" si="12"/>
        <v>UPDATE `WarStormer` SET `MightBonus`='257002' WHERE `Level`='14';</v>
      </c>
      <c r="T126" t="str">
        <f t="shared" si="12"/>
        <v>UPDATE `WarStormer` SET `Attack`='8.95' WHERE `Level`='14';</v>
      </c>
      <c r="U126" t="str">
        <f t="shared" si="12"/>
        <v>UPDATE `WarStormer` SET `Defend`='4.65' WHERE `Level`='14';</v>
      </c>
      <c r="V126" t="str">
        <f t="shared" si="12"/>
        <v>UPDATE `WarStormer` SET `Health`='22.65' WHERE `Level`='14';</v>
      </c>
      <c r="W126" t="str">
        <f t="shared" si="12"/>
        <v>UPDATE `WarStormer` SET `FoodCost`='1461724' WHERE `Level`='14';</v>
      </c>
      <c r="X126" t="str">
        <f t="shared" si="12"/>
        <v>UPDATE `WarStormer` SET `WoodCost`='1426822' WHERE `Level`='14';</v>
      </c>
      <c r="Y126" t="str">
        <f t="shared" si="12"/>
        <v>UPDATE `WarStormer` SET `StoneCost`='1435573' WHERE `Level`='14';</v>
      </c>
      <c r="Z126" t="str">
        <f t="shared" si="12"/>
        <v>UPDATE `WarStormer` SET `MetalCost`='2100931' WHERE `Level`='14';</v>
      </c>
      <c r="AA126" t="str">
        <f t="shared" si="12"/>
        <v>UPDATE `WarStormer` SET `TimeMin`='6d 7h:09m:58' WHERE `Level`='14';</v>
      </c>
      <c r="AB126" t="str">
        <f t="shared" si="12"/>
        <v>UPDATE `WarStormer` SET `TimeInt`='544198' WHERE `Level`='14';</v>
      </c>
      <c r="AC126" t="str">
        <f t="shared" si="12"/>
        <v>UPDATE `WarStormer` SET `Required`='' WHERE `Level`='14';</v>
      </c>
      <c r="AD126" t="str">
        <f t="shared" si="12"/>
        <v>UPDATE `WarStormer` SET `Required_ID`='0' WHERE `Level`='14';</v>
      </c>
      <c r="AE126" t="str">
        <f t="shared" si="12"/>
        <v>UPDATE `WarStormer` SET `RequiredLevel`='0' WHERE `Level`='14';</v>
      </c>
    </row>
    <row r="127" spans="1:31" x14ac:dyDescent="0.25">
      <c r="A127" s="18">
        <v>15</v>
      </c>
      <c r="B127" s="73">
        <v>506</v>
      </c>
      <c r="C127" s="20">
        <v>385494</v>
      </c>
      <c r="D127" s="103">
        <v>9.1</v>
      </c>
      <c r="E127" s="103">
        <v>4.7</v>
      </c>
      <c r="F127" s="103">
        <v>22.85</v>
      </c>
      <c r="G127" s="95">
        <v>2300461</v>
      </c>
      <c r="H127" s="95">
        <v>2084832</v>
      </c>
      <c r="I127" s="95">
        <v>2153848</v>
      </c>
      <c r="J127" s="95">
        <v>3098245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11"/>
        <v>UPDATE `WarStormer` SET `TrainingTime`='506' WHERE `Level`='15';</v>
      </c>
      <c r="S127" t="str">
        <f t="shared" si="12"/>
        <v>UPDATE `WarStormer` SET `MightBonus`='385494' WHERE `Level`='15';</v>
      </c>
      <c r="T127" t="str">
        <f t="shared" si="12"/>
        <v>UPDATE `WarStormer` SET `Attack`='9.1' WHERE `Level`='15';</v>
      </c>
      <c r="U127" t="str">
        <f t="shared" si="12"/>
        <v>UPDATE `WarStormer` SET `Defend`='4.7' WHERE `Level`='15';</v>
      </c>
      <c r="V127" t="str">
        <f t="shared" si="12"/>
        <v>UPDATE `WarStormer` SET `Health`='22.85' WHERE `Level`='15';</v>
      </c>
      <c r="W127" t="str">
        <f t="shared" si="12"/>
        <v>UPDATE `WarStormer` SET `FoodCost`='2300461' WHERE `Level`='15';</v>
      </c>
      <c r="X127" t="str">
        <f t="shared" si="12"/>
        <v>UPDATE `WarStormer` SET `WoodCost`='2084832' WHERE `Level`='15';</v>
      </c>
      <c r="Y127" t="str">
        <f t="shared" si="12"/>
        <v>UPDATE `WarStormer` SET `StoneCost`='2153848' WHERE `Level`='15';</v>
      </c>
      <c r="Z127" t="str">
        <f t="shared" si="12"/>
        <v>UPDATE `WarStormer` SET `MetalCost`='3098245' WHERE `Level`='15';</v>
      </c>
      <c r="AA127" t="str">
        <f t="shared" si="12"/>
        <v>UPDATE `WarStormer` SET `TimeMin`='9d 10h:44m:58' WHERE `Level`='15';</v>
      </c>
      <c r="AB127" t="str">
        <f t="shared" si="12"/>
        <v>UPDATE `WarStormer` SET `TimeInt`='816298' WHERE `Level`='15';</v>
      </c>
      <c r="AC127" t="str">
        <f t="shared" si="12"/>
        <v>UPDATE `WarStormer` SET `Required`='' WHERE `Level`='15';</v>
      </c>
      <c r="AD127" t="str">
        <f t="shared" si="12"/>
        <v>UPDATE `WarStormer` SET `Required_ID`='0' WHERE `Level`='15';</v>
      </c>
      <c r="AE127" t="str">
        <f t="shared" si="12"/>
        <v>UPDATE `WarStormer` SET `RequiredLevel`='0' WHERE `Level`='15';</v>
      </c>
    </row>
    <row r="128" spans="1:31" x14ac:dyDescent="0.25">
      <c r="A128" s="18">
        <v>16</v>
      </c>
      <c r="B128" s="73">
        <v>503</v>
      </c>
      <c r="C128" s="20">
        <v>963701</v>
      </c>
      <c r="D128" s="103">
        <v>9.25</v>
      </c>
      <c r="E128" s="103">
        <v>4.75</v>
      </c>
      <c r="F128" s="103">
        <v>23.05</v>
      </c>
      <c r="G128" s="95">
        <v>5571121</v>
      </c>
      <c r="H128" s="95">
        <v>5211913</v>
      </c>
      <c r="I128" s="95">
        <v>5397508</v>
      </c>
      <c r="J128" s="95">
        <v>7911943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11"/>
        <v>UPDATE `WarStormer` SET `TrainingTime`='503' WHERE `Level`='16';</v>
      </c>
      <c r="S128" t="str">
        <f t="shared" si="12"/>
        <v>UPDATE `WarStormer` SET `MightBonus`='963701' WHERE `Level`='16';</v>
      </c>
      <c r="T128" t="str">
        <f t="shared" si="12"/>
        <v>UPDATE `WarStormer` SET `Attack`='9.25' WHERE `Level`='16';</v>
      </c>
      <c r="U128" t="str">
        <f t="shared" si="12"/>
        <v>UPDATE `WarStormer` SET `Defend`='4.75' WHERE `Level`='16';</v>
      </c>
      <c r="V128" t="str">
        <f t="shared" si="12"/>
        <v>UPDATE `WarStormer` SET `Health`='23.05' WHERE `Level`='16';</v>
      </c>
      <c r="W128" t="str">
        <f t="shared" si="12"/>
        <v>UPDATE `WarStormer` SET `FoodCost`='5571121' WHERE `Level`='16';</v>
      </c>
      <c r="X128" t="str">
        <f t="shared" si="12"/>
        <v>UPDATE `WarStormer` SET `WoodCost`='5211913' WHERE `Level`='16';</v>
      </c>
      <c r="Y128" t="str">
        <f t="shared" si="12"/>
        <v>UPDATE `WarStormer` SET `StoneCost`='5397508' WHERE `Level`='16';</v>
      </c>
      <c r="Z128" t="str">
        <f t="shared" si="12"/>
        <v>UPDATE `WarStormer` SET `MetalCost`='7911943' WHERE `Level`='16';</v>
      </c>
      <c r="AA128" t="str">
        <f t="shared" si="12"/>
        <v>UPDATE `WarStormer` SET `TimeMin`='23d 14h:52m:16' WHERE `Level`='16';</v>
      </c>
      <c r="AB128" t="str">
        <f t="shared" si="12"/>
        <v>UPDATE `WarStormer` SET `TimeInt`='2040736' WHERE `Level`='16';</v>
      </c>
      <c r="AC128" t="str">
        <f t="shared" si="12"/>
        <v>UPDATE `WarStormer` SET `Required`='' WHERE `Level`='16';</v>
      </c>
      <c r="AD128" t="str">
        <f t="shared" si="12"/>
        <v>UPDATE `WarStormer` SET `Required_ID`='0' WHERE `Level`='16';</v>
      </c>
      <c r="AE128" t="str">
        <f t="shared" si="12"/>
        <v>UPDATE `WarStormer` SET `RequiredLevel`='0' WHERE `Level`='16';</v>
      </c>
    </row>
    <row r="129" spans="1:31" x14ac:dyDescent="0.25">
      <c r="A129" s="18">
        <v>17</v>
      </c>
      <c r="B129" s="73">
        <v>500</v>
      </c>
      <c r="C129" s="20">
        <v>1445540</v>
      </c>
      <c r="D129" s="103">
        <v>9.4</v>
      </c>
      <c r="E129" s="103">
        <v>4.8</v>
      </c>
      <c r="F129" s="103">
        <v>23.25</v>
      </c>
      <c r="G129" s="95">
        <v>8401551</v>
      </c>
      <c r="H129" s="95">
        <v>7826815</v>
      </c>
      <c r="I129" s="95">
        <v>8078296</v>
      </c>
      <c r="J129" s="95">
        <v>11831854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11"/>
        <v>UPDATE `WarStormer` SET `TrainingTime`='500' WHERE `Level`='17';</v>
      </c>
      <c r="S129" t="str">
        <f t="shared" ref="S129:AE132" si="13">CONCATENATE($Q$112,S$112,$Q$113,C129,$Q$114,$A129,$Q$115)</f>
        <v>UPDATE `WarStormer` SET `MightBonus`='1445540' WHERE `Level`='17';</v>
      </c>
      <c r="T129" t="str">
        <f t="shared" si="13"/>
        <v>UPDATE `WarStormer` SET `Attack`='9.4' WHERE `Level`='17';</v>
      </c>
      <c r="U129" t="str">
        <f t="shared" si="13"/>
        <v>UPDATE `WarStormer` SET `Defend`='4.8' WHERE `Level`='17';</v>
      </c>
      <c r="V129" t="str">
        <f t="shared" si="13"/>
        <v>UPDATE `WarStormer` SET `Health`='23.25' WHERE `Level`='17';</v>
      </c>
      <c r="W129" t="str">
        <f t="shared" si="13"/>
        <v>UPDATE `WarStormer` SET `FoodCost`='8401551' WHERE `Level`='17';</v>
      </c>
      <c r="X129" t="str">
        <f t="shared" si="13"/>
        <v>UPDATE `WarStormer` SET `WoodCost`='7826815' WHERE `Level`='17';</v>
      </c>
      <c r="Y129" t="str">
        <f t="shared" si="13"/>
        <v>UPDATE `WarStormer` SET `StoneCost`='8078296' WHERE `Level`='17';</v>
      </c>
      <c r="Z129" t="str">
        <f t="shared" si="13"/>
        <v>UPDATE `WarStormer` SET `MetalCost`='11831854' WHERE `Level`='17';</v>
      </c>
      <c r="AA129" t="str">
        <f t="shared" si="13"/>
        <v>UPDATE `WarStormer` SET `TimeMin`='35d 10h:18m:22' WHERE `Level`='17';</v>
      </c>
      <c r="AB129" t="str">
        <f t="shared" si="13"/>
        <v>UPDATE `WarStormer` SET `TimeInt`='3061102' WHERE `Level`='17';</v>
      </c>
      <c r="AC129" t="str">
        <f t="shared" si="13"/>
        <v>UPDATE `WarStormer` SET `Required`='' WHERE `Level`='17';</v>
      </c>
      <c r="AD129" t="str">
        <f t="shared" si="13"/>
        <v>UPDATE `WarStormer` SET `Required_ID`='0' WHERE `Level`='17';</v>
      </c>
      <c r="AE129" t="str">
        <f t="shared" si="13"/>
        <v>UPDATE `WarStormer` SET `RequiredLevel`='0' WHERE `Level`='17';</v>
      </c>
    </row>
    <row r="130" spans="1:31" x14ac:dyDescent="0.25">
      <c r="A130" s="18">
        <v>18</v>
      </c>
      <c r="B130" s="73">
        <v>497</v>
      </c>
      <c r="C130" s="20">
        <v>2891060</v>
      </c>
      <c r="D130" s="103">
        <v>9.5500000000000007</v>
      </c>
      <c r="E130" s="103">
        <v>4.8499999999999996</v>
      </c>
      <c r="F130" s="103">
        <v>23.45</v>
      </c>
      <c r="G130" s="95">
        <v>17341966</v>
      </c>
      <c r="H130" s="95">
        <v>15653529</v>
      </c>
      <c r="I130" s="95">
        <v>16156314</v>
      </c>
      <c r="J130" s="95">
        <v>23124690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11"/>
        <v>UPDATE `WarStormer` SET `TrainingTime`='497' WHERE `Level`='18';</v>
      </c>
      <c r="S130" t="str">
        <f t="shared" si="13"/>
        <v>UPDATE `WarStormer` SET `MightBonus`='2891060' WHERE `Level`='18';</v>
      </c>
      <c r="T130" t="str">
        <f t="shared" si="13"/>
        <v>UPDATE `WarStormer` SET `Attack`='9.55' WHERE `Level`='18';</v>
      </c>
      <c r="U130" t="str">
        <f t="shared" si="13"/>
        <v>UPDATE `WarStormer` SET `Defend`='4.85' WHERE `Level`='18';</v>
      </c>
      <c r="V130" t="str">
        <f t="shared" si="13"/>
        <v>UPDATE `WarStormer` SET `Health`='23.45' WHERE `Level`='18';</v>
      </c>
      <c r="W130" t="str">
        <f t="shared" si="13"/>
        <v>UPDATE `WarStormer` SET `FoodCost`='17341966' WHERE `Level`='18';</v>
      </c>
      <c r="X130" t="str">
        <f t="shared" si="13"/>
        <v>UPDATE `WarStormer` SET `WoodCost`='15653529' WHERE `Level`='18';</v>
      </c>
      <c r="Y130" t="str">
        <f t="shared" si="13"/>
        <v>UPDATE `WarStormer` SET `StoneCost`='16156314' WHERE `Level`='18';</v>
      </c>
      <c r="Z130" t="str">
        <f t="shared" si="13"/>
        <v>UPDATE `WarStormer` SET `MetalCost`='23124690' WHERE `Level`='18';</v>
      </c>
      <c r="AA130" t="str">
        <f t="shared" si="13"/>
        <v>UPDATE `WarStormer` SET `TimeMin`='70d 20h:36m:42' WHERE `Level`='18';</v>
      </c>
      <c r="AB130" t="str">
        <f t="shared" si="13"/>
        <v>UPDATE `WarStormer` SET `TimeInt`='6122202' WHERE `Level`='18';</v>
      </c>
      <c r="AC130" t="str">
        <f t="shared" si="13"/>
        <v>UPDATE `WarStormer` SET `Required`='' WHERE `Level`='18';</v>
      </c>
      <c r="AD130" t="str">
        <f t="shared" si="13"/>
        <v>UPDATE `WarStormer` SET `Required_ID`='0' WHERE `Level`='18';</v>
      </c>
      <c r="AE130" t="str">
        <f t="shared" si="13"/>
        <v>UPDATE `WarStormer` SET `RequiredLevel`='0' WHERE `Level`='18';</v>
      </c>
    </row>
    <row r="131" spans="1:31" x14ac:dyDescent="0.25">
      <c r="A131" s="18">
        <v>19</v>
      </c>
      <c r="B131" s="73">
        <v>494</v>
      </c>
      <c r="C131" s="20">
        <v>4336578</v>
      </c>
      <c r="D131" s="103">
        <v>9.6999999999999993</v>
      </c>
      <c r="E131" s="103">
        <v>4.9000000000000004</v>
      </c>
      <c r="F131" s="103">
        <v>23.65</v>
      </c>
      <c r="G131" s="95">
        <v>25022517</v>
      </c>
      <c r="H131" s="95">
        <v>23813413</v>
      </c>
      <c r="I131" s="95">
        <v>24227209</v>
      </c>
      <c r="J131" s="95">
        <v>35351350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11"/>
        <v>UPDATE `WarStormer` SET `TrainingTime`='494' WHERE `Level`='19';</v>
      </c>
      <c r="S131" t="str">
        <f t="shared" si="13"/>
        <v>UPDATE `WarStormer` SET `MightBonus`='4336578' WHERE `Level`='19';</v>
      </c>
      <c r="T131" t="str">
        <f t="shared" si="13"/>
        <v>UPDATE `WarStormer` SET `Attack`='9.7' WHERE `Level`='19';</v>
      </c>
      <c r="U131" t="str">
        <f t="shared" si="13"/>
        <v>UPDATE `WarStormer` SET `Defend`='4.9' WHERE `Level`='19';</v>
      </c>
      <c r="V131" t="str">
        <f t="shared" si="13"/>
        <v>UPDATE `WarStormer` SET `Health`='23.65' WHERE `Level`='19';</v>
      </c>
      <c r="W131" t="str">
        <f t="shared" si="13"/>
        <v>UPDATE `WarStormer` SET `FoodCost`='25022517' WHERE `Level`='19';</v>
      </c>
      <c r="X131" t="str">
        <f t="shared" si="13"/>
        <v>UPDATE `WarStormer` SET `WoodCost`='23813413' WHERE `Level`='19';</v>
      </c>
      <c r="Y131" t="str">
        <f t="shared" si="13"/>
        <v>UPDATE `WarStormer` SET `StoneCost`='24227209' WHERE `Level`='19';</v>
      </c>
      <c r="Z131" t="str">
        <f t="shared" si="13"/>
        <v>UPDATE `WarStormer` SET `MetalCost`='35351350' WHERE `Level`='19';</v>
      </c>
      <c r="AA131" t="str">
        <f t="shared" si="13"/>
        <v>UPDATE `WarStormer` SET `TimeMin`='106d 6h:55m:0' WHERE `Level`='19';</v>
      </c>
      <c r="AB131" t="str">
        <f t="shared" si="13"/>
        <v>UPDATE `WarStormer` SET `TimeInt`='9183300' WHERE `Level`='19';</v>
      </c>
      <c r="AC131" t="str">
        <f t="shared" si="13"/>
        <v>UPDATE `WarStormer` SET `Required`='' WHERE `Level`='19';</v>
      </c>
      <c r="AD131" t="str">
        <f t="shared" si="13"/>
        <v>UPDATE `WarStormer` SET `Required_ID`='0' WHERE `Level`='19';</v>
      </c>
      <c r="AE131" t="str">
        <f t="shared" si="13"/>
        <v>UPDATE `WarStormer` SET `RequiredLevel`='0' WHERE `Level`='19';</v>
      </c>
    </row>
    <row r="132" spans="1:31" x14ac:dyDescent="0.25">
      <c r="A132" s="18">
        <v>20</v>
      </c>
      <c r="B132" s="73">
        <v>491</v>
      </c>
      <c r="C132" s="20">
        <v>0</v>
      </c>
      <c r="D132" s="103">
        <v>9.85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11"/>
        <v>UPDATE `WarStormer` SET `TrainingTime`='491' WHERE `Level`='20';</v>
      </c>
      <c r="S132" t="str">
        <f t="shared" si="13"/>
        <v>UPDATE `WarStormer` SET `MightBonus`='0' WHERE `Level`='20';</v>
      </c>
      <c r="T132" t="str">
        <f t="shared" si="13"/>
        <v>UPDATE `WarStormer` SET `Attack`='9.85' WHERE `Level`='20';</v>
      </c>
      <c r="U132" t="str">
        <f t="shared" si="13"/>
        <v>UPDATE `WarStormer` SET `Defend`='4.95' WHERE `Level`='20';</v>
      </c>
      <c r="V132" t="str">
        <f t="shared" si="13"/>
        <v>UPDATE `WarStormer` SET `Health`='23.85' WHERE `Level`='20';</v>
      </c>
      <c r="W132" t="str">
        <f t="shared" si="13"/>
        <v>UPDATE `WarStormer` SET `FoodCost`='0' WHERE `Level`='20';</v>
      </c>
      <c r="X132" t="str">
        <f t="shared" si="13"/>
        <v>UPDATE `WarStormer` SET `WoodCost`='0' WHERE `Level`='20';</v>
      </c>
      <c r="Y132" t="str">
        <f t="shared" si="13"/>
        <v>UPDATE `WarStormer` SET `StoneCost`='0' WHERE `Level`='20';</v>
      </c>
      <c r="Z132" t="str">
        <f t="shared" si="13"/>
        <v>UPDATE `WarStormer` SET `MetalCost`='0' WHERE `Level`='20';</v>
      </c>
      <c r="AA132" t="str">
        <f t="shared" si="13"/>
        <v>UPDATE `WarStormer` SET `TimeMin`='0' WHERE `Level`='20';</v>
      </c>
      <c r="AB132" t="str">
        <f t="shared" si="13"/>
        <v>UPDATE `WarStormer` SET `TimeInt`='0' WHERE `Level`='20';</v>
      </c>
      <c r="AC132" t="str">
        <f t="shared" si="13"/>
        <v>UPDATE `WarStormer` SET `Required`='' WHERE `Level`='20';</v>
      </c>
      <c r="AD132" t="str">
        <f t="shared" si="13"/>
        <v>UPDATE `WarStormer` SET `Required_ID`='0' WHERE `Level`='20';</v>
      </c>
      <c r="AE132" t="str">
        <f t="shared" si="13"/>
        <v>UPDATE `WarStormer`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B4" sqref="B4"/>
    </sheetView>
    <sheetView workbookViewId="1">
      <selection activeCell="R113" sqref="R113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7">
        <v>30</v>
      </c>
      <c r="M3" s="23">
        <v>45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8">
        <v>34</v>
      </c>
      <c r="M4" s="23">
        <v>90</v>
      </c>
      <c r="N4" s="23">
        <v>120</v>
      </c>
      <c r="O4" s="23">
        <v>0</v>
      </c>
      <c r="P4" s="23">
        <v>0</v>
      </c>
      <c r="S4" s="75"/>
      <c r="T4" s="75"/>
    </row>
    <row r="5" spans="1:23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8">
        <v>40</v>
      </c>
      <c r="M5" s="23">
        <v>180</v>
      </c>
      <c r="N5" s="23">
        <v>240</v>
      </c>
      <c r="O5" s="23">
        <v>220</v>
      </c>
      <c r="P5" s="23">
        <v>0</v>
      </c>
      <c r="R5" s="74"/>
      <c r="S5" s="74"/>
    </row>
    <row r="6" spans="1:23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8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136</v>
      </c>
      <c r="B8" s="7" t="s">
        <v>357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</row>
    <row r="11" spans="1:23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7" t="s">
        <v>190</v>
      </c>
      <c r="H11" s="43">
        <v>270</v>
      </c>
      <c r="I11" s="6"/>
      <c r="J11" s="12" t="s">
        <v>137</v>
      </c>
      <c r="K11" s="91">
        <v>21</v>
      </c>
      <c r="M11" s="101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</row>
    <row r="12" spans="1:23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</row>
    <row r="13" spans="1:23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</row>
    <row r="14" spans="1:23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7" t="s">
        <v>193</v>
      </c>
      <c r="H14" s="43">
        <v>1215</v>
      </c>
      <c r="I14" s="6"/>
      <c r="J14" s="12" t="s">
        <v>138</v>
      </c>
      <c r="K14" s="91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</row>
    <row r="15" spans="1:23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</row>
    <row r="16" spans="1:23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7" t="s">
        <v>212</v>
      </c>
      <c r="H19" s="43">
        <v>27338</v>
      </c>
      <c r="I19" s="6" t="s">
        <v>17</v>
      </c>
      <c r="J19" s="12" t="s">
        <v>139</v>
      </c>
      <c r="K19" s="91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0"/>
        <v>UPDATE `ranged` SET `MightBonus`='1742761' WHERE `Level`='17';</v>
      </c>
      <c r="O26" t="str">
        <f t="shared" ref="O26:W29" si="2">CONCATENATE($M$9,C$9,$M$10,C26,$M$11,$A26,$M$12)</f>
        <v>UPDATE `ranged` SET `FoodCost`='31255998' WHERE `Level`='17';</v>
      </c>
      <c r="P26" t="str">
        <f t="shared" si="2"/>
        <v>UPDATE `ranged` SET `WoodCost`='25222144' WHERE `Level`='17';</v>
      </c>
      <c r="Q26" t="str">
        <f t="shared" si="2"/>
        <v>UPDATE `ranged` SET `StoneCost`='19282035' WHERE `Level`='17';</v>
      </c>
      <c r="R26" t="str">
        <f t="shared" si="2"/>
        <v>UPDATE `ranged` SET `MetalCost`='11378087' WHERE `Level`='17';</v>
      </c>
      <c r="S26" t="str">
        <f t="shared" si="2"/>
        <v>UPDATE `ranged` SET `TimeMin`='42d 17h:9m:23' WHERE `Level`='17';</v>
      </c>
      <c r="T26" t="str">
        <f t="shared" si="2"/>
        <v>UPDATE `ranged` SET `TimeInt`='3690563' WHERE `Level`='17';</v>
      </c>
      <c r="U26" t="str">
        <f t="shared" si="2"/>
        <v>UPDATE `ranged` SET `Required`='Farm Lv17' WHERE `Level`='17';</v>
      </c>
      <c r="V26" t="str">
        <f t="shared" si="2"/>
        <v>UPDATE `ranged` SET `Unlock`='' WHERE `Level`='17';</v>
      </c>
      <c r="W26" t="str">
        <f t="shared" si="2"/>
        <v>UPDATE `ranged` SET `Unlock_ID`='0' WHERE `Level`='17';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0"/>
        <v>UPDATE `ranged` SET `MightBonus`='2614144' WHERE `Level`='18';</v>
      </c>
      <c r="O27" t="str">
        <f t="shared" si="2"/>
        <v>UPDATE `ranged` SET `FoodCost`='46883796' WHERE `Level`='18';</v>
      </c>
      <c r="P27" t="str">
        <f t="shared" si="2"/>
        <v>UPDATE `ranged` SET `WoodCost`='37833216' WHERE `Level`='18';</v>
      </c>
      <c r="Q27" t="str">
        <f t="shared" si="2"/>
        <v>UPDATE `ranged` SET `StoneCost`='28923302' WHERE `Level`='18';</v>
      </c>
      <c r="R27" t="str">
        <f t="shared" si="2"/>
        <v>UPDATE `ranged` SET `MetalCost`='17067111' WHERE `Level`='18';</v>
      </c>
      <c r="S27" t="str">
        <f t="shared" si="2"/>
        <v>UPDATE `ranged` SET `TimeMin`='64d 1h:44m:4' WHERE `Level`='18';</v>
      </c>
      <c r="T27" t="str">
        <f t="shared" si="2"/>
        <v>UPDATE `ranged` SET `TimeInt`='5535844' WHERE `Level`='18';</v>
      </c>
      <c r="U27" t="str">
        <f t="shared" si="2"/>
        <v>UPDATE `ranged` SET `Required`='Farm Lv18' WHERE `Level`='18';</v>
      </c>
      <c r="V27" t="str">
        <f t="shared" si="2"/>
        <v>UPDATE `ranged` SET `Unlock`='' WHERE `Level`='18';</v>
      </c>
      <c r="W27" t="str">
        <f t="shared" si="2"/>
        <v>UPDATE `ranged` SET `Unlock_ID`='0' WHERE `Level`='18';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0"/>
        <v>UPDATE `ranged` SET `MightBonus`='5228293' WHERE `Level`='19';</v>
      </c>
      <c r="O28" t="str">
        <f t="shared" si="2"/>
        <v>UPDATE `ranged` SET `FoodCost`='93767947' WHERE `Level`='19';</v>
      </c>
      <c r="P28" t="str">
        <f t="shared" si="2"/>
        <v>UPDATE `ranged` SET `WoodCost`='75665837' WHERE `Level`='19';</v>
      </c>
      <c r="Q28" t="str">
        <f t="shared" si="2"/>
        <v>UPDATE `ranged` SET `StoneCost`='57846809' WHERE `Level`='19';</v>
      </c>
      <c r="R28" t="str">
        <f t="shared" si="2"/>
        <v>UPDATE `ranged` SET `MetalCost`='34134268' WHERE `Level`='19';</v>
      </c>
      <c r="S28" t="str">
        <f t="shared" si="2"/>
        <v>UPDATE `ranged` SET `TimeMin`='128d 3h:28m:8' WHERE `Level`='19';</v>
      </c>
      <c r="T28" t="str">
        <f t="shared" si="2"/>
        <v>UPDATE `ranged` SET `TimeInt`='11071688' WHERE `Level`='19';</v>
      </c>
      <c r="U28" t="str">
        <f t="shared" si="2"/>
        <v>UPDATE `ranged` SET `Required`='Farm Lv19' WHERE `Level`='19';</v>
      </c>
      <c r="V28" t="str">
        <f t="shared" si="2"/>
        <v>UPDATE `ranged` SET `Unlock`='' WHERE `Level`='19';</v>
      </c>
      <c r="W28" t="str">
        <f t="shared" si="2"/>
        <v>UPDATE `ranged`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1">
        <v>24</v>
      </c>
      <c r="N29" t="str">
        <f t="shared" si="0"/>
        <v>UPDATE `ranged` SET `MightBonus`='0' WHERE `Level`='20';</v>
      </c>
      <c r="O29" t="str">
        <f t="shared" si="2"/>
        <v>UPDATE `ranged` SET `FoodCost`='0' WHERE `Level`='20';</v>
      </c>
      <c r="P29" t="str">
        <f t="shared" si="2"/>
        <v>UPDATE `ranged` SET `WoodCost`='0' WHERE `Level`='20';</v>
      </c>
      <c r="Q29" t="str">
        <f t="shared" si="2"/>
        <v>UPDATE `ranged` SET `StoneCost`='0' WHERE `Level`='20';</v>
      </c>
      <c r="R29" t="str">
        <f t="shared" si="2"/>
        <v>UPDATE `ranged` SET `MetalCost`='0' WHERE `Level`='20';</v>
      </c>
      <c r="S29" t="str">
        <f t="shared" si="2"/>
        <v>UPDATE `ranged` SET `TimeMin`='0' WHERE `Level`='20';</v>
      </c>
      <c r="T29" t="str">
        <f t="shared" si="2"/>
        <v>UPDATE `ranged` SET `TimeInt`='0' WHERE `Level`='20';</v>
      </c>
      <c r="U29" t="str">
        <f t="shared" si="2"/>
        <v>UPDATE `ranged` SET `Required`='' WHERE `Level`='20';</v>
      </c>
      <c r="V29" t="str">
        <f t="shared" si="2"/>
        <v>UPDATE `ranged` SET `Unlock`='Bomber' WHERE `Level`='20';</v>
      </c>
      <c r="W29" t="str">
        <f t="shared" si="2"/>
        <v>UPDATE `ranged` SET `Unlock_ID`='24'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D33" s="3">
        <v>2</v>
      </c>
      <c r="E33" s="3">
        <v>1</v>
      </c>
      <c r="F33" s="3">
        <v>3</v>
      </c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80</v>
      </c>
      <c r="C35" s="120">
        <v>170</v>
      </c>
      <c r="D35" s="18">
        <v>2.15</v>
      </c>
      <c r="E35" s="18">
        <v>1.1000000000000001</v>
      </c>
      <c r="F35" s="18">
        <v>3.2</v>
      </c>
      <c r="G35" s="95">
        <v>1870</v>
      </c>
      <c r="H35" s="95">
        <v>3240</v>
      </c>
      <c r="I35" s="95">
        <v>1450</v>
      </c>
      <c r="J35" s="95">
        <v>1790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 t="shared" ref="R35:R54" si="3">CONCATENATE($Q$34,R$34,$Q$35,C35,$Q$36,$A35,$Q$37)</f>
        <v>UPDATE `Slingshot` SET `MightBonus`='170' WHERE `Level`='1';</v>
      </c>
      <c r="S35" t="str">
        <f t="shared" ref="S35:S54" si="4">CONCATENATE($Q$34,S$34,$Q$35,D35,$Q$36,$A35,$Q$37)</f>
        <v>UPDATE `Slingshot` SET `Attack`='2.15' WHERE `Level`='1';</v>
      </c>
      <c r="T35" t="str">
        <f t="shared" ref="T35:AD50" si="5">CONCATENATE($Q$34,T$34,$Q$35,E35,$Q$36,$A35,$Q$37)</f>
        <v>UPDATE `Slingshot` SET `Defend`='1.1' WHERE `Level`='1';</v>
      </c>
      <c r="U35" t="str">
        <f t="shared" si="5"/>
        <v>UPDATE `Slingshot` SET `Health`='3.2' WHERE `Level`='1';</v>
      </c>
      <c r="V35" t="str">
        <f t="shared" si="5"/>
        <v>UPDATE `Slingshot` SET `FoodCost`='1870' WHERE `Level`='1';</v>
      </c>
      <c r="W35" t="str">
        <f t="shared" si="5"/>
        <v>UPDATE `Slingshot` SET `WoodCost`='3240' WHERE `Level`='1';</v>
      </c>
      <c r="X35" t="str">
        <f t="shared" si="5"/>
        <v>UPDATE `Slingshot` SET `StoneCost`='1450' WHERE `Level`='1';</v>
      </c>
      <c r="Y35" t="str">
        <f t="shared" si="5"/>
        <v>UPDATE `Slingshot` SET `MetalCost`='1790' WHERE `Level`='1';</v>
      </c>
      <c r="Z35" t="str">
        <f t="shared" si="5"/>
        <v>UPDATE `Slingshot` SET `TimeMin`='06m:00' WHERE `Level`='1';</v>
      </c>
      <c r="AA35" t="str">
        <f t="shared" si="5"/>
        <v>UPDATE `Slingshot` SET `TimeInt`='360' WHERE `Level`='1';</v>
      </c>
      <c r="AB35" t="str">
        <f t="shared" si="5"/>
        <v>UPDATE `Slingshot` SET `Required`='' WHERE `Level`='1';</v>
      </c>
      <c r="AC35" t="str">
        <f t="shared" si="5"/>
        <v>UPDATE `Slingshot` SET `Required_ID`='0' WHERE `Level`='1';</v>
      </c>
      <c r="AD35" t="str">
        <f t="shared" si="5"/>
        <v>UPDATE `Slingshot` SET `RequiredLevel`='0' WHERE `Level`='1';</v>
      </c>
    </row>
    <row r="36" spans="1:42" x14ac:dyDescent="0.25">
      <c r="A36" s="18">
        <v>2</v>
      </c>
      <c r="B36" s="73">
        <v>76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5">
        <v>4834</v>
      </c>
      <c r="H36" s="95">
        <v>6788</v>
      </c>
      <c r="I36" s="95">
        <v>4747</v>
      </c>
      <c r="J36" s="95">
        <v>4698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si="3"/>
        <v>UPDATE `Slingshot` SET `MightBonus`='424' WHERE `Level`='2';</v>
      </c>
      <c r="S36" t="str">
        <f t="shared" si="4"/>
        <v>UPDATE `Slingshot` SET `Attack`='2.3' WHERE `Level`='2';</v>
      </c>
      <c r="T36" t="str">
        <f t="shared" si="5"/>
        <v>UPDATE `Slingshot` SET `Defend`='1.15' WHERE `Level`='2';</v>
      </c>
      <c r="U36" t="str">
        <f t="shared" si="5"/>
        <v>UPDATE `Slingshot` SET `Health`='3.45' WHERE `Level`='2';</v>
      </c>
      <c r="V36" t="str">
        <f t="shared" si="5"/>
        <v>UPDATE `Slingshot` SET `FoodCost`='4834' WHERE `Level`='2';</v>
      </c>
      <c r="W36" t="str">
        <f t="shared" si="5"/>
        <v>UPDATE `Slingshot` SET `WoodCost`='6788' WHERE `Level`='2';</v>
      </c>
      <c r="X36" t="str">
        <f t="shared" si="5"/>
        <v>UPDATE `Slingshot` SET `StoneCost`='4747' WHERE `Level`='2';</v>
      </c>
      <c r="Y36" t="str">
        <f t="shared" si="5"/>
        <v>UPDATE `Slingshot` SET `MetalCost`='4698' WHERE `Level`='2';</v>
      </c>
      <c r="Z36" t="str">
        <f t="shared" si="5"/>
        <v>UPDATE `Slingshot` SET `TimeMin`='15m:00' WHERE `Level`='2';</v>
      </c>
      <c r="AA36" t="str">
        <f t="shared" si="5"/>
        <v>UPDATE `Slingshot` SET `TimeInt`='900' WHERE `Level`='2';</v>
      </c>
      <c r="AB36" t="str">
        <f t="shared" si="5"/>
        <v>UPDATE `Slingshot` SET `Required`='' WHERE `Level`='2';</v>
      </c>
      <c r="AC36" t="str">
        <f t="shared" si="5"/>
        <v>UPDATE `Slingshot` SET `Required_ID`='0' WHERE `Level`='2';</v>
      </c>
      <c r="AD36" t="str">
        <f t="shared" si="5"/>
        <v>UPDATE `Slingshot` SET `RequiredLevel`='0' WHERE `Level`='2';</v>
      </c>
    </row>
    <row r="37" spans="1:42" x14ac:dyDescent="0.25">
      <c r="A37" s="18">
        <v>3</v>
      </c>
      <c r="B37" s="73">
        <v>72</v>
      </c>
      <c r="C37" s="120">
        <v>680</v>
      </c>
      <c r="D37" s="18">
        <f t="shared" ref="D37:D54" si="6">D36+0.15</f>
        <v>2.4499999999999997</v>
      </c>
      <c r="E37" s="18">
        <f t="shared" ref="E37:E54" si="7">E36+0.05</f>
        <v>1.2000000000000002</v>
      </c>
      <c r="F37" s="18">
        <v>3.6500000000000004</v>
      </c>
      <c r="G37" s="95">
        <v>7734</v>
      </c>
      <c r="H37" s="95">
        <v>10860</v>
      </c>
      <c r="I37" s="95">
        <v>7705</v>
      </c>
      <c r="J37" s="95">
        <v>7546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3"/>
        <v>UPDATE `Slingshot` SET `MightBonus`='680' WHERE `Level`='3';</v>
      </c>
      <c r="S37" t="str">
        <f t="shared" si="4"/>
        <v>UPDATE `Slingshot` SET `Attack`='2.45' WHERE `Level`='3';</v>
      </c>
      <c r="T37" t="str">
        <f t="shared" si="5"/>
        <v>UPDATE `Slingshot` SET `Defend`='1.2' WHERE `Level`='3';</v>
      </c>
      <c r="U37" t="str">
        <f t="shared" si="5"/>
        <v>UPDATE `Slingshot` SET `Health`='3.65' WHERE `Level`='3';</v>
      </c>
      <c r="V37" t="str">
        <f t="shared" si="5"/>
        <v>UPDATE `Slingshot` SET `FoodCost`='7734' WHERE `Level`='3';</v>
      </c>
      <c r="W37" t="str">
        <f t="shared" si="5"/>
        <v>UPDATE `Slingshot` SET `WoodCost`='10860' WHERE `Level`='3';</v>
      </c>
      <c r="X37" t="str">
        <f t="shared" si="5"/>
        <v>UPDATE `Slingshot` SET `StoneCost`='7705' WHERE `Level`='3';</v>
      </c>
      <c r="Y37" t="str">
        <f t="shared" si="5"/>
        <v>UPDATE `Slingshot` SET `MetalCost`='7546' WHERE `Level`='3';</v>
      </c>
      <c r="Z37" t="str">
        <f t="shared" si="5"/>
        <v>UPDATE `Slingshot` SET `TimeMin`='24m:00' WHERE `Level`='3';</v>
      </c>
      <c r="AA37" t="str">
        <f t="shared" si="5"/>
        <v>UPDATE `Slingshot` SET `TimeInt`='1440' WHERE `Level`='3';</v>
      </c>
      <c r="AB37" t="str">
        <f t="shared" si="5"/>
        <v>UPDATE `Slingshot` SET `Required`='' WHERE `Level`='3';</v>
      </c>
      <c r="AC37" t="str">
        <f t="shared" si="5"/>
        <v>UPDATE `Slingshot` SET `Required_ID`='0' WHERE `Level`='3';</v>
      </c>
      <c r="AD37" t="str">
        <f t="shared" si="5"/>
        <v>UPDATE `Slingshot` SET `RequiredLevel`='0' WHERE `Level`='3';</v>
      </c>
    </row>
    <row r="38" spans="1:42" x14ac:dyDescent="0.25">
      <c r="A38" s="18">
        <v>4</v>
      </c>
      <c r="B38" s="73">
        <v>68</v>
      </c>
      <c r="C38" s="120">
        <v>1699</v>
      </c>
      <c r="D38" s="18">
        <f t="shared" si="6"/>
        <v>2.5999999999999996</v>
      </c>
      <c r="E38" s="18">
        <f t="shared" si="7"/>
        <v>1.2500000000000002</v>
      </c>
      <c r="F38" s="18">
        <v>3.8500000000000005</v>
      </c>
      <c r="G38" s="95">
        <v>19286</v>
      </c>
      <c r="H38" s="95">
        <v>28152</v>
      </c>
      <c r="I38" s="95">
        <v>18438</v>
      </c>
      <c r="J38" s="95">
        <v>18942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3"/>
        <v>UPDATE `Slingshot` SET `MightBonus`='1699' WHERE `Level`='4';</v>
      </c>
      <c r="S38" t="str">
        <f t="shared" si="4"/>
        <v>UPDATE `Slingshot` SET `Attack`='2.6' WHERE `Level`='4';</v>
      </c>
      <c r="T38" t="str">
        <f t="shared" si="5"/>
        <v>UPDATE `Slingshot` SET `Defend`='1.25' WHERE `Level`='4';</v>
      </c>
      <c r="U38" t="str">
        <f t="shared" si="5"/>
        <v>UPDATE `Slingshot` SET `Health`='3.85' WHERE `Level`='4';</v>
      </c>
      <c r="V38" t="str">
        <f t="shared" si="5"/>
        <v>UPDATE `Slingshot` SET `FoodCost`='19286' WHERE `Level`='4';</v>
      </c>
      <c r="W38" t="str">
        <f t="shared" si="5"/>
        <v>UPDATE `Slingshot` SET `WoodCost`='28152' WHERE `Level`='4';</v>
      </c>
      <c r="X38" t="str">
        <f t="shared" si="5"/>
        <v>UPDATE `Slingshot` SET `StoneCost`='18438' WHERE `Level`='4';</v>
      </c>
      <c r="Y38" t="str">
        <f t="shared" si="5"/>
        <v>UPDATE `Slingshot` SET `MetalCost`='18942' WHERE `Level`='4';</v>
      </c>
      <c r="Z38" t="str">
        <f t="shared" si="5"/>
        <v>UPDATE `Slingshot` SET `TimeMin`='1h:00m:00' WHERE `Level`='4';</v>
      </c>
      <c r="AA38" t="str">
        <f t="shared" si="5"/>
        <v>UPDATE `Slingshot` SET `TimeInt`='3600' WHERE `Level`='4';</v>
      </c>
      <c r="AB38" t="str">
        <f t="shared" si="5"/>
        <v>UPDATE `Slingshot` SET `Required`='' WHERE `Level`='4';</v>
      </c>
      <c r="AC38" t="str">
        <f t="shared" si="5"/>
        <v>UPDATE `Slingshot` SET `Required_ID`='0' WHERE `Level`='4';</v>
      </c>
      <c r="AD38" t="str">
        <f t="shared" si="5"/>
        <v>UPDATE `Slingshot` SET `RequiredLevel`='0' WHERE `Level`='4';</v>
      </c>
    </row>
    <row r="39" spans="1:42" x14ac:dyDescent="0.25">
      <c r="A39" s="18">
        <v>5</v>
      </c>
      <c r="B39" s="73">
        <v>64</v>
      </c>
      <c r="C39" s="120">
        <v>2549</v>
      </c>
      <c r="D39" s="18">
        <f t="shared" si="6"/>
        <v>2.7499999999999996</v>
      </c>
      <c r="E39" s="18">
        <f t="shared" si="7"/>
        <v>1.3000000000000003</v>
      </c>
      <c r="F39" s="18">
        <v>4.0500000000000007</v>
      </c>
      <c r="G39" s="95">
        <v>28954</v>
      </c>
      <c r="H39" s="95">
        <v>41728</v>
      </c>
      <c r="I39" s="95">
        <v>28232</v>
      </c>
      <c r="J39" s="95">
        <v>28388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3"/>
        <v>UPDATE `Slingshot` SET `MightBonus`='2549' WHERE `Level`='5';</v>
      </c>
      <c r="S39" t="str">
        <f t="shared" si="4"/>
        <v>UPDATE `Slingshot` SET `Attack`='2.75' WHERE `Level`='5';</v>
      </c>
      <c r="T39" t="str">
        <f t="shared" si="5"/>
        <v>UPDATE `Slingshot` SET `Defend`='1.3' WHERE `Level`='5';</v>
      </c>
      <c r="U39" t="str">
        <f t="shared" si="5"/>
        <v>UPDATE `Slingshot` SET `Health`='4.05' WHERE `Level`='5';</v>
      </c>
      <c r="V39" t="str">
        <f t="shared" si="5"/>
        <v>UPDATE `Slingshot` SET `FoodCost`='28954' WHERE `Level`='5';</v>
      </c>
      <c r="W39" t="str">
        <f t="shared" si="5"/>
        <v>UPDATE `Slingshot` SET `WoodCost`='41728' WHERE `Level`='5';</v>
      </c>
      <c r="X39" t="str">
        <f t="shared" si="5"/>
        <v>UPDATE `Slingshot` SET `StoneCost`='28232' WHERE `Level`='5';</v>
      </c>
      <c r="Y39" t="str">
        <f t="shared" si="5"/>
        <v>UPDATE `Slingshot` SET `MetalCost`='28388' WHERE `Level`='5';</v>
      </c>
      <c r="Z39" t="str">
        <f t="shared" si="5"/>
        <v>UPDATE `Slingshot` SET `TimeMin`='1h:30m:00' WHERE `Level`='5';</v>
      </c>
      <c r="AA39" t="str">
        <f t="shared" si="5"/>
        <v>UPDATE `Slingshot` SET `TimeInt`='5400' WHERE `Level`='5';</v>
      </c>
      <c r="AB39" t="str">
        <f t="shared" si="5"/>
        <v>UPDATE `Slingshot` SET `Required`='' WHERE `Level`='5';</v>
      </c>
      <c r="AC39" t="str">
        <f t="shared" si="5"/>
        <v>UPDATE `Slingshot` SET `Required_ID`='0' WHERE `Level`='5';</v>
      </c>
      <c r="AD39" t="str">
        <f t="shared" si="5"/>
        <v>UPDATE `Slingshot` SET `RequiredLevel`='0' WHERE `Level`='5';</v>
      </c>
    </row>
    <row r="40" spans="1:42" x14ac:dyDescent="0.25">
      <c r="A40" s="18">
        <v>6</v>
      </c>
      <c r="B40" s="73">
        <v>60</v>
      </c>
      <c r="C40" s="120">
        <v>5099</v>
      </c>
      <c r="D40" s="18">
        <f t="shared" si="6"/>
        <v>2.8999999999999995</v>
      </c>
      <c r="E40" s="18">
        <f t="shared" si="7"/>
        <v>1.3500000000000003</v>
      </c>
      <c r="F40" s="18">
        <v>4.2500000000000009</v>
      </c>
      <c r="G40" s="95">
        <v>58008</v>
      </c>
      <c r="H40" s="95">
        <v>81756</v>
      </c>
      <c r="I40" s="95">
        <v>56114</v>
      </c>
      <c r="J40" s="95">
        <v>58926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3"/>
        <v>UPDATE `Slingshot` SET `MightBonus`='5099' WHERE `Level`='6';</v>
      </c>
      <c r="S40" t="str">
        <f t="shared" si="4"/>
        <v>UPDATE `Slingshot` SET `Attack`='2.9' WHERE `Level`='6';</v>
      </c>
      <c r="T40" t="str">
        <f t="shared" si="5"/>
        <v>UPDATE `Slingshot` SET `Defend`='1.35' WHERE `Level`='6';</v>
      </c>
      <c r="U40" t="str">
        <f t="shared" si="5"/>
        <v>UPDATE `Slingshot` SET `Health`='4.25' WHERE `Level`='6';</v>
      </c>
      <c r="V40" t="str">
        <f t="shared" si="5"/>
        <v>UPDATE `Slingshot` SET `FoodCost`='58008' WHERE `Level`='6';</v>
      </c>
      <c r="W40" t="str">
        <f t="shared" si="5"/>
        <v>UPDATE `Slingshot` SET `WoodCost`='81756' WHERE `Level`='6';</v>
      </c>
      <c r="X40" t="str">
        <f t="shared" si="5"/>
        <v>UPDATE `Slingshot` SET `StoneCost`='56114' WHERE `Level`='6';</v>
      </c>
      <c r="Y40" t="str">
        <f t="shared" si="5"/>
        <v>UPDATE `Slingshot` SET `MetalCost`='58926' WHERE `Level`='6';</v>
      </c>
      <c r="Z40" t="str">
        <f t="shared" si="5"/>
        <v>UPDATE `Slingshot` SET `TimeMin`='3h:00m:00' WHERE `Level`='6';</v>
      </c>
      <c r="AA40" t="str">
        <f t="shared" si="5"/>
        <v>UPDATE `Slingshot` SET `TimeInt`='10800' WHERE `Level`='6';</v>
      </c>
      <c r="AB40" t="str">
        <f t="shared" si="5"/>
        <v>UPDATE `Slingshot` SET `Required`='' WHERE `Level`='6';</v>
      </c>
      <c r="AC40" t="str">
        <f t="shared" si="5"/>
        <v>UPDATE `Slingshot` SET `Required_ID`='0' WHERE `Level`='6';</v>
      </c>
      <c r="AD40" t="str">
        <f t="shared" si="5"/>
        <v>UPDATE `Slingshot` SET `RequiredLevel`='0' WHERE `Level`='6';</v>
      </c>
    </row>
    <row r="41" spans="1:42" x14ac:dyDescent="0.25">
      <c r="A41" s="18">
        <v>7</v>
      </c>
      <c r="B41" s="73">
        <v>56</v>
      </c>
      <c r="C41" s="120">
        <v>7649</v>
      </c>
      <c r="D41" s="18">
        <f t="shared" si="6"/>
        <v>3.0499999999999994</v>
      </c>
      <c r="E41" s="18">
        <f t="shared" si="7"/>
        <v>1.4000000000000004</v>
      </c>
      <c r="F41" s="18">
        <v>4.4500000000000011</v>
      </c>
      <c r="G41" s="95">
        <v>89462</v>
      </c>
      <c r="H41" s="95">
        <v>124184</v>
      </c>
      <c r="I41" s="95">
        <v>83246</v>
      </c>
      <c r="J41" s="95">
        <v>85414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3"/>
        <v>UPDATE `Slingshot` SET `MightBonus`='7649' WHERE `Level`='7';</v>
      </c>
      <c r="S41" t="str">
        <f t="shared" si="4"/>
        <v>UPDATE `Slingshot` SET `Attack`='3.05' WHERE `Level`='7';</v>
      </c>
      <c r="T41" t="str">
        <f t="shared" si="5"/>
        <v>UPDATE `Slingshot` SET `Defend`='1.4' WHERE `Level`='7';</v>
      </c>
      <c r="U41" t="str">
        <f t="shared" si="5"/>
        <v>UPDATE `Slingshot` SET `Health`='4.45' WHERE `Level`='7';</v>
      </c>
      <c r="V41" t="str">
        <f t="shared" si="5"/>
        <v>UPDATE `Slingshot` SET `FoodCost`='89462' WHERE `Level`='7';</v>
      </c>
      <c r="W41" t="str">
        <f t="shared" si="5"/>
        <v>UPDATE `Slingshot` SET `WoodCost`='124184' WHERE `Level`='7';</v>
      </c>
      <c r="X41" t="str">
        <f t="shared" si="5"/>
        <v>UPDATE `Slingshot` SET `StoneCost`='83246' WHERE `Level`='7';</v>
      </c>
      <c r="Y41" t="str">
        <f t="shared" si="5"/>
        <v>UPDATE `Slingshot` SET `MetalCost`='85414' WHERE `Level`='7';</v>
      </c>
      <c r="Z41" t="str">
        <f t="shared" si="5"/>
        <v>UPDATE `Slingshot` SET `TimeMin`='4h:30m:00' WHERE `Level`='7';</v>
      </c>
      <c r="AA41" t="str">
        <f t="shared" si="5"/>
        <v>UPDATE `Slingshot` SET `TimeInt`='16200' WHERE `Level`='7';</v>
      </c>
      <c r="AB41" t="str">
        <f t="shared" si="5"/>
        <v>UPDATE `Slingshot` SET `Required`='' WHERE `Level`='7';</v>
      </c>
      <c r="AC41" t="str">
        <f t="shared" si="5"/>
        <v>UPDATE `Slingshot` SET `Required_ID`='0' WHERE `Level`='7';</v>
      </c>
      <c r="AD41" t="str">
        <f t="shared" si="5"/>
        <v>UPDATE `Slingshot` SET `RequiredLevel`='0' WHERE `Level`='7';</v>
      </c>
    </row>
    <row r="42" spans="1:42" x14ac:dyDescent="0.25">
      <c r="A42" s="18">
        <v>8</v>
      </c>
      <c r="B42" s="73">
        <v>52</v>
      </c>
      <c r="C42" s="120">
        <v>19124</v>
      </c>
      <c r="D42" s="18">
        <f t="shared" si="6"/>
        <v>3.1999999999999993</v>
      </c>
      <c r="E42" s="18">
        <f t="shared" si="7"/>
        <v>1.4500000000000004</v>
      </c>
      <c r="F42" s="18">
        <v>4.6500000000000012</v>
      </c>
      <c r="G42" s="95">
        <v>227480</v>
      </c>
      <c r="H42" s="95">
        <v>307460</v>
      </c>
      <c r="I42" s="95">
        <v>206915</v>
      </c>
      <c r="J42" s="95">
        <v>214210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3"/>
        <v>UPDATE `Slingshot` SET `MightBonus`='19124' WHERE `Level`='8';</v>
      </c>
      <c r="S42" t="str">
        <f t="shared" si="4"/>
        <v>UPDATE `Slingshot` SET `Attack`='3.2' WHERE `Level`='8';</v>
      </c>
      <c r="T42" t="str">
        <f t="shared" si="5"/>
        <v>UPDATE `Slingshot` SET `Defend`='1.45' WHERE `Level`='8';</v>
      </c>
      <c r="U42" t="str">
        <f t="shared" si="5"/>
        <v>UPDATE `Slingshot` SET `Health`='4.65' WHERE `Level`='8';</v>
      </c>
      <c r="V42" t="str">
        <f t="shared" si="5"/>
        <v>UPDATE `Slingshot` SET `FoodCost`='227480' WHERE `Level`='8';</v>
      </c>
      <c r="W42" t="str">
        <f t="shared" si="5"/>
        <v>UPDATE `Slingshot` SET `WoodCost`='307460' WHERE `Level`='8';</v>
      </c>
      <c r="X42" t="str">
        <f t="shared" si="5"/>
        <v>UPDATE `Slingshot` SET `StoneCost`='206915' WHERE `Level`='8';</v>
      </c>
      <c r="Y42" t="str">
        <f t="shared" si="5"/>
        <v>UPDATE `Slingshot` SET `MetalCost`='214210' WHERE `Level`='8';</v>
      </c>
      <c r="Z42" t="str">
        <f t="shared" si="5"/>
        <v>UPDATE `Slingshot` SET `TimeMin`='11h:15m:00' WHERE `Level`='8';</v>
      </c>
      <c r="AA42" t="str">
        <f t="shared" si="5"/>
        <v>UPDATE `Slingshot` SET `TimeInt`='40500' WHERE `Level`='8';</v>
      </c>
      <c r="AB42" t="str">
        <f t="shared" si="5"/>
        <v>UPDATE `Slingshot` SET `Required`='' WHERE `Level`='8';</v>
      </c>
      <c r="AC42" t="str">
        <f t="shared" si="5"/>
        <v>UPDATE `Slingshot` SET `Required_ID`='0' WHERE `Level`='8';</v>
      </c>
      <c r="AD42" t="str">
        <f t="shared" si="5"/>
        <v>UPDATE `Slingshot` SET `RequiredLevel`='0' WHERE `Level`='8';</v>
      </c>
    </row>
    <row r="43" spans="1:42" x14ac:dyDescent="0.25">
      <c r="A43" s="18">
        <v>9</v>
      </c>
      <c r="B43" s="73">
        <v>48</v>
      </c>
      <c r="C43" s="120">
        <v>28687</v>
      </c>
      <c r="D43" s="18">
        <f t="shared" si="6"/>
        <v>3.3499999999999992</v>
      </c>
      <c r="E43" s="18">
        <f t="shared" si="7"/>
        <v>1.5000000000000004</v>
      </c>
      <c r="F43" s="18">
        <v>4.8500000000000014</v>
      </c>
      <c r="G43" s="95">
        <v>346245</v>
      </c>
      <c r="H43" s="95">
        <v>457190</v>
      </c>
      <c r="I43" s="95">
        <v>310348</v>
      </c>
      <c r="J43" s="95">
        <v>320440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3"/>
        <v>UPDATE `Slingshot` SET `MightBonus`='28687' WHERE `Level`='9';</v>
      </c>
      <c r="S43" t="str">
        <f t="shared" si="4"/>
        <v>UPDATE `Slingshot` SET `Attack`='3.35' WHERE `Level`='9';</v>
      </c>
      <c r="T43" t="str">
        <f t="shared" si="5"/>
        <v>UPDATE `Slingshot` SET `Defend`='1.5' WHERE `Level`='9';</v>
      </c>
      <c r="U43" t="str">
        <f t="shared" si="5"/>
        <v>UPDATE `Slingshot` SET `Health`='4.85' WHERE `Level`='9';</v>
      </c>
      <c r="V43" t="str">
        <f t="shared" si="5"/>
        <v>UPDATE `Slingshot` SET `FoodCost`='346245' WHERE `Level`='9';</v>
      </c>
      <c r="W43" t="str">
        <f t="shared" si="5"/>
        <v>UPDATE `Slingshot` SET `WoodCost`='457190' WHERE `Level`='9';</v>
      </c>
      <c r="X43" t="str">
        <f t="shared" si="5"/>
        <v>UPDATE `Slingshot` SET `StoneCost`='310348' WHERE `Level`='9';</v>
      </c>
      <c r="Y43" t="str">
        <f t="shared" si="5"/>
        <v>UPDATE `Slingshot` SET `MetalCost`='320440' WHERE `Level`='9';</v>
      </c>
      <c r="Z43" t="str">
        <f t="shared" si="5"/>
        <v>UPDATE `Slingshot` SET `TimeMin`='16h:52m:30' WHERE `Level`='9';</v>
      </c>
      <c r="AA43" t="str">
        <f t="shared" si="5"/>
        <v>UPDATE `Slingshot` SET `TimeInt`='60750' WHERE `Level`='9';</v>
      </c>
      <c r="AB43" t="str">
        <f t="shared" si="5"/>
        <v>UPDATE `Slingshot` SET `Required`='' WHERE `Level`='9';</v>
      </c>
      <c r="AC43" t="str">
        <f t="shared" si="5"/>
        <v>UPDATE `Slingshot` SET `Required_ID`='0' WHERE `Level`='9';</v>
      </c>
      <c r="AD43" t="str">
        <f t="shared" si="5"/>
        <v>UPDATE `Slingshot` SET `RequiredLevel`='0' WHERE `Level`='9';</v>
      </c>
    </row>
    <row r="44" spans="1:42" x14ac:dyDescent="0.25">
      <c r="A44" s="18">
        <v>10</v>
      </c>
      <c r="B44" s="73">
        <v>44</v>
      </c>
      <c r="C44" s="120">
        <v>34425</v>
      </c>
      <c r="D44" s="18">
        <f t="shared" si="6"/>
        <v>3.4999999999999991</v>
      </c>
      <c r="E44" s="18">
        <f t="shared" si="7"/>
        <v>1.5500000000000005</v>
      </c>
      <c r="F44" s="18">
        <v>5.0500000000000016</v>
      </c>
      <c r="G44" s="95">
        <v>391804</v>
      </c>
      <c r="H44" s="95">
        <v>549828</v>
      </c>
      <c r="I44" s="95">
        <v>384907</v>
      </c>
      <c r="J44" s="95">
        <v>394538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3"/>
        <v>UPDATE `Slingshot` SET `MightBonus`='34425' WHERE `Level`='10';</v>
      </c>
      <c r="S44" t="str">
        <f t="shared" si="4"/>
        <v>UPDATE `Slingshot` SET `Attack`='3.5' WHERE `Level`='10';</v>
      </c>
      <c r="T44" t="str">
        <f t="shared" si="5"/>
        <v>UPDATE `Slingshot` SET `Defend`='1.55' WHERE `Level`='10';</v>
      </c>
      <c r="U44" t="str">
        <f t="shared" si="5"/>
        <v>UPDATE `Slingshot` SET `Health`='5.05' WHERE `Level`='10';</v>
      </c>
      <c r="V44" t="str">
        <f t="shared" si="5"/>
        <v>UPDATE `Slingshot` SET `FoodCost`='391804' WHERE `Level`='10';</v>
      </c>
      <c r="W44" t="str">
        <f t="shared" si="5"/>
        <v>UPDATE `Slingshot` SET `WoodCost`='549828' WHERE `Level`='10';</v>
      </c>
      <c r="X44" t="str">
        <f t="shared" si="5"/>
        <v>UPDATE `Slingshot` SET `StoneCost`='384907' WHERE `Level`='10';</v>
      </c>
      <c r="Y44" t="str">
        <f t="shared" si="5"/>
        <v>UPDATE `Slingshot` SET `MetalCost`='394538' WHERE `Level`='10';</v>
      </c>
      <c r="Z44" t="str">
        <f t="shared" si="5"/>
        <v>UPDATE `Slingshot` SET `TimeMin`='20h:15m:00' WHERE `Level`='10';</v>
      </c>
      <c r="AA44" t="str">
        <f t="shared" si="5"/>
        <v>UPDATE `Slingshot` SET `TimeInt`='72900' WHERE `Level`='10';</v>
      </c>
      <c r="AB44" t="str">
        <f t="shared" si="5"/>
        <v>UPDATE `Slingshot` SET `Required`='Wood Lv10' WHERE `Level`='10';</v>
      </c>
      <c r="AC44" t="str">
        <f t="shared" si="5"/>
        <v>UPDATE `Slingshot` SET `Required_ID`='5' WHERE `Level`='10';</v>
      </c>
      <c r="AD44" t="str">
        <f t="shared" si="5"/>
        <v>UPDATE `Slingshot` SET `RequiredLevel`='10' WHERE `Level`='10';</v>
      </c>
    </row>
    <row r="45" spans="1:42" x14ac:dyDescent="0.25">
      <c r="A45" s="18">
        <v>11</v>
      </c>
      <c r="B45" s="73">
        <v>40</v>
      </c>
      <c r="C45" s="120">
        <v>41310</v>
      </c>
      <c r="D45" s="18">
        <f t="shared" si="6"/>
        <v>3.649999999999999</v>
      </c>
      <c r="E45" s="18">
        <f t="shared" si="7"/>
        <v>1.6000000000000005</v>
      </c>
      <c r="F45" s="18">
        <v>5.2500000000000018</v>
      </c>
      <c r="G45" s="95">
        <v>490815</v>
      </c>
      <c r="H45" s="95">
        <v>669294</v>
      </c>
      <c r="I45" s="95">
        <v>443779</v>
      </c>
      <c r="J45" s="95">
        <v>461456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3"/>
        <v>UPDATE `Slingshot` SET `MightBonus`='41310' WHERE `Level`='11';</v>
      </c>
      <c r="S45" t="str">
        <f t="shared" si="4"/>
        <v>UPDATE `Slingshot` SET `Attack`='3.65' WHERE `Level`='11';</v>
      </c>
      <c r="T45" t="str">
        <f t="shared" si="5"/>
        <v>UPDATE `Slingshot` SET `Defend`='1.6' WHERE `Level`='11';</v>
      </c>
      <c r="U45" t="str">
        <f t="shared" si="5"/>
        <v>UPDATE `Slingshot` SET `Health`='5.25' WHERE `Level`='11';</v>
      </c>
      <c r="V45" t="str">
        <f t="shared" si="5"/>
        <v>UPDATE `Slingshot` SET `FoodCost`='490815' WHERE `Level`='11';</v>
      </c>
      <c r="W45" t="str">
        <f t="shared" si="5"/>
        <v>UPDATE `Slingshot` SET `WoodCost`='669294' WHERE `Level`='11';</v>
      </c>
      <c r="X45" t="str">
        <f t="shared" si="5"/>
        <v>UPDATE `Slingshot` SET `StoneCost`='443779' WHERE `Level`='11';</v>
      </c>
      <c r="Y45" t="str">
        <f t="shared" si="5"/>
        <v>UPDATE `Slingshot` SET `MetalCost`='461456' WHERE `Level`='11';</v>
      </c>
      <c r="Z45" t="str">
        <f t="shared" si="5"/>
        <v>UPDATE `Slingshot` SET `TimeMin`='1d 0h:18m:00' WHERE `Level`='11';</v>
      </c>
      <c r="AA45" t="str">
        <f t="shared" si="5"/>
        <v>UPDATE `Slingshot` SET `TimeInt`='87480' WHERE `Level`='11';</v>
      </c>
      <c r="AB45" t="str">
        <f t="shared" si="5"/>
        <v>UPDATE `Slingshot` SET `Required`='Wood Lv11' WHERE `Level`='11';</v>
      </c>
      <c r="AC45" t="str">
        <f t="shared" si="5"/>
        <v>UPDATE `Slingshot` SET `Required_ID`='5' WHERE `Level`='11';</v>
      </c>
      <c r="AD45" t="str">
        <f t="shared" si="5"/>
        <v>UPDATE `Slingshot` SET `RequiredLevel`='11' WHERE `Level`='11';</v>
      </c>
    </row>
    <row r="46" spans="1:42" x14ac:dyDescent="0.25">
      <c r="A46" s="18">
        <v>12</v>
      </c>
      <c r="B46" s="73">
        <v>36</v>
      </c>
      <c r="C46" s="120">
        <v>49572</v>
      </c>
      <c r="D46" s="18">
        <f t="shared" si="6"/>
        <v>3.7999999999999989</v>
      </c>
      <c r="E46" s="18">
        <f t="shared" si="7"/>
        <v>1.6500000000000006</v>
      </c>
      <c r="F46" s="18">
        <v>5.450000000000002</v>
      </c>
      <c r="G46" s="95">
        <v>563888</v>
      </c>
      <c r="H46" s="95">
        <v>792853</v>
      </c>
      <c r="I46" s="95">
        <v>538245</v>
      </c>
      <c r="J46" s="95">
        <v>583457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3"/>
        <v>UPDATE `Slingshot` SET `MightBonus`='49572' WHERE `Level`='12';</v>
      </c>
      <c r="S46" t="str">
        <f t="shared" si="4"/>
        <v>UPDATE `Slingshot` SET `Attack`='3.8' WHERE `Level`='12';</v>
      </c>
      <c r="T46" t="str">
        <f t="shared" si="5"/>
        <v>UPDATE `Slingshot` SET `Defend`='1.65' WHERE `Level`='12';</v>
      </c>
      <c r="U46" t="str">
        <f t="shared" si="5"/>
        <v>UPDATE `Slingshot` SET `Health`='5.45' WHERE `Level`='12';</v>
      </c>
      <c r="V46" t="str">
        <f t="shared" si="5"/>
        <v>UPDATE `Slingshot` SET `FoodCost`='563888' WHERE `Level`='12';</v>
      </c>
      <c r="W46" t="str">
        <f t="shared" si="5"/>
        <v>UPDATE `Slingshot` SET `WoodCost`='792853' WHERE `Level`='12';</v>
      </c>
      <c r="X46" t="str">
        <f t="shared" si="5"/>
        <v>UPDATE `Slingshot` SET `StoneCost`='538245' WHERE `Level`='12';</v>
      </c>
      <c r="Y46" t="str">
        <f t="shared" si="5"/>
        <v>UPDATE `Slingshot` SET `MetalCost`='583457' WHERE `Level`='12';</v>
      </c>
      <c r="Z46" t="str">
        <f t="shared" si="5"/>
        <v>UPDATE `Slingshot` SET `TimeMin`='1d 5h:09m:36' WHERE `Level`='12';</v>
      </c>
      <c r="AA46" t="str">
        <f t="shared" si="5"/>
        <v>UPDATE `Slingshot` SET `TimeInt`='104976' WHERE `Level`='12';</v>
      </c>
      <c r="AB46" t="str">
        <f t="shared" si="5"/>
        <v>UPDATE `Slingshot` SET `Required`='Wood Lv12' WHERE `Level`='12';</v>
      </c>
      <c r="AC46" t="str">
        <f t="shared" si="5"/>
        <v>UPDATE `Slingshot` SET `Required_ID`='5' WHERE `Level`='12';</v>
      </c>
      <c r="AD46" t="str">
        <f t="shared" si="5"/>
        <v>UPDATE `Slingshot` SET `RequiredLevel`='12' WHERE `Level`='12';</v>
      </c>
    </row>
    <row r="47" spans="1:42" x14ac:dyDescent="0.25">
      <c r="A47" s="18">
        <v>13</v>
      </c>
      <c r="B47" s="73">
        <v>32</v>
      </c>
      <c r="C47" s="120">
        <v>59487</v>
      </c>
      <c r="D47" s="18">
        <f t="shared" si="6"/>
        <v>3.9499999999999988</v>
      </c>
      <c r="E47" s="18">
        <f t="shared" si="7"/>
        <v>1.7000000000000006</v>
      </c>
      <c r="F47" s="18">
        <v>5.6500000000000021</v>
      </c>
      <c r="G47" s="95">
        <v>682560</v>
      </c>
      <c r="H47" s="95">
        <v>950709</v>
      </c>
      <c r="I47" s="95">
        <v>673387</v>
      </c>
      <c r="J47" s="95">
        <v>667523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3"/>
        <v>UPDATE `Slingshot` SET `MightBonus`='59487' WHERE `Level`='13';</v>
      </c>
      <c r="S47" t="str">
        <f t="shared" si="4"/>
        <v>UPDATE `Slingshot` SET `Attack`='3.95' WHERE `Level`='13';</v>
      </c>
      <c r="T47" t="str">
        <f t="shared" si="5"/>
        <v>UPDATE `Slingshot` SET `Defend`='1.7' WHERE `Level`='13';</v>
      </c>
      <c r="U47" t="str">
        <f t="shared" si="5"/>
        <v>UPDATE `Slingshot` SET `Health`='5.65' WHERE `Level`='13';</v>
      </c>
      <c r="V47" t="str">
        <f t="shared" si="5"/>
        <v>UPDATE `Slingshot` SET `FoodCost`='682560' WHERE `Level`='13';</v>
      </c>
      <c r="W47" t="str">
        <f t="shared" si="5"/>
        <v>UPDATE `Slingshot` SET `WoodCost`='950709' WHERE `Level`='13';</v>
      </c>
      <c r="X47" t="str">
        <f t="shared" si="5"/>
        <v>UPDATE `Slingshot` SET `StoneCost`='673387' WHERE `Level`='13';</v>
      </c>
      <c r="Y47" t="str">
        <f t="shared" si="5"/>
        <v>UPDATE `Slingshot` SET `MetalCost`='667523' WHERE `Level`='13';</v>
      </c>
      <c r="Z47" t="str">
        <f t="shared" si="5"/>
        <v>UPDATE `Slingshot` SET `TimeMin`='1d 10h:59m:32' WHERE `Level`='13';</v>
      </c>
      <c r="AA47" t="str">
        <f t="shared" si="5"/>
        <v>UPDATE `Slingshot` SET `TimeInt`='125972' WHERE `Level`='13';</v>
      </c>
      <c r="AB47" t="str">
        <f t="shared" si="5"/>
        <v>UPDATE `Slingshot` SET `Required`='Wood Lv13' WHERE `Level`='13';</v>
      </c>
      <c r="AC47" t="str">
        <f t="shared" si="5"/>
        <v>UPDATE `Slingshot` SET `Required_ID`='5' WHERE `Level`='13';</v>
      </c>
      <c r="AD47" t="str">
        <f t="shared" si="5"/>
        <v>UPDATE `Slingshot` SET `RequiredLevel`='13' WHERE `Level`='13';</v>
      </c>
    </row>
    <row r="48" spans="1:42" x14ac:dyDescent="0.25">
      <c r="A48" s="18">
        <v>14</v>
      </c>
      <c r="B48" s="73">
        <v>28</v>
      </c>
      <c r="C48" s="120">
        <v>71383</v>
      </c>
      <c r="D48" s="18">
        <f t="shared" si="6"/>
        <v>4.0999999999999988</v>
      </c>
      <c r="E48" s="18">
        <f t="shared" si="7"/>
        <v>1.7500000000000007</v>
      </c>
      <c r="F48" s="18">
        <v>5.8500000000000023</v>
      </c>
      <c r="G48" s="95">
        <v>811880</v>
      </c>
      <c r="H48" s="95">
        <v>1167128</v>
      </c>
      <c r="I48" s="95">
        <v>792573</v>
      </c>
      <c r="J48" s="95">
        <v>797435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3"/>
        <v>UPDATE `Slingshot` SET `MightBonus`='71383' WHERE `Level`='14';</v>
      </c>
      <c r="S48" t="str">
        <f t="shared" si="4"/>
        <v>UPDATE `Slingshot` SET `Attack`='4.1' WHERE `Level`='14';</v>
      </c>
      <c r="T48" t="str">
        <f t="shared" si="5"/>
        <v>UPDATE `Slingshot` SET `Defend`='1.75' WHERE `Level`='14';</v>
      </c>
      <c r="U48" t="str">
        <f t="shared" si="5"/>
        <v>UPDATE `Slingshot` SET `Health`='5.85' WHERE `Level`='14';</v>
      </c>
      <c r="V48" t="str">
        <f t="shared" si="5"/>
        <v>UPDATE `Slingshot` SET `FoodCost`='811880' WHERE `Level`='14';</v>
      </c>
      <c r="W48" t="str">
        <f t="shared" si="5"/>
        <v>UPDATE `Slingshot` SET `WoodCost`='1167128' WHERE `Level`='14';</v>
      </c>
      <c r="X48" t="str">
        <f t="shared" si="5"/>
        <v>UPDATE `Slingshot` SET `StoneCost`='792573' WHERE `Level`='14';</v>
      </c>
      <c r="Y48" t="str">
        <f t="shared" si="5"/>
        <v>UPDATE `Slingshot` SET `MetalCost`='797435' WHERE `Level`='14';</v>
      </c>
      <c r="Z48" t="str">
        <f t="shared" si="5"/>
        <v>UPDATE `Slingshot` SET `TimeMin`='1d 17h:59m:26' WHERE `Level`='14';</v>
      </c>
      <c r="AA48" t="str">
        <f t="shared" si="5"/>
        <v>UPDATE `Slingshot` SET `TimeInt`='151166' WHERE `Level`='14';</v>
      </c>
      <c r="AB48" t="str">
        <f t="shared" si="5"/>
        <v>UPDATE `Slingshot` SET `Required`='Wood Lv14' WHERE `Level`='14';</v>
      </c>
      <c r="AC48" t="str">
        <f t="shared" si="5"/>
        <v>UPDATE `Slingshot` SET `Required_ID`='5' WHERE `Level`='14';</v>
      </c>
      <c r="AD48" t="str">
        <f t="shared" si="5"/>
        <v>UPDATE `Slingshot` SET `RequiredLevel`='14' WHERE `Level`='14';</v>
      </c>
    </row>
    <row r="49" spans="1:44" x14ac:dyDescent="0.25">
      <c r="A49" s="18">
        <v>15</v>
      </c>
      <c r="B49" s="73">
        <v>25</v>
      </c>
      <c r="C49" s="120">
        <v>107076</v>
      </c>
      <c r="D49" s="18">
        <f t="shared" si="6"/>
        <v>4.2499999999999991</v>
      </c>
      <c r="E49" s="18">
        <f t="shared" si="7"/>
        <v>1.8000000000000007</v>
      </c>
      <c r="F49" s="18">
        <v>6.0500000000000025</v>
      </c>
      <c r="G49" s="95">
        <v>1277845</v>
      </c>
      <c r="H49" s="95">
        <v>1721192</v>
      </c>
      <c r="I49" s="95">
        <v>1158134</v>
      </c>
      <c r="J49" s="95">
        <v>1196477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3"/>
        <v>UPDATE `Slingshot` SET `MightBonus`='107076' WHERE `Level`='15';</v>
      </c>
      <c r="S49" t="str">
        <f t="shared" si="4"/>
        <v>UPDATE `Slingshot` SET `Attack`='4.25' WHERE `Level`='15';</v>
      </c>
      <c r="T49" t="str">
        <f t="shared" si="5"/>
        <v>UPDATE `Slingshot` SET `Defend`='1.8' WHERE `Level`='15';</v>
      </c>
      <c r="U49" t="str">
        <f t="shared" si="5"/>
        <v>UPDATE `Slingshot` SET `Health`='6.05' WHERE `Level`='15';</v>
      </c>
      <c r="V49" t="str">
        <f t="shared" si="5"/>
        <v>UPDATE `Slingshot` SET `FoodCost`='1277845' WHERE `Level`='15';</v>
      </c>
      <c r="W49" t="str">
        <f t="shared" si="5"/>
        <v>UPDATE `Slingshot` SET `WoodCost`='1721192' WHERE `Level`='15';</v>
      </c>
      <c r="X49" t="str">
        <f t="shared" si="5"/>
        <v>UPDATE `Slingshot` SET `StoneCost`='1158134' WHERE `Level`='15';</v>
      </c>
      <c r="Y49" t="str">
        <f t="shared" si="5"/>
        <v>UPDATE `Slingshot` SET `MetalCost`='1196477' WHERE `Level`='15';</v>
      </c>
      <c r="Z49" t="str">
        <f t="shared" si="5"/>
        <v>UPDATE `Slingshot` SET `TimeMin`='2d 14h:59m:09' WHERE `Level`='15';</v>
      </c>
      <c r="AA49" t="str">
        <f t="shared" si="5"/>
        <v>UPDATE `Slingshot` SET `TimeInt`='226749' WHERE `Level`='15';</v>
      </c>
      <c r="AB49" t="str">
        <f t="shared" si="5"/>
        <v>UPDATE `Slingshot` SET `Required`='Wood Lv15' WHERE `Level`='15';</v>
      </c>
      <c r="AC49" t="str">
        <f t="shared" si="5"/>
        <v>UPDATE `Slingshot` SET `Required_ID`='5' WHERE `Level`='15';</v>
      </c>
      <c r="AD49" t="str">
        <f t="shared" si="5"/>
        <v>UPDATE `Slingshot` SET `RequiredLevel`='15' WHERE `Level`='15';</v>
      </c>
    </row>
    <row r="50" spans="1:44" x14ac:dyDescent="0.25">
      <c r="A50" s="18">
        <v>16</v>
      </c>
      <c r="B50" s="73">
        <v>22</v>
      </c>
      <c r="C50" s="120">
        <v>267688</v>
      </c>
      <c r="D50" s="18">
        <f t="shared" si="6"/>
        <v>4.3999999999999995</v>
      </c>
      <c r="E50" s="18">
        <f t="shared" si="7"/>
        <v>1.8500000000000008</v>
      </c>
      <c r="F50" s="18">
        <v>6.2500000000000018</v>
      </c>
      <c r="G50" s="95">
        <v>3094878</v>
      </c>
      <c r="H50" s="95">
        <v>4395468</v>
      </c>
      <c r="I50" s="95">
        <v>2895402</v>
      </c>
      <c r="J50" s="95">
        <v>2998510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3"/>
        <v>UPDATE `Slingshot` SET `MightBonus`='267688' WHERE `Level`='16';</v>
      </c>
      <c r="S50" t="str">
        <f t="shared" si="4"/>
        <v>UPDATE `Slingshot` SET `Attack`='4.4' WHERE `Level`='16';</v>
      </c>
      <c r="T50" t="str">
        <f t="shared" si="5"/>
        <v>UPDATE `Slingshot` SET `Defend`='1.85' WHERE `Level`='16';</v>
      </c>
      <c r="U50" t="str">
        <f t="shared" si="5"/>
        <v>UPDATE `Slingshot` SET `Health`='6.25' WHERE `Level`='16';</v>
      </c>
      <c r="V50" t="str">
        <f t="shared" si="5"/>
        <v>UPDATE `Slingshot` SET `FoodCost`='3094878' WHERE `Level`='16';</v>
      </c>
      <c r="W50" t="str">
        <f t="shared" si="5"/>
        <v>UPDATE `Slingshot` SET `WoodCost`='4395468' WHERE `Level`='16';</v>
      </c>
      <c r="X50" t="str">
        <f t="shared" si="5"/>
        <v>UPDATE `Slingshot` SET `StoneCost`='2895402' WHERE `Level`='16';</v>
      </c>
      <c r="Y50" t="str">
        <f t="shared" si="5"/>
        <v>UPDATE `Slingshot` SET `MetalCost`='2998510' WHERE `Level`='16';</v>
      </c>
      <c r="Z50" t="str">
        <f t="shared" si="5"/>
        <v>UPDATE `Slingshot` SET `TimeMin`='6d 13h:27m:51' WHERE `Level`='16';</v>
      </c>
      <c r="AA50" t="str">
        <f t="shared" si="5"/>
        <v>UPDATE `Slingshot` SET `TimeInt`='566871' WHERE `Level`='16';</v>
      </c>
      <c r="AB50" t="str">
        <f t="shared" si="5"/>
        <v>UPDATE `Slingshot` SET `Required`='Wood Lv16' WHERE `Level`='16';</v>
      </c>
      <c r="AC50" t="str">
        <f t="shared" si="5"/>
        <v>UPDATE `Slingshot` SET `Required_ID`='5' WHERE `Level`='16';</v>
      </c>
      <c r="AD50" t="str">
        <f t="shared" si="5"/>
        <v>UPDATE `Slingshot` SET `RequiredLevel`='16' WHERE `Level`='16';</v>
      </c>
    </row>
    <row r="51" spans="1:44" x14ac:dyDescent="0.25">
      <c r="A51" s="18">
        <v>17</v>
      </c>
      <c r="B51" s="73">
        <v>19</v>
      </c>
      <c r="C51" s="120">
        <v>401533</v>
      </c>
      <c r="D51" s="18">
        <f t="shared" si="6"/>
        <v>4.55</v>
      </c>
      <c r="E51" s="18">
        <f t="shared" si="7"/>
        <v>1.9000000000000008</v>
      </c>
      <c r="F51" s="18">
        <v>6.4500000000000011</v>
      </c>
      <c r="G51" s="95">
        <v>4667339</v>
      </c>
      <c r="H51" s="95">
        <v>6573197</v>
      </c>
      <c r="I51" s="95">
        <v>4348125</v>
      </c>
      <c r="J51" s="95">
        <v>4487837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3"/>
        <v>UPDATE `Slingshot` SET `MightBonus`='401533' WHERE `Level`='17';</v>
      </c>
      <c r="S51" t="str">
        <f t="shared" si="4"/>
        <v>UPDATE `Slingshot` SET `Attack`='4.55' WHERE `Level`='17';</v>
      </c>
      <c r="T51" t="str">
        <f t="shared" ref="T51:AD54" si="8">CONCATENATE($Q$34,T$34,$Q$35,E51,$Q$36,$A51,$Q$37)</f>
        <v>UPDATE `Slingshot` SET `Defend`='1.9' WHERE `Level`='17';</v>
      </c>
      <c r="U51" t="str">
        <f t="shared" si="8"/>
        <v>UPDATE `Slingshot` SET `Health`='6.45' WHERE `Level`='17';</v>
      </c>
      <c r="V51" t="str">
        <f t="shared" si="8"/>
        <v>UPDATE `Slingshot` SET `FoodCost`='4667339' WHERE `Level`='17';</v>
      </c>
      <c r="W51" t="str">
        <f t="shared" si="8"/>
        <v>UPDATE `Slingshot` SET `WoodCost`='6573197' WHERE `Level`='17';</v>
      </c>
      <c r="X51" t="str">
        <f t="shared" si="8"/>
        <v>UPDATE `Slingshot` SET `StoneCost`='4348125' WHERE `Level`='17';</v>
      </c>
      <c r="Y51" t="str">
        <f t="shared" si="8"/>
        <v>UPDATE `Slingshot` SET `MetalCost`='4487837' WHERE `Level`='17';</v>
      </c>
      <c r="Z51" t="str">
        <f t="shared" si="8"/>
        <v>UPDATE `Slingshot` SET `TimeMin`='9d 20h:11m:46' WHERE `Level`='17';</v>
      </c>
      <c r="AA51" t="str">
        <f t="shared" si="8"/>
        <v>UPDATE `Slingshot` SET `TimeInt`='850306' WHERE `Level`='17';</v>
      </c>
      <c r="AB51" t="str">
        <f t="shared" si="8"/>
        <v>UPDATE `Slingshot` SET `Required`='Wood Lv17' WHERE `Level`='17';</v>
      </c>
      <c r="AC51" t="str">
        <f t="shared" si="8"/>
        <v>UPDATE `Slingshot` SET `Required_ID`='5' WHERE `Level`='17';</v>
      </c>
      <c r="AD51" t="str">
        <f t="shared" si="8"/>
        <v>UPDATE `Slingshot` SET `RequiredLevel`='17' WHERE `Level`='17';</v>
      </c>
    </row>
    <row r="52" spans="1:44" x14ac:dyDescent="0.25">
      <c r="A52" s="18">
        <v>18</v>
      </c>
      <c r="B52" s="73">
        <v>16</v>
      </c>
      <c r="C52" s="120">
        <v>803066</v>
      </c>
      <c r="D52" s="18">
        <f t="shared" si="6"/>
        <v>4.7</v>
      </c>
      <c r="E52" s="18">
        <f t="shared" si="7"/>
        <v>1.9500000000000008</v>
      </c>
      <c r="F52" s="18">
        <v>6.65</v>
      </c>
      <c r="G52" s="95">
        <v>9634237</v>
      </c>
      <c r="H52" s="95">
        <v>12846994</v>
      </c>
      <c r="I52" s="95">
        <v>8696299</v>
      </c>
      <c r="J52" s="95">
        <v>8975624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3"/>
        <v>UPDATE `Slingshot` SET `MightBonus`='803066' WHERE `Level`='18';</v>
      </c>
      <c r="S52" t="str">
        <f t="shared" si="4"/>
        <v>UPDATE `Slingshot` SET `Attack`='4.7' WHERE `Level`='18';</v>
      </c>
      <c r="T52" t="str">
        <f t="shared" si="8"/>
        <v>UPDATE `Slingshot` SET `Defend`='1.95' WHERE `Level`='18';</v>
      </c>
      <c r="U52" t="str">
        <f t="shared" si="8"/>
        <v>UPDATE `Slingshot` SET `Health`='6.65' WHERE `Level`='18';</v>
      </c>
      <c r="V52" t="str">
        <f t="shared" si="8"/>
        <v>UPDATE `Slingshot` SET `FoodCost`='9634237' WHERE `Level`='18';</v>
      </c>
      <c r="W52" t="str">
        <f t="shared" si="8"/>
        <v>UPDATE `Slingshot` SET `WoodCost`='12846994' WHERE `Level`='18';</v>
      </c>
      <c r="X52" t="str">
        <f t="shared" si="8"/>
        <v>UPDATE `Slingshot` SET `StoneCost`='8696299' WHERE `Level`='18';</v>
      </c>
      <c r="Y52" t="str">
        <f t="shared" si="8"/>
        <v>UPDATE `Slingshot` SET `MetalCost`='8975624' WHERE `Level`='18';</v>
      </c>
      <c r="Z52" t="str">
        <f t="shared" si="8"/>
        <v>UPDATE `Slingshot` SET `TimeMin`='19d 16h:23m:32' WHERE `Level`='18';</v>
      </c>
      <c r="AA52" t="str">
        <f t="shared" si="8"/>
        <v>UPDATE `Slingshot` SET `TimeInt`='1700612' WHERE `Level`='18';</v>
      </c>
      <c r="AB52" t="str">
        <f t="shared" si="8"/>
        <v>UPDATE `Slingshot` SET `Required`='Wood Lv18' WHERE `Level`='18';</v>
      </c>
      <c r="AC52" t="str">
        <f t="shared" si="8"/>
        <v>UPDATE `Slingshot` SET `Required_ID`='5' WHERE `Level`='18';</v>
      </c>
      <c r="AD52" t="str">
        <f t="shared" si="8"/>
        <v>UPDATE `Slingshot` SET `RequiredLevel`='18' WHERE `Level`='18';</v>
      </c>
    </row>
    <row r="53" spans="1:44" x14ac:dyDescent="0.25">
      <c r="A53" s="18">
        <v>19</v>
      </c>
      <c r="B53" s="73">
        <v>13</v>
      </c>
      <c r="C53" s="120">
        <v>1204599</v>
      </c>
      <c r="D53" s="18">
        <f t="shared" si="6"/>
        <v>4.8500000000000005</v>
      </c>
      <c r="E53" s="18">
        <f t="shared" si="7"/>
        <v>2.0000000000000009</v>
      </c>
      <c r="F53" s="18">
        <v>6.85</v>
      </c>
      <c r="G53" s="95">
        <v>13901209</v>
      </c>
      <c r="H53" s="95">
        <v>19639583</v>
      </c>
      <c r="I53" s="95">
        <v>13229568</v>
      </c>
      <c r="J53" s="95">
        <v>13459455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3"/>
        <v>UPDATE `Slingshot` SET `MightBonus`='1204599' WHERE `Level`='19';</v>
      </c>
      <c r="S53" t="str">
        <f t="shared" si="4"/>
        <v>UPDATE `Slingshot` SET `Attack`='4.85' WHERE `Level`='19';</v>
      </c>
      <c r="T53" t="str">
        <f t="shared" si="8"/>
        <v>UPDATE `Slingshot` SET `Defend`='2' WHERE `Level`='19';</v>
      </c>
      <c r="U53" t="str">
        <f t="shared" si="8"/>
        <v>UPDATE `Slingshot` SET `Health`='6.85' WHERE `Level`='19';</v>
      </c>
      <c r="V53" t="str">
        <f t="shared" si="8"/>
        <v>UPDATE `Slingshot` SET `FoodCost`='13901209' WHERE `Level`='19';</v>
      </c>
      <c r="W53" t="str">
        <f t="shared" si="8"/>
        <v>UPDATE `Slingshot` SET `WoodCost`='19639583' WHERE `Level`='19';</v>
      </c>
      <c r="X53" t="str">
        <f t="shared" si="8"/>
        <v>UPDATE `Slingshot` SET `StoneCost`='13229568' WHERE `Level`='19';</v>
      </c>
      <c r="Y53" t="str">
        <f t="shared" si="8"/>
        <v>UPDATE `Slingshot` SET `MetalCost`='13459455' WHERE `Level`='19';</v>
      </c>
      <c r="Z53" t="str">
        <f t="shared" si="8"/>
        <v>UPDATE `Slingshot` SET `TimeMin`='29d 12h:35m:17' WHERE `Level`='19';</v>
      </c>
      <c r="AA53" t="str">
        <f t="shared" si="8"/>
        <v>UPDATE `Slingshot` SET `TimeInt`='2550917' WHERE `Level`='19';</v>
      </c>
      <c r="AB53" t="str">
        <f t="shared" si="8"/>
        <v>UPDATE `Slingshot` SET `Required`='Wood Lv19' WHERE `Level`='19';</v>
      </c>
      <c r="AC53" t="str">
        <f t="shared" si="8"/>
        <v>UPDATE `Slingshot` SET `Required_ID`='5' WHERE `Level`='19';</v>
      </c>
      <c r="AD53" t="str">
        <f t="shared" si="8"/>
        <v>UPDATE `Slingshot` SET `RequiredLevel`='19' WHERE `Level`='19';</v>
      </c>
    </row>
    <row r="54" spans="1:44" x14ac:dyDescent="0.25">
      <c r="A54" s="18">
        <v>20</v>
      </c>
      <c r="B54" s="73">
        <v>10</v>
      </c>
      <c r="C54" s="20">
        <v>0</v>
      </c>
      <c r="D54" s="18">
        <f t="shared" si="6"/>
        <v>5.0000000000000009</v>
      </c>
      <c r="E54" s="18">
        <f t="shared" si="7"/>
        <v>2.0500000000000007</v>
      </c>
      <c r="F54" s="18">
        <v>7.0499999999999989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3"/>
        <v>UPDATE `Slingshot` SET `MightBonus`='0' WHERE `Level`='20';</v>
      </c>
      <c r="S54" t="str">
        <f t="shared" si="4"/>
        <v>UPDATE `Slingshot` SET `Attack`='5' WHERE `Level`='20';</v>
      </c>
      <c r="T54" t="str">
        <f t="shared" si="8"/>
        <v>UPDATE `Slingshot` SET `Defend`='2.05' WHERE `Level`='20';</v>
      </c>
      <c r="U54" t="str">
        <f t="shared" si="8"/>
        <v>UPDATE `Slingshot` SET `Health`='7.05' WHERE `Level`='20';</v>
      </c>
      <c r="V54" t="str">
        <f t="shared" si="8"/>
        <v>UPDATE `Slingshot` SET `FoodCost`='0' WHERE `Level`='20';</v>
      </c>
      <c r="W54" t="str">
        <f t="shared" si="8"/>
        <v>UPDATE `Slingshot` SET `WoodCost`='0' WHERE `Level`='20';</v>
      </c>
      <c r="X54" t="str">
        <f t="shared" si="8"/>
        <v>UPDATE `Slingshot` SET `StoneCost`='0' WHERE `Level`='20';</v>
      </c>
      <c r="Y54" t="str">
        <f t="shared" si="8"/>
        <v>UPDATE `Slingshot` SET `MetalCost`='0' WHERE `Level`='20';</v>
      </c>
      <c r="Z54" t="str">
        <f t="shared" si="8"/>
        <v>UPDATE `Slingshot` SET `TimeMin`='0' WHERE `Level`='20';</v>
      </c>
      <c r="AA54" t="str">
        <f t="shared" si="8"/>
        <v>UPDATE `Slingshot` SET `TimeInt`='0' WHERE `Level`='20';</v>
      </c>
      <c r="AB54" t="str">
        <f t="shared" si="8"/>
        <v>UPDATE `Slingshot` SET `Required`='' WHERE `Level`='20';</v>
      </c>
      <c r="AC54" t="str">
        <f t="shared" si="8"/>
        <v>UPDATE `Slingshot` SET `Required_ID`='0' WHERE `Level`='20';</v>
      </c>
      <c r="AD54" t="str">
        <f t="shared" si="8"/>
        <v>UPDATE `Slingshot`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138</v>
      </c>
      <c r="B58" s="21" t="s">
        <v>355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D59" s="3">
        <v>3</v>
      </c>
      <c r="E59" s="3">
        <v>2</v>
      </c>
      <c r="F59" s="3">
        <v>5</v>
      </c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385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100</v>
      </c>
      <c r="C61" s="20">
        <v>204</v>
      </c>
      <c r="D61" s="103">
        <v>3</v>
      </c>
      <c r="E61" s="103">
        <v>2</v>
      </c>
      <c r="F61" s="103">
        <v>5</v>
      </c>
      <c r="G61" s="95">
        <v>2304</v>
      </c>
      <c r="H61" s="95">
        <v>3938</v>
      </c>
      <c r="I61" s="95">
        <v>3290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76" si="9">CONCATENATE($Q$60,R$60,$Q$61,B61,$Q$62,$A61,$Q$63)</f>
        <v>UPDATE `Sharpshooter` SET `TrainingTime`='100' WHERE `Level`='1';</v>
      </c>
      <c r="S61" t="str">
        <f t="shared" si="9"/>
        <v>UPDATE `Sharpshooter` SET `MightBonus`='204' WHERE `Level`='1';</v>
      </c>
      <c r="T61" t="str">
        <f t="shared" si="9"/>
        <v>UPDATE `Sharpshooter` SET `Attack`='3' WHERE `Level`='1';</v>
      </c>
      <c r="U61" t="str">
        <f t="shared" si="9"/>
        <v>UPDATE `Sharpshooter` SET `Defend`='2' WHERE `Level`='1';</v>
      </c>
      <c r="V61" t="str">
        <f t="shared" si="9"/>
        <v>UPDATE `Sharpshooter` SET `Health`='5' WHERE `Level`='1';</v>
      </c>
      <c r="W61" t="str">
        <f t="shared" si="9"/>
        <v>UPDATE `Sharpshooter` SET `FoodCost`='2304' WHERE `Level`='1';</v>
      </c>
      <c r="X61" t="str">
        <f t="shared" si="9"/>
        <v>UPDATE `Sharpshooter` SET `WoodCost`='3938' WHERE `Level`='1';</v>
      </c>
      <c r="Y61" t="str">
        <f t="shared" si="9"/>
        <v>UPDATE `Sharpshooter` SET `StoneCost`='3290' WHERE `Level`='1';</v>
      </c>
      <c r="Z61" t="str">
        <f t="shared" si="9"/>
        <v>UPDATE `Sharpshooter` SET `MetalCost`='1800' WHERE `Level`='1';</v>
      </c>
      <c r="AA61" t="str">
        <f t="shared" si="9"/>
        <v>UPDATE `Sharpshooter` SET `TimeMin`='07m:12' WHERE `Level`='1';</v>
      </c>
      <c r="AB61" t="str">
        <f t="shared" si="9"/>
        <v>UPDATE `Sharpshooter` SET `TimeInt`='432' WHERE `Level`='1';</v>
      </c>
      <c r="AC61" t="str">
        <f t="shared" si="9"/>
        <v>UPDATE `Sharpshooter` SET `Required`='' WHERE `Level`='1';</v>
      </c>
      <c r="AD61" t="str">
        <f t="shared" si="9"/>
        <v>UPDATE `Sharpshooter` SET `Required_ID`='0' WHERE `Level`='1';</v>
      </c>
      <c r="AE61" t="str">
        <f t="shared" si="9"/>
        <v>UPDATE `Sharpshooter`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96</v>
      </c>
      <c r="C62" s="20">
        <v>510</v>
      </c>
      <c r="D62" s="103">
        <v>3.1500000000000004</v>
      </c>
      <c r="E62" s="103">
        <v>2.0499999999999998</v>
      </c>
      <c r="F62" s="103">
        <v>5.25</v>
      </c>
      <c r="G62" s="95">
        <v>5861</v>
      </c>
      <c r="H62" s="95">
        <v>8196</v>
      </c>
      <c r="I62" s="95">
        <v>6838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si="9"/>
        <v>UPDATE `Sharpshooter` SET `TrainingTime`='96' WHERE `Level`='2';</v>
      </c>
      <c r="S62" t="str">
        <f t="shared" si="9"/>
        <v>UPDATE `Sharpshooter` SET `MightBonus`='510' WHERE `Level`='2';</v>
      </c>
      <c r="T62" t="str">
        <f t="shared" si="9"/>
        <v>UPDATE `Sharpshooter` SET `Attack`='3.15' WHERE `Level`='2';</v>
      </c>
      <c r="U62" t="str">
        <f t="shared" si="9"/>
        <v>UPDATE `Sharpshooter` SET `Defend`='2.05' WHERE `Level`='2';</v>
      </c>
      <c r="V62" t="str">
        <f t="shared" si="9"/>
        <v>UPDATE `Sharpshooter` SET `Health`='5.25' WHERE `Level`='2';</v>
      </c>
      <c r="W62" t="str">
        <f t="shared" si="9"/>
        <v>UPDATE `Sharpshooter` SET `FoodCost`='5861' WHERE `Level`='2';</v>
      </c>
      <c r="X62" t="str">
        <f t="shared" si="9"/>
        <v>UPDATE `Sharpshooter` SET `WoodCost`='8196' WHERE `Level`='2';</v>
      </c>
      <c r="Y62" t="str">
        <f t="shared" si="9"/>
        <v>UPDATE `Sharpshooter` SET `StoneCost`='6838' WHERE `Level`='2';</v>
      </c>
      <c r="Z62" t="str">
        <f t="shared" si="9"/>
        <v>UPDATE `Sharpshooter` SET `MetalCost`='5756' WHERE `Level`='2';</v>
      </c>
      <c r="AA62" t="str">
        <f t="shared" si="9"/>
        <v>UPDATE `Sharpshooter` SET `TimeMin`='18m:00' WHERE `Level`='2';</v>
      </c>
      <c r="AB62" t="str">
        <f t="shared" si="9"/>
        <v>UPDATE `Sharpshooter` SET `TimeInt`='1080' WHERE `Level`='2';</v>
      </c>
      <c r="AC62" t="str">
        <f t="shared" si="9"/>
        <v>UPDATE `Sharpshooter` SET `Required`='' WHERE `Level`='2';</v>
      </c>
      <c r="AD62" t="str">
        <f t="shared" si="9"/>
        <v>UPDATE `Sharpshooter` SET `Required_ID`='0' WHERE `Level`='2';</v>
      </c>
      <c r="AE62" t="str">
        <f t="shared" si="9"/>
        <v>UPDATE `Sharpshooter`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92</v>
      </c>
      <c r="C63" s="20">
        <v>816</v>
      </c>
      <c r="D63" s="103">
        <v>3.3</v>
      </c>
      <c r="E63" s="103">
        <v>2.1</v>
      </c>
      <c r="F63" s="103">
        <v>5.4499999999999993</v>
      </c>
      <c r="G63" s="95">
        <v>9341</v>
      </c>
      <c r="H63" s="95">
        <v>13082</v>
      </c>
      <c r="I63" s="95">
        <v>10910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9"/>
        <v>UPDATE `Sharpshooter` SET `TrainingTime`='92' WHERE `Level`='3';</v>
      </c>
      <c r="S63" t="str">
        <f t="shared" si="9"/>
        <v>UPDATE `Sharpshooter` SET `MightBonus`='816' WHERE `Level`='3';</v>
      </c>
      <c r="T63" t="str">
        <f t="shared" si="9"/>
        <v>UPDATE `Sharpshooter` SET `Attack`='3.3' WHERE `Level`='3';</v>
      </c>
      <c r="U63" t="str">
        <f t="shared" si="9"/>
        <v>UPDATE `Sharpshooter` SET `Defend`='2.1' WHERE `Level`='3';</v>
      </c>
      <c r="V63" t="str">
        <f t="shared" si="9"/>
        <v>UPDATE `Sharpshooter` SET `Health`='5.45' WHERE `Level`='3';</v>
      </c>
      <c r="W63" t="str">
        <f t="shared" si="9"/>
        <v>UPDATE `Sharpshooter` SET `FoodCost`='9341' WHERE `Level`='3';</v>
      </c>
      <c r="X63" t="str">
        <f t="shared" si="9"/>
        <v>UPDATE `Sharpshooter` SET `WoodCost`='13082' WHERE `Level`='3';</v>
      </c>
      <c r="Y63" t="str">
        <f t="shared" si="9"/>
        <v>UPDATE `Sharpshooter` SET `StoneCost`='10910' WHERE `Level`='3';</v>
      </c>
      <c r="Z63" t="str">
        <f t="shared" si="9"/>
        <v>UPDATE `Sharpshooter` SET `MetalCost`='9306' WHERE `Level`='3';</v>
      </c>
      <c r="AA63" t="str">
        <f t="shared" si="9"/>
        <v>UPDATE `Sharpshooter` SET `TimeMin`='28m:48' WHERE `Level`='3';</v>
      </c>
      <c r="AB63" t="str">
        <f t="shared" si="9"/>
        <v>UPDATE `Sharpshooter` SET `TimeInt`='1728' WHERE `Level`='3';</v>
      </c>
      <c r="AC63" t="str">
        <f t="shared" si="9"/>
        <v>UPDATE `Sharpshooter` SET `Required`='' WHERE `Level`='3';</v>
      </c>
      <c r="AD63" t="str">
        <f t="shared" si="9"/>
        <v>UPDATE `Sharpshooter` SET `Required_ID`='0' WHERE `Level`='3';</v>
      </c>
      <c r="AE63" t="str">
        <f t="shared" si="9"/>
        <v>UPDATE `Sharpshooter`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88</v>
      </c>
      <c r="C64" s="20">
        <v>2040</v>
      </c>
      <c r="D64" s="103">
        <v>3.45</v>
      </c>
      <c r="E64" s="103">
        <v>2.15</v>
      </c>
      <c r="F64" s="103">
        <v>5.65</v>
      </c>
      <c r="G64" s="95">
        <v>23203</v>
      </c>
      <c r="H64" s="95">
        <v>33832</v>
      </c>
      <c r="I64" s="95">
        <v>28202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9"/>
        <v>UPDATE `Sharpshooter` SET `TrainingTime`='88' WHERE `Level`='4';</v>
      </c>
      <c r="S64" t="str">
        <f t="shared" si="9"/>
        <v>UPDATE `Sharpshooter` SET `MightBonus`='2040' WHERE `Level`='4';</v>
      </c>
      <c r="T64" t="str">
        <f t="shared" si="9"/>
        <v>UPDATE `Sharpshooter` SET `Attack`='3.45' WHERE `Level`='4';</v>
      </c>
      <c r="U64" t="str">
        <f t="shared" si="9"/>
        <v>UPDATE `Sharpshooter` SET `Defend`='2.15' WHERE `Level`='4';</v>
      </c>
      <c r="V64" t="str">
        <f t="shared" si="9"/>
        <v>UPDATE `Sharpshooter` SET `Health`='5.65' WHERE `Level`='4';</v>
      </c>
      <c r="W64" t="str">
        <f t="shared" si="9"/>
        <v>UPDATE `Sharpshooter` SET `FoodCost`='23203' WHERE `Level`='4';</v>
      </c>
      <c r="X64" t="str">
        <f t="shared" si="9"/>
        <v>UPDATE `Sharpshooter` SET `WoodCost`='33832' WHERE `Level`='4';</v>
      </c>
      <c r="Y64" t="str">
        <f t="shared" si="9"/>
        <v>UPDATE `Sharpshooter` SET `StoneCost`='28202' WHERE `Level`='4';</v>
      </c>
      <c r="Z64" t="str">
        <f t="shared" si="9"/>
        <v>UPDATE `Sharpshooter` SET `MetalCost`='22186' WHERE `Level`='4';</v>
      </c>
      <c r="AA64" t="str">
        <f t="shared" si="9"/>
        <v>UPDATE `Sharpshooter` SET `TimeMin`='1h:12m:00' WHERE `Level`='4';</v>
      </c>
      <c r="AB64" t="str">
        <f t="shared" si="9"/>
        <v>UPDATE `Sharpshooter` SET `TimeInt`='4320' WHERE `Level`='4';</v>
      </c>
      <c r="AC64" t="str">
        <f t="shared" si="9"/>
        <v>UPDATE `Sharpshooter` SET `Required`='' WHERE `Level`='4';</v>
      </c>
      <c r="AD64" t="str">
        <f t="shared" si="9"/>
        <v>UPDATE `Sharpshooter` SET `Required_ID`='0' WHERE `Level`='4';</v>
      </c>
      <c r="AE64" t="str">
        <f t="shared" si="9"/>
        <v>UPDATE `Sharpshooter`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84</v>
      </c>
      <c r="C65" s="20">
        <v>3060</v>
      </c>
      <c r="D65" s="103">
        <v>3.5999999999999996</v>
      </c>
      <c r="E65" s="103">
        <v>2.2000000000000002</v>
      </c>
      <c r="F65" s="103">
        <v>5.85</v>
      </c>
      <c r="G65" s="95">
        <v>34805</v>
      </c>
      <c r="H65" s="95">
        <v>50124</v>
      </c>
      <c r="I65" s="95">
        <v>41778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9"/>
        <v>UPDATE `Sharpshooter` SET `TrainingTime`='84' WHERE `Level`='5';</v>
      </c>
      <c r="S65" t="str">
        <f t="shared" si="9"/>
        <v>UPDATE `Sharpshooter` SET `MightBonus`='3060' WHERE `Level`='5';</v>
      </c>
      <c r="T65" t="str">
        <f t="shared" si="9"/>
        <v>UPDATE `Sharpshooter` SET `Attack`='3.6' WHERE `Level`='5';</v>
      </c>
      <c r="U65" t="str">
        <f t="shared" si="9"/>
        <v>UPDATE `Sharpshooter` SET `Defend`='2.2' WHERE `Level`='5';</v>
      </c>
      <c r="V65" t="str">
        <f t="shared" si="9"/>
        <v>UPDATE `Sharpshooter` SET `Health`='5.85' WHERE `Level`='5';</v>
      </c>
      <c r="W65" t="str">
        <f t="shared" si="9"/>
        <v>UPDATE `Sharpshooter` SET `FoodCost`='34805' WHERE `Level`='5';</v>
      </c>
      <c r="X65" t="str">
        <f t="shared" si="9"/>
        <v>UPDATE `Sharpshooter` SET `WoodCost`='50124' WHERE `Level`='5';</v>
      </c>
      <c r="Y65" t="str">
        <f t="shared" si="9"/>
        <v>UPDATE `Sharpshooter` SET `StoneCost`='41778' WHERE `Level`='5';</v>
      </c>
      <c r="Z65" t="str">
        <f t="shared" si="9"/>
        <v>UPDATE `Sharpshooter` SET `MetalCost`='33938' WHERE `Level`='5';</v>
      </c>
      <c r="AA65" t="str">
        <f t="shared" si="9"/>
        <v>UPDATE `Sharpshooter` SET `TimeMin`='1h:48m:00' WHERE `Level`='5';</v>
      </c>
      <c r="AB65" t="str">
        <f t="shared" si="9"/>
        <v>UPDATE `Sharpshooter` SET `TimeInt`='6480' WHERE `Level`='5';</v>
      </c>
      <c r="AC65" t="str">
        <f t="shared" si="9"/>
        <v>UPDATE `Sharpshooter` SET `Required`='' WHERE `Level`='5';</v>
      </c>
      <c r="AD65" t="str">
        <f t="shared" si="9"/>
        <v>UPDATE `Sharpshooter` SET `Required_ID`='0' WHERE `Level`='5';</v>
      </c>
      <c r="AE65" t="str">
        <f t="shared" si="9"/>
        <v>UPDATE `Sharpshooter`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80</v>
      </c>
      <c r="C66" s="20">
        <v>6120</v>
      </c>
      <c r="D66" s="103">
        <v>3.75</v>
      </c>
      <c r="E66" s="103">
        <v>2.25</v>
      </c>
      <c r="F66" s="103">
        <v>6.0500000000000007</v>
      </c>
      <c r="G66" s="95">
        <v>69670</v>
      </c>
      <c r="H66" s="95">
        <v>98157</v>
      </c>
      <c r="I66" s="95">
        <v>81806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9"/>
        <v>UPDATE `Sharpshooter` SET `TrainingTime`='80' WHERE `Level`='6';</v>
      </c>
      <c r="S66" t="str">
        <f t="shared" si="9"/>
        <v>UPDATE `Sharpshooter` SET `MightBonus`='6120' WHERE `Level`='6';</v>
      </c>
      <c r="T66" t="str">
        <f t="shared" si="9"/>
        <v>UPDATE `Sharpshooter` SET `Attack`='3.75' WHERE `Level`='6';</v>
      </c>
      <c r="U66" t="str">
        <f t="shared" si="9"/>
        <v>UPDATE `Sharpshooter` SET `Defend`='2.25' WHERE `Level`='6';</v>
      </c>
      <c r="V66" t="str">
        <f t="shared" si="9"/>
        <v>UPDATE `Sharpshooter` SET `Health`='6.05' WHERE `Level`='6';</v>
      </c>
      <c r="W66" t="str">
        <f t="shared" si="9"/>
        <v>UPDATE `Sharpshooter` SET `FoodCost`='69670' WHERE `Level`='6';</v>
      </c>
      <c r="X66" t="str">
        <f t="shared" si="9"/>
        <v>UPDATE `Sharpshooter` SET `WoodCost`='98157' WHERE `Level`='6';</v>
      </c>
      <c r="Y66" t="str">
        <f t="shared" si="9"/>
        <v>UPDATE `Sharpshooter` SET `StoneCost`='81806' WHERE `Level`='6';</v>
      </c>
      <c r="Z66" t="str">
        <f t="shared" si="9"/>
        <v>UPDATE `Sharpshooter` SET `MetalCost`='67397' WHERE `Level`='6';</v>
      </c>
      <c r="AA66" t="str">
        <f t="shared" si="9"/>
        <v>UPDATE `Sharpshooter` SET `TimeMin`='3h:36m:00' WHERE `Level`='6';</v>
      </c>
      <c r="AB66" t="str">
        <f t="shared" si="9"/>
        <v>UPDATE `Sharpshooter` SET `TimeInt`='12960' WHERE `Level`='6';</v>
      </c>
      <c r="AC66" t="str">
        <f t="shared" si="9"/>
        <v>UPDATE `Sharpshooter` SET `Required`='' WHERE `Level`='6';</v>
      </c>
      <c r="AD66" t="str">
        <f t="shared" si="9"/>
        <v>UPDATE `Sharpshooter` SET `Required_ID`='0' WHERE `Level`='6';</v>
      </c>
      <c r="AE66" t="str">
        <f t="shared" si="9"/>
        <v>UPDATE `Sharpshooter`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76</v>
      </c>
      <c r="C67" s="20">
        <v>9180</v>
      </c>
      <c r="D67" s="103">
        <v>3.9000000000000004</v>
      </c>
      <c r="E67" s="103">
        <v>2.2999999999999998</v>
      </c>
      <c r="F67" s="103">
        <v>6.25</v>
      </c>
      <c r="G67" s="95">
        <v>107414</v>
      </c>
      <c r="H67" s="95">
        <v>149071</v>
      </c>
      <c r="I67" s="95">
        <v>124234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9"/>
        <v>UPDATE `Sharpshooter` SET `TrainingTime`='76' WHERE `Level`='7';</v>
      </c>
      <c r="S67" t="str">
        <f t="shared" si="9"/>
        <v>UPDATE `Sharpshooter` SET `MightBonus`='9180' WHERE `Level`='7';</v>
      </c>
      <c r="T67" t="str">
        <f t="shared" si="9"/>
        <v>UPDATE `Sharpshooter` SET `Attack`='3.9' WHERE `Level`='7';</v>
      </c>
      <c r="U67" t="str">
        <f t="shared" si="9"/>
        <v>UPDATE `Sharpshooter` SET `Defend`='2.3' WHERE `Level`='7';</v>
      </c>
      <c r="V67" t="str">
        <f t="shared" si="9"/>
        <v>UPDATE `Sharpshooter` SET `Health`='6.25' WHERE `Level`='7';</v>
      </c>
      <c r="W67" t="str">
        <f t="shared" si="9"/>
        <v>UPDATE `Sharpshooter` SET `FoodCost`='107414' WHERE `Level`='7';</v>
      </c>
      <c r="X67" t="str">
        <f t="shared" si="9"/>
        <v>UPDATE `Sharpshooter` SET `WoodCost`='149071' WHERE `Level`='7';</v>
      </c>
      <c r="Y67" t="str">
        <f t="shared" si="9"/>
        <v>UPDATE `Sharpshooter` SET `StoneCost`='124234' WHERE `Level`='7';</v>
      </c>
      <c r="Z67" t="str">
        <f t="shared" si="9"/>
        <v>UPDATE `Sharpshooter` SET `MetalCost`='99955' WHERE `Level`='7';</v>
      </c>
      <c r="AA67" t="str">
        <f t="shared" si="9"/>
        <v>UPDATE `Sharpshooter` SET `TimeMin`='5h:24m:00' WHERE `Level`='7';</v>
      </c>
      <c r="AB67" t="str">
        <f t="shared" si="9"/>
        <v>UPDATE `Sharpshooter` SET `TimeInt`='19440' WHERE `Level`='7';</v>
      </c>
      <c r="AC67" t="str">
        <f t="shared" si="9"/>
        <v>UPDATE `Sharpshooter` SET `Required`='' WHERE `Level`='7';</v>
      </c>
      <c r="AD67" t="str">
        <f t="shared" si="9"/>
        <v>UPDATE `Sharpshooter` SET `Required_ID`='0' WHERE `Level`='7';</v>
      </c>
      <c r="AE67" t="str">
        <f t="shared" si="9"/>
        <v>UPDATE `Sharpshooter`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72</v>
      </c>
      <c r="C68" s="20">
        <v>22950</v>
      </c>
      <c r="D68" s="103">
        <v>4.05</v>
      </c>
      <c r="E68" s="103">
        <v>2.35</v>
      </c>
      <c r="F68" s="103">
        <v>6.4499999999999993</v>
      </c>
      <c r="G68" s="95">
        <v>273036</v>
      </c>
      <c r="H68" s="95">
        <v>369002</v>
      </c>
      <c r="I68" s="95">
        <v>307510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9"/>
        <v>UPDATE `Sharpshooter` SET `TrainingTime`='72' WHERE `Level`='8';</v>
      </c>
      <c r="S68" t="str">
        <f t="shared" si="9"/>
        <v>UPDATE `Sharpshooter` SET `MightBonus`='22950' WHERE `Level`='8';</v>
      </c>
      <c r="T68" t="str">
        <f t="shared" si="9"/>
        <v>UPDATE `Sharpshooter` SET `Attack`='4.05' WHERE `Level`='8';</v>
      </c>
      <c r="U68" t="str">
        <f t="shared" si="9"/>
        <v>UPDATE `Sharpshooter` SET `Defend`='2.35' WHERE `Level`='8';</v>
      </c>
      <c r="V68" t="str">
        <f t="shared" si="9"/>
        <v>UPDATE `Sharpshooter` SET `Health`='6.45' WHERE `Level`='8';</v>
      </c>
      <c r="W68" t="str">
        <f t="shared" si="9"/>
        <v>UPDATE `Sharpshooter` SET `FoodCost`='273036' WHERE `Level`='8';</v>
      </c>
      <c r="X68" t="str">
        <f t="shared" si="9"/>
        <v>UPDATE `Sharpshooter` SET `WoodCost`='369002' WHERE `Level`='8';</v>
      </c>
      <c r="Y68" t="str">
        <f t="shared" si="9"/>
        <v>UPDATE `Sharpshooter` SET `StoneCost`='307510' WHERE `Level`='8';</v>
      </c>
      <c r="Z68" t="str">
        <f t="shared" si="9"/>
        <v>UPDATE `Sharpshooter` SET `MetalCost`='248358' WHERE `Level`='8';</v>
      </c>
      <c r="AA68" t="str">
        <f t="shared" si="9"/>
        <v>UPDATE `Sharpshooter` SET `TimeMin`='13h:30m:00' WHERE `Level`='8';</v>
      </c>
      <c r="AB68" t="str">
        <f t="shared" si="9"/>
        <v>UPDATE `Sharpshooter` SET `TimeInt`='48600' WHERE `Level`='8';</v>
      </c>
      <c r="AC68" t="str">
        <f t="shared" si="9"/>
        <v>UPDATE `Sharpshooter` SET `Required`='' WHERE `Level`='8';</v>
      </c>
      <c r="AD68" t="str">
        <f t="shared" si="9"/>
        <v>UPDATE `Sharpshooter` SET `Required_ID`='0' WHERE `Level`='8';</v>
      </c>
      <c r="AE68" t="str">
        <f t="shared" si="9"/>
        <v>UPDATE `Sharpshooter`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68</v>
      </c>
      <c r="C69" s="20">
        <v>34425</v>
      </c>
      <c r="D69" s="103">
        <v>4.2</v>
      </c>
      <c r="E69" s="103">
        <v>2.4</v>
      </c>
      <c r="F69" s="103">
        <v>6.65</v>
      </c>
      <c r="G69" s="95">
        <v>415554</v>
      </c>
      <c r="H69" s="95">
        <v>548678</v>
      </c>
      <c r="I69" s="95">
        <v>457240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9"/>
        <v>UPDATE `Sharpshooter` SET `TrainingTime`='68' WHERE `Level`='9';</v>
      </c>
      <c r="S69" t="str">
        <f t="shared" si="9"/>
        <v>UPDATE `Sharpshooter` SET `MightBonus`='34425' WHERE `Level`='9';</v>
      </c>
      <c r="T69" t="str">
        <f t="shared" si="9"/>
        <v>UPDATE `Sharpshooter` SET `Attack`='4.2' WHERE `Level`='9';</v>
      </c>
      <c r="U69" t="str">
        <f t="shared" si="9"/>
        <v>UPDATE `Sharpshooter` SET `Defend`='2.4' WHERE `Level`='9';</v>
      </c>
      <c r="V69" t="str">
        <f t="shared" si="9"/>
        <v>UPDATE `Sharpshooter` SET `Health`='6.65' WHERE `Level`='9';</v>
      </c>
      <c r="W69" t="str">
        <f t="shared" si="9"/>
        <v>UPDATE `Sharpshooter` SET `FoodCost`='415554' WHERE `Level`='9';</v>
      </c>
      <c r="X69" t="str">
        <f t="shared" si="9"/>
        <v>UPDATE `Sharpshooter` SET `WoodCost`='548678' WHERE `Level`='9';</v>
      </c>
      <c r="Y69" t="str">
        <f t="shared" si="9"/>
        <v>UPDATE `Sharpshooter` SET `StoneCost`='457240' WHERE `Level`='9';</v>
      </c>
      <c r="Z69" t="str">
        <f t="shared" si="9"/>
        <v>UPDATE `Sharpshooter` SET `MetalCost`='372478' WHERE `Level`='9';</v>
      </c>
      <c r="AA69" t="str">
        <f t="shared" si="9"/>
        <v>UPDATE `Sharpshooter` SET `TimeMin`='20h:15m:00' WHERE `Level`='9';</v>
      </c>
      <c r="AB69" t="str">
        <f t="shared" si="9"/>
        <v>UPDATE `Sharpshooter` SET `TimeInt`='72900' WHERE `Level`='9';</v>
      </c>
      <c r="AC69" t="str">
        <f t="shared" si="9"/>
        <v>UPDATE `Sharpshooter` SET `Required`='' WHERE `Level`='9';</v>
      </c>
      <c r="AD69" t="str">
        <f t="shared" si="9"/>
        <v>UPDATE `Sharpshooter` SET `Required_ID`='0' WHERE `Level`='9';</v>
      </c>
      <c r="AE69" t="str">
        <f t="shared" si="9"/>
        <v>UPDATE `Sharpshooter`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64</v>
      </c>
      <c r="C70" s="20">
        <v>41310</v>
      </c>
      <c r="D70" s="103">
        <v>4.3499999999999996</v>
      </c>
      <c r="E70" s="103">
        <v>2.4500000000000002</v>
      </c>
      <c r="F70" s="103">
        <v>6.85</v>
      </c>
      <c r="G70" s="95">
        <v>470225</v>
      </c>
      <c r="H70" s="95">
        <v>659844</v>
      </c>
      <c r="I70" s="95">
        <v>549878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9"/>
        <v>UPDATE `Sharpshooter` SET `TrainingTime`='64' WHERE `Level`='10';</v>
      </c>
      <c r="S70" t="str">
        <f t="shared" si="9"/>
        <v>UPDATE `Sharpshooter` SET `MightBonus`='41310' WHERE `Level`='10';</v>
      </c>
      <c r="T70" t="str">
        <f t="shared" si="9"/>
        <v>UPDATE `Sharpshooter` SET `Attack`='4.35' WHERE `Level`='10';</v>
      </c>
      <c r="U70" t="str">
        <f t="shared" si="9"/>
        <v>UPDATE `Sharpshooter` SET `Defend`='2.45' WHERE `Level`='10';</v>
      </c>
      <c r="V70" t="str">
        <f t="shared" si="9"/>
        <v>UPDATE `Sharpshooter` SET `Health`='6.85' WHERE `Level`='10';</v>
      </c>
      <c r="W70" t="str">
        <f t="shared" si="9"/>
        <v>UPDATE `Sharpshooter` SET `FoodCost`='470225' WHERE `Level`='10';</v>
      </c>
      <c r="X70" t="str">
        <f t="shared" si="9"/>
        <v>UPDATE `Sharpshooter` SET `WoodCost`='659844' WHERE `Level`='10';</v>
      </c>
      <c r="Y70" t="str">
        <f t="shared" si="9"/>
        <v>UPDATE `Sharpshooter` SET `StoneCost`='549878' WHERE `Level`='10';</v>
      </c>
      <c r="Z70" t="str">
        <f t="shared" si="9"/>
        <v>UPDATE `Sharpshooter` SET `MetalCost`='461948' WHERE `Level`='10';</v>
      </c>
      <c r="AA70" t="str">
        <f t="shared" si="9"/>
        <v>UPDATE `Sharpshooter` SET `TimeMin`='1d 0h:18m:00' WHERE `Level`='10';</v>
      </c>
      <c r="AB70" t="str">
        <f t="shared" si="9"/>
        <v>UPDATE `Sharpshooter` SET `TimeInt`='87480' WHERE `Level`='10';</v>
      </c>
      <c r="AC70" t="str">
        <f t="shared" si="9"/>
        <v>UPDATE `Sharpshooter` SET `Required`='Stone Lv10' WHERE `Level`='10';</v>
      </c>
      <c r="AD70" t="str">
        <f t="shared" si="9"/>
        <v>UPDATE `Sharpshooter` SET `Required_ID`='8' WHERE `Level`='10';</v>
      </c>
      <c r="AE70" t="str">
        <f t="shared" si="9"/>
        <v>UPDATE `Sharpshooter`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59</v>
      </c>
      <c r="C71" s="20">
        <v>49572</v>
      </c>
      <c r="D71" s="103">
        <v>4.5</v>
      </c>
      <c r="E71" s="103">
        <v>2.5</v>
      </c>
      <c r="F71" s="103">
        <v>7.0500000000000007</v>
      </c>
      <c r="G71" s="95">
        <v>589038</v>
      </c>
      <c r="H71" s="95">
        <v>803203</v>
      </c>
      <c r="I71" s="95">
        <v>669344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9"/>
        <v>UPDATE `Sharpshooter` SET `TrainingTime`='59' WHERE `Level`='11';</v>
      </c>
      <c r="S71" t="str">
        <f t="shared" si="9"/>
        <v>UPDATE `Sharpshooter` SET `MightBonus`='49572' WHERE `Level`='11';</v>
      </c>
      <c r="T71" t="str">
        <f t="shared" si="9"/>
        <v>UPDATE `Sharpshooter` SET `Attack`='4.5' WHERE `Level`='11';</v>
      </c>
      <c r="U71" t="str">
        <f t="shared" si="9"/>
        <v>UPDATE `Sharpshooter` SET `Defend`='2.5' WHERE `Level`='11';</v>
      </c>
      <c r="V71" t="str">
        <f t="shared" si="9"/>
        <v>UPDATE `Sharpshooter` SET `Health`='7.05' WHERE `Level`='11';</v>
      </c>
      <c r="W71" t="str">
        <f t="shared" si="9"/>
        <v>UPDATE `Sharpshooter` SET `FoodCost`='589038' WHERE `Level`='11';</v>
      </c>
      <c r="X71" t="str">
        <f t="shared" si="9"/>
        <v>UPDATE `Sharpshooter` SET `WoodCost`='803203' WHERE `Level`='11';</v>
      </c>
      <c r="Y71" t="str">
        <f t="shared" si="9"/>
        <v>UPDATE `Sharpshooter` SET `StoneCost`='669344' WHERE `Level`='11';</v>
      </c>
      <c r="Z71" t="str">
        <f t="shared" si="9"/>
        <v>UPDATE `Sharpshooter` SET `MetalCost`='532595' WHERE `Level`='11';</v>
      </c>
      <c r="AA71" t="str">
        <f t="shared" si="9"/>
        <v>UPDATE `Sharpshooter` SET `TimeMin`='1d 5h:09m:36' WHERE `Level`='11';</v>
      </c>
      <c r="AB71" t="str">
        <f t="shared" si="9"/>
        <v>UPDATE `Sharpshooter` SET `TimeInt`='104976' WHERE `Level`='11';</v>
      </c>
      <c r="AC71" t="str">
        <f t="shared" si="9"/>
        <v>UPDATE `Sharpshooter` SET `Required`='Stone Lv11' WHERE `Level`='11';</v>
      </c>
      <c r="AD71" t="str">
        <f t="shared" si="9"/>
        <v>UPDATE `Sharpshooter` SET `Required_ID`='8' WHERE `Level`='11';</v>
      </c>
      <c r="AE71" t="str">
        <f t="shared" si="9"/>
        <v>UPDATE `Sharpshooter`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54</v>
      </c>
      <c r="C72" s="20">
        <v>59486</v>
      </c>
      <c r="D72" s="103">
        <v>4.6500000000000004</v>
      </c>
      <c r="E72" s="103">
        <v>2.5499999999999998</v>
      </c>
      <c r="F72" s="103">
        <v>7.25</v>
      </c>
      <c r="G72" s="95">
        <v>676726</v>
      </c>
      <c r="H72" s="95">
        <v>951474</v>
      </c>
      <c r="I72" s="95">
        <v>792903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9"/>
        <v>UPDATE `Sharpshooter` SET `TrainingTime`='54' WHERE `Level`='12';</v>
      </c>
      <c r="S72" t="str">
        <f t="shared" si="9"/>
        <v>UPDATE `Sharpshooter` SET `MightBonus`='59486' WHERE `Level`='12';</v>
      </c>
      <c r="T72" t="str">
        <f t="shared" si="9"/>
        <v>UPDATE `Sharpshooter` SET `Attack`='4.65' WHERE `Level`='12';</v>
      </c>
      <c r="U72" t="str">
        <f t="shared" si="9"/>
        <v>UPDATE `Sharpshooter` SET `Defend`='2.55' WHERE `Level`='12';</v>
      </c>
      <c r="V72" t="str">
        <f t="shared" si="9"/>
        <v>UPDATE `Sharpshooter` SET `Health`='7.25' WHERE `Level`='12';</v>
      </c>
      <c r="W72" t="str">
        <f t="shared" si="9"/>
        <v>UPDATE `Sharpshooter` SET `FoodCost`='676726' WHERE `Level`='12';</v>
      </c>
      <c r="X72" t="str">
        <f t="shared" si="9"/>
        <v>UPDATE `Sharpshooter` SET `WoodCost`='951474' WHERE `Level`='12';</v>
      </c>
      <c r="Y72" t="str">
        <f t="shared" si="9"/>
        <v>UPDATE `Sharpshooter` SET `StoneCost`='792903' WHERE `Level`='12';</v>
      </c>
      <c r="Z72" t="str">
        <f t="shared" si="9"/>
        <v>UPDATE `Sharpshooter` SET `MetalCost`='645954' WHERE `Level`='12';</v>
      </c>
      <c r="AA72" t="str">
        <f t="shared" si="9"/>
        <v>UPDATE `Sharpshooter` SET `TimeMin`='1d 10h:59m:31' WHERE `Level`='12';</v>
      </c>
      <c r="AB72" t="str">
        <f t="shared" si="9"/>
        <v>UPDATE `Sharpshooter` SET `TimeInt`='125971' WHERE `Level`='12';</v>
      </c>
      <c r="AC72" t="str">
        <f t="shared" si="9"/>
        <v>UPDATE `Sharpshooter` SET `Required`='Stone Lv12' WHERE `Level`='12';</v>
      </c>
      <c r="AD72" t="str">
        <f t="shared" si="9"/>
        <v>UPDATE `Sharpshooter` SET `Required_ID`='8' WHERE `Level`='12';</v>
      </c>
      <c r="AE72" t="str">
        <f t="shared" si="9"/>
        <v>UPDATE `Sharpshooter`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49</v>
      </c>
      <c r="C73" s="20">
        <v>71384</v>
      </c>
      <c r="D73" s="103">
        <v>4.8</v>
      </c>
      <c r="E73" s="103">
        <v>2.6</v>
      </c>
      <c r="F73" s="103">
        <v>7.4499999999999993</v>
      </c>
      <c r="G73" s="95">
        <v>819132</v>
      </c>
      <c r="H73" s="95">
        <v>1140901</v>
      </c>
      <c r="I73" s="95">
        <v>950759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9"/>
        <v>UPDATE `Sharpshooter` SET `TrainingTime`='49' WHERE `Level`='13';</v>
      </c>
      <c r="S73" t="str">
        <f t="shared" si="9"/>
        <v>UPDATE `Sharpshooter` SET `MightBonus`='71384' WHERE `Level`='13';</v>
      </c>
      <c r="T73" t="str">
        <f t="shared" si="9"/>
        <v>UPDATE `Sharpshooter` SET `Attack`='4.8' WHERE `Level`='13';</v>
      </c>
      <c r="U73" t="str">
        <f t="shared" si="9"/>
        <v>UPDATE `Sharpshooter` SET `Defend`='2.6' WHERE `Level`='13';</v>
      </c>
      <c r="V73" t="str">
        <f t="shared" si="9"/>
        <v>UPDATE `Sharpshooter` SET `Health`='7.45' WHERE `Level`='13';</v>
      </c>
      <c r="W73" t="str">
        <f t="shared" si="9"/>
        <v>UPDATE `Sharpshooter` SET `FoodCost`='819132' WHERE `Level`='13';</v>
      </c>
      <c r="X73" t="str">
        <f t="shared" si="9"/>
        <v>UPDATE `Sharpshooter` SET `WoodCost`='1140901' WHERE `Level`='13';</v>
      </c>
      <c r="Y73" t="str">
        <f t="shared" si="9"/>
        <v>UPDATE `Sharpshooter` SET `StoneCost`='950759' WHERE `Level`='13';</v>
      </c>
      <c r="Z73" t="str">
        <f t="shared" si="9"/>
        <v>UPDATE `Sharpshooter` SET `MetalCost`='808124' WHERE `Level`='13';</v>
      </c>
      <c r="AA73" t="str">
        <f t="shared" si="9"/>
        <v>UPDATE `Sharpshooter` SET `TimeMin`='1d 17h:59m:26' WHERE `Level`='13';</v>
      </c>
      <c r="AB73" t="str">
        <f t="shared" si="9"/>
        <v>UPDATE `Sharpshooter` SET `TimeInt`='151166' WHERE `Level`='13';</v>
      </c>
      <c r="AC73" t="str">
        <f t="shared" si="9"/>
        <v>UPDATE `Sharpshooter` SET `Required`='Stone Lv13' WHERE `Level`='13';</v>
      </c>
      <c r="AD73" t="str">
        <f t="shared" si="9"/>
        <v>UPDATE `Sharpshooter` SET `Required_ID`='8' WHERE `Level`='13';</v>
      </c>
      <c r="AE73" t="str">
        <f t="shared" si="9"/>
        <v>UPDATE `Sharpshooter`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44</v>
      </c>
      <c r="C74" s="20">
        <v>85661</v>
      </c>
      <c r="D74" s="103">
        <v>4.95</v>
      </c>
      <c r="E74" s="103">
        <v>2.65</v>
      </c>
      <c r="F74" s="103">
        <v>7.65</v>
      </c>
      <c r="G74" s="95">
        <v>974316</v>
      </c>
      <c r="H74" s="95">
        <v>1400604</v>
      </c>
      <c r="I74" s="95">
        <v>1167178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9"/>
        <v>UPDATE `Sharpshooter` SET `TrainingTime`='44' WHERE `Level`='14';</v>
      </c>
      <c r="S74" t="str">
        <f t="shared" si="9"/>
        <v>UPDATE `Sharpshooter` SET `MightBonus`='85661' WHERE `Level`='14';</v>
      </c>
      <c r="T74" t="str">
        <f t="shared" si="9"/>
        <v>UPDATE `Sharpshooter` SET `Attack`='4.95' WHERE `Level`='14';</v>
      </c>
      <c r="U74" t="str">
        <f t="shared" si="9"/>
        <v>UPDATE `Sharpshooter` SET `Defend`='2.65' WHERE `Level`='14';</v>
      </c>
      <c r="V74" t="str">
        <f t="shared" si="9"/>
        <v>UPDATE `Sharpshooter` SET `Health`='7.65' WHERE `Level`='14';</v>
      </c>
      <c r="W74" t="str">
        <f t="shared" si="9"/>
        <v>UPDATE `Sharpshooter` SET `FoodCost`='974316' WHERE `Level`='14';</v>
      </c>
      <c r="X74" t="str">
        <f t="shared" si="9"/>
        <v>UPDATE `Sharpshooter` SET `WoodCost`='1400604' WHERE `Level`='14';</v>
      </c>
      <c r="Y74" t="str">
        <f t="shared" si="9"/>
        <v>UPDATE `Sharpshooter` SET `StoneCost`='1167178' WHERE `Level`='14';</v>
      </c>
      <c r="Z74" t="str">
        <f t="shared" si="9"/>
        <v>UPDATE `Sharpshooter` SET `MetalCost`='951148' WHERE `Level`='14';</v>
      </c>
      <c r="AA74" t="str">
        <f t="shared" si="9"/>
        <v>UPDATE `Sharpshooter` SET `TimeMin`='2d 2h:23m:19' WHERE `Level`='14';</v>
      </c>
      <c r="AB74" t="str">
        <f t="shared" si="9"/>
        <v>UPDATE `Sharpshooter` SET `TimeInt`='181399' WHERE `Level`='14';</v>
      </c>
      <c r="AC74" t="str">
        <f t="shared" si="9"/>
        <v>UPDATE `Sharpshooter` SET `Required`='Stone Lv14' WHERE `Level`='14';</v>
      </c>
      <c r="AD74" t="str">
        <f t="shared" si="9"/>
        <v>UPDATE `Sharpshooter` SET `Required_ID`='8' WHERE `Level`='14';</v>
      </c>
      <c r="AE74" t="str">
        <f t="shared" si="9"/>
        <v>UPDATE `Sharpshooter`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41</v>
      </c>
      <c r="C75" s="20">
        <v>128491</v>
      </c>
      <c r="D75" s="103">
        <v>5.0999999999999996</v>
      </c>
      <c r="E75" s="103">
        <v>2.7</v>
      </c>
      <c r="F75" s="103">
        <v>7.85</v>
      </c>
      <c r="G75" s="95">
        <v>1533474</v>
      </c>
      <c r="H75" s="95">
        <v>2065480</v>
      </c>
      <c r="I75" s="95">
        <v>1721242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9"/>
        <v>UPDATE `Sharpshooter` SET `TrainingTime`='41' WHERE `Level`='15';</v>
      </c>
      <c r="S75" t="str">
        <f t="shared" si="9"/>
        <v>UPDATE `Sharpshooter` SET `MightBonus`='128491' WHERE `Level`='15';</v>
      </c>
      <c r="T75" t="str">
        <f t="shared" si="9"/>
        <v>UPDATE `Sharpshooter` SET `Attack`='5.1' WHERE `Level`='15';</v>
      </c>
      <c r="U75" t="str">
        <f t="shared" si="9"/>
        <v>UPDATE `Sharpshooter` SET `Defend`='2.7' WHERE `Level`='15';</v>
      </c>
      <c r="V75" t="str">
        <f t="shared" si="9"/>
        <v>UPDATE `Sharpshooter` SET `Health`='7.85' WHERE `Level`='15';</v>
      </c>
      <c r="W75" t="str">
        <f t="shared" si="9"/>
        <v>UPDATE `Sharpshooter` SET `FoodCost`='1533474' WHERE `Level`='15';</v>
      </c>
      <c r="X75" t="str">
        <f t="shared" si="9"/>
        <v>UPDATE `Sharpshooter` SET `WoodCost`='2065480' WHERE `Level`='15';</v>
      </c>
      <c r="Y75" t="str">
        <f t="shared" si="9"/>
        <v>UPDATE `Sharpshooter` SET `StoneCost`='1721242' WHERE `Level`='15';</v>
      </c>
      <c r="Z75" t="str">
        <f t="shared" si="9"/>
        <v>UPDATE `Sharpshooter` SET `MetalCost`='1389821' WHERE `Level`='15';</v>
      </c>
      <c r="AA75" t="str">
        <f t="shared" si="9"/>
        <v>UPDATE `Sharpshooter` SET `TimeMin`='3d 3h:34m:59' WHERE `Level`='15';</v>
      </c>
      <c r="AB75" t="str">
        <f t="shared" si="9"/>
        <v>UPDATE `Sharpshooter` SET `TimeInt`='272099' WHERE `Level`='15';</v>
      </c>
      <c r="AC75" t="str">
        <f t="shared" si="9"/>
        <v>UPDATE `Sharpshooter` SET `Required`='Stone Lv15' WHERE `Level`='15';</v>
      </c>
      <c r="AD75" t="str">
        <f t="shared" si="9"/>
        <v>UPDATE `Sharpshooter` SET `Required_ID`='8' WHERE `Level`='15';</v>
      </c>
      <c r="AE75" t="str">
        <f t="shared" si="9"/>
        <v>UPDATE `Sharpshooter`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38</v>
      </c>
      <c r="C76" s="20">
        <v>321227</v>
      </c>
      <c r="D76" s="103">
        <v>5.25</v>
      </c>
      <c r="E76" s="103">
        <v>2.75</v>
      </c>
      <c r="F76" s="103">
        <v>8.0500000000000007</v>
      </c>
      <c r="G76" s="95">
        <v>3713914</v>
      </c>
      <c r="H76" s="95">
        <v>5274612</v>
      </c>
      <c r="I76" s="95">
        <v>4395518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9"/>
        <v>UPDATE `Sharpshooter` SET `TrainingTime`='38' WHERE `Level`='16';</v>
      </c>
      <c r="S76" t="str">
        <f t="shared" si="9"/>
        <v>UPDATE `Sharpshooter` SET `MightBonus`='321227' WHERE `Level`='16';</v>
      </c>
      <c r="T76" t="str">
        <f t="shared" si="9"/>
        <v>UPDATE `Sharpshooter` SET `Attack`='5.25' WHERE `Level`='16';</v>
      </c>
      <c r="U76" t="str">
        <f t="shared" si="9"/>
        <v>UPDATE `Sharpshooter` SET `Defend`='2.75' WHERE `Level`='16';</v>
      </c>
      <c r="V76" t="str">
        <f t="shared" si="9"/>
        <v>UPDATE `Sharpshooter` SET `Health`='8.05' WHERE `Level`='16';</v>
      </c>
      <c r="W76" t="str">
        <f t="shared" si="9"/>
        <v>UPDATE `Sharpshooter` SET `FoodCost`='3713914' WHERE `Level`='16';</v>
      </c>
      <c r="X76" t="str">
        <f t="shared" si="9"/>
        <v>UPDATE `Sharpshooter` SET `WoodCost`='5274612' WHERE `Level`='16';</v>
      </c>
      <c r="Y76" t="str">
        <f t="shared" si="9"/>
        <v>UPDATE `Sharpshooter` SET `StoneCost`='4395518' WHERE `Level`='16';</v>
      </c>
      <c r="Z76" t="str">
        <f t="shared" si="9"/>
        <v>UPDATE `Sharpshooter` SET `MetalCost`='3474542' WHERE `Level`='16';</v>
      </c>
      <c r="AA76" t="str">
        <f t="shared" si="9"/>
        <v>UPDATE `Sharpshooter` SET `TimeMin`='7d 20h:57m:25' WHERE `Level`='16';</v>
      </c>
      <c r="AB76" t="str">
        <f t="shared" si="9"/>
        <v>UPDATE `Sharpshooter` SET `TimeInt`='680245' WHERE `Level`='16';</v>
      </c>
      <c r="AC76" t="str">
        <f t="shared" si="9"/>
        <v>UPDATE `Sharpshooter` SET `Required`='Stone Lv16' WHERE `Level`='16';</v>
      </c>
      <c r="AD76" t="str">
        <f t="shared" si="9"/>
        <v>UPDATE `Sharpshooter` SET `Required_ID`='8' WHERE `Level`='16';</v>
      </c>
      <c r="AE76" t="str">
        <f t="shared" si="9"/>
        <v>UPDATE `Sharpshooter`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35</v>
      </c>
      <c r="C77" s="20">
        <v>481840</v>
      </c>
      <c r="D77" s="103">
        <v>5.4</v>
      </c>
      <c r="E77" s="103">
        <v>2.8</v>
      </c>
      <c r="F77" s="103">
        <v>8.25</v>
      </c>
      <c r="G77" s="95">
        <v>5600867</v>
      </c>
      <c r="H77" s="95">
        <v>7887886</v>
      </c>
      <c r="I77" s="95">
        <v>6573247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ref="R77:AE80" si="10">CONCATENATE($Q$60,R$60,$Q$61,B77,$Q$62,$A77,$Q$63)</f>
        <v>UPDATE `Sharpshooter` SET `TrainingTime`='35' WHERE `Level`='17';</v>
      </c>
      <c r="S77" t="str">
        <f t="shared" si="10"/>
        <v>UPDATE `Sharpshooter` SET `MightBonus`='481840' WHERE `Level`='17';</v>
      </c>
      <c r="T77" t="str">
        <f t="shared" si="10"/>
        <v>UPDATE `Sharpshooter` SET `Attack`='5.4' WHERE `Level`='17';</v>
      </c>
      <c r="U77" t="str">
        <f t="shared" si="10"/>
        <v>UPDATE `Sharpshooter` SET `Defend`='2.8' WHERE `Level`='17';</v>
      </c>
      <c r="V77" t="str">
        <f t="shared" si="10"/>
        <v>UPDATE `Sharpshooter` SET `Health`='8.25' WHERE `Level`='17';</v>
      </c>
      <c r="W77" t="str">
        <f t="shared" si="10"/>
        <v>UPDATE `Sharpshooter` SET `FoodCost`='5600867' WHERE `Level`='17';</v>
      </c>
      <c r="X77" t="str">
        <f t="shared" si="10"/>
        <v>UPDATE `Sharpshooter` SET `WoodCost`='7887886' WHERE `Level`='17';</v>
      </c>
      <c r="Y77" t="str">
        <f t="shared" si="10"/>
        <v>UPDATE `Sharpshooter` SET `StoneCost`='6573247' WHERE `Level`='17';</v>
      </c>
      <c r="Z77" t="str">
        <f t="shared" si="10"/>
        <v>UPDATE `Sharpshooter` SET `MetalCost`='5217810' WHERE `Level`='17';</v>
      </c>
      <c r="AA77" t="str">
        <f t="shared" si="10"/>
        <v>UPDATE `Sharpshooter` SET `TimeMin`='11d 19h:26m:07' WHERE `Level`='17';</v>
      </c>
      <c r="AB77" t="str">
        <f t="shared" si="10"/>
        <v>UPDATE `Sharpshooter` SET `TimeInt`='1020367' WHERE `Level`='17';</v>
      </c>
      <c r="AC77" t="str">
        <f t="shared" si="10"/>
        <v>UPDATE `Sharpshooter` SET `Required`='Stone Lv17' WHERE `Level`='17';</v>
      </c>
      <c r="AD77" t="str">
        <f t="shared" si="10"/>
        <v>UPDATE `Sharpshooter` SET `Required_ID`='8' WHERE `Level`='17';</v>
      </c>
      <c r="AE77" t="str">
        <f t="shared" si="10"/>
        <v>UPDATE `Sharpshooter`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32</v>
      </c>
      <c r="C78" s="20">
        <v>963680</v>
      </c>
      <c r="D78" s="103">
        <v>5.55</v>
      </c>
      <c r="E78" s="103">
        <v>2.85</v>
      </c>
      <c r="F78" s="103">
        <v>8.4499999999999993</v>
      </c>
      <c r="G78" s="95">
        <v>11561144</v>
      </c>
      <c r="H78" s="95">
        <v>15416443</v>
      </c>
      <c r="I78" s="95">
        <v>12847044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10"/>
        <v>UPDATE `Sharpshooter` SET `TrainingTime`='32' WHERE `Level`='18';</v>
      </c>
      <c r="S78" t="str">
        <f t="shared" si="10"/>
        <v>UPDATE `Sharpshooter` SET `MightBonus`='963680' WHERE `Level`='18';</v>
      </c>
      <c r="T78" t="str">
        <f t="shared" si="10"/>
        <v>UPDATE `Sharpshooter` SET `Attack`='5.55' WHERE `Level`='18';</v>
      </c>
      <c r="U78" t="str">
        <f t="shared" si="10"/>
        <v>UPDATE `Sharpshooter` SET `Defend`='2.85' WHERE `Level`='18';</v>
      </c>
      <c r="V78" t="str">
        <f t="shared" si="10"/>
        <v>UPDATE `Sharpshooter` SET `Health`='8.45' WHERE `Level`='18';</v>
      </c>
      <c r="W78" t="str">
        <f t="shared" si="10"/>
        <v>UPDATE `Sharpshooter` SET `FoodCost`='11561144' WHERE `Level`='18';</v>
      </c>
      <c r="X78" t="str">
        <f t="shared" si="10"/>
        <v>UPDATE `Sharpshooter` SET `WoodCost`='15416443' WHERE `Level`='18';</v>
      </c>
      <c r="Y78" t="str">
        <f t="shared" si="10"/>
        <v>UPDATE `Sharpshooter` SET `StoneCost`='12847044' WHERE `Level`='18';</v>
      </c>
      <c r="Z78" t="str">
        <f t="shared" si="10"/>
        <v>UPDATE `Sharpshooter` SET `MetalCost`='10435619' WHERE `Level`='18';</v>
      </c>
      <c r="AA78" t="str">
        <f t="shared" si="10"/>
        <v>UPDATE `Sharpshooter` SET `TimeMin`='23d 14h:52m:14' WHERE `Level`='18';</v>
      </c>
      <c r="AB78" t="str">
        <f t="shared" si="10"/>
        <v>UPDATE `Sharpshooter` SET `TimeInt`='2040734' WHERE `Level`='18';</v>
      </c>
      <c r="AC78" t="str">
        <f t="shared" si="10"/>
        <v>UPDATE `Sharpshooter` SET `Required`='Stone Lv18' WHERE `Level`='18';</v>
      </c>
      <c r="AD78" t="str">
        <f t="shared" si="10"/>
        <v>UPDATE `Sharpshooter` SET `Required_ID`='8' WHERE `Level`='18';</v>
      </c>
      <c r="AE78" t="str">
        <f t="shared" si="10"/>
        <v>UPDATE `Sharpshooter`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29</v>
      </c>
      <c r="C79" s="20">
        <v>1445519</v>
      </c>
      <c r="D79" s="103">
        <v>5.7</v>
      </c>
      <c r="E79" s="103">
        <v>2.9</v>
      </c>
      <c r="F79" s="103">
        <v>8.65</v>
      </c>
      <c r="G79" s="95">
        <v>16681511</v>
      </c>
      <c r="H79" s="95">
        <v>23567550</v>
      </c>
      <c r="I79" s="95">
        <v>19639633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10"/>
        <v>UPDATE `Sharpshooter` SET `TrainingTime`='29' WHERE `Level`='19';</v>
      </c>
      <c r="S79" t="str">
        <f t="shared" si="10"/>
        <v>UPDATE `Sharpshooter` SET `MightBonus`='1445519' WHERE `Level`='19';</v>
      </c>
      <c r="T79" t="str">
        <f t="shared" si="10"/>
        <v>UPDATE `Sharpshooter` SET `Attack`='5.7' WHERE `Level`='19';</v>
      </c>
      <c r="U79" t="str">
        <f t="shared" si="10"/>
        <v>UPDATE `Sharpshooter` SET `Defend`='2.9' WHERE `Level`='19';</v>
      </c>
      <c r="V79" t="str">
        <f t="shared" si="10"/>
        <v>UPDATE `Sharpshooter` SET `Health`='8.65' WHERE `Level`='19';</v>
      </c>
      <c r="W79" t="str">
        <f t="shared" si="10"/>
        <v>UPDATE `Sharpshooter` SET `FoodCost`='16681511' WHERE `Level`='19';</v>
      </c>
      <c r="X79" t="str">
        <f t="shared" si="10"/>
        <v>UPDATE `Sharpshooter` SET `WoodCost`='23567550' WHERE `Level`='19';</v>
      </c>
      <c r="Y79" t="str">
        <f t="shared" si="10"/>
        <v>UPDATE `Sharpshooter` SET `StoneCost`='19639633' WHERE `Level`='19';</v>
      </c>
      <c r="Z79" t="str">
        <f t="shared" si="10"/>
        <v>UPDATE `Sharpshooter` SET `MetalCost`='15875542' WHERE `Level`='19';</v>
      </c>
      <c r="AA79" t="str">
        <f t="shared" si="10"/>
        <v>UPDATE `Sharpshooter` SET `TimeMin`='35d 10h:18m:20' WHERE `Level`='19';</v>
      </c>
      <c r="AB79" t="str">
        <f t="shared" si="10"/>
        <v>UPDATE `Sharpshooter` SET `TimeInt`='3061100' WHERE `Level`='19';</v>
      </c>
      <c r="AC79" t="str">
        <f t="shared" si="10"/>
        <v>UPDATE `Sharpshooter` SET `Required`='Stone Lv19' WHERE `Level`='19';</v>
      </c>
      <c r="AD79" t="str">
        <f t="shared" si="10"/>
        <v>UPDATE `Sharpshooter` SET `Required_ID`='8' WHERE `Level`='19';</v>
      </c>
      <c r="AE79" t="str">
        <f t="shared" si="10"/>
        <v>UPDATE `Sharpshooter`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26</v>
      </c>
      <c r="C80" s="20">
        <v>0</v>
      </c>
      <c r="D80" s="103">
        <v>5.85</v>
      </c>
      <c r="E80" s="103">
        <v>2.95</v>
      </c>
      <c r="F80" s="103">
        <v>8.85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10"/>
        <v>UPDATE `Sharpshooter` SET `TrainingTime`='26' WHERE `Level`='20';</v>
      </c>
      <c r="S80" t="str">
        <f t="shared" si="10"/>
        <v>UPDATE `Sharpshooter` SET `MightBonus`='0' WHERE `Level`='20';</v>
      </c>
      <c r="T80" t="str">
        <f t="shared" si="10"/>
        <v>UPDATE `Sharpshooter` SET `Attack`='5.85' WHERE `Level`='20';</v>
      </c>
      <c r="U80" t="str">
        <f t="shared" si="10"/>
        <v>UPDATE `Sharpshooter` SET `Defend`='2.95' WHERE `Level`='20';</v>
      </c>
      <c r="V80" t="str">
        <f t="shared" si="10"/>
        <v>UPDATE `Sharpshooter` SET `Health`='8.85' WHERE `Level`='20';</v>
      </c>
      <c r="W80" t="str">
        <f t="shared" si="10"/>
        <v>UPDATE `Sharpshooter` SET `FoodCost`='0' WHERE `Level`='20';</v>
      </c>
      <c r="X80" t="str">
        <f t="shared" si="10"/>
        <v>UPDATE `Sharpshooter` SET `WoodCost`='0' WHERE `Level`='20';</v>
      </c>
      <c r="Y80" t="str">
        <f t="shared" si="10"/>
        <v>UPDATE `Sharpshooter` SET `StoneCost`='0' WHERE `Level`='20';</v>
      </c>
      <c r="Z80" t="str">
        <f t="shared" si="10"/>
        <v>UPDATE `Sharpshooter` SET `MetalCost`='0' WHERE `Level`='20';</v>
      </c>
      <c r="AA80" t="str">
        <f t="shared" si="10"/>
        <v>UPDATE `Sharpshooter` SET `TimeMin`='0' WHERE `Level`='20';</v>
      </c>
      <c r="AB80" t="str">
        <f t="shared" si="10"/>
        <v>UPDATE `Sharpshooter` SET `TimeInt`='0' WHERE `Level`='20';</v>
      </c>
      <c r="AC80" t="str">
        <f t="shared" si="10"/>
        <v>UPDATE `Sharpshooter` SET `Required`='' WHERE `Level`='20';</v>
      </c>
      <c r="AD80" t="str">
        <f t="shared" si="10"/>
        <v>UPDATE `Sharpshooter` SET `Required_ID`='0' WHERE `Level`='20';</v>
      </c>
      <c r="AE80" t="str">
        <f t="shared" si="10"/>
        <v>UPDATE `Sharpshooter`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139</v>
      </c>
      <c r="B84" s="21" t="s">
        <v>356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D85" s="3">
        <v>5</v>
      </c>
      <c r="E85" s="3">
        <v>3</v>
      </c>
      <c r="F85" s="3">
        <v>7</v>
      </c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361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200</v>
      </c>
      <c r="C87" s="20">
        <v>306</v>
      </c>
      <c r="D87" s="103">
        <v>5</v>
      </c>
      <c r="E87" s="103">
        <v>3</v>
      </c>
      <c r="F87" s="103">
        <v>7</v>
      </c>
      <c r="G87" s="95">
        <v>3506</v>
      </c>
      <c r="H87" s="95">
        <v>3362</v>
      </c>
      <c r="I87" s="95">
        <v>2750</v>
      </c>
      <c r="J87" s="95">
        <v>5882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102" si="11">CONCATENATE($Q$86,R$86,$Q$87,B87,$Q$88,$A87,$Q$89)</f>
        <v>UPDATE `Crossbow` SET `TrainingTime`='200' WHERE `Level`='1';</v>
      </c>
      <c r="S87" t="str">
        <f t="shared" si="11"/>
        <v>UPDATE `Crossbow` SET `MightBonus`='306' WHERE `Level`='1';</v>
      </c>
      <c r="T87" t="str">
        <f t="shared" si="11"/>
        <v>UPDATE `Crossbow` SET `Attack`='5' WHERE `Level`='1';</v>
      </c>
      <c r="U87" t="str">
        <f t="shared" si="11"/>
        <v>UPDATE `Crossbow` SET `Defend`='3' WHERE `Level`='1';</v>
      </c>
      <c r="V87" t="str">
        <f t="shared" si="11"/>
        <v>UPDATE `Crossbow` SET `Health`='7' WHERE `Level`='1';</v>
      </c>
      <c r="W87" t="str">
        <f t="shared" si="11"/>
        <v>UPDATE `Crossbow` SET `FoodCost`='3506' WHERE `Level`='1';</v>
      </c>
      <c r="X87" t="str">
        <f t="shared" si="11"/>
        <v>UPDATE `Crossbow` SET `WoodCost`='3362' WHERE `Level`='1';</v>
      </c>
      <c r="Y87" t="str">
        <f t="shared" si="11"/>
        <v>UPDATE `Crossbow` SET `StoneCost`='2750' WHERE `Level`='1';</v>
      </c>
      <c r="Z87" t="str">
        <f t="shared" si="11"/>
        <v>UPDATE `Crossbow` SET `MetalCost`='5882' WHERE `Level`='1';</v>
      </c>
      <c r="AA87" t="str">
        <f t="shared" si="11"/>
        <v>UPDATE `Crossbow` SET `TimeMin`='10m:48' WHERE `Level`='1';</v>
      </c>
      <c r="AB87" t="str">
        <f t="shared" si="11"/>
        <v>UPDATE `Crossbow` SET `TimeInt`='648' WHERE `Level`='1';</v>
      </c>
      <c r="AC87" t="str">
        <f t="shared" si="11"/>
        <v>UPDATE `Crossbow` SET `Required`='' WHERE `Level`='1';</v>
      </c>
      <c r="AD87" t="str">
        <f t="shared" si="11"/>
        <v>UPDATE `Crossbow` SET `Required_ID`='0' WHERE `Level`='1';</v>
      </c>
      <c r="AE87" t="str">
        <f t="shared" si="11"/>
        <v>UPDATE `Crossbow` SET `RequiredLevel`='0' WHERE `Level`='1';</v>
      </c>
    </row>
    <row r="88" spans="1:42" x14ac:dyDescent="0.25">
      <c r="A88" s="18">
        <v>2</v>
      </c>
      <c r="B88" s="73">
        <v>193</v>
      </c>
      <c r="C88" s="20">
        <v>765</v>
      </c>
      <c r="D88" s="103">
        <v>5.15</v>
      </c>
      <c r="E88" s="103">
        <v>3.05</v>
      </c>
      <c r="F88" s="103">
        <v>7.25</v>
      </c>
      <c r="G88" s="95">
        <v>8842</v>
      </c>
      <c r="H88" s="95">
        <v>8597</v>
      </c>
      <c r="I88" s="95">
        <v>8684</v>
      </c>
      <c r="J88" s="95">
        <v>12269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si="11"/>
        <v>UPDATE `Crossbow` SET `TrainingTime`='193' WHERE `Level`='2';</v>
      </c>
      <c r="S88" t="str">
        <f t="shared" si="11"/>
        <v>UPDATE `Crossbow` SET `MightBonus`='765' WHERE `Level`='2';</v>
      </c>
      <c r="T88" t="str">
        <f t="shared" si="11"/>
        <v>UPDATE `Crossbow` SET `Attack`='5.15' WHERE `Level`='2';</v>
      </c>
      <c r="U88" t="str">
        <f t="shared" si="11"/>
        <v>UPDATE `Crossbow` SET `Defend`='3.05' WHERE `Level`='2';</v>
      </c>
      <c r="V88" t="str">
        <f t="shared" si="11"/>
        <v>UPDATE `Crossbow` SET `Health`='7.25' WHERE `Level`='2';</v>
      </c>
      <c r="W88" t="str">
        <f t="shared" si="11"/>
        <v>UPDATE `Crossbow` SET `FoodCost`='8842' WHERE `Level`='2';</v>
      </c>
      <c r="X88" t="str">
        <f t="shared" si="11"/>
        <v>UPDATE `Crossbow` SET `WoodCost`='8597' WHERE `Level`='2';</v>
      </c>
      <c r="Y88" t="str">
        <f t="shared" si="11"/>
        <v>UPDATE `Crossbow` SET `StoneCost`='8684' WHERE `Level`='2';</v>
      </c>
      <c r="Z88" t="str">
        <f t="shared" si="11"/>
        <v>UPDATE `Crossbow` SET `MetalCost`='12269' WHERE `Level`='2';</v>
      </c>
      <c r="AA88" t="str">
        <f t="shared" si="11"/>
        <v>UPDATE `Crossbow` SET `TimeMin`='27m:00' WHERE `Level`='2';</v>
      </c>
      <c r="AB88" t="str">
        <f t="shared" si="11"/>
        <v>UPDATE `Crossbow` SET `TimeInt`='1620' WHERE `Level`='2';</v>
      </c>
      <c r="AC88" t="str">
        <f t="shared" si="11"/>
        <v>UPDATE `Crossbow` SET `Required`='' WHERE `Level`='2';</v>
      </c>
      <c r="AD88" t="str">
        <f t="shared" si="11"/>
        <v>UPDATE `Crossbow` SET `Required_ID`='0' WHERE `Level`='2';</v>
      </c>
      <c r="AE88" t="str">
        <f t="shared" si="11"/>
        <v>UPDATE `Crossbow` SET `RequiredLevel`='0' WHERE `Level`='2';</v>
      </c>
    </row>
    <row r="89" spans="1:42" x14ac:dyDescent="0.25">
      <c r="A89" s="18">
        <v>3</v>
      </c>
      <c r="B89" s="73">
        <v>186</v>
      </c>
      <c r="C89" s="20">
        <v>1224</v>
      </c>
      <c r="D89" s="103">
        <v>5.3</v>
      </c>
      <c r="E89" s="103">
        <v>3.1</v>
      </c>
      <c r="F89" s="103">
        <v>7.4499999999999993</v>
      </c>
      <c r="G89" s="95">
        <v>14062</v>
      </c>
      <c r="H89" s="95">
        <v>13723</v>
      </c>
      <c r="I89" s="95">
        <v>14009</v>
      </c>
      <c r="J89" s="95">
        <v>19598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11"/>
        <v>UPDATE `Crossbow` SET `TrainingTime`='186' WHERE `Level`='3';</v>
      </c>
      <c r="S89" t="str">
        <f t="shared" si="11"/>
        <v>UPDATE `Crossbow` SET `MightBonus`='1224' WHERE `Level`='3';</v>
      </c>
      <c r="T89" t="str">
        <f t="shared" si="11"/>
        <v>UPDATE `Crossbow` SET `Attack`='5.3' WHERE `Level`='3';</v>
      </c>
      <c r="U89" t="str">
        <f t="shared" si="11"/>
        <v>UPDATE `Crossbow` SET `Defend`='3.1' WHERE `Level`='3';</v>
      </c>
      <c r="V89" t="str">
        <f t="shared" si="11"/>
        <v>UPDATE `Crossbow` SET `Health`='7.45' WHERE `Level`='3';</v>
      </c>
      <c r="W89" t="str">
        <f t="shared" si="11"/>
        <v>UPDATE `Crossbow` SET `FoodCost`='14062' WHERE `Level`='3';</v>
      </c>
      <c r="X89" t="str">
        <f t="shared" si="11"/>
        <v>UPDATE `Crossbow` SET `WoodCost`='13723' WHERE `Level`='3';</v>
      </c>
      <c r="Y89" t="str">
        <f t="shared" si="11"/>
        <v>UPDATE `Crossbow` SET `StoneCost`='14009' WHERE `Level`='3';</v>
      </c>
      <c r="Z89" t="str">
        <f t="shared" si="11"/>
        <v>UPDATE `Crossbow` SET `MetalCost`='19598' WHERE `Level`='3';</v>
      </c>
      <c r="AA89" t="str">
        <f t="shared" si="11"/>
        <v>UPDATE `Crossbow` SET `TimeMin`='43m:12' WHERE `Level`='3';</v>
      </c>
      <c r="AB89" t="str">
        <f t="shared" si="11"/>
        <v>UPDATE `Crossbow` SET `TimeInt`='2592' WHERE `Level`='3';</v>
      </c>
      <c r="AC89" t="str">
        <f t="shared" si="11"/>
        <v>UPDATE `Crossbow` SET `Required`='' WHERE `Level`='3';</v>
      </c>
      <c r="AD89" t="str">
        <f t="shared" si="11"/>
        <v>UPDATE `Crossbow` SET `Required_ID`='0' WHERE `Level`='3';</v>
      </c>
      <c r="AE89" t="str">
        <f t="shared" si="11"/>
        <v>UPDATE `Crossbow` SET `RequiredLevel`='0' WHERE `Level`='3';</v>
      </c>
    </row>
    <row r="90" spans="1:42" x14ac:dyDescent="0.25">
      <c r="A90" s="18">
        <v>4</v>
      </c>
      <c r="B90" s="73">
        <v>179</v>
      </c>
      <c r="C90" s="20">
        <v>3060</v>
      </c>
      <c r="D90" s="103">
        <v>5.45</v>
      </c>
      <c r="E90" s="103">
        <v>3.15</v>
      </c>
      <c r="F90" s="103">
        <v>7.65</v>
      </c>
      <c r="G90" s="95">
        <v>34855</v>
      </c>
      <c r="H90" s="95">
        <v>34235</v>
      </c>
      <c r="I90" s="95">
        <v>33329</v>
      </c>
      <c r="J90" s="95">
        <v>50723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11"/>
        <v>UPDATE `Crossbow` SET `TrainingTime`='179' WHERE `Level`='4';</v>
      </c>
      <c r="S90" t="str">
        <f t="shared" si="11"/>
        <v>UPDATE `Crossbow` SET `MightBonus`='3060' WHERE `Level`='4';</v>
      </c>
      <c r="T90" t="str">
        <f t="shared" si="11"/>
        <v>UPDATE `Crossbow` SET `Attack`='5.45' WHERE `Level`='4';</v>
      </c>
      <c r="U90" t="str">
        <f t="shared" si="11"/>
        <v>UPDATE `Crossbow` SET `Defend`='3.15' WHERE `Level`='4';</v>
      </c>
      <c r="V90" t="str">
        <f t="shared" si="11"/>
        <v>UPDATE `Crossbow` SET `Health`='7.65' WHERE `Level`='4';</v>
      </c>
      <c r="W90" t="str">
        <f t="shared" si="11"/>
        <v>UPDATE `Crossbow` SET `FoodCost`='34855' WHERE `Level`='4';</v>
      </c>
      <c r="X90" t="str">
        <f t="shared" si="11"/>
        <v>UPDATE `Crossbow` SET `WoodCost`='34235' WHERE `Level`='4';</v>
      </c>
      <c r="Y90" t="str">
        <f t="shared" si="11"/>
        <v>UPDATE `Crossbow` SET `StoneCost`='33329' WHERE `Level`='4';</v>
      </c>
      <c r="Z90" t="str">
        <f t="shared" si="11"/>
        <v>UPDATE `Crossbow` SET `MetalCost`='50723' WHERE `Level`='4';</v>
      </c>
      <c r="AA90" t="str">
        <f t="shared" si="11"/>
        <v>UPDATE `Crossbow` SET `TimeMin`='1h:48m:00' WHERE `Level`='4';</v>
      </c>
      <c r="AB90" t="str">
        <f t="shared" si="11"/>
        <v>UPDATE `Crossbow` SET `TimeInt`='6480' WHERE `Level`='4';</v>
      </c>
      <c r="AC90" t="str">
        <f t="shared" si="11"/>
        <v>UPDATE `Crossbow` SET `Required`='' WHERE `Level`='4';</v>
      </c>
      <c r="AD90" t="str">
        <f t="shared" si="11"/>
        <v>UPDATE `Crossbow` SET `Required_ID`='0' WHERE `Level`='4';</v>
      </c>
      <c r="AE90" t="str">
        <f t="shared" si="11"/>
        <v>UPDATE `Crossbow` SET `RequiredLevel`='0' WHERE `Level`='4';</v>
      </c>
    </row>
    <row r="91" spans="1:42" x14ac:dyDescent="0.25">
      <c r="A91" s="18">
        <v>5</v>
      </c>
      <c r="B91" s="73">
        <v>172</v>
      </c>
      <c r="C91" s="20">
        <v>4590</v>
      </c>
      <c r="D91" s="103">
        <v>5.6</v>
      </c>
      <c r="E91" s="103">
        <v>3.2</v>
      </c>
      <c r="F91" s="103">
        <v>7.85</v>
      </c>
      <c r="G91" s="95">
        <v>52258</v>
      </c>
      <c r="H91" s="95">
        <v>51239</v>
      </c>
      <c r="I91" s="95">
        <v>50957</v>
      </c>
      <c r="J91" s="95">
        <v>75161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11"/>
        <v>UPDATE `Crossbow` SET `TrainingTime`='172' WHERE `Level`='5';</v>
      </c>
      <c r="S91" t="str">
        <f t="shared" si="11"/>
        <v>UPDATE `Crossbow` SET `MightBonus`='4590' WHERE `Level`='5';</v>
      </c>
      <c r="T91" t="str">
        <f t="shared" si="11"/>
        <v>UPDATE `Crossbow` SET `Attack`='5.6' WHERE `Level`='5';</v>
      </c>
      <c r="U91" t="str">
        <f t="shared" si="11"/>
        <v>UPDATE `Crossbow` SET `Defend`='3.2' WHERE `Level`='5';</v>
      </c>
      <c r="V91" t="str">
        <f t="shared" si="11"/>
        <v>UPDATE `Crossbow` SET `Health`='7.85' WHERE `Level`='5';</v>
      </c>
      <c r="W91" t="str">
        <f t="shared" si="11"/>
        <v>UPDATE `Crossbow` SET `FoodCost`='52258' WHERE `Level`='5';</v>
      </c>
      <c r="X91" t="str">
        <f t="shared" si="11"/>
        <v>UPDATE `Crossbow` SET `WoodCost`='51239' WHERE `Level`='5';</v>
      </c>
      <c r="Y91" t="str">
        <f t="shared" si="11"/>
        <v>UPDATE `Crossbow` SET `StoneCost`='50957' WHERE `Level`='5';</v>
      </c>
      <c r="Z91" t="str">
        <f t="shared" si="11"/>
        <v>UPDATE `Crossbow` SET `MetalCost`='75161' WHERE `Level`='5';</v>
      </c>
      <c r="AA91" t="str">
        <f t="shared" si="11"/>
        <v>UPDATE `Crossbow` SET `TimeMin`='2h:42m:00' WHERE `Level`='5';</v>
      </c>
      <c r="AB91" t="str">
        <f t="shared" si="11"/>
        <v>UPDATE `Crossbow` SET `TimeInt`='9720' WHERE `Level`='5';</v>
      </c>
      <c r="AC91" t="str">
        <f t="shared" si="11"/>
        <v>UPDATE `Crossbow` SET `Required`='' WHERE `Level`='5';</v>
      </c>
      <c r="AD91" t="str">
        <f t="shared" si="11"/>
        <v>UPDATE `Crossbow` SET `Required_ID`='0' WHERE `Level`='5';</v>
      </c>
      <c r="AE91" t="str">
        <f t="shared" si="11"/>
        <v>UPDATE `Crossbow` SET `RequiredLevel`='0' WHERE `Level`='5';</v>
      </c>
    </row>
    <row r="92" spans="1:42" x14ac:dyDescent="0.25">
      <c r="A92" s="18">
        <v>6</v>
      </c>
      <c r="B92" s="73">
        <v>165</v>
      </c>
      <c r="C92" s="20">
        <v>9180</v>
      </c>
      <c r="D92" s="103">
        <v>5.75</v>
      </c>
      <c r="E92" s="103">
        <v>3.25</v>
      </c>
      <c r="F92" s="103">
        <v>8.0500000000000007</v>
      </c>
      <c r="G92" s="95">
        <v>104555</v>
      </c>
      <c r="H92" s="95">
        <v>106207</v>
      </c>
      <c r="I92" s="95">
        <v>101146</v>
      </c>
      <c r="J92" s="95">
        <v>147211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11"/>
        <v>UPDATE `Crossbow` SET `TrainingTime`='165' WHERE `Level`='6';</v>
      </c>
      <c r="S92" t="str">
        <f t="shared" si="11"/>
        <v>UPDATE `Crossbow` SET `MightBonus`='9180' WHERE `Level`='6';</v>
      </c>
      <c r="T92" t="str">
        <f t="shared" si="11"/>
        <v>UPDATE `Crossbow` SET `Attack`='5.75' WHERE `Level`='6';</v>
      </c>
      <c r="U92" t="str">
        <f t="shared" si="11"/>
        <v>UPDATE `Crossbow` SET `Defend`='3.25' WHERE `Level`='6';</v>
      </c>
      <c r="V92" t="str">
        <f t="shared" si="11"/>
        <v>UPDATE `Crossbow` SET `Health`='8.05' WHERE `Level`='6';</v>
      </c>
      <c r="W92" t="str">
        <f t="shared" si="11"/>
        <v>UPDATE `Crossbow` SET `FoodCost`='104555' WHERE `Level`='6';</v>
      </c>
      <c r="X92" t="str">
        <f t="shared" si="11"/>
        <v>UPDATE `Crossbow` SET `WoodCost`='106207' WHERE `Level`='6';</v>
      </c>
      <c r="Y92" t="str">
        <f t="shared" si="11"/>
        <v>UPDATE `Crossbow` SET `StoneCost`='101146' WHERE `Level`='6';</v>
      </c>
      <c r="Z92" t="str">
        <f t="shared" si="11"/>
        <v>UPDATE `Crossbow` SET `MetalCost`='147211' WHERE `Level`='6';</v>
      </c>
      <c r="AA92" t="str">
        <f t="shared" si="11"/>
        <v>UPDATE `Crossbow` SET `TimeMin`='5h:24m:00' WHERE `Level`='6';</v>
      </c>
      <c r="AB92" t="str">
        <f t="shared" si="11"/>
        <v>UPDATE `Crossbow` SET `TimeInt`='19440' WHERE `Level`='6';</v>
      </c>
      <c r="AC92" t="str">
        <f t="shared" si="11"/>
        <v>UPDATE `Crossbow` SET `Required`='' WHERE `Level`='6';</v>
      </c>
      <c r="AD92" t="str">
        <f t="shared" si="11"/>
        <v>UPDATE `Crossbow` SET `Required_ID`='0' WHERE `Level`='6';</v>
      </c>
      <c r="AE92" t="str">
        <f t="shared" si="11"/>
        <v>UPDATE `Crossbow` SET `RequiredLevel`='0' WHERE `Level`='6';</v>
      </c>
    </row>
    <row r="93" spans="1:42" x14ac:dyDescent="0.25">
      <c r="A93" s="18">
        <v>7</v>
      </c>
      <c r="B93" s="73">
        <v>158</v>
      </c>
      <c r="C93" s="20">
        <v>13770</v>
      </c>
      <c r="D93" s="103">
        <v>5.9</v>
      </c>
      <c r="E93" s="103">
        <v>3.3</v>
      </c>
      <c r="F93" s="103">
        <v>8.25</v>
      </c>
      <c r="G93" s="95">
        <v>161171</v>
      </c>
      <c r="H93" s="95">
        <v>153886</v>
      </c>
      <c r="I93" s="95">
        <v>149983</v>
      </c>
      <c r="J93" s="95">
        <v>223582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11"/>
        <v>UPDATE `Crossbow` SET `TrainingTime`='158' WHERE `Level`='7';</v>
      </c>
      <c r="S93" t="str">
        <f t="shared" si="11"/>
        <v>UPDATE `Crossbow` SET `MightBonus`='13770' WHERE `Level`='7';</v>
      </c>
      <c r="T93" t="str">
        <f t="shared" si="11"/>
        <v>UPDATE `Crossbow` SET `Attack`='5.9' WHERE `Level`='7';</v>
      </c>
      <c r="U93" t="str">
        <f t="shared" si="11"/>
        <v>UPDATE `Crossbow` SET `Defend`='3.3' WHERE `Level`='7';</v>
      </c>
      <c r="V93" t="str">
        <f t="shared" si="11"/>
        <v>UPDATE `Crossbow` SET `Health`='8.25' WHERE `Level`='7';</v>
      </c>
      <c r="W93" t="str">
        <f t="shared" si="11"/>
        <v>UPDATE `Crossbow` SET `FoodCost`='161171' WHERE `Level`='7';</v>
      </c>
      <c r="X93" t="str">
        <f t="shared" si="11"/>
        <v>UPDATE `Crossbow` SET `WoodCost`='153886' WHERE `Level`='7';</v>
      </c>
      <c r="Y93" t="str">
        <f t="shared" si="11"/>
        <v>UPDATE `Crossbow` SET `StoneCost`='149983' WHERE `Level`='7';</v>
      </c>
      <c r="Z93" t="str">
        <f t="shared" si="11"/>
        <v>UPDATE `Crossbow` SET `MetalCost`='223582' WHERE `Level`='7';</v>
      </c>
      <c r="AA93" t="str">
        <f t="shared" si="11"/>
        <v>UPDATE `Crossbow` SET `TimeMin`='8h:06m:00' WHERE `Level`='7';</v>
      </c>
      <c r="AB93" t="str">
        <f t="shared" si="11"/>
        <v>UPDATE `Crossbow` SET `TimeInt`='29160' WHERE `Level`='7';</v>
      </c>
      <c r="AC93" t="str">
        <f t="shared" si="11"/>
        <v>UPDATE `Crossbow` SET `Required`='' WHERE `Level`='7';</v>
      </c>
      <c r="AD93" t="str">
        <f t="shared" si="11"/>
        <v>UPDATE `Crossbow` SET `Required_ID`='0' WHERE `Level`='7';</v>
      </c>
      <c r="AE93" t="str">
        <f t="shared" si="11"/>
        <v>UPDATE `Crossbow` SET `RequiredLevel`='0' WHERE `Level`='7';</v>
      </c>
    </row>
    <row r="94" spans="1:42" x14ac:dyDescent="0.25">
      <c r="A94" s="18">
        <v>8</v>
      </c>
      <c r="B94" s="73">
        <v>151</v>
      </c>
      <c r="C94" s="20">
        <v>34425</v>
      </c>
      <c r="D94" s="103">
        <v>6.05</v>
      </c>
      <c r="E94" s="103">
        <v>3.35</v>
      </c>
      <c r="F94" s="103">
        <v>8.4499999999999993</v>
      </c>
      <c r="G94" s="95">
        <v>409604</v>
      </c>
      <c r="H94" s="95">
        <v>385718</v>
      </c>
      <c r="I94" s="95">
        <v>372587</v>
      </c>
      <c r="J94" s="95">
        <v>553478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11"/>
        <v>UPDATE `Crossbow` SET `TrainingTime`='151' WHERE `Level`='8';</v>
      </c>
      <c r="S94" t="str">
        <f t="shared" si="11"/>
        <v>UPDATE `Crossbow` SET `MightBonus`='34425' WHERE `Level`='8';</v>
      </c>
      <c r="T94" t="str">
        <f t="shared" si="11"/>
        <v>UPDATE `Crossbow` SET `Attack`='6.05' WHERE `Level`='8';</v>
      </c>
      <c r="U94" t="str">
        <f t="shared" si="11"/>
        <v>UPDATE `Crossbow` SET `Defend`='3.35' WHERE `Level`='8';</v>
      </c>
      <c r="V94" t="str">
        <f t="shared" si="11"/>
        <v>UPDATE `Crossbow` SET `Health`='8.45' WHERE `Level`='8';</v>
      </c>
      <c r="W94" t="str">
        <f t="shared" si="11"/>
        <v>UPDATE `Crossbow` SET `FoodCost`='409604' WHERE `Level`='8';</v>
      </c>
      <c r="X94" t="str">
        <f t="shared" si="11"/>
        <v>UPDATE `Crossbow` SET `WoodCost`='385718' WHERE `Level`='8';</v>
      </c>
      <c r="Y94" t="str">
        <f t="shared" si="11"/>
        <v>UPDATE `Crossbow` SET `StoneCost`='372587' WHERE `Level`='8';</v>
      </c>
      <c r="Z94" t="str">
        <f t="shared" si="11"/>
        <v>UPDATE `Crossbow` SET `MetalCost`='553478' WHERE `Level`='8';</v>
      </c>
      <c r="AA94" t="str">
        <f t="shared" si="11"/>
        <v>UPDATE `Crossbow` SET `TimeMin`='20h:15m:00' WHERE `Level`='8';</v>
      </c>
      <c r="AB94" t="str">
        <f t="shared" si="11"/>
        <v>UPDATE `Crossbow` SET `TimeInt`='72900' WHERE `Level`='8';</v>
      </c>
      <c r="AC94" t="str">
        <f t="shared" si="11"/>
        <v>UPDATE `Crossbow` SET `Required`='' WHERE `Level`='8';</v>
      </c>
      <c r="AD94" t="str">
        <f t="shared" si="11"/>
        <v>UPDATE `Crossbow` SET `Required_ID`='0' WHERE `Level`='8';</v>
      </c>
      <c r="AE94" t="str">
        <f t="shared" si="11"/>
        <v>UPDATE `Crossbow` SET `RequiredLevel`='0' WHERE `Level`='8';</v>
      </c>
    </row>
    <row r="95" spans="1:42" x14ac:dyDescent="0.25">
      <c r="A95" s="18">
        <v>9</v>
      </c>
      <c r="B95" s="73">
        <v>144</v>
      </c>
      <c r="C95" s="20">
        <v>51638</v>
      </c>
      <c r="D95" s="103">
        <v>6.2</v>
      </c>
      <c r="E95" s="103">
        <v>3.4</v>
      </c>
      <c r="F95" s="103">
        <v>8.6499999999999986</v>
      </c>
      <c r="G95" s="95">
        <v>623381</v>
      </c>
      <c r="H95" s="95">
        <v>576932</v>
      </c>
      <c r="I95" s="95">
        <v>558767</v>
      </c>
      <c r="J95" s="95">
        <v>822992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11"/>
        <v>UPDATE `Crossbow` SET `TrainingTime`='144' WHERE `Level`='9';</v>
      </c>
      <c r="S95" t="str">
        <f t="shared" si="11"/>
        <v>UPDATE `Crossbow` SET `MightBonus`='51638' WHERE `Level`='9';</v>
      </c>
      <c r="T95" t="str">
        <f t="shared" si="11"/>
        <v>UPDATE `Crossbow` SET `Attack`='6.2' WHERE `Level`='9';</v>
      </c>
      <c r="U95" t="str">
        <f t="shared" si="11"/>
        <v>UPDATE `Crossbow` SET `Defend`='3.4' WHERE `Level`='9';</v>
      </c>
      <c r="V95" t="str">
        <f t="shared" si="11"/>
        <v>UPDATE `Crossbow` SET `Health`='8.65' WHERE `Level`='9';</v>
      </c>
      <c r="W95" t="str">
        <f t="shared" si="11"/>
        <v>UPDATE `Crossbow` SET `FoodCost`='623381' WHERE `Level`='9';</v>
      </c>
      <c r="X95" t="str">
        <f t="shared" si="11"/>
        <v>UPDATE `Crossbow` SET `WoodCost`='576932' WHERE `Level`='9';</v>
      </c>
      <c r="Y95" t="str">
        <f t="shared" si="11"/>
        <v>UPDATE `Crossbow` SET `StoneCost`='558767' WHERE `Level`='9';</v>
      </c>
      <c r="Z95" t="str">
        <f t="shared" si="11"/>
        <v>UPDATE `Crossbow` SET `MetalCost`='822992' WHERE `Level`='9';</v>
      </c>
      <c r="AA95" t="str">
        <f t="shared" si="11"/>
        <v>UPDATE `Crossbow` SET `TimeMin`='1d 6h:22m:30' WHERE `Level`='9';</v>
      </c>
      <c r="AB95" t="str">
        <f t="shared" si="11"/>
        <v>UPDATE `Crossbow` SET `TimeInt`='109350' WHERE `Level`='9';</v>
      </c>
      <c r="AC95" t="str">
        <f t="shared" si="11"/>
        <v>UPDATE `Crossbow` SET `Required`='' WHERE `Level`='9';</v>
      </c>
      <c r="AD95" t="str">
        <f t="shared" si="11"/>
        <v>UPDATE `Crossbow` SET `Required_ID`='0' WHERE `Level`='9';</v>
      </c>
      <c r="AE95" t="str">
        <f t="shared" si="11"/>
        <v>UPDATE `Crossbow` SET `RequiredLevel`='0' WHERE `Level`='9';</v>
      </c>
    </row>
    <row r="96" spans="1:42" x14ac:dyDescent="0.25">
      <c r="A96" s="18">
        <v>10</v>
      </c>
      <c r="B96" s="73">
        <v>137</v>
      </c>
      <c r="C96" s="20">
        <v>61965</v>
      </c>
      <c r="D96" s="103">
        <v>6.35</v>
      </c>
      <c r="E96" s="103">
        <v>3.45</v>
      </c>
      <c r="F96" s="103">
        <v>8.8500000000000014</v>
      </c>
      <c r="G96" s="95">
        <v>705388</v>
      </c>
      <c r="H96" s="95">
        <v>710309</v>
      </c>
      <c r="I96" s="95">
        <v>692972</v>
      </c>
      <c r="J96" s="95">
        <v>989741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11"/>
        <v>UPDATE `Crossbow` SET `TrainingTime`='137' WHERE `Level`='10';</v>
      </c>
      <c r="S96" t="str">
        <f t="shared" si="11"/>
        <v>UPDATE `Crossbow` SET `MightBonus`='61965' WHERE `Level`='10';</v>
      </c>
      <c r="T96" t="str">
        <f t="shared" si="11"/>
        <v>UPDATE `Crossbow` SET `Attack`='6.35' WHERE `Level`='10';</v>
      </c>
      <c r="U96" t="str">
        <f t="shared" si="11"/>
        <v>UPDATE `Crossbow` SET `Defend`='3.45' WHERE `Level`='10';</v>
      </c>
      <c r="V96" t="str">
        <f t="shared" si="11"/>
        <v>UPDATE `Crossbow` SET `Health`='8.85' WHERE `Level`='10';</v>
      </c>
      <c r="W96" t="str">
        <f t="shared" si="11"/>
        <v>UPDATE `Crossbow` SET `FoodCost`='705388' WHERE `Level`='10';</v>
      </c>
      <c r="X96" t="str">
        <f t="shared" si="11"/>
        <v>UPDATE `Crossbow` SET `WoodCost`='710309' WHERE `Level`='10';</v>
      </c>
      <c r="Y96" t="str">
        <f t="shared" si="11"/>
        <v>UPDATE `Crossbow` SET `StoneCost`='692972' WHERE `Level`='10';</v>
      </c>
      <c r="Z96" t="str">
        <f t="shared" si="11"/>
        <v>UPDATE `Crossbow` SET `MetalCost`='989741' WHERE `Level`='10';</v>
      </c>
      <c r="AA96" t="str">
        <f t="shared" si="11"/>
        <v>UPDATE `Crossbow` SET `TimeMin`='1d 12h:27m:00' WHERE `Level`='10';</v>
      </c>
      <c r="AB96" t="str">
        <f t="shared" si="11"/>
        <v>UPDATE `Crossbow` SET `TimeInt`='131220' WHERE `Level`='10';</v>
      </c>
      <c r="AC96" t="str">
        <f t="shared" si="11"/>
        <v>UPDATE `Crossbow` SET `Required`='Metal Lv10' WHERE `Level`='10';</v>
      </c>
      <c r="AD96" t="str">
        <f t="shared" si="11"/>
        <v>UPDATE `Crossbow` SET `Required_ID`='11' WHERE `Level`='10';</v>
      </c>
      <c r="AE96" t="str">
        <f t="shared" si="11"/>
        <v>UPDATE `Crossbow` SET `RequiredLevel`='10' WHERE `Level`='10';</v>
      </c>
    </row>
    <row r="97" spans="1:42" x14ac:dyDescent="0.25">
      <c r="A97" s="18">
        <v>11</v>
      </c>
      <c r="B97" s="73">
        <v>130</v>
      </c>
      <c r="C97" s="20">
        <v>74358</v>
      </c>
      <c r="D97" s="103">
        <v>6.5</v>
      </c>
      <c r="E97" s="103">
        <v>3.5</v>
      </c>
      <c r="F97" s="103">
        <v>9.0500000000000007</v>
      </c>
      <c r="G97" s="95">
        <v>883607</v>
      </c>
      <c r="H97" s="95">
        <v>830761</v>
      </c>
      <c r="I97" s="95">
        <v>798943</v>
      </c>
      <c r="J97" s="95">
        <v>1204780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11"/>
        <v>UPDATE `Crossbow` SET `TrainingTime`='130' WHERE `Level`='11';</v>
      </c>
      <c r="S97" t="str">
        <f t="shared" si="11"/>
        <v>UPDATE `Crossbow` SET `MightBonus`='74358' WHERE `Level`='11';</v>
      </c>
      <c r="T97" t="str">
        <f t="shared" si="11"/>
        <v>UPDATE `Crossbow` SET `Attack`='6.5' WHERE `Level`='11';</v>
      </c>
      <c r="U97" t="str">
        <f t="shared" si="11"/>
        <v>UPDATE `Crossbow` SET `Defend`='3.5' WHERE `Level`='11';</v>
      </c>
      <c r="V97" t="str">
        <f t="shared" si="11"/>
        <v>UPDATE `Crossbow` SET `Health`='9.05' WHERE `Level`='11';</v>
      </c>
      <c r="W97" t="str">
        <f t="shared" si="11"/>
        <v>UPDATE `Crossbow` SET `FoodCost`='883607' WHERE `Level`='11';</v>
      </c>
      <c r="X97" t="str">
        <f t="shared" si="11"/>
        <v>UPDATE `Crossbow` SET `WoodCost`='830761' WHERE `Level`='11';</v>
      </c>
      <c r="Y97" t="str">
        <f t="shared" si="11"/>
        <v>UPDATE `Crossbow` SET `StoneCost`='798943' WHERE `Level`='11';</v>
      </c>
      <c r="Z97" t="str">
        <f t="shared" si="11"/>
        <v>UPDATE `Crossbow` SET `MetalCost`='1204780' WHERE `Level`='11';</v>
      </c>
      <c r="AA97" t="str">
        <f t="shared" si="11"/>
        <v>UPDATE `Crossbow` SET `TimeMin`='1d 19h:44m:24' WHERE `Level`='11';</v>
      </c>
      <c r="AB97" t="str">
        <f t="shared" si="11"/>
        <v>UPDATE `Crossbow` SET `TimeInt`='157464' WHERE `Level`='11';</v>
      </c>
      <c r="AC97" t="str">
        <f t="shared" si="11"/>
        <v>UPDATE `Crossbow` SET `Required`='Metal Lv11' WHERE `Level`='11';</v>
      </c>
      <c r="AD97" t="str">
        <f t="shared" si="11"/>
        <v>UPDATE `Crossbow` SET `Required_ID`='11' WHERE `Level`='11';</v>
      </c>
      <c r="AE97" t="str">
        <f t="shared" si="11"/>
        <v>UPDATE `Crossbow` SET `RequiredLevel`='11' WHERE `Level`='11';</v>
      </c>
    </row>
    <row r="98" spans="1:42" x14ac:dyDescent="0.25">
      <c r="A98" s="18">
        <v>12</v>
      </c>
      <c r="B98" s="73">
        <v>123</v>
      </c>
      <c r="C98" s="20">
        <v>89230</v>
      </c>
      <c r="D98" s="103">
        <v>6.65</v>
      </c>
      <c r="E98" s="103">
        <v>3.55</v>
      </c>
      <c r="F98" s="103">
        <v>9.25</v>
      </c>
      <c r="G98" s="95">
        <v>1015139</v>
      </c>
      <c r="H98" s="95">
        <v>1050362</v>
      </c>
      <c r="I98" s="95">
        <v>968981</v>
      </c>
      <c r="J98" s="95">
        <v>1427186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11"/>
        <v>UPDATE `Crossbow` SET `TrainingTime`='123' WHERE `Level`='12';</v>
      </c>
      <c r="S98" t="str">
        <f t="shared" si="11"/>
        <v>UPDATE `Crossbow` SET `MightBonus`='89230' WHERE `Level`='12';</v>
      </c>
      <c r="T98" t="str">
        <f t="shared" si="11"/>
        <v>UPDATE `Crossbow` SET `Attack`='6.65' WHERE `Level`='12';</v>
      </c>
      <c r="U98" t="str">
        <f t="shared" si="11"/>
        <v>UPDATE `Crossbow` SET `Defend`='3.55' WHERE `Level`='12';</v>
      </c>
      <c r="V98" t="str">
        <f t="shared" si="11"/>
        <v>UPDATE `Crossbow` SET `Health`='9.25' WHERE `Level`='12';</v>
      </c>
      <c r="W98" t="str">
        <f t="shared" si="11"/>
        <v>UPDATE `Crossbow` SET `FoodCost`='1015139' WHERE `Level`='12';</v>
      </c>
      <c r="X98" t="str">
        <f t="shared" si="11"/>
        <v>UPDATE `Crossbow` SET `WoodCost`='1050362' WHERE `Level`='12';</v>
      </c>
      <c r="Y98" t="str">
        <f t="shared" si="11"/>
        <v>UPDATE `Crossbow` SET `StoneCost`='968981' WHERE `Level`='12';</v>
      </c>
      <c r="Z98" t="str">
        <f t="shared" si="11"/>
        <v>UPDATE `Crossbow` SET `MetalCost`='1427186' WHERE `Level`='12';</v>
      </c>
      <c r="AA98" t="str">
        <f t="shared" si="11"/>
        <v>UPDATE `Crossbow` SET `TimeMin`='2d 4h:29m:17' WHERE `Level`='12';</v>
      </c>
      <c r="AB98" t="str">
        <f t="shared" si="11"/>
        <v>UPDATE `Crossbow` SET `TimeInt`='188957' WHERE `Level`='12';</v>
      </c>
      <c r="AC98" t="str">
        <f t="shared" si="11"/>
        <v>UPDATE `Crossbow` SET `Required`='Metal Lv12' WHERE `Level`='12';</v>
      </c>
      <c r="AD98" t="str">
        <f t="shared" si="11"/>
        <v>UPDATE `Crossbow` SET `Required_ID`='11' WHERE `Level`='12';</v>
      </c>
      <c r="AE98" t="str">
        <f t="shared" si="11"/>
        <v>UPDATE `Crossbow` SET `RequiredLevel`='12' WHERE `Level`='12';</v>
      </c>
    </row>
    <row r="99" spans="1:42" x14ac:dyDescent="0.25">
      <c r="A99" s="18">
        <v>13</v>
      </c>
      <c r="B99" s="73">
        <v>116</v>
      </c>
      <c r="C99" s="20">
        <v>107076</v>
      </c>
      <c r="D99" s="103">
        <v>6.8</v>
      </c>
      <c r="E99" s="103">
        <v>3.6</v>
      </c>
      <c r="F99" s="103">
        <v>9.4499999999999993</v>
      </c>
      <c r="G99" s="95">
        <v>1228748</v>
      </c>
      <c r="H99" s="95">
        <v>1201682</v>
      </c>
      <c r="I99" s="95">
        <v>1212236</v>
      </c>
      <c r="J99" s="95">
        <v>1711327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11"/>
        <v>UPDATE `Crossbow` SET `TrainingTime`='116' WHERE `Level`='13';</v>
      </c>
      <c r="S99" t="str">
        <f t="shared" si="11"/>
        <v>UPDATE `Crossbow` SET `MightBonus`='107076' WHERE `Level`='13';</v>
      </c>
      <c r="T99" t="str">
        <f t="shared" si="11"/>
        <v>UPDATE `Crossbow` SET `Attack`='6.8' WHERE `Level`='13';</v>
      </c>
      <c r="U99" t="str">
        <f t="shared" si="11"/>
        <v>UPDATE `Crossbow` SET `Defend`='3.6' WHERE `Level`='13';</v>
      </c>
      <c r="V99" t="str">
        <f t="shared" si="11"/>
        <v>UPDATE `Crossbow` SET `Health`='9.45' WHERE `Level`='13';</v>
      </c>
      <c r="W99" t="str">
        <f t="shared" si="11"/>
        <v>UPDATE `Crossbow` SET `FoodCost`='1228748' WHERE `Level`='13';</v>
      </c>
      <c r="X99" t="str">
        <f t="shared" si="11"/>
        <v>UPDATE `Crossbow` SET `WoodCost`='1201682' WHERE `Level`='13';</v>
      </c>
      <c r="Y99" t="str">
        <f t="shared" si="11"/>
        <v>UPDATE `Crossbow` SET `StoneCost`='1212236' WHERE `Level`='13';</v>
      </c>
      <c r="Z99" t="str">
        <f t="shared" si="11"/>
        <v>UPDATE `Crossbow` SET `MetalCost`='1711327' WHERE `Level`='13';</v>
      </c>
      <c r="AA99" t="str">
        <f t="shared" si="11"/>
        <v>UPDATE `Crossbow` SET `TimeMin`='2d 14h:59m:09' WHERE `Level`='13';</v>
      </c>
      <c r="AB99" t="str">
        <f t="shared" si="11"/>
        <v>UPDATE `Crossbow` SET `TimeInt`='226749' WHERE `Level`='13';</v>
      </c>
      <c r="AC99" t="str">
        <f t="shared" si="11"/>
        <v>UPDATE `Crossbow` SET `Required`='Metal Lv13' WHERE `Level`='13';</v>
      </c>
      <c r="AD99" t="str">
        <f t="shared" si="11"/>
        <v>UPDATE `Crossbow` SET `Required_ID`='11' WHERE `Level`='13';</v>
      </c>
      <c r="AE99" t="str">
        <f t="shared" si="11"/>
        <v>UPDATE `Crossbow` SET `RequiredLevel`='13' WHERE `Level`='13';</v>
      </c>
    </row>
    <row r="100" spans="1:42" x14ac:dyDescent="0.25">
      <c r="A100" s="18">
        <v>14</v>
      </c>
      <c r="B100" s="73">
        <v>109</v>
      </c>
      <c r="C100" s="20">
        <v>128491</v>
      </c>
      <c r="D100" s="103">
        <v>6.95</v>
      </c>
      <c r="E100" s="103">
        <v>3.65</v>
      </c>
      <c r="F100" s="103">
        <v>9.6499999999999986</v>
      </c>
      <c r="G100" s="95">
        <v>1461524</v>
      </c>
      <c r="H100" s="95">
        <v>1435523</v>
      </c>
      <c r="I100" s="95">
        <v>1426772</v>
      </c>
      <c r="J100" s="95">
        <v>2100881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11"/>
        <v>UPDATE `Crossbow` SET `TrainingTime`='109' WHERE `Level`='14';</v>
      </c>
      <c r="S100" t="str">
        <f t="shared" si="11"/>
        <v>UPDATE `Crossbow` SET `MightBonus`='128491' WHERE `Level`='14';</v>
      </c>
      <c r="T100" t="str">
        <f t="shared" si="11"/>
        <v>UPDATE `Crossbow` SET `Attack`='6.95' WHERE `Level`='14';</v>
      </c>
      <c r="U100" t="str">
        <f t="shared" si="11"/>
        <v>UPDATE `Crossbow` SET `Defend`='3.65' WHERE `Level`='14';</v>
      </c>
      <c r="V100" t="str">
        <f t="shared" si="11"/>
        <v>UPDATE `Crossbow` SET `Health`='9.65' WHERE `Level`='14';</v>
      </c>
      <c r="W100" t="str">
        <f t="shared" si="11"/>
        <v>UPDATE `Crossbow` SET `FoodCost`='1461524' WHERE `Level`='14';</v>
      </c>
      <c r="X100" t="str">
        <f t="shared" si="11"/>
        <v>UPDATE `Crossbow` SET `WoodCost`='1435523' WHERE `Level`='14';</v>
      </c>
      <c r="Y100" t="str">
        <f t="shared" si="11"/>
        <v>UPDATE `Crossbow` SET `StoneCost`='1426772' WHERE `Level`='14';</v>
      </c>
      <c r="Z100" t="str">
        <f t="shared" si="11"/>
        <v>UPDATE `Crossbow` SET `MetalCost`='2100881' WHERE `Level`='14';</v>
      </c>
      <c r="AA100" t="str">
        <f t="shared" si="11"/>
        <v>UPDATE `Crossbow` SET `TimeMin`='3d 3h:34m:59' WHERE `Level`='14';</v>
      </c>
      <c r="AB100" t="str">
        <f t="shared" si="11"/>
        <v>UPDATE `Crossbow` SET `TimeInt`='272099' WHERE `Level`='14';</v>
      </c>
      <c r="AC100" t="str">
        <f t="shared" si="11"/>
        <v>UPDATE `Crossbow` SET `Required`='Metal Lv14' WHERE `Level`='14';</v>
      </c>
      <c r="AD100" t="str">
        <f t="shared" si="11"/>
        <v>UPDATE `Crossbow` SET `Required_ID`='11' WHERE `Level`='14';</v>
      </c>
      <c r="AE100" t="str">
        <f t="shared" si="11"/>
        <v>UPDATE `Crossbow` SET `RequiredLevel`='14' WHERE `Level`='14';</v>
      </c>
    </row>
    <row r="101" spans="1:42" x14ac:dyDescent="0.25">
      <c r="A101" s="18">
        <v>15</v>
      </c>
      <c r="B101" s="73">
        <v>106</v>
      </c>
      <c r="C101" s="20">
        <v>192737</v>
      </c>
      <c r="D101" s="103">
        <v>7.1</v>
      </c>
      <c r="E101" s="103">
        <v>3.7</v>
      </c>
      <c r="F101" s="103">
        <v>9.8500000000000014</v>
      </c>
      <c r="G101" s="95">
        <v>2300261</v>
      </c>
      <c r="H101" s="95">
        <v>2153798</v>
      </c>
      <c r="I101" s="95">
        <v>2084782</v>
      </c>
      <c r="J101" s="95">
        <v>3098195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11"/>
        <v>UPDATE `Crossbow` SET `TrainingTime`='106' WHERE `Level`='15';</v>
      </c>
      <c r="S101" t="str">
        <f t="shared" si="11"/>
        <v>UPDATE `Crossbow` SET `MightBonus`='192737' WHERE `Level`='15';</v>
      </c>
      <c r="T101" t="str">
        <f t="shared" si="11"/>
        <v>UPDATE `Crossbow` SET `Attack`='7.1' WHERE `Level`='15';</v>
      </c>
      <c r="U101" t="str">
        <f t="shared" si="11"/>
        <v>UPDATE `Crossbow` SET `Defend`='3.7' WHERE `Level`='15';</v>
      </c>
      <c r="V101" t="str">
        <f t="shared" si="11"/>
        <v>UPDATE `Crossbow` SET `Health`='9.85' WHERE `Level`='15';</v>
      </c>
      <c r="W101" t="str">
        <f t="shared" si="11"/>
        <v>UPDATE `Crossbow` SET `FoodCost`='2300261' WHERE `Level`='15';</v>
      </c>
      <c r="X101" t="str">
        <f t="shared" si="11"/>
        <v>UPDATE `Crossbow` SET `WoodCost`='2153798' WHERE `Level`='15';</v>
      </c>
      <c r="Y101" t="str">
        <f t="shared" si="11"/>
        <v>UPDATE `Crossbow` SET `StoneCost`='2084782' WHERE `Level`='15';</v>
      </c>
      <c r="Z101" t="str">
        <f t="shared" si="11"/>
        <v>UPDATE `Crossbow` SET `MetalCost`='3098195' WHERE `Level`='15';</v>
      </c>
      <c r="AA101" t="str">
        <f t="shared" si="11"/>
        <v>UPDATE `Crossbow` SET `TimeMin`='4d 17h:22m:29' WHERE `Level`='15';</v>
      </c>
      <c r="AB101" t="str">
        <f t="shared" si="11"/>
        <v>UPDATE `Crossbow` SET `TimeInt`='408149' WHERE `Level`='15';</v>
      </c>
      <c r="AC101" t="str">
        <f t="shared" si="11"/>
        <v>UPDATE `Crossbow` SET `Required`='Metal Lv15' WHERE `Level`='15';</v>
      </c>
      <c r="AD101" t="str">
        <f t="shared" si="11"/>
        <v>UPDATE `Crossbow` SET `Required_ID`='11' WHERE `Level`='15';</v>
      </c>
      <c r="AE101" t="str">
        <f t="shared" si="11"/>
        <v>UPDATE `Crossbow` SET `RequiredLevel`='15' WHERE `Level`='15';</v>
      </c>
    </row>
    <row r="102" spans="1:42" x14ac:dyDescent="0.25">
      <c r="A102" s="18">
        <v>16</v>
      </c>
      <c r="B102" s="73">
        <v>103</v>
      </c>
      <c r="C102" s="20">
        <v>481840</v>
      </c>
      <c r="D102" s="103">
        <v>7.25</v>
      </c>
      <c r="E102" s="103">
        <v>3.75</v>
      </c>
      <c r="F102" s="103">
        <v>10.050000000000001</v>
      </c>
      <c r="G102" s="95">
        <v>5570921</v>
      </c>
      <c r="H102" s="95">
        <v>5397458</v>
      </c>
      <c r="I102" s="95">
        <v>5211863</v>
      </c>
      <c r="J102" s="95">
        <v>7911893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11"/>
        <v>UPDATE `Crossbow` SET `TrainingTime`='103' WHERE `Level`='16';</v>
      </c>
      <c r="S102" t="str">
        <f t="shared" si="11"/>
        <v>UPDATE `Crossbow` SET `MightBonus`='481840' WHERE `Level`='16';</v>
      </c>
      <c r="T102" t="str">
        <f t="shared" si="11"/>
        <v>UPDATE `Crossbow` SET `Attack`='7.25' WHERE `Level`='16';</v>
      </c>
      <c r="U102" t="str">
        <f t="shared" si="11"/>
        <v>UPDATE `Crossbow` SET `Defend`='3.75' WHERE `Level`='16';</v>
      </c>
      <c r="V102" t="str">
        <f t="shared" si="11"/>
        <v>UPDATE `Crossbow` SET `Health`='10.05' WHERE `Level`='16';</v>
      </c>
      <c r="W102" t="str">
        <f t="shared" si="11"/>
        <v>UPDATE `Crossbow` SET `FoodCost`='5570921' WHERE `Level`='16';</v>
      </c>
      <c r="X102" t="str">
        <f t="shared" si="11"/>
        <v>UPDATE `Crossbow` SET `WoodCost`='5397458' WHERE `Level`='16';</v>
      </c>
      <c r="Y102" t="str">
        <f t="shared" si="11"/>
        <v>UPDATE `Crossbow` SET `StoneCost`='5211863' WHERE `Level`='16';</v>
      </c>
      <c r="Z102" t="str">
        <f t="shared" si="11"/>
        <v>UPDATE `Crossbow` SET `MetalCost`='7911893' WHERE `Level`='16';</v>
      </c>
      <c r="AA102" t="str">
        <f t="shared" si="11"/>
        <v>UPDATE `Crossbow` SET `TimeMin`='11d 19h:26m:08' WHERE `Level`='16';</v>
      </c>
      <c r="AB102" t="str">
        <f t="shared" si="11"/>
        <v>UPDATE `Crossbow` SET `TimeInt`='1020368' WHERE `Level`='16';</v>
      </c>
      <c r="AC102" t="str">
        <f t="shared" si="11"/>
        <v>UPDATE `Crossbow` SET `Required`='Metal Lv16' WHERE `Level`='16';</v>
      </c>
      <c r="AD102" t="str">
        <f t="shared" si="11"/>
        <v>UPDATE `Crossbow` SET `Required_ID`='11' WHERE `Level`='16';</v>
      </c>
      <c r="AE102" t="str">
        <f t="shared" si="11"/>
        <v>UPDATE `Crossbow` SET `RequiredLevel`='16' WHERE `Level`='16';</v>
      </c>
    </row>
    <row r="103" spans="1:42" x14ac:dyDescent="0.25">
      <c r="A103" s="18">
        <v>17</v>
      </c>
      <c r="B103" s="73">
        <v>100</v>
      </c>
      <c r="C103" s="20">
        <v>722760</v>
      </c>
      <c r="D103" s="103">
        <v>7.4</v>
      </c>
      <c r="E103" s="103">
        <v>3.8</v>
      </c>
      <c r="F103" s="103">
        <v>10.25</v>
      </c>
      <c r="G103" s="95">
        <v>8401351</v>
      </c>
      <c r="H103" s="95">
        <v>8078246</v>
      </c>
      <c r="I103" s="95">
        <v>7826765</v>
      </c>
      <c r="J103" s="95">
        <v>11831804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ref="R103:AE106" si="12">CONCATENATE($Q$86,R$86,$Q$87,B103,$Q$88,$A103,$Q$89)</f>
        <v>UPDATE `Crossbow` SET `TrainingTime`='100' WHERE `Level`='17';</v>
      </c>
      <c r="S103" t="str">
        <f t="shared" si="12"/>
        <v>UPDATE `Crossbow` SET `MightBonus`='722760' WHERE `Level`='17';</v>
      </c>
      <c r="T103" t="str">
        <f t="shared" si="12"/>
        <v>UPDATE `Crossbow` SET `Attack`='7.4' WHERE `Level`='17';</v>
      </c>
      <c r="U103" t="str">
        <f t="shared" si="12"/>
        <v>UPDATE `Crossbow` SET `Defend`='3.8' WHERE `Level`='17';</v>
      </c>
      <c r="V103" t="str">
        <f t="shared" si="12"/>
        <v>UPDATE `Crossbow` SET `Health`='10.25' WHERE `Level`='17';</v>
      </c>
      <c r="W103" t="str">
        <f t="shared" si="12"/>
        <v>UPDATE `Crossbow` SET `FoodCost`='8401351' WHERE `Level`='17';</v>
      </c>
      <c r="X103" t="str">
        <f t="shared" si="12"/>
        <v>UPDATE `Crossbow` SET `WoodCost`='8078246' WHERE `Level`='17';</v>
      </c>
      <c r="Y103" t="str">
        <f t="shared" si="12"/>
        <v>UPDATE `Crossbow` SET `StoneCost`='7826765' WHERE `Level`='17';</v>
      </c>
      <c r="Z103" t="str">
        <f t="shared" si="12"/>
        <v>UPDATE `Crossbow` SET `MetalCost`='11831804' WHERE `Level`='17';</v>
      </c>
      <c r="AA103" t="str">
        <f t="shared" si="12"/>
        <v>UPDATE `Crossbow` SET `TimeMin`='17d 17h:09m:11' WHERE `Level`='17';</v>
      </c>
      <c r="AB103" t="str">
        <f t="shared" si="12"/>
        <v>UPDATE `Crossbow` SET `TimeInt`='1530551' WHERE `Level`='17';</v>
      </c>
      <c r="AC103" t="str">
        <f t="shared" si="12"/>
        <v>UPDATE `Crossbow` SET `Required`='Metal Lv17' WHERE `Level`='17';</v>
      </c>
      <c r="AD103" t="str">
        <f t="shared" si="12"/>
        <v>UPDATE `Crossbow` SET `Required_ID`='11' WHERE `Level`='17';</v>
      </c>
      <c r="AE103" t="str">
        <f t="shared" si="12"/>
        <v>UPDATE `Crossbow` SET `RequiredLevel`='17' WHERE `Level`='17';</v>
      </c>
    </row>
    <row r="104" spans="1:42" x14ac:dyDescent="0.25">
      <c r="A104" s="18">
        <v>18</v>
      </c>
      <c r="B104" s="73">
        <v>97</v>
      </c>
      <c r="C104" s="20">
        <v>1445520</v>
      </c>
      <c r="D104" s="103">
        <v>7.5500000000000007</v>
      </c>
      <c r="E104" s="103">
        <v>3.85</v>
      </c>
      <c r="F104" s="103">
        <v>10.45</v>
      </c>
      <c r="G104" s="95">
        <v>17341766</v>
      </c>
      <c r="H104" s="95">
        <v>16156264</v>
      </c>
      <c r="I104" s="95">
        <v>15653479</v>
      </c>
      <c r="J104" s="95">
        <v>23124640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12"/>
        <v>UPDATE `Crossbow` SET `TrainingTime`='97' WHERE `Level`='18';</v>
      </c>
      <c r="S104" t="str">
        <f t="shared" si="12"/>
        <v>UPDATE `Crossbow` SET `MightBonus`='1445520' WHERE `Level`='18';</v>
      </c>
      <c r="T104" t="str">
        <f t="shared" si="12"/>
        <v>UPDATE `Crossbow` SET `Attack`='7.55' WHERE `Level`='18';</v>
      </c>
      <c r="U104" t="str">
        <f t="shared" si="12"/>
        <v>UPDATE `Crossbow` SET `Defend`='3.85' WHERE `Level`='18';</v>
      </c>
      <c r="V104" t="str">
        <f t="shared" si="12"/>
        <v>UPDATE `Crossbow` SET `Health`='10.45' WHERE `Level`='18';</v>
      </c>
      <c r="W104" t="str">
        <f t="shared" si="12"/>
        <v>UPDATE `Crossbow` SET `FoodCost`='17341766' WHERE `Level`='18';</v>
      </c>
      <c r="X104" t="str">
        <f t="shared" si="12"/>
        <v>UPDATE `Crossbow` SET `WoodCost`='16156264' WHERE `Level`='18';</v>
      </c>
      <c r="Y104" t="str">
        <f t="shared" si="12"/>
        <v>UPDATE `Crossbow` SET `StoneCost`='15653479' WHERE `Level`='18';</v>
      </c>
      <c r="Z104" t="str">
        <f t="shared" si="12"/>
        <v>UPDATE `Crossbow` SET `MetalCost`='23124640' WHERE `Level`='18';</v>
      </c>
      <c r="AA104" t="str">
        <f t="shared" si="12"/>
        <v>UPDATE `Crossbow` SET `TimeMin`='35d 10h:18m:21' WHERE `Level`='18';</v>
      </c>
      <c r="AB104" t="str">
        <f t="shared" si="12"/>
        <v>UPDATE `Crossbow` SET `TimeInt`='3061101' WHERE `Level`='18';</v>
      </c>
      <c r="AC104" t="str">
        <f t="shared" si="12"/>
        <v>UPDATE `Crossbow` SET `Required`='Metal Lv18' WHERE `Level`='18';</v>
      </c>
      <c r="AD104" t="str">
        <f t="shared" si="12"/>
        <v>UPDATE `Crossbow` SET `Required_ID`='11' WHERE `Level`='18';</v>
      </c>
      <c r="AE104" t="str">
        <f t="shared" si="12"/>
        <v>UPDATE `Crossbow` SET `RequiredLevel`='18' WHERE `Level`='18';</v>
      </c>
    </row>
    <row r="105" spans="1:42" x14ac:dyDescent="0.25">
      <c r="A105" s="18">
        <v>19</v>
      </c>
      <c r="B105" s="73">
        <v>94</v>
      </c>
      <c r="C105" s="20">
        <v>2168279</v>
      </c>
      <c r="D105" s="103">
        <v>7.6999999999999993</v>
      </c>
      <c r="E105" s="103">
        <v>3.9</v>
      </c>
      <c r="F105" s="103">
        <v>10.649999999999999</v>
      </c>
      <c r="G105" s="95">
        <v>25022317</v>
      </c>
      <c r="H105" s="95">
        <v>24227159</v>
      </c>
      <c r="I105" s="95">
        <v>23813363</v>
      </c>
      <c r="J105" s="95">
        <v>35351300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12"/>
        <v>UPDATE `Crossbow` SET `TrainingTime`='94' WHERE `Level`='19';</v>
      </c>
      <c r="S105" t="str">
        <f t="shared" si="12"/>
        <v>UPDATE `Crossbow` SET `MightBonus`='2168279' WHERE `Level`='19';</v>
      </c>
      <c r="T105" t="str">
        <f t="shared" si="12"/>
        <v>UPDATE `Crossbow` SET `Attack`='7.7' WHERE `Level`='19';</v>
      </c>
      <c r="U105" t="str">
        <f t="shared" si="12"/>
        <v>UPDATE `Crossbow` SET `Defend`='3.9' WHERE `Level`='19';</v>
      </c>
      <c r="V105" t="str">
        <f t="shared" si="12"/>
        <v>UPDATE `Crossbow` SET `Health`='10.65' WHERE `Level`='19';</v>
      </c>
      <c r="W105" t="str">
        <f t="shared" si="12"/>
        <v>UPDATE `Crossbow` SET `FoodCost`='25022317' WHERE `Level`='19';</v>
      </c>
      <c r="X105" t="str">
        <f t="shared" si="12"/>
        <v>UPDATE `Crossbow` SET `WoodCost`='24227159' WHERE `Level`='19';</v>
      </c>
      <c r="Y105" t="str">
        <f t="shared" si="12"/>
        <v>UPDATE `Crossbow` SET `StoneCost`='23813363' WHERE `Level`='19';</v>
      </c>
      <c r="Z105" t="str">
        <f t="shared" si="12"/>
        <v>UPDATE `Crossbow` SET `MetalCost`='35351300' WHERE `Level`='19';</v>
      </c>
      <c r="AA105" t="str">
        <f t="shared" si="12"/>
        <v>UPDATE `Crossbow` SET `TimeMin`='53d 10h:18m:20' WHERE `Level`='19';</v>
      </c>
      <c r="AB105" t="str">
        <f t="shared" si="12"/>
        <v>UPDATE `Crossbow` SET `TimeInt`='4591650' WHERE `Level`='19';</v>
      </c>
      <c r="AC105" t="str">
        <f t="shared" si="12"/>
        <v>UPDATE `Crossbow` SET `Required`='Metal Lv19' WHERE `Level`='19';</v>
      </c>
      <c r="AD105" t="str">
        <f t="shared" si="12"/>
        <v>UPDATE `Crossbow` SET `Required_ID`='11' WHERE `Level`='19';</v>
      </c>
      <c r="AE105" t="str">
        <f t="shared" si="12"/>
        <v>UPDATE `Crossbow` SET `RequiredLevel`='19' WHERE `Level`='19';</v>
      </c>
    </row>
    <row r="106" spans="1:42" x14ac:dyDescent="0.25">
      <c r="A106" s="18">
        <v>20</v>
      </c>
      <c r="B106" s="73">
        <v>91</v>
      </c>
      <c r="C106" s="20">
        <v>0</v>
      </c>
      <c r="D106" s="103">
        <v>7.85</v>
      </c>
      <c r="E106" s="103">
        <v>3.95</v>
      </c>
      <c r="F106" s="103">
        <v>10.850000000000001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12"/>
        <v>UPDATE `Crossbow` SET `TrainingTime`='91' WHERE `Level`='20';</v>
      </c>
      <c r="S106" t="str">
        <f t="shared" si="12"/>
        <v>UPDATE `Crossbow` SET `MightBonus`='0' WHERE `Level`='20';</v>
      </c>
      <c r="T106" t="str">
        <f t="shared" si="12"/>
        <v>UPDATE `Crossbow` SET `Attack`='7.85' WHERE `Level`='20';</v>
      </c>
      <c r="U106" t="str">
        <f t="shared" si="12"/>
        <v>UPDATE `Crossbow` SET `Defend`='3.95' WHERE `Level`='20';</v>
      </c>
      <c r="V106" t="str">
        <f t="shared" si="12"/>
        <v>UPDATE `Crossbow` SET `Health`='10.85' WHERE `Level`='20';</v>
      </c>
      <c r="W106" t="str">
        <f t="shared" si="12"/>
        <v>UPDATE `Crossbow` SET `FoodCost`='0' WHERE `Level`='20';</v>
      </c>
      <c r="X106" t="str">
        <f t="shared" si="12"/>
        <v>UPDATE `Crossbow` SET `WoodCost`='0' WHERE `Level`='20';</v>
      </c>
      <c r="Y106" t="str">
        <f t="shared" si="12"/>
        <v>UPDATE `Crossbow` SET `StoneCost`='0' WHERE `Level`='20';</v>
      </c>
      <c r="Z106" t="str">
        <f t="shared" si="12"/>
        <v>UPDATE `Crossbow` SET `MetalCost`='0' WHERE `Level`='20';</v>
      </c>
      <c r="AA106" t="str">
        <f t="shared" si="12"/>
        <v>UPDATE `Crossbow` SET `TimeMin`='0' WHERE `Level`='20';</v>
      </c>
      <c r="AB106" t="str">
        <f t="shared" si="12"/>
        <v>UPDATE `Crossbow` SET `TimeInt`='0' WHERE `Level`='20';</v>
      </c>
      <c r="AC106" t="str">
        <f t="shared" si="12"/>
        <v>UPDATE `Crossbow` SET `Required`='' WHERE `Level`='20';</v>
      </c>
      <c r="AD106" t="str">
        <f t="shared" si="12"/>
        <v>UPDATE `Crossbow` SET `Required_ID`='0' WHERE `Level`='20';</v>
      </c>
      <c r="AE106" t="str">
        <f t="shared" si="12"/>
        <v>UPDATE `Crossbow`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140</v>
      </c>
      <c r="B110" s="21" t="s">
        <v>353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D111" s="3">
        <v>7</v>
      </c>
      <c r="E111" s="3">
        <v>4</v>
      </c>
      <c r="F111" s="3">
        <v>9</v>
      </c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362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400</v>
      </c>
      <c r="C113" s="20">
        <v>612</v>
      </c>
      <c r="D113" s="103">
        <v>7</v>
      </c>
      <c r="E113" s="103">
        <v>4</v>
      </c>
      <c r="F113" s="103">
        <v>9</v>
      </c>
      <c r="G113" s="95">
        <v>3656</v>
      </c>
      <c r="H113" s="95">
        <v>2750</v>
      </c>
      <c r="I113" s="95">
        <v>3362</v>
      </c>
      <c r="J113" s="95">
        <v>5882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 t="shared" ref="R113:R132" si="13">CONCATENATE($Q$112,R$112,$Q$113,B113,$Q$114,$A113,$Q$115)</f>
        <v>UPDATE `Bomber` SET `TrainingTime`='400' WHERE `Level`='1';</v>
      </c>
      <c r="S113" t="str">
        <f t="shared" ref="S113:AE128" si="14">CONCATENATE($Q$112,S$112,$Q$113,C113,$Q$114,$A113,$Q$115)</f>
        <v>UPDATE `Bomber` SET `MightBonus`='612' WHERE `Level`='1';</v>
      </c>
      <c r="T113" t="str">
        <f t="shared" si="14"/>
        <v>UPDATE `Bomber` SET `Attack`='7' WHERE `Level`='1';</v>
      </c>
      <c r="U113" t="str">
        <f t="shared" si="14"/>
        <v>UPDATE `Bomber` SET `Defend`='4' WHERE `Level`='1';</v>
      </c>
      <c r="V113" t="str">
        <f t="shared" si="14"/>
        <v>UPDATE `Bomber` SET `Health`='9' WHERE `Level`='1';</v>
      </c>
      <c r="W113" t="str">
        <f t="shared" si="14"/>
        <v>UPDATE `Bomber` SET `FoodCost`='3656' WHERE `Level`='1';</v>
      </c>
      <c r="X113" t="str">
        <f t="shared" si="14"/>
        <v>UPDATE `Bomber` SET `WoodCost`='2750' WHERE `Level`='1';</v>
      </c>
      <c r="Y113" t="str">
        <f t="shared" si="14"/>
        <v>UPDATE `Bomber` SET `StoneCost`='3362' WHERE `Level`='1';</v>
      </c>
      <c r="Z113" t="str">
        <f t="shared" si="14"/>
        <v>UPDATE `Bomber` SET `MetalCost`='5882' WHERE `Level`='1';</v>
      </c>
      <c r="AA113" t="str">
        <f t="shared" si="14"/>
        <v>UPDATE `Bomber` SET `TimeMin`='21m:36' WHERE `Level`='1';</v>
      </c>
      <c r="AB113" t="str">
        <f t="shared" si="14"/>
        <v>UPDATE `Bomber` SET `TimeInt`='1296' WHERE `Level`='1';</v>
      </c>
      <c r="AC113" t="str">
        <f t="shared" si="14"/>
        <v>UPDATE `Bomber` SET `Required`='' WHERE `Level`='1';</v>
      </c>
      <c r="AD113" t="str">
        <f t="shared" si="14"/>
        <v>UPDATE `Bomber` SET `Required_ID`='0' WHERE `Level`='1';</v>
      </c>
      <c r="AE113" t="str">
        <f t="shared" si="14"/>
        <v>UPDATE `Bomber` SET `RequiredLevel`='0' WHERE `Level`='1';</v>
      </c>
    </row>
    <row r="114" spans="1:31" x14ac:dyDescent="0.25">
      <c r="A114" s="18">
        <v>2</v>
      </c>
      <c r="B114" s="73">
        <v>393</v>
      </c>
      <c r="C114" s="20">
        <v>1530</v>
      </c>
      <c r="D114" s="103">
        <v>7.15</v>
      </c>
      <c r="E114" s="103">
        <v>4.05</v>
      </c>
      <c r="F114" s="103">
        <v>9.25</v>
      </c>
      <c r="G114" s="95">
        <v>8992</v>
      </c>
      <c r="H114" s="95">
        <v>8684</v>
      </c>
      <c r="I114" s="95">
        <v>8597</v>
      </c>
      <c r="J114" s="95">
        <v>12269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si="13"/>
        <v>UPDATE `Bomber` SET `TrainingTime`='393' WHERE `Level`='2';</v>
      </c>
      <c r="S114" t="str">
        <f t="shared" si="14"/>
        <v>UPDATE `Bomber` SET `MightBonus`='1530' WHERE `Level`='2';</v>
      </c>
      <c r="T114" t="str">
        <f t="shared" si="14"/>
        <v>UPDATE `Bomber` SET `Attack`='7.15' WHERE `Level`='2';</v>
      </c>
      <c r="U114" t="str">
        <f t="shared" si="14"/>
        <v>UPDATE `Bomber` SET `Defend`='4.05' WHERE `Level`='2';</v>
      </c>
      <c r="V114" t="str">
        <f t="shared" si="14"/>
        <v>UPDATE `Bomber` SET `Health`='9.25' WHERE `Level`='2';</v>
      </c>
      <c r="W114" t="str">
        <f t="shared" si="14"/>
        <v>UPDATE `Bomber` SET `FoodCost`='8992' WHERE `Level`='2';</v>
      </c>
      <c r="X114" t="str">
        <f t="shared" si="14"/>
        <v>UPDATE `Bomber` SET `WoodCost`='8684' WHERE `Level`='2';</v>
      </c>
      <c r="Y114" t="str">
        <f t="shared" si="14"/>
        <v>UPDATE `Bomber` SET `StoneCost`='8597' WHERE `Level`='2';</v>
      </c>
      <c r="Z114" t="str">
        <f t="shared" si="14"/>
        <v>UPDATE `Bomber` SET `MetalCost`='12269' WHERE `Level`='2';</v>
      </c>
      <c r="AA114" t="str">
        <f t="shared" si="14"/>
        <v>UPDATE `Bomber` SET `TimeMin`='54m:00' WHERE `Level`='2';</v>
      </c>
      <c r="AB114" t="str">
        <f t="shared" si="14"/>
        <v>UPDATE `Bomber` SET `TimeInt`='3240' WHERE `Level`='2';</v>
      </c>
      <c r="AC114" t="str">
        <f t="shared" si="14"/>
        <v>UPDATE `Bomber` SET `Required`='' WHERE `Level`='2';</v>
      </c>
      <c r="AD114" t="str">
        <f t="shared" si="14"/>
        <v>UPDATE `Bomber` SET `Required_ID`='0' WHERE `Level`='2';</v>
      </c>
      <c r="AE114" t="str">
        <f t="shared" si="14"/>
        <v>UPDATE `Bomber` SET `RequiredLevel`='0' WHERE `Level`='2';</v>
      </c>
    </row>
    <row r="115" spans="1:31" x14ac:dyDescent="0.25">
      <c r="A115" s="18">
        <v>3</v>
      </c>
      <c r="B115" s="73">
        <v>386</v>
      </c>
      <c r="C115" s="20">
        <v>2448</v>
      </c>
      <c r="D115" s="103">
        <v>7.3000000000000007</v>
      </c>
      <c r="E115" s="103">
        <v>4.0999999999999996</v>
      </c>
      <c r="F115" s="103">
        <v>9.4499999999999993</v>
      </c>
      <c r="G115" s="95">
        <v>14212</v>
      </c>
      <c r="H115" s="95">
        <v>14009</v>
      </c>
      <c r="I115" s="95">
        <v>13723</v>
      </c>
      <c r="J115" s="95">
        <v>19598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13"/>
        <v>UPDATE `Bomber` SET `TrainingTime`='386' WHERE `Level`='3';</v>
      </c>
      <c r="S115" t="str">
        <f t="shared" si="14"/>
        <v>UPDATE `Bomber` SET `MightBonus`='2448' WHERE `Level`='3';</v>
      </c>
      <c r="T115" t="str">
        <f t="shared" si="14"/>
        <v>UPDATE `Bomber` SET `Attack`='7.3' WHERE `Level`='3';</v>
      </c>
      <c r="U115" t="str">
        <f t="shared" si="14"/>
        <v>UPDATE `Bomber` SET `Defend`='4.1' WHERE `Level`='3';</v>
      </c>
      <c r="V115" t="str">
        <f t="shared" si="14"/>
        <v>UPDATE `Bomber` SET `Health`='9.45' WHERE `Level`='3';</v>
      </c>
      <c r="W115" t="str">
        <f t="shared" si="14"/>
        <v>UPDATE `Bomber` SET `FoodCost`='14212' WHERE `Level`='3';</v>
      </c>
      <c r="X115" t="str">
        <f t="shared" si="14"/>
        <v>UPDATE `Bomber` SET `WoodCost`='14009' WHERE `Level`='3';</v>
      </c>
      <c r="Y115" t="str">
        <f t="shared" si="14"/>
        <v>UPDATE `Bomber` SET `StoneCost`='13723' WHERE `Level`='3';</v>
      </c>
      <c r="Z115" t="str">
        <f t="shared" si="14"/>
        <v>UPDATE `Bomber` SET `MetalCost`='19598' WHERE `Level`='3';</v>
      </c>
      <c r="AA115" t="str">
        <f t="shared" si="14"/>
        <v>UPDATE `Bomber` SET `TimeMin`='1h:26m:24' WHERE `Level`='3';</v>
      </c>
      <c r="AB115" t="str">
        <f t="shared" si="14"/>
        <v>UPDATE `Bomber` SET `TimeInt`='5184' WHERE `Level`='3';</v>
      </c>
      <c r="AC115" t="str">
        <f t="shared" si="14"/>
        <v>UPDATE `Bomber` SET `Required`='' WHERE `Level`='3';</v>
      </c>
      <c r="AD115" t="str">
        <f t="shared" si="14"/>
        <v>UPDATE `Bomber` SET `Required_ID`='0' WHERE `Level`='3';</v>
      </c>
      <c r="AE115" t="str">
        <f t="shared" si="14"/>
        <v>UPDATE `Bomber` SET `RequiredLevel`='0' WHERE `Level`='3';</v>
      </c>
    </row>
    <row r="116" spans="1:31" x14ac:dyDescent="0.25">
      <c r="A116" s="18">
        <v>4</v>
      </c>
      <c r="B116" s="73">
        <v>379</v>
      </c>
      <c r="C116" s="20">
        <v>6120</v>
      </c>
      <c r="D116" s="103">
        <v>7.4499999999999993</v>
      </c>
      <c r="E116" s="103">
        <v>4.1500000000000004</v>
      </c>
      <c r="F116" s="103">
        <v>9.6499999999999986</v>
      </c>
      <c r="G116" s="95">
        <v>35005</v>
      </c>
      <c r="H116" s="95">
        <v>33329</v>
      </c>
      <c r="I116" s="95">
        <v>34235</v>
      </c>
      <c r="J116" s="95">
        <v>50723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13"/>
        <v>UPDATE `Bomber` SET `TrainingTime`='379' WHERE `Level`='4';</v>
      </c>
      <c r="S116" t="str">
        <f t="shared" si="14"/>
        <v>UPDATE `Bomber` SET `MightBonus`='6120' WHERE `Level`='4';</v>
      </c>
      <c r="T116" t="str">
        <f t="shared" si="14"/>
        <v>UPDATE `Bomber` SET `Attack`='7.45' WHERE `Level`='4';</v>
      </c>
      <c r="U116" t="str">
        <f t="shared" si="14"/>
        <v>UPDATE `Bomber` SET `Defend`='4.15' WHERE `Level`='4';</v>
      </c>
      <c r="V116" t="str">
        <f t="shared" si="14"/>
        <v>UPDATE `Bomber` SET `Health`='9.65' WHERE `Level`='4';</v>
      </c>
      <c r="W116" t="str">
        <f t="shared" si="14"/>
        <v>UPDATE `Bomber` SET `FoodCost`='35005' WHERE `Level`='4';</v>
      </c>
      <c r="X116" t="str">
        <f t="shared" si="14"/>
        <v>UPDATE `Bomber` SET `WoodCost`='33329' WHERE `Level`='4';</v>
      </c>
      <c r="Y116" t="str">
        <f t="shared" si="14"/>
        <v>UPDATE `Bomber` SET `StoneCost`='34235' WHERE `Level`='4';</v>
      </c>
      <c r="Z116" t="str">
        <f t="shared" si="14"/>
        <v>UPDATE `Bomber` SET `MetalCost`='50723' WHERE `Level`='4';</v>
      </c>
      <c r="AA116" t="str">
        <f t="shared" si="14"/>
        <v>UPDATE `Bomber` SET `TimeMin`='3h:36m:00' WHERE `Level`='4';</v>
      </c>
      <c r="AB116" t="str">
        <f t="shared" si="14"/>
        <v>UPDATE `Bomber` SET `TimeInt`='12960' WHERE `Level`='4';</v>
      </c>
      <c r="AC116" t="str">
        <f t="shared" si="14"/>
        <v>UPDATE `Bomber` SET `Required`='' WHERE `Level`='4';</v>
      </c>
      <c r="AD116" t="str">
        <f t="shared" si="14"/>
        <v>UPDATE `Bomber` SET `Required_ID`='0' WHERE `Level`='4';</v>
      </c>
      <c r="AE116" t="str">
        <f t="shared" si="14"/>
        <v>UPDATE `Bomber` SET `RequiredLevel`='0' WHERE `Level`='4';</v>
      </c>
    </row>
    <row r="117" spans="1:31" x14ac:dyDescent="0.25">
      <c r="A117" s="18">
        <v>5</v>
      </c>
      <c r="B117" s="73">
        <v>372</v>
      </c>
      <c r="C117" s="20">
        <v>9180</v>
      </c>
      <c r="D117" s="103">
        <v>7.6</v>
      </c>
      <c r="E117" s="103">
        <v>4.2</v>
      </c>
      <c r="F117" s="103">
        <v>9.8500000000000014</v>
      </c>
      <c r="G117" s="95">
        <v>52408</v>
      </c>
      <c r="H117" s="95">
        <v>50957</v>
      </c>
      <c r="I117" s="95">
        <v>51239</v>
      </c>
      <c r="J117" s="95">
        <v>75161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13"/>
        <v>UPDATE `Bomber` SET `TrainingTime`='372' WHERE `Level`='5';</v>
      </c>
      <c r="S117" t="str">
        <f t="shared" si="14"/>
        <v>UPDATE `Bomber` SET `MightBonus`='9180' WHERE `Level`='5';</v>
      </c>
      <c r="T117" t="str">
        <f t="shared" si="14"/>
        <v>UPDATE `Bomber` SET `Attack`='7.6' WHERE `Level`='5';</v>
      </c>
      <c r="U117" t="str">
        <f t="shared" si="14"/>
        <v>UPDATE `Bomber` SET `Defend`='4.2' WHERE `Level`='5';</v>
      </c>
      <c r="V117" t="str">
        <f t="shared" si="14"/>
        <v>UPDATE `Bomber` SET `Health`='9.85' WHERE `Level`='5';</v>
      </c>
      <c r="W117" t="str">
        <f t="shared" si="14"/>
        <v>UPDATE `Bomber` SET `FoodCost`='52408' WHERE `Level`='5';</v>
      </c>
      <c r="X117" t="str">
        <f t="shared" si="14"/>
        <v>UPDATE `Bomber` SET `WoodCost`='50957' WHERE `Level`='5';</v>
      </c>
      <c r="Y117" t="str">
        <f t="shared" si="14"/>
        <v>UPDATE `Bomber` SET `StoneCost`='51239' WHERE `Level`='5';</v>
      </c>
      <c r="Z117" t="str">
        <f t="shared" si="14"/>
        <v>UPDATE `Bomber` SET `MetalCost`='75161' WHERE `Level`='5';</v>
      </c>
      <c r="AA117" t="str">
        <f t="shared" si="14"/>
        <v>UPDATE `Bomber` SET `TimeMin`='5h:24m:00' WHERE `Level`='5';</v>
      </c>
      <c r="AB117" t="str">
        <f t="shared" si="14"/>
        <v>UPDATE `Bomber` SET `TimeInt`='19440' WHERE `Level`='5';</v>
      </c>
      <c r="AC117" t="str">
        <f t="shared" si="14"/>
        <v>UPDATE `Bomber` SET `Required`='' WHERE `Level`='5';</v>
      </c>
      <c r="AD117" t="str">
        <f t="shared" si="14"/>
        <v>UPDATE `Bomber` SET `Required_ID`='0' WHERE `Level`='5';</v>
      </c>
      <c r="AE117" t="str">
        <f t="shared" si="14"/>
        <v>UPDATE `Bomber` SET `RequiredLevel`='0' WHERE `Level`='5';</v>
      </c>
    </row>
    <row r="118" spans="1:31" x14ac:dyDescent="0.25">
      <c r="A118" s="18">
        <v>6</v>
      </c>
      <c r="B118" s="73">
        <v>365</v>
      </c>
      <c r="C118" s="20">
        <v>18360</v>
      </c>
      <c r="D118" s="103">
        <v>7.75</v>
      </c>
      <c r="E118" s="103">
        <v>4.25</v>
      </c>
      <c r="F118" s="103">
        <v>10.050000000000001</v>
      </c>
      <c r="G118" s="95">
        <v>104705</v>
      </c>
      <c r="H118" s="95">
        <v>101146</v>
      </c>
      <c r="I118" s="95">
        <v>106207</v>
      </c>
      <c r="J118" s="95">
        <v>147211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13"/>
        <v>UPDATE `Bomber` SET `TrainingTime`='365' WHERE `Level`='6';</v>
      </c>
      <c r="S118" t="str">
        <f t="shared" si="14"/>
        <v>UPDATE `Bomber` SET `MightBonus`='18360' WHERE `Level`='6';</v>
      </c>
      <c r="T118" t="str">
        <f t="shared" si="14"/>
        <v>UPDATE `Bomber` SET `Attack`='7.75' WHERE `Level`='6';</v>
      </c>
      <c r="U118" t="str">
        <f t="shared" si="14"/>
        <v>UPDATE `Bomber` SET `Defend`='4.25' WHERE `Level`='6';</v>
      </c>
      <c r="V118" t="str">
        <f t="shared" si="14"/>
        <v>UPDATE `Bomber` SET `Health`='10.05' WHERE `Level`='6';</v>
      </c>
      <c r="W118" t="str">
        <f t="shared" si="14"/>
        <v>UPDATE `Bomber` SET `FoodCost`='104705' WHERE `Level`='6';</v>
      </c>
      <c r="X118" t="str">
        <f t="shared" si="14"/>
        <v>UPDATE `Bomber` SET `WoodCost`='101146' WHERE `Level`='6';</v>
      </c>
      <c r="Y118" t="str">
        <f t="shared" si="14"/>
        <v>UPDATE `Bomber` SET `StoneCost`='106207' WHERE `Level`='6';</v>
      </c>
      <c r="Z118" t="str">
        <f t="shared" si="14"/>
        <v>UPDATE `Bomber` SET `MetalCost`='147211' WHERE `Level`='6';</v>
      </c>
      <c r="AA118" t="str">
        <f t="shared" si="14"/>
        <v>UPDATE `Bomber` SET `TimeMin`='10h:48m:00' WHERE `Level`='6';</v>
      </c>
      <c r="AB118" t="str">
        <f t="shared" si="14"/>
        <v>UPDATE `Bomber` SET `TimeInt`='38880' WHERE `Level`='6';</v>
      </c>
      <c r="AC118" t="str">
        <f t="shared" si="14"/>
        <v>UPDATE `Bomber` SET `Required`='' WHERE `Level`='6';</v>
      </c>
      <c r="AD118" t="str">
        <f t="shared" si="14"/>
        <v>UPDATE `Bomber` SET `Required_ID`='0' WHERE `Level`='6';</v>
      </c>
      <c r="AE118" t="str">
        <f t="shared" si="14"/>
        <v>UPDATE `Bomber` SET `RequiredLevel`='0' WHERE `Level`='6';</v>
      </c>
    </row>
    <row r="119" spans="1:31" x14ac:dyDescent="0.25">
      <c r="A119" s="18">
        <v>7</v>
      </c>
      <c r="B119" s="73">
        <v>358</v>
      </c>
      <c r="C119" s="20">
        <v>27540</v>
      </c>
      <c r="D119" s="103">
        <v>7.9</v>
      </c>
      <c r="E119" s="103">
        <v>4.3</v>
      </c>
      <c r="F119" s="103">
        <v>10.25</v>
      </c>
      <c r="G119" s="95">
        <v>161321</v>
      </c>
      <c r="H119" s="95">
        <v>149983</v>
      </c>
      <c r="I119" s="95">
        <v>153886</v>
      </c>
      <c r="J119" s="95">
        <v>223582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13"/>
        <v>UPDATE `Bomber` SET `TrainingTime`='358' WHERE `Level`='7';</v>
      </c>
      <c r="S119" t="str">
        <f t="shared" si="14"/>
        <v>UPDATE `Bomber` SET `MightBonus`='27540' WHERE `Level`='7';</v>
      </c>
      <c r="T119" t="str">
        <f t="shared" si="14"/>
        <v>UPDATE `Bomber` SET `Attack`='7.9' WHERE `Level`='7';</v>
      </c>
      <c r="U119" t="str">
        <f t="shared" si="14"/>
        <v>UPDATE `Bomber` SET `Defend`='4.3' WHERE `Level`='7';</v>
      </c>
      <c r="V119" t="str">
        <f t="shared" si="14"/>
        <v>UPDATE `Bomber` SET `Health`='10.25' WHERE `Level`='7';</v>
      </c>
      <c r="W119" t="str">
        <f t="shared" si="14"/>
        <v>UPDATE `Bomber` SET `FoodCost`='161321' WHERE `Level`='7';</v>
      </c>
      <c r="X119" t="str">
        <f t="shared" si="14"/>
        <v>UPDATE `Bomber` SET `WoodCost`='149983' WHERE `Level`='7';</v>
      </c>
      <c r="Y119" t="str">
        <f t="shared" si="14"/>
        <v>UPDATE `Bomber` SET `StoneCost`='153886' WHERE `Level`='7';</v>
      </c>
      <c r="Z119" t="str">
        <f t="shared" si="14"/>
        <v>UPDATE `Bomber` SET `MetalCost`='223582' WHERE `Level`='7';</v>
      </c>
      <c r="AA119" t="str">
        <f t="shared" si="14"/>
        <v>UPDATE `Bomber` SET `TimeMin`='16h:12m:00' WHERE `Level`='7';</v>
      </c>
      <c r="AB119" t="str">
        <f t="shared" si="14"/>
        <v>UPDATE `Bomber` SET `TimeInt`='58320' WHERE `Level`='7';</v>
      </c>
      <c r="AC119" t="str">
        <f t="shared" si="14"/>
        <v>UPDATE `Bomber` SET `Required`='' WHERE `Level`='7';</v>
      </c>
      <c r="AD119" t="str">
        <f t="shared" si="14"/>
        <v>UPDATE `Bomber` SET `Required_ID`='0' WHERE `Level`='7';</v>
      </c>
      <c r="AE119" t="str">
        <f t="shared" si="14"/>
        <v>UPDATE `Bomber` SET `RequiredLevel`='0' WHERE `Level`='7';</v>
      </c>
    </row>
    <row r="120" spans="1:31" x14ac:dyDescent="0.25">
      <c r="A120" s="18">
        <v>8</v>
      </c>
      <c r="B120" s="73">
        <v>351</v>
      </c>
      <c r="C120" s="20">
        <v>68850</v>
      </c>
      <c r="D120" s="103">
        <v>8.0500000000000007</v>
      </c>
      <c r="E120" s="103">
        <v>4.3499999999999996</v>
      </c>
      <c r="F120" s="103">
        <v>10.45</v>
      </c>
      <c r="G120" s="95">
        <v>409754</v>
      </c>
      <c r="H120" s="95">
        <v>372587</v>
      </c>
      <c r="I120" s="95">
        <v>385718</v>
      </c>
      <c r="J120" s="95">
        <v>553478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13"/>
        <v>UPDATE `Bomber` SET `TrainingTime`='351' WHERE `Level`='8';</v>
      </c>
      <c r="S120" t="str">
        <f t="shared" si="14"/>
        <v>UPDATE `Bomber` SET `MightBonus`='68850' WHERE `Level`='8';</v>
      </c>
      <c r="T120" t="str">
        <f t="shared" si="14"/>
        <v>UPDATE `Bomber` SET `Attack`='8.05' WHERE `Level`='8';</v>
      </c>
      <c r="U120" t="str">
        <f t="shared" si="14"/>
        <v>UPDATE `Bomber` SET `Defend`='4.35' WHERE `Level`='8';</v>
      </c>
      <c r="V120" t="str">
        <f t="shared" si="14"/>
        <v>UPDATE `Bomber` SET `Health`='10.45' WHERE `Level`='8';</v>
      </c>
      <c r="W120" t="str">
        <f t="shared" si="14"/>
        <v>UPDATE `Bomber` SET `FoodCost`='409754' WHERE `Level`='8';</v>
      </c>
      <c r="X120" t="str">
        <f t="shared" si="14"/>
        <v>UPDATE `Bomber` SET `WoodCost`='372587' WHERE `Level`='8';</v>
      </c>
      <c r="Y120" t="str">
        <f t="shared" si="14"/>
        <v>UPDATE `Bomber` SET `StoneCost`='385718' WHERE `Level`='8';</v>
      </c>
      <c r="Z120" t="str">
        <f t="shared" si="14"/>
        <v>UPDATE `Bomber` SET `MetalCost`='553478' WHERE `Level`='8';</v>
      </c>
      <c r="AA120" t="str">
        <f t="shared" si="14"/>
        <v>UPDATE `Bomber` SET `TimeMin`='1d 16h:30m:00' WHERE `Level`='8';</v>
      </c>
      <c r="AB120" t="str">
        <f t="shared" si="14"/>
        <v>UPDATE `Bomber` SET `TimeInt`='145800' WHERE `Level`='8';</v>
      </c>
      <c r="AC120" t="str">
        <f t="shared" si="14"/>
        <v>UPDATE `Bomber` SET `Required`='' WHERE `Level`='8';</v>
      </c>
      <c r="AD120" t="str">
        <f t="shared" si="14"/>
        <v>UPDATE `Bomber` SET `Required_ID`='0' WHERE `Level`='8';</v>
      </c>
      <c r="AE120" t="str">
        <f t="shared" si="14"/>
        <v>UPDATE `Bomber` SET `RequiredLevel`='0' WHERE `Level`='8';</v>
      </c>
    </row>
    <row r="121" spans="1:31" x14ac:dyDescent="0.25">
      <c r="A121" s="18">
        <v>9</v>
      </c>
      <c r="B121" s="73">
        <v>344</v>
      </c>
      <c r="C121" s="20">
        <v>103275</v>
      </c>
      <c r="D121" s="103">
        <v>8.1999999999999993</v>
      </c>
      <c r="E121" s="103">
        <v>4.4000000000000004</v>
      </c>
      <c r="F121" s="103">
        <v>10.649999999999999</v>
      </c>
      <c r="G121" s="95">
        <v>623531</v>
      </c>
      <c r="H121" s="95">
        <v>558767</v>
      </c>
      <c r="I121" s="95">
        <v>576932</v>
      </c>
      <c r="J121" s="95">
        <v>822992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13"/>
        <v>UPDATE `Bomber` SET `TrainingTime`='344' WHERE `Level`='9';</v>
      </c>
      <c r="S121" t="str">
        <f t="shared" si="14"/>
        <v>UPDATE `Bomber` SET `MightBonus`='103275' WHERE `Level`='9';</v>
      </c>
      <c r="T121" t="str">
        <f t="shared" si="14"/>
        <v>UPDATE `Bomber` SET `Attack`='8.2' WHERE `Level`='9';</v>
      </c>
      <c r="U121" t="str">
        <f t="shared" si="14"/>
        <v>UPDATE `Bomber` SET `Defend`='4.4' WHERE `Level`='9';</v>
      </c>
      <c r="V121" t="str">
        <f t="shared" si="14"/>
        <v>UPDATE `Bomber` SET `Health`='10.65' WHERE `Level`='9';</v>
      </c>
      <c r="W121" t="str">
        <f t="shared" si="14"/>
        <v>UPDATE `Bomber` SET `FoodCost`='623531' WHERE `Level`='9';</v>
      </c>
      <c r="X121" t="str">
        <f t="shared" si="14"/>
        <v>UPDATE `Bomber` SET `WoodCost`='558767' WHERE `Level`='9';</v>
      </c>
      <c r="Y121" t="str">
        <f t="shared" si="14"/>
        <v>UPDATE `Bomber` SET `StoneCost`='576932' WHERE `Level`='9';</v>
      </c>
      <c r="Z121" t="str">
        <f t="shared" si="14"/>
        <v>UPDATE `Bomber` SET `MetalCost`='822992' WHERE `Level`='9';</v>
      </c>
      <c r="AA121" t="str">
        <f t="shared" si="14"/>
        <v>UPDATE `Bomber` SET `TimeMin`='2d 12h:45m:00' WHERE `Level`='9';</v>
      </c>
      <c r="AB121" t="str">
        <f t="shared" si="14"/>
        <v>UPDATE `Bomber` SET `TimeInt`='218700' WHERE `Level`='9';</v>
      </c>
      <c r="AC121" t="str">
        <f t="shared" si="14"/>
        <v>UPDATE `Bomber` SET `Required`='' WHERE `Level`='9';</v>
      </c>
      <c r="AD121" t="str">
        <f t="shared" si="14"/>
        <v>UPDATE `Bomber` SET `Required_ID`='0' WHERE `Level`='9';</v>
      </c>
      <c r="AE121" t="str">
        <f t="shared" si="14"/>
        <v>UPDATE `Bomber` SET `RequiredLevel`='0' WHERE `Level`='9';</v>
      </c>
    </row>
    <row r="122" spans="1:31" x14ac:dyDescent="0.25">
      <c r="A122" s="18">
        <v>10</v>
      </c>
      <c r="B122" s="73">
        <v>337</v>
      </c>
      <c r="C122" s="20">
        <v>123930</v>
      </c>
      <c r="D122" s="103">
        <v>8.35</v>
      </c>
      <c r="E122" s="103">
        <v>4.45</v>
      </c>
      <c r="F122" s="103">
        <v>10.850000000000001</v>
      </c>
      <c r="G122" s="95">
        <v>705538</v>
      </c>
      <c r="H122" s="95">
        <v>692972</v>
      </c>
      <c r="I122" s="95">
        <v>710309</v>
      </c>
      <c r="J122" s="95">
        <v>989741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13"/>
        <v>UPDATE `Bomber` SET `TrainingTime`='337' WHERE `Level`='10';</v>
      </c>
      <c r="S122" t="str">
        <f t="shared" si="14"/>
        <v>UPDATE `Bomber` SET `MightBonus`='123930' WHERE `Level`='10';</v>
      </c>
      <c r="T122" t="str">
        <f t="shared" si="14"/>
        <v>UPDATE `Bomber` SET `Attack`='8.35' WHERE `Level`='10';</v>
      </c>
      <c r="U122" t="str">
        <f t="shared" si="14"/>
        <v>UPDATE `Bomber` SET `Defend`='4.45' WHERE `Level`='10';</v>
      </c>
      <c r="V122" t="str">
        <f t="shared" si="14"/>
        <v>UPDATE `Bomber` SET `Health`='10.85' WHERE `Level`='10';</v>
      </c>
      <c r="W122" t="str">
        <f t="shared" si="14"/>
        <v>UPDATE `Bomber` SET `FoodCost`='705538' WHERE `Level`='10';</v>
      </c>
      <c r="X122" t="str">
        <f t="shared" si="14"/>
        <v>UPDATE `Bomber` SET `WoodCost`='692972' WHERE `Level`='10';</v>
      </c>
      <c r="Y122" t="str">
        <f t="shared" si="14"/>
        <v>UPDATE `Bomber` SET `StoneCost`='710309' WHERE `Level`='10';</v>
      </c>
      <c r="Z122" t="str">
        <f t="shared" si="14"/>
        <v>UPDATE `Bomber` SET `MetalCost`='989741' WHERE `Level`='10';</v>
      </c>
      <c r="AA122" t="str">
        <f t="shared" si="14"/>
        <v>UPDATE `Bomber` SET `TimeMin`='3d 0h:54m:00' WHERE `Level`='10';</v>
      </c>
      <c r="AB122" t="str">
        <f t="shared" si="14"/>
        <v>UPDATE `Bomber` SET `TimeInt`='262440' WHERE `Level`='10';</v>
      </c>
      <c r="AC122" t="str">
        <f t="shared" si="14"/>
        <v>UPDATE `Bomber` SET `Required`='' WHERE `Level`='10';</v>
      </c>
      <c r="AD122" t="str">
        <f t="shared" si="14"/>
        <v>UPDATE `Bomber` SET `Required_ID`='0' WHERE `Level`='10';</v>
      </c>
      <c r="AE122" t="str">
        <f t="shared" si="14"/>
        <v>UPDATE `Bomber` SET `RequiredLevel`='0' WHERE `Level`='10';</v>
      </c>
    </row>
    <row r="123" spans="1:31" x14ac:dyDescent="0.25">
      <c r="A123" s="18">
        <v>11</v>
      </c>
      <c r="B123" s="73">
        <v>330</v>
      </c>
      <c r="C123" s="20">
        <v>148716</v>
      </c>
      <c r="D123" s="103">
        <v>8.5</v>
      </c>
      <c r="E123" s="103">
        <v>4.5</v>
      </c>
      <c r="F123" s="103">
        <v>11.05</v>
      </c>
      <c r="G123" s="95">
        <v>883757</v>
      </c>
      <c r="H123" s="95">
        <v>798943</v>
      </c>
      <c r="I123" s="95">
        <v>830761</v>
      </c>
      <c r="J123" s="95">
        <v>1204780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13"/>
        <v>UPDATE `Bomber` SET `TrainingTime`='330' WHERE `Level`='11';</v>
      </c>
      <c r="S123" t="str">
        <f t="shared" si="14"/>
        <v>UPDATE `Bomber` SET `MightBonus`='148716' WHERE `Level`='11';</v>
      </c>
      <c r="T123" t="str">
        <f t="shared" si="14"/>
        <v>UPDATE `Bomber` SET `Attack`='8.5' WHERE `Level`='11';</v>
      </c>
      <c r="U123" t="str">
        <f t="shared" si="14"/>
        <v>UPDATE `Bomber` SET `Defend`='4.5' WHERE `Level`='11';</v>
      </c>
      <c r="V123" t="str">
        <f t="shared" si="14"/>
        <v>UPDATE `Bomber` SET `Health`='11.05' WHERE `Level`='11';</v>
      </c>
      <c r="W123" t="str">
        <f t="shared" si="14"/>
        <v>UPDATE `Bomber` SET `FoodCost`='883757' WHERE `Level`='11';</v>
      </c>
      <c r="X123" t="str">
        <f t="shared" si="14"/>
        <v>UPDATE `Bomber` SET `WoodCost`='798943' WHERE `Level`='11';</v>
      </c>
      <c r="Y123" t="str">
        <f t="shared" si="14"/>
        <v>UPDATE `Bomber` SET `StoneCost`='830761' WHERE `Level`='11';</v>
      </c>
      <c r="Z123" t="str">
        <f t="shared" si="14"/>
        <v>UPDATE `Bomber` SET `MetalCost`='1204780' WHERE `Level`='11';</v>
      </c>
      <c r="AA123" t="str">
        <f t="shared" si="14"/>
        <v>UPDATE `Bomber` SET `TimeMin`='3d 15h:28m:48' WHERE `Level`='11';</v>
      </c>
      <c r="AB123" t="str">
        <f t="shared" si="14"/>
        <v>UPDATE `Bomber` SET `TimeInt`='314928' WHERE `Level`='11';</v>
      </c>
      <c r="AC123" t="str">
        <f t="shared" si="14"/>
        <v>UPDATE `Bomber` SET `Required`='' WHERE `Level`='11';</v>
      </c>
      <c r="AD123" t="str">
        <f t="shared" si="14"/>
        <v>UPDATE `Bomber` SET `Required_ID`='0' WHERE `Level`='11';</v>
      </c>
      <c r="AE123" t="str">
        <f t="shared" si="14"/>
        <v>UPDATE `Bomber` SET `RequiredLevel`='0' WHERE `Level`='11';</v>
      </c>
    </row>
    <row r="124" spans="1:31" x14ac:dyDescent="0.25">
      <c r="A124" s="18">
        <v>12</v>
      </c>
      <c r="B124" s="73">
        <v>323</v>
      </c>
      <c r="C124" s="20">
        <v>178459</v>
      </c>
      <c r="D124" s="103">
        <v>8.65</v>
      </c>
      <c r="E124" s="103">
        <v>4.55</v>
      </c>
      <c r="F124" s="103">
        <v>11.25</v>
      </c>
      <c r="G124" s="95">
        <v>1015289</v>
      </c>
      <c r="H124" s="95">
        <v>968981</v>
      </c>
      <c r="I124" s="95">
        <v>1050362</v>
      </c>
      <c r="J124" s="95">
        <v>1427186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13"/>
        <v>UPDATE `Bomber` SET `TrainingTime`='323' WHERE `Level`='12';</v>
      </c>
      <c r="S124" t="str">
        <f t="shared" si="14"/>
        <v>UPDATE `Bomber` SET `MightBonus`='178459' WHERE `Level`='12';</v>
      </c>
      <c r="T124" t="str">
        <f t="shared" si="14"/>
        <v>UPDATE `Bomber` SET `Attack`='8.65' WHERE `Level`='12';</v>
      </c>
      <c r="U124" t="str">
        <f t="shared" si="14"/>
        <v>UPDATE `Bomber` SET `Defend`='4.55' WHERE `Level`='12';</v>
      </c>
      <c r="V124" t="str">
        <f t="shared" si="14"/>
        <v>UPDATE `Bomber` SET `Health`='11.25' WHERE `Level`='12';</v>
      </c>
      <c r="W124" t="str">
        <f t="shared" si="14"/>
        <v>UPDATE `Bomber` SET `FoodCost`='1015289' WHERE `Level`='12';</v>
      </c>
      <c r="X124" t="str">
        <f t="shared" si="14"/>
        <v>UPDATE `Bomber` SET `WoodCost`='968981' WHERE `Level`='12';</v>
      </c>
      <c r="Y124" t="str">
        <f t="shared" si="14"/>
        <v>UPDATE `Bomber` SET `StoneCost`='1050362' WHERE `Level`='12';</v>
      </c>
      <c r="Z124" t="str">
        <f t="shared" si="14"/>
        <v>UPDATE `Bomber` SET `MetalCost`='1427186' WHERE `Level`='12';</v>
      </c>
      <c r="AA124" t="str">
        <f t="shared" si="14"/>
        <v>UPDATE `Bomber` SET `TimeMin`='4d 8h:58m:34' WHERE `Level`='12';</v>
      </c>
      <c r="AB124" t="str">
        <f t="shared" si="14"/>
        <v>UPDATE `Bomber` SET `TimeInt`='377914' WHERE `Level`='12';</v>
      </c>
      <c r="AC124" t="str">
        <f t="shared" si="14"/>
        <v>UPDATE `Bomber` SET `Required`='' WHERE `Level`='12';</v>
      </c>
      <c r="AD124" t="str">
        <f t="shared" si="14"/>
        <v>UPDATE `Bomber` SET `Required_ID`='0' WHERE `Level`='12';</v>
      </c>
      <c r="AE124" t="str">
        <f t="shared" si="14"/>
        <v>UPDATE `Bomber`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8.8000000000000007</v>
      </c>
      <c r="E125" s="103">
        <v>4.5999999999999996</v>
      </c>
      <c r="F125" s="103">
        <v>11.45</v>
      </c>
      <c r="G125" s="95">
        <v>1228898</v>
      </c>
      <c r="H125" s="95">
        <v>1212236</v>
      </c>
      <c r="I125" s="95">
        <v>1201682</v>
      </c>
      <c r="J125" s="95">
        <v>1711327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13"/>
        <v>UPDATE `Bomber` SET `TrainingTime`='316' WHERE `Level`='13';</v>
      </c>
      <c r="S125" t="str">
        <f t="shared" si="14"/>
        <v>UPDATE `Bomber` SET `MightBonus`='214152' WHERE `Level`='13';</v>
      </c>
      <c r="T125" t="str">
        <f t="shared" si="14"/>
        <v>UPDATE `Bomber` SET `Attack`='8.8' WHERE `Level`='13';</v>
      </c>
      <c r="U125" t="str">
        <f t="shared" si="14"/>
        <v>UPDATE `Bomber` SET `Defend`='4.6' WHERE `Level`='13';</v>
      </c>
      <c r="V125" t="str">
        <f t="shared" si="14"/>
        <v>UPDATE `Bomber` SET `Health`='11.45' WHERE `Level`='13';</v>
      </c>
      <c r="W125" t="str">
        <f t="shared" si="14"/>
        <v>UPDATE `Bomber` SET `FoodCost`='1228898' WHERE `Level`='13';</v>
      </c>
      <c r="X125" t="str">
        <f t="shared" si="14"/>
        <v>UPDATE `Bomber` SET `WoodCost`='1212236' WHERE `Level`='13';</v>
      </c>
      <c r="Y125" t="str">
        <f t="shared" si="14"/>
        <v>UPDATE `Bomber` SET `StoneCost`='1201682' WHERE `Level`='13';</v>
      </c>
      <c r="Z125" t="str">
        <f t="shared" si="14"/>
        <v>UPDATE `Bomber` SET `MetalCost`='1711327' WHERE `Level`='13';</v>
      </c>
      <c r="AA125" t="str">
        <f t="shared" si="14"/>
        <v>UPDATE `Bomber` SET `TimeMin`='5d 5h:58m:18' WHERE `Level`='13';</v>
      </c>
      <c r="AB125" t="str">
        <f t="shared" si="14"/>
        <v>UPDATE `Bomber` SET `TimeInt`='453498' WHERE `Level`='13';</v>
      </c>
      <c r="AC125" t="str">
        <f t="shared" si="14"/>
        <v>UPDATE `Bomber` SET `Required`='' WHERE `Level`='13';</v>
      </c>
      <c r="AD125" t="str">
        <f t="shared" si="14"/>
        <v>UPDATE `Bomber` SET `Required_ID`='0' WHERE `Level`='13';</v>
      </c>
      <c r="AE125" t="str">
        <f t="shared" si="14"/>
        <v>UPDATE `Bomber` SET `RequiredLevel`='0' WHERE `Level`='13';</v>
      </c>
    </row>
    <row r="126" spans="1:31" x14ac:dyDescent="0.25">
      <c r="A126" s="18">
        <v>14</v>
      </c>
      <c r="B126" s="73">
        <v>309</v>
      </c>
      <c r="C126" s="20">
        <v>256982</v>
      </c>
      <c r="D126" s="103">
        <v>8.9499999999999993</v>
      </c>
      <c r="E126" s="103">
        <v>4.6500000000000004</v>
      </c>
      <c r="F126" s="103">
        <v>11.649999999999999</v>
      </c>
      <c r="G126" s="95">
        <v>1461674</v>
      </c>
      <c r="H126" s="95">
        <v>1426772</v>
      </c>
      <c r="I126" s="95">
        <v>1435523</v>
      </c>
      <c r="J126" s="95">
        <v>2100881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13"/>
        <v>UPDATE `Bomber` SET `TrainingTime`='309' WHERE `Level`='14';</v>
      </c>
      <c r="S126" t="str">
        <f t="shared" si="14"/>
        <v>UPDATE `Bomber` SET `MightBonus`='256982' WHERE `Level`='14';</v>
      </c>
      <c r="T126" t="str">
        <f t="shared" si="14"/>
        <v>UPDATE `Bomber` SET `Attack`='8.95' WHERE `Level`='14';</v>
      </c>
      <c r="U126" t="str">
        <f t="shared" si="14"/>
        <v>UPDATE `Bomber` SET `Defend`='4.65' WHERE `Level`='14';</v>
      </c>
      <c r="V126" t="str">
        <f t="shared" si="14"/>
        <v>UPDATE `Bomber` SET `Health`='11.65' WHERE `Level`='14';</v>
      </c>
      <c r="W126" t="str">
        <f t="shared" si="14"/>
        <v>UPDATE `Bomber` SET `FoodCost`='1461674' WHERE `Level`='14';</v>
      </c>
      <c r="X126" t="str">
        <f t="shared" si="14"/>
        <v>UPDATE `Bomber` SET `WoodCost`='1426772' WHERE `Level`='14';</v>
      </c>
      <c r="Y126" t="str">
        <f t="shared" si="14"/>
        <v>UPDATE `Bomber` SET `StoneCost`='1435523' WHERE `Level`='14';</v>
      </c>
      <c r="Z126" t="str">
        <f t="shared" si="14"/>
        <v>UPDATE `Bomber` SET `MetalCost`='2100881' WHERE `Level`='14';</v>
      </c>
      <c r="AA126" t="str">
        <f t="shared" si="14"/>
        <v>UPDATE `Bomber` SET `TimeMin`='6d 7h:09m:58' WHERE `Level`='14';</v>
      </c>
      <c r="AB126" t="str">
        <f t="shared" si="14"/>
        <v>UPDATE `Bomber` SET `TimeInt`='544198' WHERE `Level`='14';</v>
      </c>
      <c r="AC126" t="str">
        <f t="shared" si="14"/>
        <v>UPDATE `Bomber` SET `Required`='' WHERE `Level`='14';</v>
      </c>
      <c r="AD126" t="str">
        <f t="shared" si="14"/>
        <v>UPDATE `Bomber` SET `Required_ID`='0' WHERE `Level`='14';</v>
      </c>
      <c r="AE126" t="str">
        <f t="shared" si="14"/>
        <v>UPDATE `Bomber` SET `RequiredLevel`='0' WHERE `Level`='14';</v>
      </c>
    </row>
    <row r="127" spans="1:31" x14ac:dyDescent="0.25">
      <c r="A127" s="18">
        <v>15</v>
      </c>
      <c r="B127" s="73">
        <v>306</v>
      </c>
      <c r="C127" s="20">
        <v>385474</v>
      </c>
      <c r="D127" s="103">
        <v>9.1</v>
      </c>
      <c r="E127" s="103">
        <v>4.7</v>
      </c>
      <c r="F127" s="103">
        <v>11.850000000000001</v>
      </c>
      <c r="G127" s="95">
        <v>2300411</v>
      </c>
      <c r="H127" s="95">
        <v>2084782</v>
      </c>
      <c r="I127" s="95">
        <v>2153798</v>
      </c>
      <c r="J127" s="95">
        <v>3098195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13"/>
        <v>UPDATE `Bomber` SET `TrainingTime`='306' WHERE `Level`='15';</v>
      </c>
      <c r="S127" t="str">
        <f t="shared" si="14"/>
        <v>UPDATE `Bomber` SET `MightBonus`='385474' WHERE `Level`='15';</v>
      </c>
      <c r="T127" t="str">
        <f t="shared" si="14"/>
        <v>UPDATE `Bomber` SET `Attack`='9.1' WHERE `Level`='15';</v>
      </c>
      <c r="U127" t="str">
        <f t="shared" si="14"/>
        <v>UPDATE `Bomber` SET `Defend`='4.7' WHERE `Level`='15';</v>
      </c>
      <c r="V127" t="str">
        <f t="shared" si="14"/>
        <v>UPDATE `Bomber` SET `Health`='11.85' WHERE `Level`='15';</v>
      </c>
      <c r="W127" t="str">
        <f t="shared" si="14"/>
        <v>UPDATE `Bomber` SET `FoodCost`='2300411' WHERE `Level`='15';</v>
      </c>
      <c r="X127" t="str">
        <f t="shared" si="14"/>
        <v>UPDATE `Bomber` SET `WoodCost`='2084782' WHERE `Level`='15';</v>
      </c>
      <c r="Y127" t="str">
        <f t="shared" si="14"/>
        <v>UPDATE `Bomber` SET `StoneCost`='2153798' WHERE `Level`='15';</v>
      </c>
      <c r="Z127" t="str">
        <f t="shared" si="14"/>
        <v>UPDATE `Bomber` SET `MetalCost`='3098195' WHERE `Level`='15';</v>
      </c>
      <c r="AA127" t="str">
        <f t="shared" si="14"/>
        <v>UPDATE `Bomber` SET `TimeMin`='9d 10h:44m:58' WHERE `Level`='15';</v>
      </c>
      <c r="AB127" t="str">
        <f t="shared" si="14"/>
        <v>UPDATE `Bomber` SET `TimeInt`='816298' WHERE `Level`='15';</v>
      </c>
      <c r="AC127" t="str">
        <f t="shared" si="14"/>
        <v>UPDATE `Bomber` SET `Required`='' WHERE `Level`='15';</v>
      </c>
      <c r="AD127" t="str">
        <f t="shared" si="14"/>
        <v>UPDATE `Bomber` SET `Required_ID`='0' WHERE `Level`='15';</v>
      </c>
      <c r="AE127" t="str">
        <f t="shared" si="14"/>
        <v>UPDATE `Bomber` SET `RequiredLevel`='0' WHERE `Level`='15';</v>
      </c>
    </row>
    <row r="128" spans="1:31" x14ac:dyDescent="0.25">
      <c r="A128" s="18">
        <v>16</v>
      </c>
      <c r="B128" s="73">
        <v>303</v>
      </c>
      <c r="C128" s="20">
        <v>963681</v>
      </c>
      <c r="D128" s="103">
        <v>9.25</v>
      </c>
      <c r="E128" s="103">
        <v>4.75</v>
      </c>
      <c r="F128" s="103">
        <v>12.05</v>
      </c>
      <c r="G128" s="95">
        <v>5571071</v>
      </c>
      <c r="H128" s="95">
        <v>5211863</v>
      </c>
      <c r="I128" s="95">
        <v>5397458</v>
      </c>
      <c r="J128" s="95">
        <v>7911893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13"/>
        <v>UPDATE `Bomber` SET `TrainingTime`='303' WHERE `Level`='16';</v>
      </c>
      <c r="S128" t="str">
        <f t="shared" si="14"/>
        <v>UPDATE `Bomber` SET `MightBonus`='963681' WHERE `Level`='16';</v>
      </c>
      <c r="T128" t="str">
        <f t="shared" si="14"/>
        <v>UPDATE `Bomber` SET `Attack`='9.25' WHERE `Level`='16';</v>
      </c>
      <c r="U128" t="str">
        <f t="shared" si="14"/>
        <v>UPDATE `Bomber` SET `Defend`='4.75' WHERE `Level`='16';</v>
      </c>
      <c r="V128" t="str">
        <f t="shared" si="14"/>
        <v>UPDATE `Bomber` SET `Health`='12.05' WHERE `Level`='16';</v>
      </c>
      <c r="W128" t="str">
        <f t="shared" si="14"/>
        <v>UPDATE `Bomber` SET `FoodCost`='5571071' WHERE `Level`='16';</v>
      </c>
      <c r="X128" t="str">
        <f t="shared" si="14"/>
        <v>UPDATE `Bomber` SET `WoodCost`='5211863' WHERE `Level`='16';</v>
      </c>
      <c r="Y128" t="str">
        <f t="shared" si="14"/>
        <v>UPDATE `Bomber` SET `StoneCost`='5397458' WHERE `Level`='16';</v>
      </c>
      <c r="Z128" t="str">
        <f t="shared" si="14"/>
        <v>UPDATE `Bomber` SET `MetalCost`='7911893' WHERE `Level`='16';</v>
      </c>
      <c r="AA128" t="str">
        <f t="shared" si="14"/>
        <v>UPDATE `Bomber` SET `TimeMin`='23d 14h:52m:16' WHERE `Level`='16';</v>
      </c>
      <c r="AB128" t="str">
        <f t="shared" si="14"/>
        <v>UPDATE `Bomber` SET `TimeInt`='2040736' WHERE `Level`='16';</v>
      </c>
      <c r="AC128" t="str">
        <f t="shared" si="14"/>
        <v>UPDATE `Bomber` SET `Required`='' WHERE `Level`='16';</v>
      </c>
      <c r="AD128" t="str">
        <f t="shared" si="14"/>
        <v>UPDATE `Bomber` SET `Required_ID`='0' WHERE `Level`='16';</v>
      </c>
      <c r="AE128" t="str">
        <f t="shared" si="14"/>
        <v>UPDATE `Bomber` SET `RequiredLevel`='0' WHERE `Level`='16';</v>
      </c>
    </row>
    <row r="129" spans="1:31" x14ac:dyDescent="0.25">
      <c r="A129" s="18">
        <v>17</v>
      </c>
      <c r="B129" s="73">
        <v>300</v>
      </c>
      <c r="C129" s="20">
        <v>1445520</v>
      </c>
      <c r="D129" s="103">
        <v>9.4</v>
      </c>
      <c r="E129" s="103">
        <v>4.8</v>
      </c>
      <c r="F129" s="103">
        <v>12.25</v>
      </c>
      <c r="G129" s="95">
        <v>8401501</v>
      </c>
      <c r="H129" s="95">
        <v>7826765</v>
      </c>
      <c r="I129" s="95">
        <v>8078246</v>
      </c>
      <c r="J129" s="95">
        <v>11831804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13"/>
        <v>UPDATE `Bomber` SET `TrainingTime`='300' WHERE `Level`='17';</v>
      </c>
      <c r="S129" t="str">
        <f t="shared" ref="S129:AE132" si="15">CONCATENATE($Q$112,S$112,$Q$113,C129,$Q$114,$A129,$Q$115)</f>
        <v>UPDATE `Bomber` SET `MightBonus`='1445520' WHERE `Level`='17';</v>
      </c>
      <c r="T129" t="str">
        <f t="shared" si="15"/>
        <v>UPDATE `Bomber` SET `Attack`='9.4' WHERE `Level`='17';</v>
      </c>
      <c r="U129" t="str">
        <f t="shared" si="15"/>
        <v>UPDATE `Bomber` SET `Defend`='4.8' WHERE `Level`='17';</v>
      </c>
      <c r="V129" t="str">
        <f t="shared" si="15"/>
        <v>UPDATE `Bomber` SET `Health`='12.25' WHERE `Level`='17';</v>
      </c>
      <c r="W129" t="str">
        <f t="shared" si="15"/>
        <v>UPDATE `Bomber` SET `FoodCost`='8401501' WHERE `Level`='17';</v>
      </c>
      <c r="X129" t="str">
        <f t="shared" si="15"/>
        <v>UPDATE `Bomber` SET `WoodCost`='7826765' WHERE `Level`='17';</v>
      </c>
      <c r="Y129" t="str">
        <f t="shared" si="15"/>
        <v>UPDATE `Bomber` SET `StoneCost`='8078246' WHERE `Level`='17';</v>
      </c>
      <c r="Z129" t="str">
        <f t="shared" si="15"/>
        <v>UPDATE `Bomber` SET `MetalCost`='11831804' WHERE `Level`='17';</v>
      </c>
      <c r="AA129" t="str">
        <f t="shared" si="15"/>
        <v>UPDATE `Bomber` SET `TimeMin`='35d 10h:18m:22' WHERE `Level`='17';</v>
      </c>
      <c r="AB129" t="str">
        <f t="shared" si="15"/>
        <v>UPDATE `Bomber` SET `TimeInt`='3061102' WHERE `Level`='17';</v>
      </c>
      <c r="AC129" t="str">
        <f t="shared" si="15"/>
        <v>UPDATE `Bomber` SET `Required`='' WHERE `Level`='17';</v>
      </c>
      <c r="AD129" t="str">
        <f t="shared" si="15"/>
        <v>UPDATE `Bomber` SET `Required_ID`='0' WHERE `Level`='17';</v>
      </c>
      <c r="AE129" t="str">
        <f t="shared" si="15"/>
        <v>UPDATE `Bomber` SET `RequiredLevel`='0' WHERE `Level`='17';</v>
      </c>
    </row>
    <row r="130" spans="1:31" x14ac:dyDescent="0.25">
      <c r="A130" s="18">
        <v>18</v>
      </c>
      <c r="B130" s="73">
        <v>297</v>
      </c>
      <c r="C130" s="20">
        <v>2891040</v>
      </c>
      <c r="D130" s="103">
        <v>9.5500000000000007</v>
      </c>
      <c r="E130" s="103">
        <v>4.8499999999999996</v>
      </c>
      <c r="F130" s="103">
        <v>12.45</v>
      </c>
      <c r="G130" s="95">
        <v>17341916</v>
      </c>
      <c r="H130" s="95">
        <v>15653479</v>
      </c>
      <c r="I130" s="95">
        <v>16156264</v>
      </c>
      <c r="J130" s="95">
        <v>23124640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13"/>
        <v>UPDATE `Bomber` SET `TrainingTime`='297' WHERE `Level`='18';</v>
      </c>
      <c r="S130" t="str">
        <f t="shared" si="15"/>
        <v>UPDATE `Bomber` SET `MightBonus`='2891040' WHERE `Level`='18';</v>
      </c>
      <c r="T130" t="str">
        <f t="shared" si="15"/>
        <v>UPDATE `Bomber` SET `Attack`='9.55' WHERE `Level`='18';</v>
      </c>
      <c r="U130" t="str">
        <f t="shared" si="15"/>
        <v>UPDATE `Bomber` SET `Defend`='4.85' WHERE `Level`='18';</v>
      </c>
      <c r="V130" t="str">
        <f t="shared" si="15"/>
        <v>UPDATE `Bomber` SET `Health`='12.45' WHERE `Level`='18';</v>
      </c>
      <c r="W130" t="str">
        <f t="shared" si="15"/>
        <v>UPDATE `Bomber` SET `FoodCost`='17341916' WHERE `Level`='18';</v>
      </c>
      <c r="X130" t="str">
        <f t="shared" si="15"/>
        <v>UPDATE `Bomber` SET `WoodCost`='15653479' WHERE `Level`='18';</v>
      </c>
      <c r="Y130" t="str">
        <f t="shared" si="15"/>
        <v>UPDATE `Bomber` SET `StoneCost`='16156264' WHERE `Level`='18';</v>
      </c>
      <c r="Z130" t="str">
        <f t="shared" si="15"/>
        <v>UPDATE `Bomber` SET `MetalCost`='23124640' WHERE `Level`='18';</v>
      </c>
      <c r="AA130" t="str">
        <f t="shared" si="15"/>
        <v>UPDATE `Bomber` SET `TimeMin`='70d 20h:36m:42' WHERE `Level`='18';</v>
      </c>
      <c r="AB130" t="str">
        <f t="shared" si="15"/>
        <v>UPDATE `Bomber` SET `TimeInt`='6122202' WHERE `Level`='18';</v>
      </c>
      <c r="AC130" t="str">
        <f t="shared" si="15"/>
        <v>UPDATE `Bomber` SET `Required`='' WHERE `Level`='18';</v>
      </c>
      <c r="AD130" t="str">
        <f t="shared" si="15"/>
        <v>UPDATE `Bomber` SET `Required_ID`='0' WHERE `Level`='18';</v>
      </c>
      <c r="AE130" t="str">
        <f t="shared" si="15"/>
        <v>UPDATE `Bomber` SET `RequiredLevel`='0' WHERE `Level`='18';</v>
      </c>
    </row>
    <row r="131" spans="1:31" x14ac:dyDescent="0.25">
      <c r="A131" s="18">
        <v>19</v>
      </c>
      <c r="B131" s="73">
        <v>294</v>
      </c>
      <c r="C131" s="20">
        <v>4336558</v>
      </c>
      <c r="D131" s="103">
        <v>9.6999999999999993</v>
      </c>
      <c r="E131" s="103">
        <v>4.9000000000000004</v>
      </c>
      <c r="F131" s="103">
        <v>12.649999999999999</v>
      </c>
      <c r="G131" s="95">
        <v>25022467</v>
      </c>
      <c r="H131" s="95">
        <v>23813363</v>
      </c>
      <c r="I131" s="95">
        <v>24227159</v>
      </c>
      <c r="J131" s="95">
        <v>35351300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13"/>
        <v>UPDATE `Bomber` SET `TrainingTime`='294' WHERE `Level`='19';</v>
      </c>
      <c r="S131" t="str">
        <f t="shared" si="15"/>
        <v>UPDATE `Bomber` SET `MightBonus`='4336558' WHERE `Level`='19';</v>
      </c>
      <c r="T131" t="str">
        <f t="shared" si="15"/>
        <v>UPDATE `Bomber` SET `Attack`='9.7' WHERE `Level`='19';</v>
      </c>
      <c r="U131" t="str">
        <f t="shared" si="15"/>
        <v>UPDATE `Bomber` SET `Defend`='4.9' WHERE `Level`='19';</v>
      </c>
      <c r="V131" t="str">
        <f t="shared" si="15"/>
        <v>UPDATE `Bomber` SET `Health`='12.65' WHERE `Level`='19';</v>
      </c>
      <c r="W131" t="str">
        <f t="shared" si="15"/>
        <v>UPDATE `Bomber` SET `FoodCost`='25022467' WHERE `Level`='19';</v>
      </c>
      <c r="X131" t="str">
        <f t="shared" si="15"/>
        <v>UPDATE `Bomber` SET `WoodCost`='23813363' WHERE `Level`='19';</v>
      </c>
      <c r="Y131" t="str">
        <f t="shared" si="15"/>
        <v>UPDATE `Bomber` SET `StoneCost`='24227159' WHERE `Level`='19';</v>
      </c>
      <c r="Z131" t="str">
        <f t="shared" si="15"/>
        <v>UPDATE `Bomber` SET `MetalCost`='35351300' WHERE `Level`='19';</v>
      </c>
      <c r="AA131" t="str">
        <f t="shared" si="15"/>
        <v>UPDATE `Bomber` SET `TimeMin`='106d 6h:55m:0' WHERE `Level`='19';</v>
      </c>
      <c r="AB131" t="str">
        <f t="shared" si="15"/>
        <v>UPDATE `Bomber` SET `TimeInt`='9183300' WHERE `Level`='19';</v>
      </c>
      <c r="AC131" t="str">
        <f t="shared" si="15"/>
        <v>UPDATE `Bomber` SET `Required`='' WHERE `Level`='19';</v>
      </c>
      <c r="AD131" t="str">
        <f t="shared" si="15"/>
        <v>UPDATE `Bomber` SET `Required_ID`='0' WHERE `Level`='19';</v>
      </c>
      <c r="AE131" t="str">
        <f t="shared" si="15"/>
        <v>UPDATE `Bomber` SET `RequiredLevel`='0' WHERE `Level`='19';</v>
      </c>
    </row>
    <row r="132" spans="1:31" x14ac:dyDescent="0.25">
      <c r="A132" s="18">
        <v>20</v>
      </c>
      <c r="B132" s="73">
        <v>291</v>
      </c>
      <c r="C132" s="20">
        <v>0</v>
      </c>
      <c r="D132" s="103">
        <v>9.85</v>
      </c>
      <c r="E132" s="103">
        <v>4.95</v>
      </c>
      <c r="F132" s="103">
        <v>12.850000000000001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13"/>
        <v>UPDATE `Bomber` SET `TrainingTime`='291' WHERE `Level`='20';</v>
      </c>
      <c r="S132" t="str">
        <f t="shared" si="15"/>
        <v>UPDATE `Bomber` SET `MightBonus`='0' WHERE `Level`='20';</v>
      </c>
      <c r="T132" t="str">
        <f t="shared" si="15"/>
        <v>UPDATE `Bomber` SET `Attack`='9.85' WHERE `Level`='20';</v>
      </c>
      <c r="U132" t="str">
        <f t="shared" si="15"/>
        <v>UPDATE `Bomber` SET `Defend`='4.95' WHERE `Level`='20';</v>
      </c>
      <c r="V132" t="str">
        <f t="shared" si="15"/>
        <v>UPDATE `Bomber` SET `Health`='12.85' WHERE `Level`='20';</v>
      </c>
      <c r="W132" t="str">
        <f t="shared" si="15"/>
        <v>UPDATE `Bomber` SET `FoodCost`='0' WHERE `Level`='20';</v>
      </c>
      <c r="X132" t="str">
        <f t="shared" si="15"/>
        <v>UPDATE `Bomber` SET `WoodCost`='0' WHERE `Level`='20';</v>
      </c>
      <c r="Y132" t="str">
        <f t="shared" si="15"/>
        <v>UPDATE `Bomber` SET `StoneCost`='0' WHERE `Level`='20';</v>
      </c>
      <c r="Z132" t="str">
        <f t="shared" si="15"/>
        <v>UPDATE `Bomber` SET `MetalCost`='0' WHERE `Level`='20';</v>
      </c>
      <c r="AA132" t="str">
        <f t="shared" si="15"/>
        <v>UPDATE `Bomber` SET `TimeMin`='0' WHERE `Level`='20';</v>
      </c>
      <c r="AB132" t="str">
        <f t="shared" si="15"/>
        <v>UPDATE `Bomber` SET `TimeInt`='0' WHERE `Level`='20';</v>
      </c>
      <c r="AC132" t="str">
        <f t="shared" si="15"/>
        <v>UPDATE `Bomber` SET `Required`='' WHERE `Level`='20';</v>
      </c>
      <c r="AD132" t="str">
        <f t="shared" si="15"/>
        <v>UPDATE `Bomber` SET `Required_ID`='0' WHERE `Level`='20';</v>
      </c>
      <c r="AE132" t="str">
        <f t="shared" si="15"/>
        <v>UPDATE `Bomber`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activeCell="D13" sqref="D13"/>
    </sheetView>
    <sheetView workbookViewId="1">
      <selection activeCell="M9" sqref="M9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1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33" t="s">
        <v>27</v>
      </c>
      <c r="B1" s="134"/>
      <c r="C1" s="134"/>
      <c r="D1" s="134"/>
      <c r="E1" s="134"/>
      <c r="F1" s="134"/>
      <c r="G1" s="134"/>
      <c r="H1" s="134"/>
      <c r="I1" s="135"/>
      <c r="J1" s="127"/>
      <c r="K1" s="127"/>
      <c r="M1" s="136" t="s">
        <v>67</v>
      </c>
      <c r="N1" s="136"/>
      <c r="O1" s="136"/>
      <c r="P1" s="136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7">
        <v>36</v>
      </c>
      <c r="M3" s="23">
        <v>50</v>
      </c>
      <c r="N3" s="23">
        <v>0</v>
      </c>
      <c r="O3" s="23">
        <v>0</v>
      </c>
      <c r="P3" s="23">
        <v>0</v>
      </c>
      <c r="S3" s="75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8">
        <v>39</v>
      </c>
      <c r="M4" s="23">
        <v>100</v>
      </c>
      <c r="N4" s="23">
        <v>100</v>
      </c>
      <c r="O4" s="23">
        <v>0</v>
      </c>
      <c r="P4" s="23">
        <v>0</v>
      </c>
      <c r="S4" s="75"/>
      <c r="T4" s="75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8">
        <v>42</v>
      </c>
      <c r="M5" s="23">
        <v>200</v>
      </c>
      <c r="N5" s="23">
        <v>200</v>
      </c>
      <c r="O5" s="23">
        <v>200</v>
      </c>
      <c r="P5" s="23">
        <v>0</v>
      </c>
      <c r="R5" s="74"/>
      <c r="S5" s="74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8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9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90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100"/>
      <c r="M9" s="102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6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7" t="s">
        <v>189</v>
      </c>
      <c r="H10" s="43">
        <v>180</v>
      </c>
      <c r="I10" s="6"/>
      <c r="J10" s="12"/>
      <c r="K10" s="91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7" t="s">
        <v>190</v>
      </c>
      <c r="H11" s="43">
        <v>270</v>
      </c>
      <c r="I11" s="6"/>
      <c r="J11" s="12" t="s">
        <v>8</v>
      </c>
      <c r="K11" s="91">
        <v>16</v>
      </c>
      <c r="M11" s="101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7" t="s">
        <v>191</v>
      </c>
      <c r="H12" s="43">
        <v>405</v>
      </c>
      <c r="I12" s="6"/>
      <c r="J12" s="12"/>
      <c r="K12" s="91">
        <v>0</v>
      </c>
      <c r="M12" s="101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7" t="s">
        <v>192</v>
      </c>
      <c r="H13" s="43">
        <v>810</v>
      </c>
      <c r="I13" s="6"/>
      <c r="J13" s="12"/>
      <c r="K13" s="91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7" t="s">
        <v>193</v>
      </c>
      <c r="H14" s="43">
        <v>1215</v>
      </c>
      <c r="I14" s="6"/>
      <c r="J14" s="12" t="s">
        <v>14</v>
      </c>
      <c r="K14" s="91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7" t="s">
        <v>208</v>
      </c>
      <c r="H15" s="43">
        <v>2430</v>
      </c>
      <c r="I15" s="6"/>
      <c r="J15" s="12"/>
      <c r="K15" s="91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7" t="s">
        <v>209</v>
      </c>
      <c r="H16" s="43">
        <v>3645</v>
      </c>
      <c r="I16" s="6"/>
      <c r="J16" s="12"/>
      <c r="K16" s="91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7" t="s">
        <v>210</v>
      </c>
      <c r="H17" s="43">
        <v>7290</v>
      </c>
      <c r="I17" s="6"/>
      <c r="J17" s="12"/>
      <c r="K17" s="91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7" t="s">
        <v>211</v>
      </c>
      <c r="H18" s="43">
        <v>10935</v>
      </c>
      <c r="I18" s="6"/>
      <c r="J18" s="12"/>
      <c r="K18" s="91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7" t="s">
        <v>212</v>
      </c>
      <c r="H19" s="43">
        <v>27338</v>
      </c>
      <c r="I19" s="6" t="s">
        <v>17</v>
      </c>
      <c r="J19" s="12" t="s">
        <v>13</v>
      </c>
      <c r="K19" s="91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7" t="s">
        <v>213</v>
      </c>
      <c r="H20" s="43">
        <v>41007</v>
      </c>
      <c r="I20" s="6" t="s">
        <v>18</v>
      </c>
      <c r="J20" s="12"/>
      <c r="K20" s="91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7" t="s">
        <v>214</v>
      </c>
      <c r="H21" s="43">
        <v>82013</v>
      </c>
      <c r="I21" s="6" t="s">
        <v>19</v>
      </c>
      <c r="J21" s="12"/>
      <c r="K21" s="91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7" t="s">
        <v>215</v>
      </c>
      <c r="H22" s="43">
        <v>205032</v>
      </c>
      <c r="I22" s="6" t="s">
        <v>20</v>
      </c>
      <c r="J22" s="12"/>
      <c r="K22" s="91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7" t="s">
        <v>216</v>
      </c>
      <c r="H23" s="43">
        <v>615094</v>
      </c>
      <c r="I23" s="6" t="s">
        <v>21</v>
      </c>
      <c r="J23" s="12"/>
      <c r="K23" s="91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7" t="s">
        <v>217</v>
      </c>
      <c r="H24" s="43">
        <v>1230188</v>
      </c>
      <c r="I24" s="6" t="s">
        <v>22</v>
      </c>
      <c r="J24" s="12"/>
      <c r="K24" s="91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7" t="s">
        <v>218</v>
      </c>
      <c r="H25" s="43">
        <v>1845282</v>
      </c>
      <c r="I25" s="6" t="s">
        <v>23</v>
      </c>
      <c r="J25" s="12"/>
      <c r="K25" s="91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7" t="s">
        <v>205</v>
      </c>
      <c r="H26" s="43">
        <v>3690563</v>
      </c>
      <c r="I26" s="6" t="s">
        <v>24</v>
      </c>
      <c r="J26" s="12"/>
      <c r="K26" s="91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7" t="s">
        <v>206</v>
      </c>
      <c r="H27" s="43">
        <v>5535844</v>
      </c>
      <c r="I27" s="6" t="s">
        <v>25</v>
      </c>
      <c r="J27" s="12"/>
      <c r="K27" s="91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7" t="s">
        <v>207</v>
      </c>
      <c r="H28" s="43">
        <v>11071688</v>
      </c>
      <c r="I28" s="6" t="s">
        <v>26</v>
      </c>
      <c r="J28" s="12"/>
      <c r="K28" s="91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1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1"/>
      <c r="D30" s="121"/>
      <c r="E30" s="121"/>
      <c r="F30" s="81"/>
      <c r="H30" s="81"/>
      <c r="L30" s="1"/>
    </row>
    <row r="31" spans="1:42" x14ac:dyDescent="0.25">
      <c r="C31" s="70"/>
      <c r="F31" s="119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2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3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6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7" t="s">
        <v>5</v>
      </c>
      <c r="N34" s="42" t="s">
        <v>239</v>
      </c>
      <c r="O34" s="42" t="s">
        <v>240</v>
      </c>
      <c r="P34" s="11" t="s">
        <v>184</v>
      </c>
      <c r="Q34" s="102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7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3">
        <v>90</v>
      </c>
      <c r="C35" s="120">
        <v>170</v>
      </c>
      <c r="D35" s="18">
        <v>2.15</v>
      </c>
      <c r="E35" s="18">
        <v>1.1000000000000001</v>
      </c>
      <c r="F35" s="18">
        <v>5.2</v>
      </c>
      <c r="G35" s="95">
        <v>1920</v>
      </c>
      <c r="H35" s="95">
        <v>3240</v>
      </c>
      <c r="I35" s="95">
        <v>1500</v>
      </c>
      <c r="J35" s="95">
        <v>1840</v>
      </c>
      <c r="K35" s="96" t="s">
        <v>219</v>
      </c>
      <c r="L35" s="70">
        <v>360</v>
      </c>
      <c r="M35" s="15"/>
      <c r="N35" s="54">
        <v>0</v>
      </c>
      <c r="O35" s="54">
        <v>0</v>
      </c>
      <c r="P35" s="91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3">
        <f>B35-4</f>
        <v>86</v>
      </c>
      <c r="C36" s="120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5">
        <v>4884</v>
      </c>
      <c r="H36" s="95">
        <v>6788</v>
      </c>
      <c r="I36" s="95">
        <v>4797</v>
      </c>
      <c r="J36" s="95">
        <v>4748</v>
      </c>
      <c r="K36" s="97" t="s">
        <v>220</v>
      </c>
      <c r="L36" s="94">
        <v>900</v>
      </c>
      <c r="M36" s="15"/>
      <c r="N36" s="54">
        <v>0</v>
      </c>
      <c r="O36" s="54">
        <v>0</v>
      </c>
      <c r="P36" s="91">
        <v>0</v>
      </c>
      <c r="Q36" s="101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3">
        <f t="shared" ref="B37:B53" si="25">B36-4</f>
        <v>82</v>
      </c>
      <c r="C37" s="120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5">
        <v>7784</v>
      </c>
      <c r="H37" s="95">
        <v>10860</v>
      </c>
      <c r="I37" s="95">
        <v>7755</v>
      </c>
      <c r="J37" s="95">
        <v>7596</v>
      </c>
      <c r="K37" s="96" t="s">
        <v>221</v>
      </c>
      <c r="L37" s="70">
        <v>1440</v>
      </c>
      <c r="M37" s="15"/>
      <c r="N37" s="54">
        <v>0</v>
      </c>
      <c r="O37" s="54">
        <v>0</v>
      </c>
      <c r="P37" s="91">
        <v>0</v>
      </c>
      <c r="Q37" s="101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3">
        <f t="shared" si="25"/>
        <v>78</v>
      </c>
      <c r="C38" s="120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5">
        <v>19336</v>
      </c>
      <c r="H38" s="95">
        <v>28152</v>
      </c>
      <c r="I38" s="95">
        <v>18488</v>
      </c>
      <c r="J38" s="95">
        <v>18992</v>
      </c>
      <c r="K38" s="97" t="s">
        <v>222</v>
      </c>
      <c r="L38" s="94">
        <v>3600</v>
      </c>
      <c r="M38" s="15"/>
      <c r="N38" s="54">
        <v>0</v>
      </c>
      <c r="O38" s="54">
        <v>0</v>
      </c>
      <c r="P38" s="91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3">
        <f t="shared" si="25"/>
        <v>74</v>
      </c>
      <c r="C39" s="120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5">
        <v>29004</v>
      </c>
      <c r="H39" s="95">
        <v>41728</v>
      </c>
      <c r="I39" s="95">
        <v>28282</v>
      </c>
      <c r="J39" s="95">
        <v>28438</v>
      </c>
      <c r="K39" s="96" t="s">
        <v>223</v>
      </c>
      <c r="L39" s="70">
        <v>5400</v>
      </c>
      <c r="M39" s="15"/>
      <c r="N39" s="54">
        <v>0</v>
      </c>
      <c r="O39" s="54">
        <v>0</v>
      </c>
      <c r="P39" s="91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3">
        <f t="shared" si="25"/>
        <v>70</v>
      </c>
      <c r="C40" s="120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5">
        <v>58058</v>
      </c>
      <c r="H40" s="95">
        <v>81756</v>
      </c>
      <c r="I40" s="95">
        <v>56164</v>
      </c>
      <c r="J40" s="95">
        <v>58976</v>
      </c>
      <c r="K40" s="97" t="s">
        <v>224</v>
      </c>
      <c r="L40" s="94">
        <v>10800</v>
      </c>
      <c r="M40" s="15"/>
      <c r="N40" s="54">
        <v>0</v>
      </c>
      <c r="O40" s="54">
        <v>0</v>
      </c>
      <c r="P40" s="91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3">
        <f t="shared" si="25"/>
        <v>66</v>
      </c>
      <c r="C41" s="120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5">
        <v>89512</v>
      </c>
      <c r="H41" s="95">
        <v>124184</v>
      </c>
      <c r="I41" s="95">
        <v>83296</v>
      </c>
      <c r="J41" s="95">
        <v>85464</v>
      </c>
      <c r="K41" s="96" t="s">
        <v>225</v>
      </c>
      <c r="L41" s="70">
        <v>16200</v>
      </c>
      <c r="M41" s="15"/>
      <c r="N41" s="54">
        <v>0</v>
      </c>
      <c r="O41" s="54">
        <v>0</v>
      </c>
      <c r="P41" s="91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3">
        <f t="shared" si="25"/>
        <v>62</v>
      </c>
      <c r="C42" s="120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5">
        <v>227530</v>
      </c>
      <c r="H42" s="95">
        <v>307460</v>
      </c>
      <c r="I42" s="95">
        <v>206965</v>
      </c>
      <c r="J42" s="95">
        <v>214260</v>
      </c>
      <c r="K42" s="97" t="s">
        <v>226</v>
      </c>
      <c r="L42" s="94">
        <v>40500</v>
      </c>
      <c r="M42" s="15"/>
      <c r="N42" s="54">
        <v>0</v>
      </c>
      <c r="O42" s="54">
        <v>0</v>
      </c>
      <c r="P42" s="91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3">
        <f t="shared" si="25"/>
        <v>58</v>
      </c>
      <c r="C43" s="120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5">
        <v>346295</v>
      </c>
      <c r="H43" s="95">
        <v>457190</v>
      </c>
      <c r="I43" s="95">
        <v>310398</v>
      </c>
      <c r="J43" s="95">
        <v>320490</v>
      </c>
      <c r="K43" s="96" t="s">
        <v>227</v>
      </c>
      <c r="L43" s="70">
        <v>60750</v>
      </c>
      <c r="M43" s="15"/>
      <c r="N43" s="54">
        <v>0</v>
      </c>
      <c r="O43" s="54">
        <v>0</v>
      </c>
      <c r="P43" s="91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3">
        <f t="shared" si="25"/>
        <v>54</v>
      </c>
      <c r="C44" s="120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5">
        <v>391854</v>
      </c>
      <c r="H44" s="95">
        <v>549828</v>
      </c>
      <c r="I44" s="95">
        <v>384957</v>
      </c>
      <c r="J44" s="95">
        <v>394588</v>
      </c>
      <c r="K44" s="97" t="s">
        <v>228</v>
      </c>
      <c r="L44" s="94">
        <v>72900</v>
      </c>
      <c r="M44" s="15" t="s">
        <v>16</v>
      </c>
      <c r="N44" s="54">
        <v>5</v>
      </c>
      <c r="O44" s="54">
        <v>10</v>
      </c>
      <c r="P44" s="91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3">
        <f t="shared" si="25"/>
        <v>50</v>
      </c>
      <c r="C45" s="120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5">
        <v>490865</v>
      </c>
      <c r="H45" s="95">
        <v>669294</v>
      </c>
      <c r="I45" s="95">
        <v>443829</v>
      </c>
      <c r="J45" s="95">
        <v>461506</v>
      </c>
      <c r="K45" s="96" t="s">
        <v>229</v>
      </c>
      <c r="L45" s="70">
        <v>87480</v>
      </c>
      <c r="M45" s="15" t="s">
        <v>45</v>
      </c>
      <c r="N45" s="54">
        <v>5</v>
      </c>
      <c r="O45" s="54">
        <v>11</v>
      </c>
      <c r="P45" s="91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3">
        <f t="shared" si="25"/>
        <v>46</v>
      </c>
      <c r="C46" s="120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5">
        <v>563938</v>
      </c>
      <c r="H46" s="95">
        <v>792853</v>
      </c>
      <c r="I46" s="95">
        <v>538295</v>
      </c>
      <c r="J46" s="95">
        <v>583507</v>
      </c>
      <c r="K46" s="97" t="s">
        <v>230</v>
      </c>
      <c r="L46" s="94">
        <v>104976</v>
      </c>
      <c r="M46" s="15" t="s">
        <v>46</v>
      </c>
      <c r="N46" s="54">
        <v>5</v>
      </c>
      <c r="O46" s="54">
        <v>12</v>
      </c>
      <c r="P46" s="91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3">
        <f t="shared" si="25"/>
        <v>42</v>
      </c>
      <c r="C47" s="120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5">
        <v>682610</v>
      </c>
      <c r="H47" s="95">
        <v>950709</v>
      </c>
      <c r="I47" s="95">
        <v>673437</v>
      </c>
      <c r="J47" s="95">
        <v>667573</v>
      </c>
      <c r="K47" s="96" t="s">
        <v>231</v>
      </c>
      <c r="L47" s="70">
        <v>125972</v>
      </c>
      <c r="M47" s="15" t="s">
        <v>47</v>
      </c>
      <c r="N47" s="54">
        <v>5</v>
      </c>
      <c r="O47" s="54">
        <v>13</v>
      </c>
      <c r="P47" s="91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3">
        <f t="shared" si="25"/>
        <v>38</v>
      </c>
      <c r="C48" s="120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5">
        <v>811930</v>
      </c>
      <c r="H48" s="95">
        <v>1167128</v>
      </c>
      <c r="I48" s="95">
        <v>792623</v>
      </c>
      <c r="J48" s="95">
        <v>797485</v>
      </c>
      <c r="K48" s="98" t="s">
        <v>232</v>
      </c>
      <c r="L48" s="94">
        <v>151166</v>
      </c>
      <c r="M48" s="15" t="s">
        <v>48</v>
      </c>
      <c r="N48" s="54">
        <v>5</v>
      </c>
      <c r="O48" s="54">
        <v>14</v>
      </c>
      <c r="P48" s="91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3">
        <f t="shared" si="25"/>
        <v>34</v>
      </c>
      <c r="C49" s="120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5">
        <v>1277895</v>
      </c>
      <c r="H49" s="95">
        <v>1721192</v>
      </c>
      <c r="I49" s="95">
        <v>1158184</v>
      </c>
      <c r="J49" s="95">
        <v>1196527</v>
      </c>
      <c r="K49" s="99" t="s">
        <v>233</v>
      </c>
      <c r="L49" s="70">
        <v>226749</v>
      </c>
      <c r="M49" s="15" t="s">
        <v>49</v>
      </c>
      <c r="N49" s="54">
        <v>5</v>
      </c>
      <c r="O49" s="54">
        <v>15</v>
      </c>
      <c r="P49" s="91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3">
        <f t="shared" si="25"/>
        <v>30</v>
      </c>
      <c r="C50" s="120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5">
        <v>3094928</v>
      </c>
      <c r="H50" s="95">
        <v>4395468</v>
      </c>
      <c r="I50" s="95">
        <v>2895452</v>
      </c>
      <c r="J50" s="95">
        <v>2998560</v>
      </c>
      <c r="K50" s="98" t="s">
        <v>234</v>
      </c>
      <c r="L50" s="94">
        <v>566871</v>
      </c>
      <c r="M50" s="15" t="s">
        <v>55</v>
      </c>
      <c r="N50" s="54">
        <v>5</v>
      </c>
      <c r="O50" s="54">
        <v>16</v>
      </c>
      <c r="P50" s="91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3">
        <f t="shared" si="25"/>
        <v>26</v>
      </c>
      <c r="C51" s="120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5">
        <v>4667389</v>
      </c>
      <c r="H51" s="95">
        <v>6573197</v>
      </c>
      <c r="I51" s="95">
        <v>4348175</v>
      </c>
      <c r="J51" s="95">
        <v>4487887</v>
      </c>
      <c r="K51" s="99" t="s">
        <v>235</v>
      </c>
      <c r="L51" s="70">
        <v>850306</v>
      </c>
      <c r="M51" s="15" t="s">
        <v>56</v>
      </c>
      <c r="N51" s="54">
        <v>5</v>
      </c>
      <c r="O51" s="54">
        <v>17</v>
      </c>
      <c r="P51" s="91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3">
        <f t="shared" si="25"/>
        <v>22</v>
      </c>
      <c r="C52" s="120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5">
        <v>9634287</v>
      </c>
      <c r="H52" s="95">
        <v>12846994</v>
      </c>
      <c r="I52" s="95">
        <v>8696349</v>
      </c>
      <c r="J52" s="95">
        <v>8975674</v>
      </c>
      <c r="K52" s="99" t="s">
        <v>236</v>
      </c>
      <c r="L52" s="94">
        <v>1700612</v>
      </c>
      <c r="M52" s="15" t="s">
        <v>57</v>
      </c>
      <c r="N52" s="54">
        <v>5</v>
      </c>
      <c r="O52" s="54">
        <v>18</v>
      </c>
      <c r="P52" s="91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3">
        <f t="shared" si="25"/>
        <v>18</v>
      </c>
      <c r="C53" s="120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5">
        <v>13901259</v>
      </c>
      <c r="H53" s="95">
        <v>19639583</v>
      </c>
      <c r="I53" s="95">
        <v>13229618</v>
      </c>
      <c r="J53" s="95">
        <v>13459505</v>
      </c>
      <c r="K53" s="99" t="s">
        <v>237</v>
      </c>
      <c r="L53" s="70">
        <v>2550917</v>
      </c>
      <c r="M53" s="15" t="s">
        <v>58</v>
      </c>
      <c r="N53" s="54">
        <v>5</v>
      </c>
      <c r="O53" s="54">
        <v>19</v>
      </c>
      <c r="P53" s="91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3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5"/>
      <c r="N54" s="105">
        <v>0</v>
      </c>
      <c r="O54" s="105">
        <v>0</v>
      </c>
      <c r="P54" s="91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2" customFormat="1" x14ac:dyDescent="0.25">
      <c r="A55" s="80"/>
      <c r="B55" s="80"/>
      <c r="C55" s="108"/>
      <c r="D55" s="80"/>
      <c r="E55" s="80"/>
      <c r="F55" s="80"/>
      <c r="G55" s="109"/>
      <c r="H55" s="109"/>
      <c r="I55" s="109"/>
      <c r="J55" s="109"/>
      <c r="K55" s="110"/>
      <c r="L55" s="111"/>
      <c r="M55" s="80"/>
      <c r="W55" s="108"/>
    </row>
    <row r="56" spans="1:44" s="112" customFormat="1" x14ac:dyDescent="0.25">
      <c r="A56" s="113"/>
      <c r="B56" s="113"/>
      <c r="C56" s="113"/>
      <c r="D56" s="114"/>
      <c r="E56" s="114"/>
      <c r="F56" s="114"/>
      <c r="G56" s="114"/>
      <c r="H56" s="115"/>
      <c r="I56" s="116"/>
      <c r="K56" s="117"/>
      <c r="L56" s="113"/>
      <c r="M56" s="113"/>
      <c r="N56" s="114"/>
      <c r="O56" s="118"/>
      <c r="P56" s="113"/>
      <c r="Q56" s="114"/>
      <c r="R56" s="114"/>
      <c r="S56" s="114"/>
      <c r="T56" s="113"/>
      <c r="U56" s="115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2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3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6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7" t="s">
        <v>5</v>
      </c>
      <c r="N60" s="42" t="s">
        <v>239</v>
      </c>
      <c r="O60" s="42" t="s">
        <v>240</v>
      </c>
      <c r="P60" s="11" t="s">
        <v>184</v>
      </c>
      <c r="Q60" s="102" t="s">
        <v>257</v>
      </c>
      <c r="R60" s="106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7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3">
        <v>120</v>
      </c>
      <c r="C61" s="20">
        <v>204</v>
      </c>
      <c r="D61" s="103">
        <v>4</v>
      </c>
      <c r="E61" s="103">
        <v>2</v>
      </c>
      <c r="F61" s="103">
        <v>10</v>
      </c>
      <c r="G61" s="95">
        <v>2304</v>
      </c>
      <c r="H61" s="95">
        <v>2208</v>
      </c>
      <c r="I61" s="95">
        <v>3888</v>
      </c>
      <c r="J61" s="95">
        <v>1800</v>
      </c>
      <c r="K61" s="96" t="s">
        <v>243</v>
      </c>
      <c r="L61" s="70">
        <v>432</v>
      </c>
      <c r="M61" s="15"/>
      <c r="N61" s="54">
        <v>0</v>
      </c>
      <c r="O61" s="54">
        <v>0</v>
      </c>
      <c r="P61" s="91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7"/>
      <c r="AL61" s="78"/>
      <c r="AM61" s="78"/>
      <c r="AN61" s="78"/>
      <c r="AO61" s="78"/>
      <c r="AP61" s="76"/>
      <c r="AQ61" s="79"/>
      <c r="AR61" s="80"/>
    </row>
    <row r="62" spans="1:44" x14ac:dyDescent="0.25">
      <c r="A62" s="18">
        <v>2</v>
      </c>
      <c r="B62" s="73">
        <v>116</v>
      </c>
      <c r="C62" s="20">
        <v>510</v>
      </c>
      <c r="D62" s="103">
        <v>4.1500000000000004</v>
      </c>
      <c r="E62" s="103">
        <v>2.0499999999999998</v>
      </c>
      <c r="F62" s="103">
        <v>10.25</v>
      </c>
      <c r="G62" s="95">
        <v>5861</v>
      </c>
      <c r="H62" s="95">
        <v>5698</v>
      </c>
      <c r="I62" s="95">
        <v>8146</v>
      </c>
      <c r="J62" s="95">
        <v>5756</v>
      </c>
      <c r="K62" s="97" t="s">
        <v>244</v>
      </c>
      <c r="L62" s="94">
        <v>1080</v>
      </c>
      <c r="M62" s="15"/>
      <c r="N62" s="54">
        <v>0</v>
      </c>
      <c r="O62" s="54">
        <v>0</v>
      </c>
      <c r="P62" s="91">
        <v>0</v>
      </c>
      <c r="Q62" s="101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7"/>
      <c r="AL62" s="78"/>
      <c r="AM62" s="78"/>
      <c r="AN62" s="78"/>
      <c r="AO62" s="78"/>
      <c r="AP62" s="76"/>
      <c r="AQ62" s="79"/>
      <c r="AR62" s="80"/>
    </row>
    <row r="63" spans="1:44" x14ac:dyDescent="0.25">
      <c r="A63" s="18">
        <v>3</v>
      </c>
      <c r="B63" s="73">
        <v>112</v>
      </c>
      <c r="C63" s="20">
        <v>816</v>
      </c>
      <c r="D63" s="103">
        <v>4.3</v>
      </c>
      <c r="E63" s="103">
        <v>2.1</v>
      </c>
      <c r="F63" s="103">
        <v>10.45</v>
      </c>
      <c r="G63" s="95">
        <v>9341</v>
      </c>
      <c r="H63" s="95">
        <v>9115</v>
      </c>
      <c r="I63" s="95">
        <v>13032</v>
      </c>
      <c r="J63" s="95">
        <v>9306</v>
      </c>
      <c r="K63" s="96" t="s">
        <v>245</v>
      </c>
      <c r="L63" s="70">
        <v>1728</v>
      </c>
      <c r="M63" s="15"/>
      <c r="N63" s="54">
        <v>0</v>
      </c>
      <c r="O63" s="54">
        <v>0</v>
      </c>
      <c r="P63" s="91">
        <v>0</v>
      </c>
      <c r="Q63" s="101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7"/>
      <c r="AL63" s="78"/>
      <c r="AM63" s="78"/>
      <c r="AN63" s="78"/>
      <c r="AO63" s="78"/>
      <c r="AP63" s="76"/>
      <c r="AQ63" s="79"/>
      <c r="AR63" s="80"/>
    </row>
    <row r="64" spans="1:44" x14ac:dyDescent="0.25">
      <c r="A64" s="18">
        <v>4</v>
      </c>
      <c r="B64" s="73">
        <v>108</v>
      </c>
      <c r="C64" s="20">
        <v>2040</v>
      </c>
      <c r="D64" s="103">
        <v>4.45</v>
      </c>
      <c r="E64" s="103">
        <v>2.15</v>
      </c>
      <c r="F64" s="103">
        <v>10.65</v>
      </c>
      <c r="G64" s="95">
        <v>23203</v>
      </c>
      <c r="H64" s="95">
        <v>22790</v>
      </c>
      <c r="I64" s="95">
        <v>33782</v>
      </c>
      <c r="J64" s="95">
        <v>22186</v>
      </c>
      <c r="K64" s="97" t="s">
        <v>246</v>
      </c>
      <c r="L64" s="94">
        <v>4320</v>
      </c>
      <c r="M64" s="15"/>
      <c r="N64" s="54">
        <v>0</v>
      </c>
      <c r="O64" s="54">
        <v>0</v>
      </c>
      <c r="P64" s="91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7"/>
      <c r="AL64" s="78"/>
      <c r="AM64" s="78"/>
      <c r="AN64" s="78"/>
      <c r="AO64" s="78"/>
      <c r="AP64" s="76"/>
      <c r="AQ64" s="79"/>
      <c r="AR64" s="80"/>
    </row>
    <row r="65" spans="1:44" x14ac:dyDescent="0.25">
      <c r="A65" s="18">
        <v>5</v>
      </c>
      <c r="B65" s="73">
        <v>104</v>
      </c>
      <c r="C65" s="20">
        <v>3060</v>
      </c>
      <c r="D65" s="103">
        <v>4.5999999999999996</v>
      </c>
      <c r="E65" s="103">
        <v>2.2000000000000002</v>
      </c>
      <c r="F65" s="103">
        <v>10.85</v>
      </c>
      <c r="G65" s="95">
        <v>34805</v>
      </c>
      <c r="H65" s="95">
        <v>34126</v>
      </c>
      <c r="I65" s="95">
        <v>50074</v>
      </c>
      <c r="J65" s="95">
        <v>33938</v>
      </c>
      <c r="K65" s="96" t="s">
        <v>247</v>
      </c>
      <c r="L65" s="70">
        <v>6480</v>
      </c>
      <c r="M65" s="15"/>
      <c r="N65" s="54">
        <v>0</v>
      </c>
      <c r="O65" s="54">
        <v>0</v>
      </c>
      <c r="P65" s="91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7"/>
      <c r="AL65" s="78"/>
      <c r="AM65" s="78"/>
      <c r="AN65" s="78"/>
      <c r="AO65" s="78"/>
      <c r="AP65" s="76"/>
      <c r="AQ65" s="79"/>
      <c r="AR65" s="80"/>
    </row>
    <row r="66" spans="1:44" x14ac:dyDescent="0.25">
      <c r="A66" s="18">
        <v>6</v>
      </c>
      <c r="B66" s="73">
        <v>100</v>
      </c>
      <c r="C66" s="20">
        <v>6120</v>
      </c>
      <c r="D66" s="103">
        <v>4.75</v>
      </c>
      <c r="E66" s="103">
        <v>2.25</v>
      </c>
      <c r="F66" s="103">
        <v>11.05</v>
      </c>
      <c r="G66" s="95">
        <v>69670</v>
      </c>
      <c r="H66" s="95">
        <v>70771</v>
      </c>
      <c r="I66" s="95">
        <v>98107</v>
      </c>
      <c r="J66" s="95">
        <v>67397</v>
      </c>
      <c r="K66" s="97" t="s">
        <v>248</v>
      </c>
      <c r="L66" s="94">
        <v>12960</v>
      </c>
      <c r="M66" s="15"/>
      <c r="N66" s="54">
        <v>0</v>
      </c>
      <c r="O66" s="54">
        <v>0</v>
      </c>
      <c r="P66" s="91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7"/>
      <c r="AL66" s="78"/>
      <c r="AM66" s="78"/>
      <c r="AN66" s="78"/>
      <c r="AO66" s="78"/>
      <c r="AP66" s="76"/>
      <c r="AQ66" s="79"/>
      <c r="AR66" s="80"/>
    </row>
    <row r="67" spans="1:44" x14ac:dyDescent="0.25">
      <c r="A67" s="18">
        <v>7</v>
      </c>
      <c r="B67" s="73">
        <v>96</v>
      </c>
      <c r="C67" s="20">
        <v>9180</v>
      </c>
      <c r="D67" s="103">
        <v>4.9000000000000004</v>
      </c>
      <c r="E67" s="103">
        <v>2.2999999999999998</v>
      </c>
      <c r="F67" s="103">
        <v>11.25</v>
      </c>
      <c r="G67" s="95">
        <v>107414</v>
      </c>
      <c r="H67" s="95">
        <v>102557</v>
      </c>
      <c r="I67" s="95">
        <v>149021</v>
      </c>
      <c r="J67" s="95">
        <v>99955</v>
      </c>
      <c r="K67" s="96" t="s">
        <v>249</v>
      </c>
      <c r="L67" s="70">
        <v>19440</v>
      </c>
      <c r="M67" s="15"/>
      <c r="N67" s="54">
        <v>0</v>
      </c>
      <c r="O67" s="54">
        <v>0</v>
      </c>
      <c r="P67" s="91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7"/>
      <c r="AL67" s="78"/>
      <c r="AM67" s="78"/>
      <c r="AN67" s="78"/>
      <c r="AO67" s="78"/>
      <c r="AP67" s="76"/>
      <c r="AQ67" s="79"/>
      <c r="AR67" s="80"/>
    </row>
    <row r="68" spans="1:44" x14ac:dyDescent="0.25">
      <c r="A68" s="18">
        <v>8</v>
      </c>
      <c r="B68" s="73">
        <v>92</v>
      </c>
      <c r="C68" s="20">
        <v>22950</v>
      </c>
      <c r="D68" s="103">
        <v>5.05</v>
      </c>
      <c r="E68" s="103">
        <v>2.35</v>
      </c>
      <c r="F68" s="103">
        <v>11.45</v>
      </c>
      <c r="G68" s="95">
        <v>273036</v>
      </c>
      <c r="H68" s="95">
        <v>257112</v>
      </c>
      <c r="I68" s="95">
        <v>368952</v>
      </c>
      <c r="J68" s="95">
        <v>248358</v>
      </c>
      <c r="K68" s="97" t="s">
        <v>250</v>
      </c>
      <c r="L68" s="94">
        <v>48600</v>
      </c>
      <c r="M68" s="15"/>
      <c r="N68" s="54">
        <v>0</v>
      </c>
      <c r="O68" s="54">
        <v>0</v>
      </c>
      <c r="P68" s="91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7"/>
      <c r="AL68" s="78"/>
      <c r="AM68" s="78"/>
      <c r="AN68" s="78"/>
      <c r="AO68" s="78"/>
      <c r="AP68" s="76"/>
      <c r="AQ68" s="79"/>
      <c r="AR68" s="80"/>
    </row>
    <row r="69" spans="1:44" x14ac:dyDescent="0.25">
      <c r="A69" s="18">
        <v>9</v>
      </c>
      <c r="B69" s="73">
        <v>88</v>
      </c>
      <c r="C69" s="20">
        <v>34425</v>
      </c>
      <c r="D69" s="103">
        <v>5.2</v>
      </c>
      <c r="E69" s="103">
        <v>2.4</v>
      </c>
      <c r="F69" s="103">
        <v>11.65</v>
      </c>
      <c r="G69" s="95">
        <v>415554</v>
      </c>
      <c r="H69" s="95">
        <v>384588</v>
      </c>
      <c r="I69" s="95">
        <v>548628</v>
      </c>
      <c r="J69" s="95">
        <v>372478</v>
      </c>
      <c r="K69" s="96" t="s">
        <v>228</v>
      </c>
      <c r="L69" s="70">
        <v>72900</v>
      </c>
      <c r="M69" s="15"/>
      <c r="N69" s="54">
        <v>0</v>
      </c>
      <c r="O69" s="54">
        <v>0</v>
      </c>
      <c r="P69" s="91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7"/>
      <c r="AL69" s="78"/>
      <c r="AM69" s="78"/>
      <c r="AN69" s="78"/>
      <c r="AO69" s="78"/>
      <c r="AP69" s="76"/>
      <c r="AQ69" s="79"/>
      <c r="AR69" s="80"/>
    </row>
    <row r="70" spans="1:44" x14ac:dyDescent="0.25">
      <c r="A70" s="18">
        <v>10</v>
      </c>
      <c r="B70" s="73">
        <v>84</v>
      </c>
      <c r="C70" s="20">
        <v>41310</v>
      </c>
      <c r="D70" s="103">
        <v>5.35</v>
      </c>
      <c r="E70" s="103">
        <v>2.4500000000000002</v>
      </c>
      <c r="F70" s="103">
        <v>11.85</v>
      </c>
      <c r="G70" s="95">
        <v>470225</v>
      </c>
      <c r="H70" s="95">
        <v>473506</v>
      </c>
      <c r="I70" s="95">
        <v>659794</v>
      </c>
      <c r="J70" s="95">
        <v>461948</v>
      </c>
      <c r="K70" s="97" t="s">
        <v>229</v>
      </c>
      <c r="L70" s="94">
        <v>87480</v>
      </c>
      <c r="M70" s="15" t="s">
        <v>31</v>
      </c>
      <c r="N70" s="54">
        <v>8</v>
      </c>
      <c r="O70" s="54">
        <v>10</v>
      </c>
      <c r="P70" s="91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7"/>
      <c r="AL70" s="78"/>
      <c r="AM70" s="78"/>
      <c r="AN70" s="78"/>
      <c r="AO70" s="78"/>
      <c r="AP70" s="76"/>
      <c r="AQ70" s="79"/>
      <c r="AR70" s="80"/>
    </row>
    <row r="71" spans="1:44" x14ac:dyDescent="0.25">
      <c r="A71" s="18">
        <v>11</v>
      </c>
      <c r="B71" s="73">
        <v>79</v>
      </c>
      <c r="C71" s="20">
        <v>49572</v>
      </c>
      <c r="D71" s="103">
        <v>5.5</v>
      </c>
      <c r="E71" s="103">
        <v>2.5</v>
      </c>
      <c r="F71" s="103">
        <v>12.05</v>
      </c>
      <c r="G71" s="95">
        <v>589038</v>
      </c>
      <c r="H71" s="95">
        <v>553807</v>
      </c>
      <c r="I71" s="95">
        <v>803153</v>
      </c>
      <c r="J71" s="95">
        <v>532595</v>
      </c>
      <c r="K71" s="96" t="s">
        <v>230</v>
      </c>
      <c r="L71" s="70">
        <v>104976</v>
      </c>
      <c r="M71" s="15" t="s">
        <v>35</v>
      </c>
      <c r="N71" s="54">
        <v>8</v>
      </c>
      <c r="O71" s="54">
        <v>11</v>
      </c>
      <c r="P71" s="91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7"/>
      <c r="AL71" s="78"/>
      <c r="AM71" s="78"/>
      <c r="AN71" s="78"/>
      <c r="AO71" s="78"/>
      <c r="AP71" s="76"/>
      <c r="AQ71" s="79"/>
      <c r="AR71" s="80"/>
    </row>
    <row r="72" spans="1:44" x14ac:dyDescent="0.25">
      <c r="A72" s="18">
        <v>12</v>
      </c>
      <c r="B72" s="73">
        <v>74</v>
      </c>
      <c r="C72" s="20">
        <v>59486</v>
      </c>
      <c r="D72" s="103">
        <v>5.65</v>
      </c>
      <c r="E72" s="103">
        <v>2.5499999999999998</v>
      </c>
      <c r="F72" s="103">
        <v>12.25</v>
      </c>
      <c r="G72" s="95">
        <v>676726</v>
      </c>
      <c r="H72" s="95">
        <v>700208</v>
      </c>
      <c r="I72" s="95">
        <v>951424</v>
      </c>
      <c r="J72" s="95">
        <v>645954</v>
      </c>
      <c r="K72" s="97" t="s">
        <v>251</v>
      </c>
      <c r="L72" s="94">
        <v>125971</v>
      </c>
      <c r="M72" s="15" t="s">
        <v>36</v>
      </c>
      <c r="N72" s="54">
        <v>8</v>
      </c>
      <c r="O72" s="54">
        <v>12</v>
      </c>
      <c r="P72" s="91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7"/>
      <c r="AL72" s="78"/>
      <c r="AM72" s="78"/>
      <c r="AN72" s="78"/>
      <c r="AO72" s="78"/>
      <c r="AP72" s="76"/>
      <c r="AQ72" s="79"/>
      <c r="AR72" s="80"/>
    </row>
    <row r="73" spans="1:44" x14ac:dyDescent="0.25">
      <c r="A73" s="18">
        <v>13</v>
      </c>
      <c r="B73" s="73">
        <v>69</v>
      </c>
      <c r="C73" s="20">
        <v>71384</v>
      </c>
      <c r="D73" s="103">
        <v>5.8</v>
      </c>
      <c r="E73" s="103">
        <v>2.6</v>
      </c>
      <c r="F73" s="103">
        <v>12.45</v>
      </c>
      <c r="G73" s="95">
        <v>819132</v>
      </c>
      <c r="H73" s="95">
        <v>801088</v>
      </c>
      <c r="I73" s="95">
        <v>1140851</v>
      </c>
      <c r="J73" s="95">
        <v>808124</v>
      </c>
      <c r="K73" s="96" t="s">
        <v>232</v>
      </c>
      <c r="L73" s="70">
        <v>151166</v>
      </c>
      <c r="M73" s="15" t="s">
        <v>37</v>
      </c>
      <c r="N73" s="54">
        <v>8</v>
      </c>
      <c r="O73" s="54">
        <v>13</v>
      </c>
      <c r="P73" s="91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7"/>
      <c r="AL73" s="78"/>
      <c r="AM73" s="78"/>
      <c r="AN73" s="78"/>
      <c r="AO73" s="78"/>
      <c r="AP73" s="76"/>
      <c r="AQ73" s="79"/>
      <c r="AR73" s="80"/>
    </row>
    <row r="74" spans="1:44" x14ac:dyDescent="0.25">
      <c r="A74" s="18">
        <v>14</v>
      </c>
      <c r="B74" s="73">
        <v>64</v>
      </c>
      <c r="C74" s="20">
        <v>85661</v>
      </c>
      <c r="D74" s="103">
        <v>5.95</v>
      </c>
      <c r="E74" s="103">
        <v>2.65</v>
      </c>
      <c r="F74" s="103">
        <v>12.65</v>
      </c>
      <c r="G74" s="95">
        <v>974316</v>
      </c>
      <c r="H74" s="95">
        <v>956982</v>
      </c>
      <c r="I74" s="95">
        <v>1400554</v>
      </c>
      <c r="J74" s="95">
        <v>951148</v>
      </c>
      <c r="K74" s="98" t="s">
        <v>252</v>
      </c>
      <c r="L74" s="94">
        <v>181399</v>
      </c>
      <c r="M74" s="15" t="s">
        <v>38</v>
      </c>
      <c r="N74" s="54">
        <v>8</v>
      </c>
      <c r="O74" s="54">
        <v>14</v>
      </c>
      <c r="P74" s="91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7"/>
      <c r="AL74" s="78"/>
      <c r="AM74" s="78"/>
      <c r="AN74" s="78"/>
      <c r="AO74" s="78"/>
      <c r="AP74" s="76"/>
      <c r="AQ74" s="79"/>
      <c r="AR74" s="80"/>
    </row>
    <row r="75" spans="1:44" x14ac:dyDescent="0.25">
      <c r="A75" s="18">
        <v>15</v>
      </c>
      <c r="B75" s="73">
        <v>58</v>
      </c>
      <c r="C75" s="20">
        <v>128491</v>
      </c>
      <c r="D75" s="103">
        <v>6.1</v>
      </c>
      <c r="E75" s="103">
        <v>2.7</v>
      </c>
      <c r="F75" s="103">
        <v>12.85</v>
      </c>
      <c r="G75" s="95">
        <v>1533474</v>
      </c>
      <c r="H75" s="95">
        <v>1435832</v>
      </c>
      <c r="I75" s="95">
        <v>2065430</v>
      </c>
      <c r="J75" s="95">
        <v>1389821</v>
      </c>
      <c r="K75" s="99" t="s">
        <v>253</v>
      </c>
      <c r="L75" s="70">
        <v>272099</v>
      </c>
      <c r="M75" s="15" t="s">
        <v>39</v>
      </c>
      <c r="N75" s="54">
        <v>8</v>
      </c>
      <c r="O75" s="54">
        <v>15</v>
      </c>
      <c r="P75" s="91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7"/>
      <c r="AL75" s="78"/>
      <c r="AM75" s="78"/>
      <c r="AN75" s="78"/>
      <c r="AO75" s="78"/>
      <c r="AP75" s="76"/>
      <c r="AQ75" s="79"/>
      <c r="AR75" s="80"/>
    </row>
    <row r="76" spans="1:44" x14ac:dyDescent="0.25">
      <c r="A76" s="18">
        <v>16</v>
      </c>
      <c r="B76" s="73">
        <v>52</v>
      </c>
      <c r="C76" s="20">
        <v>321227</v>
      </c>
      <c r="D76" s="103">
        <v>6.25</v>
      </c>
      <c r="E76" s="103">
        <v>2.75</v>
      </c>
      <c r="F76" s="103">
        <v>13.05</v>
      </c>
      <c r="G76" s="95">
        <v>3713914</v>
      </c>
      <c r="H76" s="95">
        <v>3598272</v>
      </c>
      <c r="I76" s="95">
        <v>5274562</v>
      </c>
      <c r="J76" s="95">
        <v>3474542</v>
      </c>
      <c r="K76" s="98" t="s">
        <v>254</v>
      </c>
      <c r="L76" s="94">
        <v>680245</v>
      </c>
      <c r="M76" s="15" t="s">
        <v>59</v>
      </c>
      <c r="N76" s="54">
        <v>8</v>
      </c>
      <c r="O76" s="54">
        <v>16</v>
      </c>
      <c r="P76" s="91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7"/>
      <c r="AL76" s="78"/>
      <c r="AM76" s="78"/>
      <c r="AN76" s="78"/>
      <c r="AO76" s="78"/>
      <c r="AP76" s="76"/>
      <c r="AQ76" s="79"/>
      <c r="AR76" s="80"/>
    </row>
    <row r="77" spans="1:44" x14ac:dyDescent="0.25">
      <c r="A77" s="18">
        <v>17</v>
      </c>
      <c r="B77" s="73">
        <v>46</v>
      </c>
      <c r="C77" s="20">
        <v>481840</v>
      </c>
      <c r="D77" s="103">
        <v>6.4</v>
      </c>
      <c r="E77" s="103">
        <v>2.8</v>
      </c>
      <c r="F77" s="103">
        <v>13.25</v>
      </c>
      <c r="G77" s="95">
        <v>5600867</v>
      </c>
      <c r="H77" s="95">
        <v>5385464</v>
      </c>
      <c r="I77" s="95">
        <v>7887836</v>
      </c>
      <c r="J77" s="95">
        <v>5217810</v>
      </c>
      <c r="K77" s="99" t="s">
        <v>255</v>
      </c>
      <c r="L77" s="70">
        <v>1020367</v>
      </c>
      <c r="M77" s="15" t="s">
        <v>60</v>
      </c>
      <c r="N77" s="54">
        <v>8</v>
      </c>
      <c r="O77" s="54">
        <v>17</v>
      </c>
      <c r="P77" s="91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7"/>
      <c r="AL77" s="78"/>
      <c r="AM77" s="78"/>
      <c r="AN77" s="78"/>
      <c r="AO77" s="78"/>
      <c r="AP77" s="76"/>
      <c r="AQ77" s="79"/>
      <c r="AR77" s="80"/>
    </row>
    <row r="78" spans="1:44" x14ac:dyDescent="0.25">
      <c r="A78" s="18">
        <v>18</v>
      </c>
      <c r="B78" s="73">
        <v>40</v>
      </c>
      <c r="C78" s="20">
        <v>963680</v>
      </c>
      <c r="D78" s="103">
        <v>6.55</v>
      </c>
      <c r="E78" s="103">
        <v>2.85</v>
      </c>
      <c r="F78" s="103">
        <v>13.45</v>
      </c>
      <c r="G78" s="95">
        <v>11561144</v>
      </c>
      <c r="H78" s="95">
        <v>10770809</v>
      </c>
      <c r="I78" s="95">
        <v>15416393</v>
      </c>
      <c r="J78" s="95">
        <v>10435619</v>
      </c>
      <c r="K78" s="99" t="s">
        <v>256</v>
      </c>
      <c r="L78" s="94">
        <v>2040734</v>
      </c>
      <c r="M78" s="15" t="s">
        <v>61</v>
      </c>
      <c r="N78" s="54">
        <v>8</v>
      </c>
      <c r="O78" s="54">
        <v>18</v>
      </c>
      <c r="P78" s="91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7"/>
      <c r="AL78" s="78"/>
      <c r="AM78" s="78"/>
      <c r="AN78" s="78"/>
      <c r="AO78" s="78"/>
      <c r="AP78" s="76"/>
      <c r="AQ78" s="79"/>
      <c r="AR78" s="80"/>
    </row>
    <row r="79" spans="1:44" x14ac:dyDescent="0.25">
      <c r="A79" s="18">
        <v>19</v>
      </c>
      <c r="B79" s="73">
        <v>34</v>
      </c>
      <c r="C79" s="20">
        <v>1445519</v>
      </c>
      <c r="D79" s="103">
        <v>6.7</v>
      </c>
      <c r="E79" s="103">
        <v>2.9</v>
      </c>
      <c r="F79" s="103">
        <v>13.65</v>
      </c>
      <c r="G79" s="95">
        <v>16681511</v>
      </c>
      <c r="H79" s="95">
        <v>16151406</v>
      </c>
      <c r="I79" s="95">
        <v>23567500</v>
      </c>
      <c r="J79" s="95">
        <v>15875542</v>
      </c>
      <c r="K79" s="99" t="s">
        <v>242</v>
      </c>
      <c r="L79" s="70">
        <v>3061100</v>
      </c>
      <c r="M79" s="15" t="s">
        <v>62</v>
      </c>
      <c r="N79" s="54">
        <v>8</v>
      </c>
      <c r="O79" s="54">
        <v>19</v>
      </c>
      <c r="P79" s="91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7"/>
      <c r="AL79" s="78"/>
      <c r="AM79" s="78"/>
      <c r="AN79" s="78"/>
      <c r="AO79" s="78"/>
      <c r="AP79" s="76"/>
      <c r="AQ79" s="79"/>
      <c r="AR79" s="80"/>
    </row>
    <row r="80" spans="1:44" x14ac:dyDescent="0.25">
      <c r="A80" s="18">
        <v>20</v>
      </c>
      <c r="B80" s="73">
        <v>30</v>
      </c>
      <c r="C80" s="20">
        <v>0</v>
      </c>
      <c r="D80" s="103">
        <v>6.85</v>
      </c>
      <c r="E80" s="103">
        <v>2.95</v>
      </c>
      <c r="F80" s="103">
        <v>13.85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5"/>
      <c r="N80" s="105">
        <v>0</v>
      </c>
      <c r="O80" s="105">
        <v>0</v>
      </c>
      <c r="P80" s="91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7"/>
      <c r="AL80" s="78"/>
      <c r="AM80" s="78"/>
      <c r="AN80" s="78"/>
      <c r="AO80" s="78"/>
      <c r="AP80" s="76"/>
      <c r="AQ80" s="79"/>
      <c r="AR80" s="80"/>
    </row>
    <row r="81" spans="1:42" s="4" customFormat="1" x14ac:dyDescent="0.25">
      <c r="K81" s="122"/>
    </row>
    <row r="82" spans="1:42" s="4" customFormat="1" x14ac:dyDescent="0.25">
      <c r="K82" s="122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2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3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6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7" t="s">
        <v>5</v>
      </c>
      <c r="N86" s="42" t="s">
        <v>239</v>
      </c>
      <c r="O86" s="42" t="s">
        <v>240</v>
      </c>
      <c r="P86" s="11" t="s">
        <v>184</v>
      </c>
      <c r="Q86" s="102" t="s">
        <v>290</v>
      </c>
      <c r="R86" s="106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7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3">
        <v>290</v>
      </c>
      <c r="C87" s="20">
        <v>306</v>
      </c>
      <c r="D87" s="103">
        <v>6</v>
      </c>
      <c r="E87" s="103">
        <v>3</v>
      </c>
      <c r="F87" s="103">
        <v>15</v>
      </c>
      <c r="G87" s="95">
        <v>3456</v>
      </c>
      <c r="H87" s="95">
        <v>3312</v>
      </c>
      <c r="I87" s="95">
        <v>2700</v>
      </c>
      <c r="J87" s="95">
        <v>5832</v>
      </c>
      <c r="K87" s="123" t="s">
        <v>260</v>
      </c>
      <c r="L87" s="70">
        <v>648</v>
      </c>
      <c r="M87" s="15"/>
      <c r="N87" s="54">
        <v>0</v>
      </c>
      <c r="O87" s="54">
        <v>0</v>
      </c>
      <c r="P87" s="91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3">
        <v>283</v>
      </c>
      <c r="C88" s="20">
        <v>765</v>
      </c>
      <c r="D88" s="103">
        <v>6.15</v>
      </c>
      <c r="E88" s="103">
        <v>3.05</v>
      </c>
      <c r="F88" s="103">
        <v>15.25</v>
      </c>
      <c r="G88" s="95">
        <v>8792</v>
      </c>
      <c r="H88" s="95">
        <v>8547</v>
      </c>
      <c r="I88" s="95">
        <v>8634</v>
      </c>
      <c r="J88" s="95">
        <v>12219</v>
      </c>
      <c r="K88" s="124" t="s">
        <v>261</v>
      </c>
      <c r="L88" s="94">
        <v>1620</v>
      </c>
      <c r="M88" s="15"/>
      <c r="N88" s="54">
        <v>0</v>
      </c>
      <c r="O88" s="54">
        <v>0</v>
      </c>
      <c r="P88" s="91">
        <v>0</v>
      </c>
      <c r="Q88" s="101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3">
        <v>276</v>
      </c>
      <c r="C89" s="20">
        <v>1224</v>
      </c>
      <c r="D89" s="103">
        <v>6.3</v>
      </c>
      <c r="E89" s="103">
        <v>3.1</v>
      </c>
      <c r="F89" s="103">
        <v>15.45</v>
      </c>
      <c r="G89" s="95">
        <v>14012</v>
      </c>
      <c r="H89" s="95">
        <v>13673</v>
      </c>
      <c r="I89" s="95">
        <v>13959</v>
      </c>
      <c r="J89" s="95">
        <v>19548</v>
      </c>
      <c r="K89" s="123" t="s">
        <v>262</v>
      </c>
      <c r="L89" s="70">
        <v>2592</v>
      </c>
      <c r="M89" s="15"/>
      <c r="N89" s="54">
        <v>0</v>
      </c>
      <c r="O89" s="54">
        <v>0</v>
      </c>
      <c r="P89" s="91">
        <v>0</v>
      </c>
      <c r="Q89" s="101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3">
        <v>269</v>
      </c>
      <c r="C90" s="20">
        <v>3060</v>
      </c>
      <c r="D90" s="103">
        <v>6.45</v>
      </c>
      <c r="E90" s="103">
        <v>3.15</v>
      </c>
      <c r="F90" s="103">
        <v>15.65</v>
      </c>
      <c r="G90" s="95">
        <v>34805</v>
      </c>
      <c r="H90" s="95">
        <v>34185</v>
      </c>
      <c r="I90" s="95">
        <v>33279</v>
      </c>
      <c r="J90" s="95">
        <v>50673</v>
      </c>
      <c r="K90" s="124" t="s">
        <v>247</v>
      </c>
      <c r="L90" s="94">
        <v>6480</v>
      </c>
      <c r="M90" s="15"/>
      <c r="N90" s="54">
        <v>0</v>
      </c>
      <c r="O90" s="54">
        <v>0</v>
      </c>
      <c r="P90" s="91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3">
        <v>262</v>
      </c>
      <c r="C91" s="20">
        <v>4590</v>
      </c>
      <c r="D91" s="103">
        <v>6.6</v>
      </c>
      <c r="E91" s="103">
        <v>3.2</v>
      </c>
      <c r="F91" s="103">
        <v>15.85</v>
      </c>
      <c r="G91" s="95">
        <v>52208</v>
      </c>
      <c r="H91" s="95">
        <v>51189</v>
      </c>
      <c r="I91" s="95">
        <v>50907</v>
      </c>
      <c r="J91" s="95">
        <v>75111</v>
      </c>
      <c r="K91" s="123" t="s">
        <v>263</v>
      </c>
      <c r="L91" s="70">
        <v>9720</v>
      </c>
      <c r="M91" s="15"/>
      <c r="N91" s="54">
        <v>0</v>
      </c>
      <c r="O91" s="54">
        <v>0</v>
      </c>
      <c r="P91" s="91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3">
        <v>255</v>
      </c>
      <c r="C92" s="20">
        <v>9180</v>
      </c>
      <c r="D92" s="103">
        <v>6.75</v>
      </c>
      <c r="E92" s="103">
        <v>3.25</v>
      </c>
      <c r="F92" s="103">
        <v>16.05</v>
      </c>
      <c r="G92" s="95">
        <v>104505</v>
      </c>
      <c r="H92" s="95">
        <v>106157</v>
      </c>
      <c r="I92" s="95">
        <v>101096</v>
      </c>
      <c r="J92" s="95">
        <v>147161</v>
      </c>
      <c r="K92" s="124" t="s">
        <v>249</v>
      </c>
      <c r="L92" s="94">
        <v>19440</v>
      </c>
      <c r="M92" s="15"/>
      <c r="N92" s="54">
        <v>0</v>
      </c>
      <c r="O92" s="54">
        <v>0</v>
      </c>
      <c r="P92" s="91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3">
        <v>248</v>
      </c>
      <c r="C93" s="20">
        <v>13770</v>
      </c>
      <c r="D93" s="103">
        <v>6.9</v>
      </c>
      <c r="E93" s="103">
        <v>3.3</v>
      </c>
      <c r="F93" s="103">
        <v>16.25</v>
      </c>
      <c r="G93" s="95">
        <v>161121</v>
      </c>
      <c r="H93" s="95">
        <v>153836</v>
      </c>
      <c r="I93" s="95">
        <v>149933</v>
      </c>
      <c r="J93" s="95">
        <v>223532</v>
      </c>
      <c r="K93" s="123" t="s">
        <v>264</v>
      </c>
      <c r="L93" s="70">
        <v>29160</v>
      </c>
      <c r="M93" s="15"/>
      <c r="N93" s="54">
        <v>0</v>
      </c>
      <c r="O93" s="54">
        <v>0</v>
      </c>
      <c r="P93" s="91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3">
        <v>241</v>
      </c>
      <c r="C94" s="20">
        <v>34425</v>
      </c>
      <c r="D94" s="103">
        <v>7.05</v>
      </c>
      <c r="E94" s="103">
        <v>3.35</v>
      </c>
      <c r="F94" s="103">
        <v>16.45</v>
      </c>
      <c r="G94" s="95">
        <v>409554</v>
      </c>
      <c r="H94" s="95">
        <v>385668</v>
      </c>
      <c r="I94" s="95">
        <v>372537</v>
      </c>
      <c r="J94" s="95">
        <v>553428</v>
      </c>
      <c r="K94" s="124" t="s">
        <v>228</v>
      </c>
      <c r="L94" s="94">
        <v>72900</v>
      </c>
      <c r="M94" s="15"/>
      <c r="N94" s="54">
        <v>0</v>
      </c>
      <c r="O94" s="54">
        <v>0</v>
      </c>
      <c r="P94" s="91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3">
        <v>234</v>
      </c>
      <c r="C95" s="20">
        <v>51638</v>
      </c>
      <c r="D95" s="103">
        <v>7.2</v>
      </c>
      <c r="E95" s="103">
        <v>3.4</v>
      </c>
      <c r="F95" s="103">
        <v>16.649999999999999</v>
      </c>
      <c r="G95" s="95">
        <v>623331</v>
      </c>
      <c r="H95" s="95">
        <v>576882</v>
      </c>
      <c r="I95" s="95">
        <v>558717</v>
      </c>
      <c r="J95" s="95">
        <v>822942</v>
      </c>
      <c r="K95" s="123" t="s">
        <v>265</v>
      </c>
      <c r="L95" s="70">
        <v>109350</v>
      </c>
      <c r="M95" s="15"/>
      <c r="N95" s="54">
        <v>0</v>
      </c>
      <c r="O95" s="54">
        <v>0</v>
      </c>
      <c r="P95" s="91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3">
        <v>227</v>
      </c>
      <c r="C96" s="20">
        <v>61965</v>
      </c>
      <c r="D96" s="103">
        <v>7.35</v>
      </c>
      <c r="E96" s="103">
        <v>3.45</v>
      </c>
      <c r="F96" s="103">
        <v>16.850000000000001</v>
      </c>
      <c r="G96" s="95">
        <v>705338</v>
      </c>
      <c r="H96" s="95">
        <v>710259</v>
      </c>
      <c r="I96" s="95">
        <v>692922</v>
      </c>
      <c r="J96" s="95">
        <v>989691</v>
      </c>
      <c r="K96" s="124" t="s">
        <v>266</v>
      </c>
      <c r="L96" s="94">
        <v>131220</v>
      </c>
      <c r="M96" s="15" t="s">
        <v>33</v>
      </c>
      <c r="N96" s="54">
        <v>11</v>
      </c>
      <c r="O96" s="54">
        <v>10</v>
      </c>
      <c r="P96" s="91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3">
        <v>220</v>
      </c>
      <c r="C97" s="20">
        <v>74358</v>
      </c>
      <c r="D97" s="103">
        <v>7.5</v>
      </c>
      <c r="E97" s="103">
        <v>3.5</v>
      </c>
      <c r="F97" s="103">
        <v>17.05</v>
      </c>
      <c r="G97" s="95">
        <v>883557</v>
      </c>
      <c r="H97" s="95">
        <v>830711</v>
      </c>
      <c r="I97" s="95">
        <v>798893</v>
      </c>
      <c r="J97" s="95">
        <v>1204730</v>
      </c>
      <c r="K97" s="123" t="s">
        <v>267</v>
      </c>
      <c r="L97" s="70">
        <v>157464</v>
      </c>
      <c r="M97" s="15" t="s">
        <v>40</v>
      </c>
      <c r="N97" s="54">
        <v>11</v>
      </c>
      <c r="O97" s="54">
        <v>11</v>
      </c>
      <c r="P97" s="91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3">
        <v>213</v>
      </c>
      <c r="C98" s="20">
        <v>89230</v>
      </c>
      <c r="D98" s="103">
        <v>7.65</v>
      </c>
      <c r="E98" s="103">
        <v>3.55</v>
      </c>
      <c r="F98" s="103">
        <v>17.25</v>
      </c>
      <c r="G98" s="95">
        <v>1015089</v>
      </c>
      <c r="H98" s="95">
        <v>1050312</v>
      </c>
      <c r="I98" s="95">
        <v>968931</v>
      </c>
      <c r="J98" s="95">
        <v>1427136</v>
      </c>
      <c r="K98" s="124" t="s">
        <v>268</v>
      </c>
      <c r="L98" s="94">
        <v>188957</v>
      </c>
      <c r="M98" s="15" t="s">
        <v>41</v>
      </c>
      <c r="N98" s="54">
        <v>11</v>
      </c>
      <c r="O98" s="54">
        <v>12</v>
      </c>
      <c r="P98" s="91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3">
        <v>206</v>
      </c>
      <c r="C99" s="20">
        <v>107076</v>
      </c>
      <c r="D99" s="103">
        <v>7.8</v>
      </c>
      <c r="E99" s="103">
        <v>3.6</v>
      </c>
      <c r="F99" s="103">
        <v>17.45</v>
      </c>
      <c r="G99" s="95">
        <v>1228698</v>
      </c>
      <c r="H99" s="95">
        <v>1201632</v>
      </c>
      <c r="I99" s="95">
        <v>1212186</v>
      </c>
      <c r="J99" s="95">
        <v>1711277</v>
      </c>
      <c r="K99" s="123" t="s">
        <v>233</v>
      </c>
      <c r="L99" s="70">
        <v>226749</v>
      </c>
      <c r="M99" s="15" t="s">
        <v>42</v>
      </c>
      <c r="N99" s="54">
        <v>11</v>
      </c>
      <c r="O99" s="54">
        <v>13</v>
      </c>
      <c r="P99" s="91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3">
        <v>199</v>
      </c>
      <c r="C100" s="20">
        <v>128491</v>
      </c>
      <c r="D100" s="103">
        <v>7.95</v>
      </c>
      <c r="E100" s="103">
        <v>3.65</v>
      </c>
      <c r="F100" s="103">
        <v>17.649999999999999</v>
      </c>
      <c r="G100" s="95">
        <v>1461474</v>
      </c>
      <c r="H100" s="95">
        <v>1435473</v>
      </c>
      <c r="I100" s="95">
        <v>1426722</v>
      </c>
      <c r="J100" s="95">
        <v>2100831</v>
      </c>
      <c r="K100" s="125" t="s">
        <v>253</v>
      </c>
      <c r="L100" s="94">
        <v>272099</v>
      </c>
      <c r="M100" s="15" t="s">
        <v>43</v>
      </c>
      <c r="N100" s="54">
        <v>11</v>
      </c>
      <c r="O100" s="54">
        <v>14</v>
      </c>
      <c r="P100" s="91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3">
        <v>192</v>
      </c>
      <c r="C101" s="20">
        <v>192737</v>
      </c>
      <c r="D101" s="103">
        <v>8.1</v>
      </c>
      <c r="E101" s="103">
        <v>3.7</v>
      </c>
      <c r="F101" s="103">
        <v>17.850000000000001</v>
      </c>
      <c r="G101" s="95">
        <v>2300211</v>
      </c>
      <c r="H101" s="95">
        <v>2153748</v>
      </c>
      <c r="I101" s="95">
        <v>2084732</v>
      </c>
      <c r="J101" s="95">
        <v>3098145</v>
      </c>
      <c r="K101" s="126" t="s">
        <v>269</v>
      </c>
      <c r="L101" s="70">
        <v>408149</v>
      </c>
      <c r="M101" s="15" t="s">
        <v>44</v>
      </c>
      <c r="N101" s="54">
        <v>11</v>
      </c>
      <c r="O101" s="54">
        <v>15</v>
      </c>
      <c r="P101" s="91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3">
        <v>185</v>
      </c>
      <c r="C102" s="20">
        <v>481840</v>
      </c>
      <c r="D102" s="103">
        <v>8.25</v>
      </c>
      <c r="E102" s="103">
        <v>3.75</v>
      </c>
      <c r="F102" s="103">
        <v>18.05</v>
      </c>
      <c r="G102" s="95">
        <v>5570871</v>
      </c>
      <c r="H102" s="95">
        <v>5397408</v>
      </c>
      <c r="I102" s="95">
        <v>5211813</v>
      </c>
      <c r="J102" s="95">
        <v>7911843</v>
      </c>
      <c r="K102" s="125" t="s">
        <v>270</v>
      </c>
      <c r="L102" s="94">
        <v>1020368</v>
      </c>
      <c r="M102" s="15" t="s">
        <v>51</v>
      </c>
      <c r="N102" s="54">
        <v>11</v>
      </c>
      <c r="O102" s="54">
        <v>16</v>
      </c>
      <c r="P102" s="91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3">
        <v>178</v>
      </c>
      <c r="C103" s="20">
        <v>722760</v>
      </c>
      <c r="D103" s="103">
        <v>8.4</v>
      </c>
      <c r="E103" s="103">
        <v>3.8</v>
      </c>
      <c r="F103" s="103">
        <v>18.25</v>
      </c>
      <c r="G103" s="95">
        <v>8401301</v>
      </c>
      <c r="H103" s="95">
        <v>8078196</v>
      </c>
      <c r="I103" s="95">
        <v>7826715</v>
      </c>
      <c r="J103" s="95">
        <v>11831754</v>
      </c>
      <c r="K103" s="126" t="s">
        <v>271</v>
      </c>
      <c r="L103" s="70">
        <v>1530551</v>
      </c>
      <c r="M103" s="15" t="s">
        <v>52</v>
      </c>
      <c r="N103" s="54">
        <v>11</v>
      </c>
      <c r="O103" s="54">
        <v>17</v>
      </c>
      <c r="P103" s="91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3">
        <v>171</v>
      </c>
      <c r="C104" s="20">
        <v>1445520</v>
      </c>
      <c r="D104" s="103">
        <v>8.5500000000000007</v>
      </c>
      <c r="E104" s="103">
        <v>3.85</v>
      </c>
      <c r="F104" s="103">
        <v>18.45</v>
      </c>
      <c r="G104" s="95">
        <v>17341716</v>
      </c>
      <c r="H104" s="95">
        <v>16156214</v>
      </c>
      <c r="I104" s="95">
        <v>15653429</v>
      </c>
      <c r="J104" s="95">
        <v>23124590</v>
      </c>
      <c r="K104" s="126" t="s">
        <v>258</v>
      </c>
      <c r="L104" s="94">
        <v>3061101</v>
      </c>
      <c r="M104" s="15" t="s">
        <v>53</v>
      </c>
      <c r="N104" s="54">
        <v>11</v>
      </c>
      <c r="O104" s="54">
        <v>18</v>
      </c>
      <c r="P104" s="91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3">
        <v>164</v>
      </c>
      <c r="C105" s="20">
        <v>2168279</v>
      </c>
      <c r="D105" s="103">
        <v>8.6999999999999993</v>
      </c>
      <c r="E105" s="103">
        <v>3.9</v>
      </c>
      <c r="F105" s="103">
        <v>18.649999999999999</v>
      </c>
      <c r="G105" s="95">
        <v>25022267</v>
      </c>
      <c r="H105" s="95">
        <v>24227109</v>
      </c>
      <c r="I105" s="95">
        <v>23813313</v>
      </c>
      <c r="J105" s="95">
        <v>35351250</v>
      </c>
      <c r="K105" s="126" t="s">
        <v>259</v>
      </c>
      <c r="L105" s="70">
        <v>4591650</v>
      </c>
      <c r="M105" s="15" t="s">
        <v>54</v>
      </c>
      <c r="N105" s="54">
        <v>11</v>
      </c>
      <c r="O105" s="54">
        <v>19</v>
      </c>
      <c r="P105" s="91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3">
        <v>157</v>
      </c>
      <c r="C106" s="20">
        <v>0</v>
      </c>
      <c r="D106" s="103">
        <v>8.85</v>
      </c>
      <c r="E106" s="103">
        <v>3.95</v>
      </c>
      <c r="F106" s="103">
        <v>18.850000000000001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5"/>
      <c r="N106" s="105">
        <v>0</v>
      </c>
      <c r="O106" s="105">
        <v>0</v>
      </c>
      <c r="P106" s="91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2"/>
    </row>
    <row r="108" spans="1:42" s="4" customFormat="1" x14ac:dyDescent="0.25">
      <c r="K108" s="122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2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3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6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7" t="s">
        <v>5</v>
      </c>
      <c r="N112" s="42" t="s">
        <v>239</v>
      </c>
      <c r="O112" s="42" t="s">
        <v>240</v>
      </c>
      <c r="P112" s="11" t="s">
        <v>184</v>
      </c>
      <c r="Q112" s="102" t="s">
        <v>288</v>
      </c>
      <c r="R112" s="106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7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3">
        <v>580</v>
      </c>
      <c r="C113" s="20">
        <v>612</v>
      </c>
      <c r="D113" s="103">
        <v>8</v>
      </c>
      <c r="E113" s="103">
        <v>4</v>
      </c>
      <c r="F113" s="103">
        <v>20</v>
      </c>
      <c r="G113" s="95">
        <v>3456</v>
      </c>
      <c r="H113" s="95">
        <v>2700</v>
      </c>
      <c r="I113" s="95">
        <v>3312</v>
      </c>
      <c r="J113" s="95">
        <v>5832</v>
      </c>
      <c r="K113" s="123" t="s">
        <v>274</v>
      </c>
      <c r="L113" s="70">
        <v>1296</v>
      </c>
      <c r="M113" s="15"/>
      <c r="N113" s="54">
        <v>0</v>
      </c>
      <c r="O113" s="54">
        <v>0</v>
      </c>
      <c r="P113" s="91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3">
        <v>558</v>
      </c>
      <c r="C114" s="20">
        <v>1530</v>
      </c>
      <c r="D114" s="103">
        <v>8.15</v>
      </c>
      <c r="E114" s="103">
        <v>4.05</v>
      </c>
      <c r="F114" s="103">
        <v>20.25</v>
      </c>
      <c r="G114" s="95">
        <v>8792</v>
      </c>
      <c r="H114" s="95">
        <v>8634</v>
      </c>
      <c r="I114" s="95">
        <v>8547</v>
      </c>
      <c r="J114" s="95">
        <v>12219</v>
      </c>
      <c r="K114" s="124" t="s">
        <v>275</v>
      </c>
      <c r="L114" s="94">
        <v>3240</v>
      </c>
      <c r="M114" s="15"/>
      <c r="N114" s="54">
        <v>0</v>
      </c>
      <c r="O114" s="54">
        <v>0</v>
      </c>
      <c r="P114" s="91">
        <v>0</v>
      </c>
      <c r="Q114" s="101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3">
        <v>536</v>
      </c>
      <c r="C115" s="20">
        <v>2448</v>
      </c>
      <c r="D115" s="103">
        <v>8.3000000000000007</v>
      </c>
      <c r="E115" s="103">
        <v>4.0999999999999996</v>
      </c>
      <c r="F115" s="103">
        <v>20.45</v>
      </c>
      <c r="G115" s="95">
        <v>14012</v>
      </c>
      <c r="H115" s="95">
        <v>13959</v>
      </c>
      <c r="I115" s="95">
        <v>13673</v>
      </c>
      <c r="J115" s="95">
        <v>19548</v>
      </c>
      <c r="K115" s="123" t="s">
        <v>276</v>
      </c>
      <c r="L115" s="70">
        <v>5184</v>
      </c>
      <c r="M115" s="15"/>
      <c r="N115" s="54">
        <v>0</v>
      </c>
      <c r="O115" s="54">
        <v>0</v>
      </c>
      <c r="P115" s="91">
        <v>0</v>
      </c>
      <c r="Q115" s="101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3">
        <v>514</v>
      </c>
      <c r="C116" s="20">
        <v>6120</v>
      </c>
      <c r="D116" s="103">
        <v>8.4499999999999993</v>
      </c>
      <c r="E116" s="103">
        <v>4.1500000000000004</v>
      </c>
      <c r="F116" s="103">
        <v>20.65</v>
      </c>
      <c r="G116" s="95">
        <v>34805</v>
      </c>
      <c r="H116" s="95">
        <v>33279</v>
      </c>
      <c r="I116" s="95">
        <v>34185</v>
      </c>
      <c r="J116" s="95">
        <v>50673</v>
      </c>
      <c r="K116" s="124" t="s">
        <v>248</v>
      </c>
      <c r="L116" s="94">
        <v>12960</v>
      </c>
      <c r="M116" s="15"/>
      <c r="N116" s="54">
        <v>0</v>
      </c>
      <c r="O116" s="54">
        <v>0</v>
      </c>
      <c r="P116" s="91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3">
        <v>492</v>
      </c>
      <c r="C117" s="20">
        <v>9180</v>
      </c>
      <c r="D117" s="103">
        <v>8.6</v>
      </c>
      <c r="E117" s="103">
        <v>4.2</v>
      </c>
      <c r="F117" s="103">
        <v>20.85</v>
      </c>
      <c r="G117" s="95">
        <v>52208</v>
      </c>
      <c r="H117" s="95">
        <v>50907</v>
      </c>
      <c r="I117" s="95">
        <v>51189</v>
      </c>
      <c r="J117" s="95">
        <v>75111</v>
      </c>
      <c r="K117" s="123" t="s">
        <v>249</v>
      </c>
      <c r="L117" s="70">
        <v>19440</v>
      </c>
      <c r="M117" s="15"/>
      <c r="N117" s="54">
        <v>0</v>
      </c>
      <c r="O117" s="54">
        <v>0</v>
      </c>
      <c r="P117" s="91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3">
        <v>470</v>
      </c>
      <c r="C118" s="20">
        <v>18360</v>
      </c>
      <c r="D118" s="103">
        <v>8.75</v>
      </c>
      <c r="E118" s="103">
        <v>4.25</v>
      </c>
      <c r="F118" s="103">
        <v>21.05</v>
      </c>
      <c r="G118" s="95">
        <v>104505</v>
      </c>
      <c r="H118" s="95">
        <v>101096</v>
      </c>
      <c r="I118" s="95">
        <v>106157</v>
      </c>
      <c r="J118" s="95">
        <v>147161</v>
      </c>
      <c r="K118" s="124" t="s">
        <v>277</v>
      </c>
      <c r="L118" s="94">
        <v>38880</v>
      </c>
      <c r="M118" s="15"/>
      <c r="N118" s="54">
        <v>0</v>
      </c>
      <c r="O118" s="54">
        <v>0</v>
      </c>
      <c r="P118" s="91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3">
        <v>448</v>
      </c>
      <c r="C119" s="20">
        <v>27540</v>
      </c>
      <c r="D119" s="103">
        <v>8.9</v>
      </c>
      <c r="E119" s="103">
        <v>4.3</v>
      </c>
      <c r="F119" s="103">
        <v>21.25</v>
      </c>
      <c r="G119" s="95">
        <v>161121</v>
      </c>
      <c r="H119" s="95">
        <v>149933</v>
      </c>
      <c r="I119" s="95">
        <v>153836</v>
      </c>
      <c r="J119" s="95">
        <v>223532</v>
      </c>
      <c r="K119" s="123" t="s">
        <v>278</v>
      </c>
      <c r="L119" s="70">
        <v>58320</v>
      </c>
      <c r="M119" s="15"/>
      <c r="N119" s="54">
        <v>0</v>
      </c>
      <c r="O119" s="54">
        <v>0</v>
      </c>
      <c r="P119" s="91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3">
        <v>426</v>
      </c>
      <c r="C120" s="20">
        <v>68850</v>
      </c>
      <c r="D120" s="103">
        <v>9.0500000000000007</v>
      </c>
      <c r="E120" s="103">
        <v>4.3499999999999996</v>
      </c>
      <c r="F120" s="103">
        <v>21.45</v>
      </c>
      <c r="G120" s="95">
        <v>409554</v>
      </c>
      <c r="H120" s="95">
        <v>372537</v>
      </c>
      <c r="I120" s="95">
        <v>385668</v>
      </c>
      <c r="J120" s="95">
        <v>553428</v>
      </c>
      <c r="K120" s="124" t="s">
        <v>279</v>
      </c>
      <c r="L120" s="94">
        <v>145800</v>
      </c>
      <c r="M120" s="15"/>
      <c r="N120" s="54">
        <v>0</v>
      </c>
      <c r="O120" s="54">
        <v>0</v>
      </c>
      <c r="P120" s="91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3">
        <v>404</v>
      </c>
      <c r="C121" s="20">
        <v>103275</v>
      </c>
      <c r="D121" s="103">
        <v>9.1999999999999993</v>
      </c>
      <c r="E121" s="103">
        <v>4.4000000000000004</v>
      </c>
      <c r="F121" s="103">
        <v>21.65</v>
      </c>
      <c r="G121" s="95">
        <v>623331</v>
      </c>
      <c r="H121" s="95">
        <v>558717</v>
      </c>
      <c r="I121" s="95">
        <v>576882</v>
      </c>
      <c r="J121" s="95">
        <v>822942</v>
      </c>
      <c r="K121" s="123" t="s">
        <v>280</v>
      </c>
      <c r="L121" s="70">
        <v>218700</v>
      </c>
      <c r="M121" s="15"/>
      <c r="N121" s="54">
        <v>0</v>
      </c>
      <c r="O121" s="54">
        <v>0</v>
      </c>
      <c r="P121" s="91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3">
        <v>382</v>
      </c>
      <c r="C122" s="20">
        <v>123930</v>
      </c>
      <c r="D122" s="103">
        <v>9.35</v>
      </c>
      <c r="E122" s="103">
        <v>4.45</v>
      </c>
      <c r="F122" s="103">
        <v>21.85</v>
      </c>
      <c r="G122" s="95">
        <v>705338</v>
      </c>
      <c r="H122" s="95">
        <v>692922</v>
      </c>
      <c r="I122" s="95">
        <v>710259</v>
      </c>
      <c r="J122" s="95">
        <v>989691</v>
      </c>
      <c r="K122" s="124" t="s">
        <v>281</v>
      </c>
      <c r="L122" s="94">
        <v>262440</v>
      </c>
      <c r="M122" s="15"/>
      <c r="N122" s="54">
        <v>0</v>
      </c>
      <c r="O122" s="54">
        <v>0</v>
      </c>
      <c r="P122" s="91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3">
        <v>360</v>
      </c>
      <c r="C123" s="20">
        <v>148716</v>
      </c>
      <c r="D123" s="103">
        <v>9.5</v>
      </c>
      <c r="E123" s="103">
        <v>4.5</v>
      </c>
      <c r="F123" s="103">
        <v>22.05</v>
      </c>
      <c r="G123" s="95">
        <v>883557</v>
      </c>
      <c r="H123" s="95">
        <v>798893</v>
      </c>
      <c r="I123" s="95">
        <v>830711</v>
      </c>
      <c r="J123" s="95">
        <v>1204730</v>
      </c>
      <c r="K123" s="123" t="s">
        <v>282</v>
      </c>
      <c r="L123" s="70">
        <v>314928</v>
      </c>
      <c r="M123" s="15"/>
      <c r="N123" s="54">
        <v>0</v>
      </c>
      <c r="O123" s="54">
        <v>0</v>
      </c>
      <c r="P123" s="91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3">
        <v>338</v>
      </c>
      <c r="C124" s="20">
        <v>178459</v>
      </c>
      <c r="D124" s="103">
        <v>9.65</v>
      </c>
      <c r="E124" s="103">
        <v>4.55</v>
      </c>
      <c r="F124" s="103">
        <v>22.25</v>
      </c>
      <c r="G124" s="95">
        <v>1015089</v>
      </c>
      <c r="H124" s="95">
        <v>968931</v>
      </c>
      <c r="I124" s="95">
        <v>1050312</v>
      </c>
      <c r="J124" s="95">
        <v>1427136</v>
      </c>
      <c r="K124" s="124" t="s">
        <v>283</v>
      </c>
      <c r="L124" s="94">
        <v>377914</v>
      </c>
      <c r="M124" s="15"/>
      <c r="N124" s="54">
        <v>0</v>
      </c>
      <c r="O124" s="54">
        <v>0</v>
      </c>
      <c r="P124" s="91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3">
        <v>316</v>
      </c>
      <c r="C125" s="20">
        <v>214152</v>
      </c>
      <c r="D125" s="103">
        <v>9.8000000000000007</v>
      </c>
      <c r="E125" s="103">
        <v>4.5999999999999996</v>
      </c>
      <c r="F125" s="103">
        <v>22.45</v>
      </c>
      <c r="G125" s="95">
        <v>1228698</v>
      </c>
      <c r="H125" s="95">
        <v>1212186</v>
      </c>
      <c r="I125" s="95">
        <v>1201632</v>
      </c>
      <c r="J125" s="95">
        <v>1711277</v>
      </c>
      <c r="K125" s="123" t="s">
        <v>284</v>
      </c>
      <c r="L125" s="70">
        <v>453498</v>
      </c>
      <c r="M125" s="15"/>
      <c r="N125" s="54">
        <v>0</v>
      </c>
      <c r="O125" s="54">
        <v>0</v>
      </c>
      <c r="P125" s="91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3">
        <v>294</v>
      </c>
      <c r="C126" s="20">
        <v>256982</v>
      </c>
      <c r="D126" s="103">
        <v>9.9499999999999993</v>
      </c>
      <c r="E126" s="103">
        <v>4.6500000000000004</v>
      </c>
      <c r="F126" s="103">
        <v>22.65</v>
      </c>
      <c r="G126" s="95">
        <v>1461474</v>
      </c>
      <c r="H126" s="95">
        <v>1426722</v>
      </c>
      <c r="I126" s="95">
        <v>1435473</v>
      </c>
      <c r="J126" s="95">
        <v>2100831</v>
      </c>
      <c r="K126" s="125" t="s">
        <v>285</v>
      </c>
      <c r="L126" s="94">
        <v>544198</v>
      </c>
      <c r="M126" s="15"/>
      <c r="N126" s="54">
        <v>0</v>
      </c>
      <c r="O126" s="54">
        <v>0</v>
      </c>
      <c r="P126" s="91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3">
        <v>272</v>
      </c>
      <c r="C127" s="20">
        <v>385474</v>
      </c>
      <c r="D127" s="103">
        <v>10.1</v>
      </c>
      <c r="E127" s="103">
        <v>4.7</v>
      </c>
      <c r="F127" s="103">
        <v>22.85</v>
      </c>
      <c r="G127" s="95">
        <v>2300211</v>
      </c>
      <c r="H127" s="95">
        <v>2084732</v>
      </c>
      <c r="I127" s="95">
        <v>2153748</v>
      </c>
      <c r="J127" s="95">
        <v>3098145</v>
      </c>
      <c r="K127" s="126" t="s">
        <v>286</v>
      </c>
      <c r="L127" s="70">
        <v>816298</v>
      </c>
      <c r="M127" s="15"/>
      <c r="N127" s="54">
        <v>0</v>
      </c>
      <c r="O127" s="54">
        <v>0</v>
      </c>
      <c r="P127" s="91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3">
        <v>250</v>
      </c>
      <c r="C128" s="20">
        <v>963681</v>
      </c>
      <c r="D128" s="103">
        <v>10.25</v>
      </c>
      <c r="E128" s="103">
        <v>4.75</v>
      </c>
      <c r="F128" s="103">
        <v>23.05</v>
      </c>
      <c r="G128" s="95">
        <v>5570871</v>
      </c>
      <c r="H128" s="95">
        <v>5211813</v>
      </c>
      <c r="I128" s="95">
        <v>5397408</v>
      </c>
      <c r="J128" s="95">
        <v>7911843</v>
      </c>
      <c r="K128" s="125" t="s">
        <v>287</v>
      </c>
      <c r="L128" s="94">
        <v>2040736</v>
      </c>
      <c r="M128" s="15"/>
      <c r="N128" s="54">
        <v>0</v>
      </c>
      <c r="O128" s="54">
        <v>0</v>
      </c>
      <c r="P128" s="91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3">
        <v>228</v>
      </c>
      <c r="C129" s="20">
        <v>1445520</v>
      </c>
      <c r="D129" s="103">
        <v>10.4</v>
      </c>
      <c r="E129" s="103">
        <v>4.8</v>
      </c>
      <c r="F129" s="103">
        <v>23.25</v>
      </c>
      <c r="G129" s="95">
        <v>8401301</v>
      </c>
      <c r="H129" s="95">
        <v>7826715</v>
      </c>
      <c r="I129" s="95">
        <v>8078196</v>
      </c>
      <c r="J129" s="95">
        <v>11831754</v>
      </c>
      <c r="K129" s="126" t="s">
        <v>272</v>
      </c>
      <c r="L129" s="70">
        <v>3061102</v>
      </c>
      <c r="M129" s="15"/>
      <c r="N129" s="54">
        <v>0</v>
      </c>
      <c r="O129" s="54">
        <v>0</v>
      </c>
      <c r="P129" s="91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3">
        <v>206</v>
      </c>
      <c r="C130" s="20">
        <v>2891040</v>
      </c>
      <c r="D130" s="103">
        <v>10.55</v>
      </c>
      <c r="E130" s="103">
        <v>4.8499999999999996</v>
      </c>
      <c r="F130" s="103">
        <v>23.45</v>
      </c>
      <c r="G130" s="95">
        <v>17341716</v>
      </c>
      <c r="H130" s="95">
        <v>15653429</v>
      </c>
      <c r="I130" s="95">
        <v>16156214</v>
      </c>
      <c r="J130" s="95">
        <v>23124590</v>
      </c>
      <c r="K130" s="126" t="s">
        <v>273</v>
      </c>
      <c r="L130" s="94">
        <v>6122202</v>
      </c>
      <c r="M130" s="15"/>
      <c r="N130" s="54">
        <v>0</v>
      </c>
      <c r="O130" s="54">
        <v>0</v>
      </c>
      <c r="P130" s="91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3">
        <v>184</v>
      </c>
      <c r="C131" s="20">
        <v>4336558</v>
      </c>
      <c r="D131" s="103">
        <v>10.7</v>
      </c>
      <c r="E131" s="103">
        <v>4.9000000000000004</v>
      </c>
      <c r="F131" s="103">
        <v>23.65</v>
      </c>
      <c r="G131" s="95">
        <v>25022267</v>
      </c>
      <c r="H131" s="95">
        <v>23813313</v>
      </c>
      <c r="I131" s="95">
        <v>24227109</v>
      </c>
      <c r="J131" s="95">
        <v>35351250</v>
      </c>
      <c r="K131" s="126" t="s">
        <v>289</v>
      </c>
      <c r="L131" s="70">
        <v>9183300</v>
      </c>
      <c r="M131" s="15"/>
      <c r="N131" s="54">
        <v>0</v>
      </c>
      <c r="O131" s="54">
        <v>0</v>
      </c>
      <c r="P131" s="91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3">
        <v>162</v>
      </c>
      <c r="C132" s="20">
        <v>0</v>
      </c>
      <c r="D132" s="103">
        <v>10.85</v>
      </c>
      <c r="E132" s="103">
        <v>4.95</v>
      </c>
      <c r="F132" s="103">
        <v>23.85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5"/>
      <c r="N132" s="54">
        <v>0</v>
      </c>
      <c r="O132" s="54">
        <v>0</v>
      </c>
      <c r="P132" s="91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Q7" sqref="Q7"/>
    </sheetView>
    <sheetView workbookViewId="1"/>
  </sheetViews>
  <sheetFormatPr defaultRowHeight="15" x14ac:dyDescent="0.25"/>
  <cols>
    <col min="3" max="3" width="10" bestFit="1" customWidth="1"/>
    <col min="7" max="7" width="16.5703125" style="68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5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6" t="s">
        <v>178</v>
      </c>
      <c r="H3" s="8" t="s">
        <v>177</v>
      </c>
      <c r="I3" s="17" t="s">
        <v>5</v>
      </c>
      <c r="J3" s="11" t="s">
        <v>15</v>
      </c>
      <c r="K3" s="102" t="s">
        <v>184</v>
      </c>
      <c r="L3" s="102"/>
      <c r="M3" s="102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6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7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7" t="s">
        <v>190</v>
      </c>
      <c r="H5" s="43">
        <v>270</v>
      </c>
      <c r="I5" s="6"/>
      <c r="J5" s="12" t="s">
        <v>6</v>
      </c>
      <c r="K5">
        <v>15</v>
      </c>
      <c r="M5" s="101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7" t="s">
        <v>191</v>
      </c>
      <c r="H6" s="43">
        <v>405</v>
      </c>
      <c r="I6" s="6"/>
      <c r="J6" s="12"/>
      <c r="K6">
        <v>0</v>
      </c>
      <c r="M6" s="101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7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7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7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7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7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7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7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7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7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7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7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7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7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7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7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7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7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>
      <selection activeCell="D12" sqref="D12"/>
    </sheetView>
    <sheetView workbookViewId="1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8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7" zoomScaleNormal="100" workbookViewId="0">
      <selection activeCell="A14" sqref="A14"/>
    </sheetView>
    <sheetView workbookViewId="1"/>
  </sheetViews>
  <sheetFormatPr defaultRowHeight="15" x14ac:dyDescent="0.25"/>
  <cols>
    <col min="1" max="1" width="39.140625" bestFit="1" customWidth="1"/>
    <col min="2" max="3" width="39.140625" customWidth="1"/>
    <col min="8" max="9" width="9.140625" style="68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8" t="s">
        <v>318</v>
      </c>
      <c r="I7" s="68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1" t="s">
        <v>322</v>
      </c>
      <c r="H8" s="68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1" t="s">
        <v>322</v>
      </c>
      <c r="H9" s="68" t="s">
        <v>339</v>
      </c>
      <c r="I9" s="129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1" t="s">
        <v>322</v>
      </c>
      <c r="H10" s="68" t="s">
        <v>339</v>
      </c>
      <c r="I10" s="129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1" t="s">
        <v>322</v>
      </c>
      <c r="H11" s="129" t="s">
        <v>339</v>
      </c>
      <c r="I11" s="68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1" t="s">
        <v>322</v>
      </c>
      <c r="H12" s="129" t="s">
        <v>339</v>
      </c>
      <c r="I12" s="129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1" t="s">
        <v>322</v>
      </c>
      <c r="H13" s="129" t="s">
        <v>338</v>
      </c>
      <c r="I13" s="68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1" t="s">
        <v>322</v>
      </c>
      <c r="H14" s="129" t="s">
        <v>338</v>
      </c>
      <c r="I14" s="129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1" t="s">
        <v>322</v>
      </c>
      <c r="H15" s="129"/>
      <c r="I15" s="129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1" t="s">
        <v>322</v>
      </c>
      <c r="H16" s="129"/>
      <c r="I16" s="129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1" t="s">
        <v>322</v>
      </c>
      <c r="H17" s="129" t="s">
        <v>320</v>
      </c>
      <c r="I17" s="68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1" t="s">
        <v>322</v>
      </c>
      <c r="H18" s="129" t="s">
        <v>320</v>
      </c>
      <c r="I18" s="129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1" t="s">
        <v>322</v>
      </c>
      <c r="H19" s="129" t="s">
        <v>323</v>
      </c>
      <c r="I19" s="68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1" t="s">
        <v>322</v>
      </c>
      <c r="H20" s="68" t="s">
        <v>323</v>
      </c>
      <c r="I20" s="68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1" t="s">
        <v>322</v>
      </c>
      <c r="H21" s="68" t="s">
        <v>323</v>
      </c>
      <c r="I21" s="68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1" t="s">
        <v>322</v>
      </c>
      <c r="H22" s="68" t="s">
        <v>323</v>
      </c>
      <c r="I22" s="68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1" t="s">
        <v>322</v>
      </c>
      <c r="H23" s="68" t="s">
        <v>340</v>
      </c>
      <c r="I23" s="68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1" t="s">
        <v>322</v>
      </c>
      <c r="H24" s="68" t="s">
        <v>340</v>
      </c>
      <c r="I24" s="68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1" t="s">
        <v>322</v>
      </c>
      <c r="H25" s="68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SiegeEngine_XeCôngThành</vt:lpstr>
      <vt:lpstr>Sheet2</vt:lpstr>
      <vt:lpstr>Upgrade_ID</vt:lpstr>
      <vt:lpstr>Mounted_KỵBinh</vt:lpstr>
      <vt:lpstr>Ranged_CungThủ</vt:lpstr>
      <vt:lpstr>Infantry_BộBinh_fix</vt:lpstr>
      <vt:lpstr>MainBase_Upgrade</vt:lpstr>
      <vt:lpstr>Guild</vt:lpstr>
      <vt:lpstr>nháp</vt:lpstr>
      <vt:lpstr>MoveTime</vt:lpstr>
      <vt:lpstr>thongkeUnit</vt:lpstr>
      <vt:lpstr>Convert Time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2019-04-12T00:51:18Z</dcterms:modified>
</cp:coreProperties>
</file>