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Xmind\Upgrade_Research\"/>
    </mc:Choice>
  </mc:AlternateContent>
  <bookViews>
    <workbookView xWindow="0" yWindow="0" windowWidth="20490" windowHeight="7905"/>
    <workbookView xWindow="0" yWindow="0" windowWidth="20490" windowHeight="7905"/>
  </bookViews>
  <sheets>
    <sheet name="MainBase_Upgrade" sheetId="5" r:id="rId1"/>
    <sheet name="Infantry_BộBinh" sheetId="1" r:id="rId2"/>
    <sheet name="Convert Time" sheetId="4" r:id="rId3"/>
    <sheet name="RSS_Research" sheetId="3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5" i="4" l="1"/>
  <c r="L95" i="4" s="1"/>
  <c r="M95" i="4" s="1"/>
  <c r="K96" i="4"/>
  <c r="L96" i="4"/>
  <c r="M96" i="4" s="1"/>
  <c r="K97" i="4"/>
  <c r="L97" i="4"/>
  <c r="M97" i="4"/>
  <c r="K98" i="4"/>
  <c r="L98" i="4"/>
  <c r="M98" i="4"/>
  <c r="K99" i="4"/>
  <c r="L99" i="4" s="1"/>
  <c r="M99" i="4" s="1"/>
  <c r="K100" i="4"/>
  <c r="L100" i="4"/>
  <c r="M100" i="4" s="1"/>
  <c r="K101" i="4"/>
  <c r="L101" i="4"/>
  <c r="M101" i="4"/>
  <c r="K102" i="4"/>
  <c r="L102" i="4" s="1"/>
  <c r="M102" i="4" s="1"/>
  <c r="K103" i="4"/>
  <c r="L103" i="4" s="1"/>
  <c r="M103" i="4" s="1"/>
  <c r="K104" i="4"/>
  <c r="L104" i="4"/>
  <c r="M104" i="4" s="1"/>
  <c r="K105" i="4"/>
  <c r="L105" i="4"/>
  <c r="M105" i="4"/>
  <c r="K84" i="4"/>
  <c r="L84" i="4" s="1"/>
  <c r="M84" i="4" s="1"/>
  <c r="K85" i="4"/>
  <c r="L85" i="4" s="1"/>
  <c r="M85" i="4" s="1"/>
  <c r="K86" i="4"/>
  <c r="L86" i="4"/>
  <c r="M86" i="4" s="1"/>
  <c r="K87" i="4"/>
  <c r="L87" i="4"/>
  <c r="M87" i="4"/>
  <c r="K88" i="4"/>
  <c r="L88" i="4"/>
  <c r="M88" i="4"/>
  <c r="K89" i="4"/>
  <c r="L89" i="4" s="1"/>
  <c r="M89" i="4" s="1"/>
  <c r="K90" i="4"/>
  <c r="L90" i="4"/>
  <c r="M90" i="4" s="1"/>
  <c r="K91" i="4"/>
  <c r="L91" i="4"/>
  <c r="M91" i="4"/>
  <c r="K92" i="4"/>
  <c r="L92" i="4"/>
  <c r="M92" i="4"/>
  <c r="K93" i="4"/>
  <c r="L93" i="4" s="1"/>
  <c r="M93" i="4" s="1"/>
  <c r="K94" i="4"/>
  <c r="L94" i="4"/>
  <c r="M94" i="4" s="1"/>
  <c r="I8" i="4"/>
  <c r="K80" i="4" s="1"/>
  <c r="L80" i="4" s="1"/>
  <c r="M80" i="4" s="1"/>
  <c r="H8" i="4"/>
  <c r="G8" i="4"/>
  <c r="K73" i="4" s="1"/>
  <c r="L73" i="4" s="1"/>
  <c r="M73" i="4" s="1"/>
  <c r="K22" i="4" l="1"/>
  <c r="L22" i="4" s="1"/>
  <c r="K18" i="4"/>
  <c r="L18" i="4" s="1"/>
  <c r="K47" i="4"/>
  <c r="L47" i="4" s="1"/>
  <c r="M47" i="4" s="1"/>
  <c r="K65" i="4"/>
  <c r="L65" i="4" s="1"/>
  <c r="M65" i="4" s="1"/>
  <c r="K75" i="4"/>
  <c r="L75" i="4" s="1"/>
  <c r="M75" i="4" s="1"/>
  <c r="K9" i="4"/>
  <c r="L9" i="4" s="1"/>
  <c r="K25" i="4"/>
  <c r="L25" i="4" s="1"/>
  <c r="K21" i="4"/>
  <c r="L21" i="4" s="1"/>
  <c r="K17" i="4"/>
  <c r="L17" i="4" s="1"/>
  <c r="K13" i="4"/>
  <c r="L13" i="4" s="1"/>
  <c r="K39" i="4"/>
  <c r="L39" i="4" s="1"/>
  <c r="K34" i="4"/>
  <c r="L34" i="4" s="1"/>
  <c r="K31" i="4"/>
  <c r="L31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26" i="4"/>
  <c r="L26" i="4" s="1"/>
  <c r="K14" i="4"/>
  <c r="L14" i="4" s="1"/>
  <c r="K37" i="4"/>
  <c r="L37" i="4" s="1"/>
  <c r="K32" i="4"/>
  <c r="L32" i="4" s="1"/>
  <c r="K29" i="4"/>
  <c r="L29" i="4" s="1"/>
  <c r="K83" i="4"/>
  <c r="L83" i="4" s="1"/>
  <c r="M83" i="4" s="1"/>
  <c r="K28" i="4"/>
  <c r="L28" i="4" s="1"/>
  <c r="K24" i="4"/>
  <c r="L24" i="4" s="1"/>
  <c r="K20" i="4"/>
  <c r="L20" i="4" s="1"/>
  <c r="K16" i="4"/>
  <c r="L16" i="4" s="1"/>
  <c r="K12" i="4"/>
  <c r="L12" i="4" s="1"/>
  <c r="K36" i="4"/>
  <c r="L36" i="4" s="1"/>
  <c r="K33" i="4"/>
  <c r="L3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10" i="4"/>
  <c r="L10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27" i="4"/>
  <c r="L27" i="4" s="1"/>
  <c r="K23" i="4"/>
  <c r="L23" i="4" s="1"/>
  <c r="K19" i="4"/>
  <c r="L19" i="4" s="1"/>
  <c r="K15" i="4"/>
  <c r="L15" i="4" s="1"/>
  <c r="K11" i="4"/>
  <c r="L11" i="4" s="1"/>
  <c r="K38" i="4"/>
  <c r="L38" i="4" s="1"/>
  <c r="K35" i="4"/>
  <c r="L35" i="4" s="1"/>
  <c r="K30" i="4"/>
  <c r="L30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C23" i="4" l="1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P1" i="4"/>
  <c r="Q1" i="4" s="1"/>
  <c r="R1" i="4" s="1"/>
  <c r="Q2" i="4"/>
  <c r="Q3" i="4"/>
  <c r="Q4" i="4"/>
  <c r="Q5" i="4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6" i="4"/>
  <c r="L7" i="4"/>
  <c r="L3" i="4"/>
  <c r="L2" i="4"/>
  <c r="M2" i="4" s="1"/>
  <c r="M3" i="4" s="1"/>
  <c r="M4" i="4" s="1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G8" i="3" l="1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B56" i="3" l="1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3" l="1"/>
  <c r="I6" i="3"/>
  <c r="I3" i="3"/>
  <c r="I5" i="3"/>
  <c r="I8" i="3" l="1"/>
  <c r="I7" i="3"/>
  <c r="I9" i="3" l="1"/>
  <c r="I10" i="3" l="1"/>
  <c r="I12" i="3" l="1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</calcChain>
</file>

<file path=xl/sharedStrings.xml><?xml version="1.0" encoding="utf-8"?>
<sst xmlns="http://schemas.openxmlformats.org/spreadsheetml/2006/main" count="534" uniqueCount="231">
  <si>
    <t>Level</t>
  </si>
  <si>
    <t>Might Bonus</t>
  </si>
  <si>
    <t>Food Cost</t>
  </si>
  <si>
    <t>Stone Cost</t>
  </si>
  <si>
    <t>Wood Cost</t>
  </si>
  <si>
    <t>Metal Cost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</si>
  <si>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</si>
  <si>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</si>
  <si>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</si>
  <si>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</si>
  <si>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</si>
  <si>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</si>
  <si>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</si>
  <si>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</si>
  <si>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</si>
  <si>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</si>
  <si>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</si>
  <si>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</si>
  <si>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</si>
  <si>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</si>
  <si>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</si>
  <si>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</si>
  <si>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</si>
  <si>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</si>
  <si>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</si>
  <si>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</si>
  <si>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</si>
  <si>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</si>
  <si>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</si>
  <si>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</si>
  <si>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</si>
  <si>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</si>
  <si>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</si>
  <si>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</si>
  <si>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</si>
  <si>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</si>
  <si>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</si>
  <si>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</si>
  <si>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</si>
  <si>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</si>
  <si>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</si>
  <si>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</si>
  <si>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</si>
  <si>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</si>
  <si>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</si>
  <si>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</si>
  <si>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</si>
  <si>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</si>
  <si>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</si>
  <si>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</si>
  <si>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</si>
  <si>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</si>
  <si>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</si>
  <si>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</si>
  <si>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</si>
  <si>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</si>
  <si>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</si>
  <si>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</si>
  <si>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</si>
  <si>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</si>
  <si>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</si>
  <si>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</si>
  <si>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</si>
  <si>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</si>
  <si>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</si>
  <si>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</si>
  <si>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</si>
  <si>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</si>
  <si>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</si>
  <si>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</si>
  <si>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</si>
  <si>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</si>
  <si>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</si>
  <si>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</si>
  <si>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</si>
  <si>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</si>
  <si>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</si>
  <si>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</si>
  <si>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</si>
  <si>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</si>
  <si>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</si>
  <si>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</si>
  <si>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</si>
  <si>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</si>
  <si>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</si>
  <si>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</si>
  <si>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</si>
  <si>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</si>
  <si>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</si>
  <si>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</si>
  <si>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</si>
  <si>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</si>
  <si>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</si>
  <si>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</si>
  <si>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</si>
  <si>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</si>
  <si>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</si>
  <si>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</si>
  <si>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</si>
  <si>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</si>
  <si>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</si>
  <si>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</si>
  <si>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</si>
  <si>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</si>
  <si>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</si>
  <si>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</si>
  <si>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</si>
  <si>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</si>
  <si>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</si>
  <si>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</si>
  <si>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</si>
  <si>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</si>
  <si>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</si>
  <si>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</si>
  <si>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</si>
  <si>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</si>
  <si>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</si>
  <si>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</si>
  <si>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</si>
  <si>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</si>
  <si>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</si>
  <si>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</si>
  <si>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</si>
  <si>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</si>
  <si>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</si>
  <si>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</si>
  <si>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</si>
  <si>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</si>
  <si>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</si>
  <si>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</si>
  <si>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</si>
  <si>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</si>
  <si>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</si>
  <si>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</si>
  <si>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</si>
  <si>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</si>
  <si>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</si>
  <si>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</si>
  <si>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</si>
  <si>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</si>
  <si>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</si>
  <si>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</si>
  <si>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</si>
  <si>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</si>
  <si>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</si>
  <si>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</si>
  <si>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</si>
  <si>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</si>
  <si>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</si>
  <si>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</si>
  <si>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</si>
  <si>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</si>
  <si>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</si>
  <si>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</si>
  <si>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</si>
  <si>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</si>
  <si>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</si>
  <si>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</si>
  <si>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</si>
  <si>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</si>
  <si>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</si>
  <si>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</si>
  <si>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</si>
  <si>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</si>
  <si>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</si>
  <si>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</si>
  <si>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</si>
  <si>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</si>
  <si>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</si>
  <si>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</si>
  <si>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</si>
  <si>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</si>
  <si>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</si>
  <si>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</si>
  <si>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</si>
  <si>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</si>
  <si>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</si>
  <si>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</si>
  <si>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</si>
  <si>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</si>
  <si>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</si>
  <si>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</si>
  <si>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</si>
  <si>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</si>
  <si>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</si>
  <si>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</si>
  <si>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</si>
  <si>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</si>
  <si>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</si>
  <si>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</si>
  <si>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</si>
  <si>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</si>
  <si>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0:03:00</t>
  </si>
  <si>
    <t>0:06:00</t>
  </si>
  <si>
    <t>3:12:00</t>
  </si>
  <si>
    <t>6:24:00</t>
  </si>
  <si>
    <t>11:31:12</t>
  </si>
  <si>
    <t>23:57:42</t>
  </si>
  <si>
    <t>1d 3:33:22</t>
  </si>
  <si>
    <t>1d 7:41:22</t>
  </si>
  <si>
    <t>2d 12:26:34</t>
  </si>
  <si>
    <t>3d 17:54:34</t>
  </si>
  <si>
    <t>5d 0:11:44</t>
  </si>
  <si>
    <t>7d 7:25:32</t>
  </si>
  <si>
    <t>10d 13:20:00</t>
  </si>
  <si>
    <t>12d 1:18:00</t>
  </si>
  <si>
    <t>15d 5:16:00</t>
  </si>
  <si>
    <t>17d 9:21:00</t>
  </si>
  <si>
    <t>20d 5:21:00</t>
  </si>
  <si>
    <t>24d 3:35:48</t>
  </si>
  <si>
    <t>52d 16:04:00</t>
  </si>
  <si>
    <t>156d 20:15:30</t>
  </si>
  <si>
    <t>sum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</si>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</sst>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workbookViewId="0">
      <selection activeCell="M16" sqref="M16"/>
    </sheetView>
    <sheetView tabSelected="1" workbookViewId="1">
      <selection activeCell="Q7" sqref="Q7"/>
    </sheetView>
  </sheetViews>
  <sheetFormatPr defaultRowHeight="15" x14ac:dyDescent="0.25"/>
  <cols>
    <col min="7" max="7" width="12.7109375" style="76" bestFit="1" customWidth="1"/>
    <col min="11" max="11" width="8" bestFit="1" customWidth="1"/>
    <col min="12" max="12" width="12" bestFit="1" customWidth="1"/>
    <col min="14" max="14" width="9.140625" style="76"/>
  </cols>
  <sheetData>
    <row r="2" spans="1:13" x14ac:dyDescent="0.25">
      <c r="A2" s="7" t="s">
        <v>190</v>
      </c>
      <c r="B2" s="7" t="s">
        <v>191</v>
      </c>
      <c r="C2" s="7" t="s">
        <v>13</v>
      </c>
      <c r="D2" s="7"/>
      <c r="E2" s="7"/>
      <c r="F2" s="7"/>
      <c r="G2" s="73"/>
      <c r="H2" s="7"/>
      <c r="I2" s="7"/>
      <c r="J2" s="7"/>
    </row>
    <row r="3" spans="1:13" x14ac:dyDescent="0.25">
      <c r="A3" s="8" t="s">
        <v>0</v>
      </c>
      <c r="B3" s="10" t="s">
        <v>1</v>
      </c>
      <c r="C3" s="8" t="s">
        <v>2</v>
      </c>
      <c r="D3" s="8" t="s">
        <v>4</v>
      </c>
      <c r="E3" s="8" t="s">
        <v>3</v>
      </c>
      <c r="F3" s="8" t="s">
        <v>5</v>
      </c>
      <c r="G3" s="74" t="s">
        <v>230</v>
      </c>
      <c r="H3" s="8" t="s">
        <v>159</v>
      </c>
      <c r="I3" s="19" t="s">
        <v>6</v>
      </c>
      <c r="J3" s="11" t="s">
        <v>19</v>
      </c>
    </row>
    <row r="4" spans="1:13" x14ac:dyDescent="0.25">
      <c r="A4" s="6">
        <v>1</v>
      </c>
      <c r="B4" s="9">
        <v>40</v>
      </c>
      <c r="C4" s="6">
        <v>560</v>
      </c>
      <c r="D4" s="6">
        <v>700</v>
      </c>
      <c r="E4" s="6">
        <v>1120</v>
      </c>
      <c r="F4" s="6">
        <v>420</v>
      </c>
      <c r="G4" s="75" t="s">
        <v>192</v>
      </c>
      <c r="H4" s="51">
        <v>180</v>
      </c>
      <c r="I4" s="6"/>
      <c r="J4" s="12"/>
      <c r="M4" s="59"/>
    </row>
    <row r="5" spans="1:13" x14ac:dyDescent="0.25">
      <c r="A5" s="6">
        <v>2</v>
      </c>
      <c r="B5" s="9">
        <v>80</v>
      </c>
      <c r="C5" s="6">
        <v>840</v>
      </c>
      <c r="D5" s="6">
        <v>1060</v>
      </c>
      <c r="E5" s="6">
        <v>1680</v>
      </c>
      <c r="F5" s="6">
        <v>640</v>
      </c>
      <c r="G5" s="75" t="s">
        <v>193</v>
      </c>
      <c r="H5" s="51">
        <v>360</v>
      </c>
      <c r="I5" s="6"/>
      <c r="J5" s="12"/>
      <c r="M5" s="59"/>
    </row>
    <row r="6" spans="1:13" x14ac:dyDescent="0.25">
      <c r="A6" s="6">
        <v>3</v>
      </c>
      <c r="B6" s="9">
        <v>100</v>
      </c>
      <c r="C6" s="6">
        <v>1260</v>
      </c>
      <c r="D6" s="6">
        <v>1580</v>
      </c>
      <c r="E6" s="6">
        <v>2520</v>
      </c>
      <c r="F6" s="6">
        <v>940</v>
      </c>
      <c r="G6" s="75" t="s">
        <v>194</v>
      </c>
      <c r="H6" s="51">
        <v>11520</v>
      </c>
      <c r="I6" s="6"/>
      <c r="J6" s="12"/>
      <c r="M6" s="59"/>
    </row>
    <row r="7" spans="1:13" x14ac:dyDescent="0.25">
      <c r="A7" s="6">
        <v>4</v>
      </c>
      <c r="B7" s="9">
        <v>160</v>
      </c>
      <c r="C7" s="6">
        <v>1900</v>
      </c>
      <c r="D7" s="6">
        <v>2360</v>
      </c>
      <c r="E7" s="6">
        <v>3780</v>
      </c>
      <c r="F7" s="6">
        <v>1420</v>
      </c>
      <c r="G7" s="75" t="s">
        <v>195</v>
      </c>
      <c r="H7" s="51">
        <v>23040</v>
      </c>
      <c r="I7" s="6"/>
      <c r="J7" s="12"/>
      <c r="M7" s="59"/>
    </row>
    <row r="8" spans="1:13" x14ac:dyDescent="0.25">
      <c r="A8" s="6">
        <v>5</v>
      </c>
      <c r="B8" s="9">
        <v>220</v>
      </c>
      <c r="C8" s="6">
        <v>2840</v>
      </c>
      <c r="D8" s="6">
        <v>3540</v>
      </c>
      <c r="E8" s="6">
        <v>5680</v>
      </c>
      <c r="F8" s="6">
        <v>2120</v>
      </c>
      <c r="G8" s="75" t="s">
        <v>196</v>
      </c>
      <c r="H8" s="51">
        <v>41472</v>
      </c>
      <c r="I8" s="6"/>
      <c r="J8" s="12"/>
      <c r="M8" s="59"/>
    </row>
    <row r="9" spans="1:13" x14ac:dyDescent="0.25">
      <c r="A9" s="6">
        <v>6</v>
      </c>
      <c r="B9" s="9">
        <v>300</v>
      </c>
      <c r="C9" s="6">
        <v>4260</v>
      </c>
      <c r="D9" s="6">
        <v>5320</v>
      </c>
      <c r="E9" s="6">
        <v>8500</v>
      </c>
      <c r="F9" s="6">
        <v>3180</v>
      </c>
      <c r="G9" s="75" t="s">
        <v>197</v>
      </c>
      <c r="H9" s="51">
        <v>86262</v>
      </c>
      <c r="I9" s="6"/>
      <c r="J9" s="12"/>
      <c r="M9" s="59"/>
    </row>
    <row r="10" spans="1:13" x14ac:dyDescent="0.25">
      <c r="A10" s="6">
        <v>7</v>
      </c>
      <c r="B10" s="9">
        <v>420</v>
      </c>
      <c r="C10" s="6">
        <v>6380</v>
      </c>
      <c r="D10" s="6">
        <v>7980</v>
      </c>
      <c r="E10" s="6">
        <v>12760</v>
      </c>
      <c r="F10" s="6">
        <v>4780</v>
      </c>
      <c r="G10" s="75" t="s">
        <v>198</v>
      </c>
      <c r="H10" s="51">
        <v>99202</v>
      </c>
      <c r="I10" s="6"/>
      <c r="J10" s="12"/>
      <c r="M10" s="59"/>
    </row>
    <row r="11" spans="1:13" x14ac:dyDescent="0.25">
      <c r="A11" s="6">
        <v>8</v>
      </c>
      <c r="B11" s="9">
        <v>580</v>
      </c>
      <c r="C11" s="6">
        <v>9560</v>
      </c>
      <c r="D11" s="6">
        <v>11960</v>
      </c>
      <c r="E11" s="6">
        <v>19140</v>
      </c>
      <c r="F11" s="6">
        <v>7180</v>
      </c>
      <c r="G11" s="75" t="s">
        <v>199</v>
      </c>
      <c r="H11" s="51">
        <v>114082</v>
      </c>
      <c r="I11" s="6"/>
      <c r="J11" s="12"/>
      <c r="M11" s="59"/>
    </row>
    <row r="12" spans="1:13" x14ac:dyDescent="0.25">
      <c r="A12" s="6">
        <v>9</v>
      </c>
      <c r="B12" s="9">
        <v>820</v>
      </c>
      <c r="C12" s="6">
        <v>14360</v>
      </c>
      <c r="D12" s="6">
        <v>17940</v>
      </c>
      <c r="E12" s="6">
        <v>28700</v>
      </c>
      <c r="F12" s="6">
        <v>10760</v>
      </c>
      <c r="G12" s="75" t="s">
        <v>200</v>
      </c>
      <c r="H12" s="51">
        <v>217594</v>
      </c>
      <c r="I12" s="6"/>
      <c r="J12" s="12"/>
      <c r="M12" s="59"/>
    </row>
    <row r="13" spans="1:13" x14ac:dyDescent="0.25">
      <c r="A13" s="6">
        <v>10</v>
      </c>
      <c r="B13" s="9">
        <v>1140</v>
      </c>
      <c r="C13" s="6">
        <v>21520</v>
      </c>
      <c r="D13" s="6">
        <v>26920</v>
      </c>
      <c r="E13" s="6">
        <v>43060</v>
      </c>
      <c r="F13" s="6">
        <v>16140</v>
      </c>
      <c r="G13" s="75" t="s">
        <v>201</v>
      </c>
      <c r="H13" s="51">
        <v>323674</v>
      </c>
      <c r="I13" s="6"/>
      <c r="J13" s="12"/>
      <c r="M13" s="59"/>
    </row>
    <row r="14" spans="1:13" x14ac:dyDescent="0.25">
      <c r="A14" s="6">
        <v>11</v>
      </c>
      <c r="B14" s="9">
        <v>1600</v>
      </c>
      <c r="C14" s="6">
        <v>32300</v>
      </c>
      <c r="D14" s="6">
        <v>40360</v>
      </c>
      <c r="E14" s="6">
        <v>64580</v>
      </c>
      <c r="F14" s="6">
        <v>24220</v>
      </c>
      <c r="G14" s="75" t="s">
        <v>202</v>
      </c>
      <c r="H14" s="51">
        <v>432704</v>
      </c>
      <c r="I14" s="6"/>
      <c r="J14" s="12"/>
      <c r="M14" s="59"/>
    </row>
    <row r="15" spans="1:13" x14ac:dyDescent="0.25">
      <c r="A15" s="6">
        <v>12</v>
      </c>
      <c r="B15" s="9">
        <v>2240</v>
      </c>
      <c r="C15" s="6">
        <v>48440</v>
      </c>
      <c r="D15" s="6">
        <v>60540</v>
      </c>
      <c r="E15" s="6">
        <v>96880</v>
      </c>
      <c r="F15" s="6">
        <v>36320</v>
      </c>
      <c r="G15" s="75" t="s">
        <v>203</v>
      </c>
      <c r="H15" s="51">
        <v>631532</v>
      </c>
      <c r="I15" s="6"/>
      <c r="J15" s="12"/>
      <c r="M15" s="59"/>
    </row>
    <row r="16" spans="1:13" x14ac:dyDescent="0.25">
      <c r="A16" s="6">
        <v>13</v>
      </c>
      <c r="B16" s="9">
        <v>3120</v>
      </c>
      <c r="C16" s="6">
        <v>72660</v>
      </c>
      <c r="D16" s="6">
        <v>90820</v>
      </c>
      <c r="E16" s="6">
        <v>145320</v>
      </c>
      <c r="F16" s="6">
        <v>54500</v>
      </c>
      <c r="G16" s="75" t="s">
        <v>204</v>
      </c>
      <c r="H16" s="51">
        <v>912000</v>
      </c>
      <c r="I16" s="6"/>
      <c r="J16" s="12"/>
      <c r="M16" s="59"/>
    </row>
    <row r="17" spans="1:13" x14ac:dyDescent="0.25">
      <c r="A17" s="6">
        <v>14</v>
      </c>
      <c r="B17" s="9">
        <v>4380</v>
      </c>
      <c r="C17" s="6">
        <v>108980</v>
      </c>
      <c r="D17" s="6">
        <v>136240</v>
      </c>
      <c r="E17" s="6">
        <v>217980</v>
      </c>
      <c r="F17" s="6">
        <v>81740</v>
      </c>
      <c r="G17" s="75" t="s">
        <v>205</v>
      </c>
      <c r="H17" s="51">
        <v>1041480</v>
      </c>
      <c r="I17" s="6"/>
      <c r="J17" s="12"/>
      <c r="M17" s="59"/>
    </row>
    <row r="18" spans="1:13" x14ac:dyDescent="0.25">
      <c r="A18" s="6">
        <v>15</v>
      </c>
      <c r="B18" s="9">
        <v>6120</v>
      </c>
      <c r="C18" s="6">
        <v>163480</v>
      </c>
      <c r="D18" s="6">
        <v>204360</v>
      </c>
      <c r="E18" s="6">
        <v>326960</v>
      </c>
      <c r="F18" s="6">
        <v>122620</v>
      </c>
      <c r="G18" s="75" t="s">
        <v>206</v>
      </c>
      <c r="H18" s="51">
        <v>1314960</v>
      </c>
      <c r="I18" s="6"/>
      <c r="J18" s="12"/>
      <c r="M18" s="59"/>
    </row>
    <row r="19" spans="1:13" x14ac:dyDescent="0.25">
      <c r="A19" s="6">
        <v>16</v>
      </c>
      <c r="B19" s="9">
        <v>8580</v>
      </c>
      <c r="C19" s="6">
        <v>245220</v>
      </c>
      <c r="D19" s="6">
        <v>306520</v>
      </c>
      <c r="E19" s="6">
        <v>490440</v>
      </c>
      <c r="F19" s="6">
        <v>183920</v>
      </c>
      <c r="G19" s="75" t="s">
        <v>207</v>
      </c>
      <c r="H19" s="51">
        <v>1502460</v>
      </c>
      <c r="I19" s="6"/>
      <c r="J19" s="12"/>
      <c r="M19" s="59"/>
    </row>
    <row r="20" spans="1:13" x14ac:dyDescent="0.25">
      <c r="A20" s="6">
        <v>17</v>
      </c>
      <c r="B20" s="9">
        <v>12000</v>
      </c>
      <c r="C20" s="6">
        <v>367840</v>
      </c>
      <c r="D20" s="6">
        <v>459780</v>
      </c>
      <c r="E20" s="6">
        <v>735660</v>
      </c>
      <c r="F20" s="6">
        <v>275880</v>
      </c>
      <c r="G20" s="75" t="s">
        <v>208</v>
      </c>
      <c r="H20" s="51">
        <v>1747260</v>
      </c>
      <c r="I20" s="6"/>
      <c r="J20" s="12"/>
      <c r="M20" s="59"/>
    </row>
    <row r="21" spans="1:13" x14ac:dyDescent="0.25">
      <c r="A21" s="6">
        <v>18</v>
      </c>
      <c r="B21" s="9">
        <v>16800</v>
      </c>
      <c r="C21" s="6">
        <v>551740</v>
      </c>
      <c r="D21" s="6">
        <v>689680</v>
      </c>
      <c r="E21" s="6">
        <v>1103500</v>
      </c>
      <c r="F21" s="6">
        <v>413800</v>
      </c>
      <c r="G21" s="75" t="s">
        <v>209</v>
      </c>
      <c r="H21" s="51">
        <v>2086548</v>
      </c>
      <c r="I21" s="6"/>
      <c r="J21" s="12"/>
      <c r="M21" s="59"/>
    </row>
    <row r="22" spans="1:13" x14ac:dyDescent="0.25">
      <c r="A22" s="6">
        <v>19</v>
      </c>
      <c r="B22" s="9">
        <v>23520</v>
      </c>
      <c r="C22" s="6">
        <v>827620</v>
      </c>
      <c r="D22" s="6">
        <v>1034520</v>
      </c>
      <c r="E22" s="6">
        <v>1655240</v>
      </c>
      <c r="F22" s="6">
        <v>620720</v>
      </c>
      <c r="G22" s="75" t="s">
        <v>210</v>
      </c>
      <c r="H22" s="51">
        <v>4550640</v>
      </c>
      <c r="I22" s="6"/>
      <c r="J22" s="12"/>
      <c r="M22" s="59"/>
    </row>
    <row r="23" spans="1:13" x14ac:dyDescent="0.25">
      <c r="A23" s="6">
        <v>20</v>
      </c>
      <c r="B23" s="9">
        <v>32900</v>
      </c>
      <c r="C23" s="6">
        <v>1241420</v>
      </c>
      <c r="D23" s="6">
        <v>1551760</v>
      </c>
      <c r="E23" s="6">
        <v>2482860</v>
      </c>
      <c r="F23" s="6">
        <v>931040</v>
      </c>
      <c r="G23" s="75" t="s">
        <v>211</v>
      </c>
      <c r="H23" s="51">
        <v>13551330</v>
      </c>
      <c r="I23" s="6"/>
      <c r="J23" s="12"/>
      <c r="M23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topLeftCell="A31" workbookViewId="0">
      <selection activeCell="H37" sqref="H37:H46"/>
    </sheetView>
    <sheetView topLeftCell="A58" workbookViewId="1">
      <selection activeCell="E48" sqref="E48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10" width="16" bestFit="1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0" max="20" width="14.285156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19" s="7" customFormat="1" x14ac:dyDescent="0.25">
      <c r="A1" s="88" t="s">
        <v>51</v>
      </c>
      <c r="B1" s="89"/>
      <c r="C1" s="89"/>
      <c r="D1" s="89"/>
      <c r="E1" s="89"/>
      <c r="F1" s="89"/>
      <c r="G1" s="89"/>
      <c r="H1" s="89"/>
      <c r="I1" s="90"/>
      <c r="K1" s="91" t="s">
        <v>135</v>
      </c>
      <c r="L1" s="91"/>
      <c r="M1" s="91"/>
      <c r="N1" s="91"/>
    </row>
    <row r="2" spans="1:19" s="48" customFormat="1" ht="60" x14ac:dyDescent="0.25">
      <c r="A2" s="47"/>
      <c r="B2" s="46" t="s">
        <v>52</v>
      </c>
      <c r="C2" s="46" t="s">
        <v>53</v>
      </c>
      <c r="D2" s="47" t="s">
        <v>54</v>
      </c>
      <c r="E2" s="41" t="s">
        <v>136</v>
      </c>
      <c r="F2" s="47" t="s">
        <v>55</v>
      </c>
      <c r="G2" s="47" t="s">
        <v>56</v>
      </c>
      <c r="H2" s="47" t="s">
        <v>1</v>
      </c>
      <c r="I2" s="41" t="s">
        <v>130</v>
      </c>
      <c r="K2" s="47" t="s">
        <v>131</v>
      </c>
      <c r="L2" s="47" t="s">
        <v>132</v>
      </c>
      <c r="M2" s="47" t="s">
        <v>133</v>
      </c>
      <c r="N2" s="47" t="s">
        <v>134</v>
      </c>
    </row>
    <row r="3" spans="1:19" x14ac:dyDescent="0.25">
      <c r="A3" s="31" t="s">
        <v>14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57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58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59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10</v>
      </c>
      <c r="B8" s="7" t="s">
        <v>11</v>
      </c>
      <c r="C8" s="7" t="s">
        <v>13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230</v>
      </c>
      <c r="H9" s="8" t="s">
        <v>159</v>
      </c>
      <c r="I9" s="19" t="s">
        <v>6</v>
      </c>
      <c r="J9" s="11" t="s">
        <v>19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12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18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34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35</v>
      </c>
      <c r="J16" s="12"/>
      <c r="L16" s="26"/>
      <c r="M16" s="26"/>
      <c r="N16" s="26"/>
      <c r="O16" s="27"/>
      <c r="P16" s="27"/>
      <c r="Q16" s="27"/>
    </row>
    <row r="17" spans="1:42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36</v>
      </c>
      <c r="J17" s="12"/>
      <c r="L17" s="26"/>
      <c r="M17" s="26"/>
      <c r="N17" s="26"/>
      <c r="O17" s="27"/>
      <c r="P17" s="27"/>
      <c r="Q17" s="27"/>
    </row>
    <row r="18" spans="1:42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37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42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38</v>
      </c>
      <c r="J19" s="12" t="s">
        <v>17</v>
      </c>
      <c r="L19" s="26"/>
      <c r="M19" s="26"/>
      <c r="N19" s="27"/>
      <c r="O19" s="27"/>
      <c r="P19" s="27"/>
      <c r="Q19" s="27"/>
      <c r="R19" s="27"/>
      <c r="S19" s="27"/>
    </row>
    <row r="20" spans="1:42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7</v>
      </c>
      <c r="H20" s="51">
        <v>86752</v>
      </c>
      <c r="I20" s="6" t="s">
        <v>39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42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8</v>
      </c>
      <c r="H21" s="51">
        <v>99766</v>
      </c>
      <c r="I21" s="6" t="s">
        <v>40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42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22</v>
      </c>
      <c r="H22" s="51">
        <v>110400</v>
      </c>
      <c r="I22" s="6" t="s">
        <v>41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42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155</v>
      </c>
      <c r="H23" s="51">
        <v>131940</v>
      </c>
      <c r="I23" s="6" t="s">
        <v>42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42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24</v>
      </c>
      <c r="H24" s="51">
        <v>182280</v>
      </c>
      <c r="I24" s="6" t="s">
        <v>43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42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23</v>
      </c>
      <c r="H25" s="51">
        <v>362430</v>
      </c>
      <c r="I25" s="6" t="s">
        <v>44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42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156</v>
      </c>
      <c r="H26" s="51">
        <v>441630</v>
      </c>
      <c r="I26" s="6" t="s">
        <v>45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42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20</v>
      </c>
      <c r="H27" s="51">
        <v>568074</v>
      </c>
      <c r="I27" s="6" t="s">
        <v>46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42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157</v>
      </c>
      <c r="H28" s="51">
        <v>1022520</v>
      </c>
      <c r="I28" s="6" t="s">
        <v>47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42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21</v>
      </c>
      <c r="H29" s="51">
        <v>3578865</v>
      </c>
      <c r="I29" s="6" t="s">
        <v>48</v>
      </c>
      <c r="J29" s="12" t="s">
        <v>16</v>
      </c>
      <c r="L29" s="27"/>
      <c r="M29" s="26"/>
      <c r="N29" s="26"/>
      <c r="O29" s="26"/>
      <c r="P29" s="27"/>
      <c r="Q29" s="27"/>
      <c r="R29" s="27"/>
      <c r="S29" s="27"/>
    </row>
    <row r="30" spans="1:42" x14ac:dyDescent="0.25">
      <c r="L30" s="1"/>
    </row>
    <row r="31" spans="1:42" x14ac:dyDescent="0.25"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L32" s="32" t="s">
        <v>60</v>
      </c>
      <c r="M32" s="32" t="s">
        <v>61</v>
      </c>
      <c r="N32" s="34"/>
      <c r="O32" s="32"/>
      <c r="P32" s="32"/>
      <c r="Q32" s="32"/>
      <c r="R32" s="32"/>
      <c r="S32" s="32"/>
      <c r="T32" s="32"/>
      <c r="U32" s="32"/>
      <c r="W32" s="36" t="s">
        <v>68</v>
      </c>
      <c r="X32" s="36" t="s">
        <v>69</v>
      </c>
      <c r="Y32" s="36"/>
      <c r="Z32" s="36"/>
      <c r="AA32" s="36"/>
      <c r="AB32" s="36"/>
      <c r="AC32" s="36"/>
      <c r="AD32" s="36"/>
      <c r="AE32" s="36"/>
      <c r="AF32" s="36"/>
      <c r="AH32" s="37" t="s">
        <v>76</v>
      </c>
      <c r="AI32" s="37" t="s">
        <v>77</v>
      </c>
      <c r="AJ32" s="37"/>
      <c r="AK32" s="37"/>
      <c r="AL32" s="37"/>
      <c r="AM32" s="37"/>
      <c r="AN32" s="37"/>
      <c r="AO32" s="37"/>
      <c r="AP32" s="37"/>
    </row>
    <row r="33" spans="1:43" s="3" customFormat="1" x14ac:dyDescent="0.25"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3" ht="15" customHeight="1" x14ac:dyDescent="0.25">
      <c r="A34" s="85" t="s">
        <v>0</v>
      </c>
      <c r="B34" s="87" t="s">
        <v>50</v>
      </c>
      <c r="C34" s="85" t="s">
        <v>1</v>
      </c>
      <c r="D34" s="85" t="s">
        <v>2</v>
      </c>
      <c r="E34" s="85" t="s">
        <v>4</v>
      </c>
      <c r="F34" s="85" t="s">
        <v>3</v>
      </c>
      <c r="G34" s="85" t="s">
        <v>5</v>
      </c>
      <c r="H34" s="85" t="s">
        <v>49</v>
      </c>
      <c r="I34" s="82" t="s">
        <v>159</v>
      </c>
      <c r="J34" s="86" t="s">
        <v>6</v>
      </c>
      <c r="L34" s="85" t="s">
        <v>0</v>
      </c>
      <c r="M34" s="85" t="s">
        <v>61</v>
      </c>
      <c r="N34" s="85" t="s">
        <v>1</v>
      </c>
      <c r="O34" s="85" t="s">
        <v>2</v>
      </c>
      <c r="P34" s="85" t="s">
        <v>4</v>
      </c>
      <c r="Q34" s="85" t="s">
        <v>3</v>
      </c>
      <c r="R34" s="85" t="s">
        <v>5</v>
      </c>
      <c r="S34" s="85" t="s">
        <v>49</v>
      </c>
      <c r="T34" s="82" t="s">
        <v>159</v>
      </c>
      <c r="U34" s="86" t="s">
        <v>6</v>
      </c>
      <c r="V34" s="24"/>
      <c r="W34" s="85" t="s">
        <v>0</v>
      </c>
      <c r="X34" s="85" t="s">
        <v>69</v>
      </c>
      <c r="Y34" s="85" t="s">
        <v>1</v>
      </c>
      <c r="Z34" s="85" t="s">
        <v>2</v>
      </c>
      <c r="AA34" s="85" t="s">
        <v>4</v>
      </c>
      <c r="AB34" s="85" t="s">
        <v>3</v>
      </c>
      <c r="AC34" s="85" t="s">
        <v>5</v>
      </c>
      <c r="AD34" s="85" t="s">
        <v>49</v>
      </c>
      <c r="AE34" s="82" t="s">
        <v>159</v>
      </c>
      <c r="AF34" s="86" t="s">
        <v>6</v>
      </c>
      <c r="AH34" s="85" t="s">
        <v>0</v>
      </c>
      <c r="AI34" s="85" t="s">
        <v>77</v>
      </c>
      <c r="AJ34" s="85" t="s">
        <v>1</v>
      </c>
      <c r="AK34" s="85" t="s">
        <v>2</v>
      </c>
      <c r="AL34" s="85" t="s">
        <v>4</v>
      </c>
      <c r="AM34" s="85" t="s">
        <v>3</v>
      </c>
      <c r="AN34" s="85" t="s">
        <v>5</v>
      </c>
      <c r="AO34" s="85" t="s">
        <v>49</v>
      </c>
      <c r="AP34" s="82" t="s">
        <v>159</v>
      </c>
      <c r="AQ34" s="86" t="s">
        <v>6</v>
      </c>
    </row>
    <row r="35" spans="1:43" x14ac:dyDescent="0.25">
      <c r="A35" s="85"/>
      <c r="B35" s="87"/>
      <c r="C35" s="85"/>
      <c r="D35" s="85"/>
      <c r="E35" s="85"/>
      <c r="F35" s="85"/>
      <c r="G35" s="85"/>
      <c r="H35" s="85"/>
      <c r="I35" s="83"/>
      <c r="J35" s="86"/>
      <c r="L35" s="85"/>
      <c r="M35" s="85"/>
      <c r="N35" s="85"/>
      <c r="O35" s="85"/>
      <c r="P35" s="85"/>
      <c r="Q35" s="85"/>
      <c r="R35" s="85"/>
      <c r="S35" s="85"/>
      <c r="T35" s="83"/>
      <c r="U35" s="86"/>
      <c r="V35" s="24"/>
      <c r="W35" s="85"/>
      <c r="X35" s="85"/>
      <c r="Y35" s="85"/>
      <c r="Z35" s="85"/>
      <c r="AA35" s="85"/>
      <c r="AB35" s="85"/>
      <c r="AC35" s="85"/>
      <c r="AD35" s="85"/>
      <c r="AE35" s="83"/>
      <c r="AF35" s="86"/>
      <c r="AH35" s="85"/>
      <c r="AI35" s="85"/>
      <c r="AJ35" s="85"/>
      <c r="AK35" s="85"/>
      <c r="AL35" s="85"/>
      <c r="AM35" s="85"/>
      <c r="AN35" s="85"/>
      <c r="AO35" s="85"/>
      <c r="AP35" s="83"/>
      <c r="AQ35" s="86"/>
    </row>
    <row r="36" spans="1:43" x14ac:dyDescent="0.25">
      <c r="A36" s="85"/>
      <c r="B36" s="87"/>
      <c r="C36" s="85"/>
      <c r="D36" s="85"/>
      <c r="E36" s="85"/>
      <c r="F36" s="85"/>
      <c r="G36" s="85"/>
      <c r="H36" s="85"/>
      <c r="I36" s="84"/>
      <c r="J36" s="86"/>
      <c r="L36" s="85"/>
      <c r="M36" s="85"/>
      <c r="N36" s="85"/>
      <c r="O36" s="85"/>
      <c r="P36" s="85"/>
      <c r="Q36" s="85"/>
      <c r="R36" s="85"/>
      <c r="S36" s="85"/>
      <c r="T36" s="84"/>
      <c r="U36" s="86"/>
      <c r="V36" s="24"/>
      <c r="W36" s="85"/>
      <c r="X36" s="85"/>
      <c r="Y36" s="85"/>
      <c r="Z36" s="85"/>
      <c r="AA36" s="85"/>
      <c r="AB36" s="85"/>
      <c r="AC36" s="85"/>
      <c r="AD36" s="85"/>
      <c r="AE36" s="84"/>
      <c r="AF36" s="86"/>
      <c r="AH36" s="85"/>
      <c r="AI36" s="85"/>
      <c r="AJ36" s="85"/>
      <c r="AK36" s="85"/>
      <c r="AL36" s="85"/>
      <c r="AM36" s="85"/>
      <c r="AN36" s="85"/>
      <c r="AO36" s="85"/>
      <c r="AP36" s="84"/>
      <c r="AQ36" s="86"/>
    </row>
    <row r="37" spans="1:43" x14ac:dyDescent="0.25">
      <c r="A37" s="20">
        <v>1</v>
      </c>
      <c r="B37" s="81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78">
        <v>360</v>
      </c>
      <c r="J37" s="16"/>
      <c r="L37" s="20">
        <v>1</v>
      </c>
      <c r="M37" s="20">
        <v>2.2000000000000002</v>
      </c>
      <c r="N37" s="23">
        <v>40</v>
      </c>
      <c r="O37" s="20">
        <v>140</v>
      </c>
      <c r="P37" s="20">
        <v>280</v>
      </c>
      <c r="Q37" s="20">
        <v>175</v>
      </c>
      <c r="R37" s="20">
        <v>105</v>
      </c>
      <c r="S37" s="39">
        <v>2.0833333333333333E-3</v>
      </c>
      <c r="T37" s="78">
        <v>180</v>
      </c>
      <c r="U37" s="16"/>
      <c r="V37" s="1"/>
      <c r="W37" s="20">
        <v>1</v>
      </c>
      <c r="X37" s="20">
        <v>1.1000000000000001</v>
      </c>
      <c r="Y37" s="23">
        <v>40</v>
      </c>
      <c r="Z37" s="20">
        <v>140</v>
      </c>
      <c r="AA37" s="20">
        <v>105</v>
      </c>
      <c r="AB37" s="20">
        <v>175</v>
      </c>
      <c r="AC37" s="20">
        <v>280</v>
      </c>
      <c r="AD37" s="39">
        <v>2.0833333333333333E-3</v>
      </c>
      <c r="AE37" s="78">
        <v>180</v>
      </c>
      <c r="AF37" s="16"/>
      <c r="AH37" s="20">
        <v>1</v>
      </c>
      <c r="AI37" s="20">
        <v>5.5</v>
      </c>
      <c r="AJ37" s="23">
        <v>40</v>
      </c>
      <c r="AK37" s="20">
        <v>280</v>
      </c>
      <c r="AL37" s="20">
        <v>140</v>
      </c>
      <c r="AM37" s="20">
        <v>175</v>
      </c>
      <c r="AN37" s="20">
        <v>105</v>
      </c>
      <c r="AO37" s="39">
        <v>2.0833333333333333E-3</v>
      </c>
      <c r="AP37" s="78">
        <v>180</v>
      </c>
      <c r="AQ37" s="16"/>
    </row>
    <row r="38" spans="1:43" x14ac:dyDescent="0.25">
      <c r="A38" s="20">
        <v>2</v>
      </c>
      <c r="B38" s="81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78">
        <v>1440</v>
      </c>
      <c r="J38" s="16"/>
      <c r="L38" s="20">
        <v>2</v>
      </c>
      <c r="M38" s="20">
        <v>2.4</v>
      </c>
      <c r="N38" s="23">
        <v>105</v>
      </c>
      <c r="O38" s="20">
        <v>210</v>
      </c>
      <c r="P38" s="20">
        <v>420</v>
      </c>
      <c r="Q38" s="20">
        <v>265</v>
      </c>
      <c r="R38" s="20">
        <v>160</v>
      </c>
      <c r="S38" s="39">
        <v>8.3333333333333332E-3</v>
      </c>
      <c r="T38" s="78">
        <v>720</v>
      </c>
      <c r="U38" s="16"/>
      <c r="V38" s="1"/>
      <c r="W38" s="20">
        <v>2</v>
      </c>
      <c r="X38" s="20">
        <v>1.2</v>
      </c>
      <c r="Y38" s="23">
        <v>105</v>
      </c>
      <c r="Z38" s="20">
        <v>210</v>
      </c>
      <c r="AA38" s="20">
        <v>160</v>
      </c>
      <c r="AB38" s="20">
        <v>265</v>
      </c>
      <c r="AC38" s="20">
        <v>420</v>
      </c>
      <c r="AD38" s="39">
        <v>8.3333333333333332E-3</v>
      </c>
      <c r="AE38" s="78">
        <v>720</v>
      </c>
      <c r="AF38" s="16"/>
      <c r="AH38" s="20">
        <v>2</v>
      </c>
      <c r="AI38" s="20">
        <v>6</v>
      </c>
      <c r="AJ38" s="23">
        <v>105</v>
      </c>
      <c r="AK38" s="20">
        <v>420</v>
      </c>
      <c r="AL38" s="20">
        <v>210</v>
      </c>
      <c r="AM38" s="20">
        <v>265</v>
      </c>
      <c r="AN38" s="20">
        <v>160</v>
      </c>
      <c r="AO38" s="39">
        <v>8.3333333333333332E-3</v>
      </c>
      <c r="AP38" s="78">
        <v>720</v>
      </c>
      <c r="AQ38" s="16"/>
    </row>
    <row r="39" spans="1:43" x14ac:dyDescent="0.25">
      <c r="A39" s="20">
        <v>3</v>
      </c>
      <c r="B39" s="81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78">
        <v>5760</v>
      </c>
      <c r="J39" s="16"/>
      <c r="L39" s="20">
        <v>3</v>
      </c>
      <c r="M39" s="20">
        <v>2.6</v>
      </c>
      <c r="N39" s="23">
        <v>285</v>
      </c>
      <c r="O39" s="20">
        <v>315</v>
      </c>
      <c r="P39" s="20">
        <v>630</v>
      </c>
      <c r="Q39" s="22">
        <v>395</v>
      </c>
      <c r="R39" s="20">
        <v>235</v>
      </c>
      <c r="S39" s="39">
        <v>3.3333333333333333E-2</v>
      </c>
      <c r="T39" s="78">
        <v>2880</v>
      </c>
      <c r="U39" s="16"/>
      <c r="V39" s="1"/>
      <c r="W39" s="20">
        <v>3</v>
      </c>
      <c r="X39" s="20">
        <v>1.3</v>
      </c>
      <c r="Y39" s="23">
        <v>285</v>
      </c>
      <c r="Z39" s="20">
        <v>315</v>
      </c>
      <c r="AA39" s="20">
        <v>235</v>
      </c>
      <c r="AB39" s="22">
        <v>395</v>
      </c>
      <c r="AC39" s="20">
        <v>630</v>
      </c>
      <c r="AD39" s="39">
        <v>3.3333333333333333E-2</v>
      </c>
      <c r="AE39" s="78">
        <v>2880</v>
      </c>
      <c r="AF39" s="16"/>
      <c r="AH39" s="20">
        <v>3</v>
      </c>
      <c r="AI39" s="20">
        <v>6.5</v>
      </c>
      <c r="AJ39" s="23">
        <v>285</v>
      </c>
      <c r="AK39" s="20">
        <v>630</v>
      </c>
      <c r="AL39" s="20">
        <v>315</v>
      </c>
      <c r="AM39" s="22">
        <v>395</v>
      </c>
      <c r="AN39" s="20">
        <v>235</v>
      </c>
      <c r="AO39" s="39">
        <v>3.3333333333333333E-2</v>
      </c>
      <c r="AP39" s="78">
        <v>2880</v>
      </c>
      <c r="AQ39" s="16"/>
    </row>
    <row r="40" spans="1:43" x14ac:dyDescent="0.25">
      <c r="A40" s="20">
        <v>4</v>
      </c>
      <c r="B40" s="81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78">
        <v>20736</v>
      </c>
      <c r="J40" s="16"/>
      <c r="L40" s="20">
        <v>4</v>
      </c>
      <c r="M40" s="20">
        <v>2.8</v>
      </c>
      <c r="N40" s="23">
        <v>560</v>
      </c>
      <c r="O40" s="20">
        <v>475</v>
      </c>
      <c r="P40" s="22">
        <v>945</v>
      </c>
      <c r="Q40" s="22">
        <v>590</v>
      </c>
      <c r="R40" s="20">
        <v>355</v>
      </c>
      <c r="S40" s="39">
        <v>0.12</v>
      </c>
      <c r="T40" s="78">
        <v>10368</v>
      </c>
      <c r="U40" s="16"/>
      <c r="V40" s="1"/>
      <c r="W40" s="20">
        <v>4</v>
      </c>
      <c r="X40" s="20">
        <v>1.4</v>
      </c>
      <c r="Y40" s="23">
        <v>560</v>
      </c>
      <c r="Z40" s="20">
        <v>475</v>
      </c>
      <c r="AA40" s="20">
        <v>355</v>
      </c>
      <c r="AB40" s="22">
        <v>590</v>
      </c>
      <c r="AC40" s="22">
        <v>945</v>
      </c>
      <c r="AD40" s="39">
        <v>0.12</v>
      </c>
      <c r="AE40" s="78">
        <v>10368</v>
      </c>
      <c r="AF40" s="16"/>
      <c r="AH40" s="20">
        <v>4</v>
      </c>
      <c r="AI40" s="20">
        <v>7</v>
      </c>
      <c r="AJ40" s="23">
        <v>560</v>
      </c>
      <c r="AK40" s="22">
        <v>945</v>
      </c>
      <c r="AL40" s="20">
        <v>475</v>
      </c>
      <c r="AM40" s="22">
        <v>590</v>
      </c>
      <c r="AN40" s="20">
        <v>355</v>
      </c>
      <c r="AO40" s="39">
        <v>0.12</v>
      </c>
      <c r="AP40" s="78">
        <v>10368</v>
      </c>
      <c r="AQ40" s="16"/>
    </row>
    <row r="41" spans="1:43" ht="30" x14ac:dyDescent="0.25">
      <c r="A41" s="20">
        <v>5</v>
      </c>
      <c r="B41" s="81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78">
        <v>26455</v>
      </c>
      <c r="J41" s="16" t="s">
        <v>33</v>
      </c>
      <c r="L41" s="20">
        <v>5</v>
      </c>
      <c r="M41" s="20">
        <v>3.2</v>
      </c>
      <c r="N41" s="23">
        <v>1095</v>
      </c>
      <c r="O41" s="22">
        <v>710</v>
      </c>
      <c r="P41" s="22">
        <v>1420</v>
      </c>
      <c r="Q41" s="22">
        <v>885</v>
      </c>
      <c r="R41" s="22">
        <v>530</v>
      </c>
      <c r="S41" s="39">
        <v>0.15309606481481483</v>
      </c>
      <c r="T41" s="78">
        <v>13228</v>
      </c>
      <c r="U41" s="16" t="s">
        <v>62</v>
      </c>
      <c r="V41" s="1"/>
      <c r="W41" s="20">
        <v>5</v>
      </c>
      <c r="X41" s="20">
        <v>1.5</v>
      </c>
      <c r="Y41" s="23">
        <v>1095</v>
      </c>
      <c r="Z41" s="22">
        <v>710</v>
      </c>
      <c r="AA41" s="22">
        <v>530</v>
      </c>
      <c r="AB41" s="22">
        <v>885</v>
      </c>
      <c r="AC41" s="22">
        <v>1420</v>
      </c>
      <c r="AD41" s="39">
        <v>0.15309606481481483</v>
      </c>
      <c r="AE41" s="78">
        <v>13228</v>
      </c>
      <c r="AF41" s="16" t="s">
        <v>70</v>
      </c>
      <c r="AH41" s="20">
        <v>5</v>
      </c>
      <c r="AI41" s="20">
        <v>7.5</v>
      </c>
      <c r="AJ41" s="23">
        <v>1095</v>
      </c>
      <c r="AK41" s="22">
        <v>1420</v>
      </c>
      <c r="AL41" s="22">
        <v>710</v>
      </c>
      <c r="AM41" s="22">
        <v>885</v>
      </c>
      <c r="AN41" s="22">
        <v>530</v>
      </c>
      <c r="AO41" s="39">
        <v>0.15309606481481483</v>
      </c>
      <c r="AP41" s="78">
        <v>13228</v>
      </c>
      <c r="AQ41" s="16" t="s">
        <v>78</v>
      </c>
    </row>
    <row r="42" spans="1:43" ht="30" x14ac:dyDescent="0.25">
      <c r="A42" s="20">
        <v>6</v>
      </c>
      <c r="B42" s="81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78">
        <v>34985</v>
      </c>
      <c r="J42" s="16" t="s">
        <v>28</v>
      </c>
      <c r="L42" s="20">
        <v>6</v>
      </c>
      <c r="M42" s="20">
        <v>3.6</v>
      </c>
      <c r="N42" s="23">
        <v>2140</v>
      </c>
      <c r="O42" s="22">
        <v>1065</v>
      </c>
      <c r="P42" s="22">
        <v>2125</v>
      </c>
      <c r="Q42" s="22">
        <v>1330</v>
      </c>
      <c r="R42" s="22">
        <v>795</v>
      </c>
      <c r="S42" s="39">
        <v>0.20245949074074074</v>
      </c>
      <c r="T42" s="78">
        <v>17493</v>
      </c>
      <c r="U42" s="16" t="s">
        <v>63</v>
      </c>
      <c r="V42" s="1"/>
      <c r="W42" s="20">
        <v>6</v>
      </c>
      <c r="X42" s="20">
        <v>1.6</v>
      </c>
      <c r="Y42" s="23">
        <v>2140</v>
      </c>
      <c r="Z42" s="22">
        <v>1065</v>
      </c>
      <c r="AA42" s="22">
        <v>795</v>
      </c>
      <c r="AB42" s="22">
        <v>1330</v>
      </c>
      <c r="AC42" s="22">
        <v>2125</v>
      </c>
      <c r="AD42" s="39">
        <v>0.20245949074074074</v>
      </c>
      <c r="AE42" s="78">
        <v>17493</v>
      </c>
      <c r="AF42" s="16" t="s">
        <v>71</v>
      </c>
      <c r="AH42" s="20">
        <v>6</v>
      </c>
      <c r="AI42" s="20">
        <v>8</v>
      </c>
      <c r="AJ42" s="23">
        <v>2140</v>
      </c>
      <c r="AK42" s="22">
        <v>2125</v>
      </c>
      <c r="AL42" s="22">
        <v>1065</v>
      </c>
      <c r="AM42" s="22">
        <v>1330</v>
      </c>
      <c r="AN42" s="22">
        <v>795</v>
      </c>
      <c r="AO42" s="39">
        <v>0.20245949074074074</v>
      </c>
      <c r="AP42" s="78">
        <v>17493</v>
      </c>
      <c r="AQ42" s="16" t="s">
        <v>34</v>
      </c>
    </row>
    <row r="43" spans="1:43" ht="30" x14ac:dyDescent="0.25">
      <c r="A43" s="20">
        <v>7</v>
      </c>
      <c r="B43" s="81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78">
        <v>46268</v>
      </c>
      <c r="J43" s="16" t="s">
        <v>29</v>
      </c>
      <c r="L43" s="20">
        <v>7</v>
      </c>
      <c r="M43" s="20">
        <v>4</v>
      </c>
      <c r="N43" s="23">
        <v>4200</v>
      </c>
      <c r="O43" s="22">
        <v>1595</v>
      </c>
      <c r="P43" s="22">
        <v>3190</v>
      </c>
      <c r="Q43" s="22">
        <v>1995</v>
      </c>
      <c r="R43" s="22">
        <v>1195</v>
      </c>
      <c r="S43" s="39">
        <v>0.26775462962962965</v>
      </c>
      <c r="T43" s="78">
        <v>23134</v>
      </c>
      <c r="U43" s="16" t="s">
        <v>64</v>
      </c>
      <c r="V43" s="1"/>
      <c r="W43" s="20">
        <v>7</v>
      </c>
      <c r="X43" s="20">
        <v>1.7</v>
      </c>
      <c r="Y43" s="23">
        <v>4200</v>
      </c>
      <c r="Z43" s="22">
        <v>1595</v>
      </c>
      <c r="AA43" s="22">
        <v>1195</v>
      </c>
      <c r="AB43" s="22">
        <v>1995</v>
      </c>
      <c r="AC43" s="22">
        <v>3190</v>
      </c>
      <c r="AD43" s="39">
        <v>0.26775462962962965</v>
      </c>
      <c r="AE43" s="78">
        <v>23134</v>
      </c>
      <c r="AF43" s="16" t="s">
        <v>72</v>
      </c>
      <c r="AH43" s="20">
        <v>7</v>
      </c>
      <c r="AI43" s="20">
        <v>8.5</v>
      </c>
      <c r="AJ43" s="23">
        <v>4200</v>
      </c>
      <c r="AK43" s="22">
        <v>3190</v>
      </c>
      <c r="AL43" s="22">
        <v>1595</v>
      </c>
      <c r="AM43" s="22">
        <v>1995</v>
      </c>
      <c r="AN43" s="22">
        <v>1195</v>
      </c>
      <c r="AO43" s="39">
        <v>0.26775462962962965</v>
      </c>
      <c r="AP43" s="78">
        <v>23134</v>
      </c>
      <c r="AQ43" s="16" t="s">
        <v>35</v>
      </c>
    </row>
    <row r="44" spans="1:43" ht="30" x14ac:dyDescent="0.25">
      <c r="A44" s="20">
        <v>8</v>
      </c>
      <c r="B44" s="81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25</v>
      </c>
      <c r="I44" s="78">
        <v>168319</v>
      </c>
      <c r="J44" s="16" t="s">
        <v>30</v>
      </c>
      <c r="L44" s="20">
        <v>8</v>
      </c>
      <c r="M44" s="20">
        <v>4.2</v>
      </c>
      <c r="N44" s="23">
        <v>8235</v>
      </c>
      <c r="O44" s="22">
        <v>2390</v>
      </c>
      <c r="P44" s="22">
        <v>4785</v>
      </c>
      <c r="Q44" s="22">
        <v>2990</v>
      </c>
      <c r="R44" s="22">
        <v>1795</v>
      </c>
      <c r="S44" s="39" t="s">
        <v>96</v>
      </c>
      <c r="T44" s="78">
        <v>127390</v>
      </c>
      <c r="U44" s="16" t="s">
        <v>65</v>
      </c>
      <c r="V44" s="1"/>
      <c r="W44" s="20">
        <v>8</v>
      </c>
      <c r="X44" s="20">
        <v>1.8</v>
      </c>
      <c r="Y44" s="23">
        <v>8235</v>
      </c>
      <c r="Z44" s="22">
        <v>2390</v>
      </c>
      <c r="AA44" s="22">
        <v>1795</v>
      </c>
      <c r="AB44" s="22">
        <v>2990</v>
      </c>
      <c r="AC44" s="22">
        <v>4785</v>
      </c>
      <c r="AD44" s="39" t="s">
        <v>96</v>
      </c>
      <c r="AE44" s="78">
        <v>127390</v>
      </c>
      <c r="AF44" s="16" t="s">
        <v>73</v>
      </c>
      <c r="AH44" s="20">
        <v>8</v>
      </c>
      <c r="AI44" s="20">
        <v>9</v>
      </c>
      <c r="AJ44" s="23">
        <v>8235</v>
      </c>
      <c r="AK44" s="22">
        <v>4785</v>
      </c>
      <c r="AL44" s="22">
        <v>2390</v>
      </c>
      <c r="AM44" s="22">
        <v>2990</v>
      </c>
      <c r="AN44" s="22">
        <v>1795</v>
      </c>
      <c r="AO44" s="39" t="s">
        <v>96</v>
      </c>
      <c r="AP44" s="78">
        <v>127390</v>
      </c>
      <c r="AQ44" s="16" t="s">
        <v>36</v>
      </c>
    </row>
    <row r="45" spans="1:43" ht="30" x14ac:dyDescent="0.25">
      <c r="A45" s="20">
        <v>9</v>
      </c>
      <c r="B45" s="81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26</v>
      </c>
      <c r="I45" s="78">
        <v>545351</v>
      </c>
      <c r="J45" s="16" t="s">
        <v>31</v>
      </c>
      <c r="L45" s="20">
        <v>9</v>
      </c>
      <c r="M45" s="20">
        <v>4.4000000000000004</v>
      </c>
      <c r="N45" s="23">
        <v>22590</v>
      </c>
      <c r="O45" s="22">
        <v>3590</v>
      </c>
      <c r="P45" s="22">
        <v>7175</v>
      </c>
      <c r="Q45" s="22">
        <v>4485</v>
      </c>
      <c r="R45" s="22">
        <v>2690</v>
      </c>
      <c r="S45" s="39" t="s">
        <v>97</v>
      </c>
      <c r="T45" s="78">
        <v>271800</v>
      </c>
      <c r="U45" s="16" t="s">
        <v>66</v>
      </c>
      <c r="V45" s="1"/>
      <c r="W45" s="20">
        <v>9</v>
      </c>
      <c r="X45" s="20">
        <v>2</v>
      </c>
      <c r="Y45" s="23">
        <v>22590</v>
      </c>
      <c r="Z45" s="22">
        <v>3590</v>
      </c>
      <c r="AA45" s="22">
        <v>2690</v>
      </c>
      <c r="AB45" s="22">
        <v>4485</v>
      </c>
      <c r="AC45" s="22">
        <v>7175</v>
      </c>
      <c r="AD45" s="39" t="s">
        <v>97</v>
      </c>
      <c r="AE45" s="78">
        <v>271800</v>
      </c>
      <c r="AF45" s="16" t="s">
        <v>74</v>
      </c>
      <c r="AH45" s="20">
        <v>9</v>
      </c>
      <c r="AI45" s="20">
        <v>9.5</v>
      </c>
      <c r="AJ45" s="23">
        <v>22590</v>
      </c>
      <c r="AK45" s="22">
        <v>7175</v>
      </c>
      <c r="AL45" s="22">
        <v>3590</v>
      </c>
      <c r="AM45" s="22">
        <v>4485</v>
      </c>
      <c r="AN45" s="22">
        <v>2690</v>
      </c>
      <c r="AO45" s="39" t="s">
        <v>97</v>
      </c>
      <c r="AP45" s="78">
        <v>271800</v>
      </c>
      <c r="AQ45" s="16" t="s">
        <v>37</v>
      </c>
    </row>
    <row r="46" spans="1:43" ht="30" x14ac:dyDescent="0.25">
      <c r="A46" s="20">
        <v>10</v>
      </c>
      <c r="B46" s="81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27</v>
      </c>
      <c r="I46" s="78">
        <v>1908728</v>
      </c>
      <c r="J46" s="16" t="s">
        <v>32</v>
      </c>
      <c r="L46" s="20">
        <v>10</v>
      </c>
      <c r="M46" s="20">
        <v>5</v>
      </c>
      <c r="N46" s="23">
        <v>54520</v>
      </c>
      <c r="O46" s="22">
        <v>5380</v>
      </c>
      <c r="P46" s="22">
        <v>10765</v>
      </c>
      <c r="Q46" s="22">
        <v>6730</v>
      </c>
      <c r="R46" s="22">
        <v>4035</v>
      </c>
      <c r="S46" s="39" t="s">
        <v>98</v>
      </c>
      <c r="T46" s="78">
        <v>954368</v>
      </c>
      <c r="U46" s="16" t="s">
        <v>67</v>
      </c>
      <c r="V46" s="1"/>
      <c r="W46" s="20">
        <v>10</v>
      </c>
      <c r="X46" s="20">
        <v>2.2000000000000002</v>
      </c>
      <c r="Y46" s="23">
        <v>54520</v>
      </c>
      <c r="Z46" s="22">
        <v>5380</v>
      </c>
      <c r="AA46" s="22">
        <v>4035</v>
      </c>
      <c r="AB46" s="22">
        <v>6730</v>
      </c>
      <c r="AC46" s="22">
        <v>10765</v>
      </c>
      <c r="AD46" s="39" t="s">
        <v>98</v>
      </c>
      <c r="AE46" s="78">
        <v>954368</v>
      </c>
      <c r="AF46" s="16" t="s">
        <v>75</v>
      </c>
      <c r="AH46" s="20">
        <v>10</v>
      </c>
      <c r="AI46" s="20">
        <v>10</v>
      </c>
      <c r="AJ46" s="23">
        <v>54520</v>
      </c>
      <c r="AK46" s="22">
        <v>10765</v>
      </c>
      <c r="AL46" s="22">
        <v>5380</v>
      </c>
      <c r="AM46" s="22">
        <v>6730</v>
      </c>
      <c r="AN46" s="22">
        <v>4035</v>
      </c>
      <c r="AO46" s="39" t="s">
        <v>98</v>
      </c>
      <c r="AP46" s="78">
        <v>954368</v>
      </c>
      <c r="AQ46" s="16" t="s">
        <v>38</v>
      </c>
    </row>
    <row r="47" spans="1:43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43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43" s="25" customFormat="1" x14ac:dyDescent="0.25">
      <c r="A49" s="25" t="s">
        <v>18</v>
      </c>
      <c r="B49" s="25" t="s">
        <v>57</v>
      </c>
      <c r="C49" s="25" t="s">
        <v>15</v>
      </c>
      <c r="L49" s="32" t="s">
        <v>60</v>
      </c>
      <c r="M49" s="32" t="s">
        <v>61</v>
      </c>
      <c r="N49" s="34"/>
      <c r="O49" s="32"/>
      <c r="P49" s="32"/>
      <c r="Q49" s="32"/>
      <c r="R49" s="32"/>
      <c r="S49" s="32"/>
      <c r="T49" s="32"/>
      <c r="U49" s="32"/>
      <c r="W49" s="36" t="s">
        <v>68</v>
      </c>
      <c r="X49" s="36" t="s">
        <v>69</v>
      </c>
      <c r="Y49" s="36"/>
      <c r="Z49" s="36"/>
      <c r="AA49" s="36"/>
      <c r="AB49" s="36"/>
      <c r="AC49" s="36"/>
      <c r="AD49" s="36"/>
      <c r="AE49" s="36"/>
      <c r="AF49" s="36"/>
      <c r="AH49" s="37" t="s">
        <v>76</v>
      </c>
      <c r="AI49" s="37" t="s">
        <v>77</v>
      </c>
      <c r="AJ49" s="37"/>
      <c r="AK49" s="37"/>
      <c r="AL49" s="37"/>
      <c r="AM49" s="37"/>
      <c r="AN49" s="37"/>
      <c r="AO49" s="37"/>
      <c r="AP49" s="37"/>
    </row>
    <row r="50" spans="1:43" s="3" customFormat="1" x14ac:dyDescent="0.25">
      <c r="L50" s="33"/>
      <c r="M50" s="33"/>
      <c r="N50" s="35"/>
      <c r="O50" s="33"/>
      <c r="P50" s="33"/>
      <c r="Q50" s="33"/>
      <c r="R50" s="33"/>
      <c r="S50" s="33"/>
      <c r="T50" s="33"/>
      <c r="U50" s="33"/>
      <c r="W50" s="4"/>
      <c r="X50" s="4"/>
      <c r="Y50" s="4"/>
      <c r="Z50" s="4"/>
      <c r="AA50" s="4"/>
      <c r="AB50" s="4"/>
      <c r="AC50" s="4"/>
      <c r="AD50" s="4"/>
      <c r="AE50" s="4"/>
      <c r="AF50" s="4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3" ht="15" customHeight="1" x14ac:dyDescent="0.25">
      <c r="A51" s="85" t="s">
        <v>0</v>
      </c>
      <c r="B51" s="87" t="s">
        <v>50</v>
      </c>
      <c r="C51" s="85" t="s">
        <v>1</v>
      </c>
      <c r="D51" s="85" t="s">
        <v>2</v>
      </c>
      <c r="E51" s="85" t="s">
        <v>4</v>
      </c>
      <c r="F51" s="85" t="s">
        <v>3</v>
      </c>
      <c r="G51" s="85" t="s">
        <v>5</v>
      </c>
      <c r="H51" s="85" t="s">
        <v>49</v>
      </c>
      <c r="I51" s="82" t="s">
        <v>159</v>
      </c>
      <c r="J51" s="86" t="s">
        <v>6</v>
      </c>
      <c r="L51" s="85" t="s">
        <v>0</v>
      </c>
      <c r="M51" s="85" t="s">
        <v>61</v>
      </c>
      <c r="N51" s="85" t="s">
        <v>1</v>
      </c>
      <c r="O51" s="85" t="s">
        <v>2</v>
      </c>
      <c r="P51" s="85" t="s">
        <v>4</v>
      </c>
      <c r="Q51" s="85" t="s">
        <v>3</v>
      </c>
      <c r="R51" s="85" t="s">
        <v>5</v>
      </c>
      <c r="S51" s="85" t="s">
        <v>49</v>
      </c>
      <c r="T51" s="82" t="s">
        <v>159</v>
      </c>
      <c r="U51" s="86" t="s">
        <v>6</v>
      </c>
      <c r="V51" s="24"/>
      <c r="W51" s="85" t="s">
        <v>0</v>
      </c>
      <c r="X51" s="85" t="s">
        <v>69</v>
      </c>
      <c r="Y51" s="85" t="s">
        <v>1</v>
      </c>
      <c r="Z51" s="85" t="s">
        <v>2</v>
      </c>
      <c r="AA51" s="85" t="s">
        <v>4</v>
      </c>
      <c r="AB51" s="85" t="s">
        <v>3</v>
      </c>
      <c r="AC51" s="85" t="s">
        <v>5</v>
      </c>
      <c r="AD51" s="85" t="s">
        <v>49</v>
      </c>
      <c r="AE51" s="82" t="s">
        <v>159</v>
      </c>
      <c r="AF51" s="86" t="s">
        <v>6</v>
      </c>
      <c r="AH51" s="85" t="s">
        <v>0</v>
      </c>
      <c r="AI51" s="85" t="s">
        <v>77</v>
      </c>
      <c r="AJ51" s="85" t="s">
        <v>1</v>
      </c>
      <c r="AK51" s="85" t="s">
        <v>2</v>
      </c>
      <c r="AL51" s="85" t="s">
        <v>4</v>
      </c>
      <c r="AM51" s="85" t="s">
        <v>3</v>
      </c>
      <c r="AN51" s="85" t="s">
        <v>5</v>
      </c>
      <c r="AO51" s="85" t="s">
        <v>49</v>
      </c>
      <c r="AP51" s="82" t="s">
        <v>159</v>
      </c>
      <c r="AQ51" s="86" t="s">
        <v>6</v>
      </c>
    </row>
    <row r="52" spans="1:43" x14ac:dyDescent="0.25">
      <c r="A52" s="85"/>
      <c r="B52" s="87"/>
      <c r="C52" s="85"/>
      <c r="D52" s="85"/>
      <c r="E52" s="85"/>
      <c r="F52" s="85"/>
      <c r="G52" s="85"/>
      <c r="H52" s="85"/>
      <c r="I52" s="83"/>
      <c r="J52" s="86"/>
      <c r="L52" s="85"/>
      <c r="M52" s="85"/>
      <c r="N52" s="85"/>
      <c r="O52" s="85"/>
      <c r="P52" s="85"/>
      <c r="Q52" s="85"/>
      <c r="R52" s="85"/>
      <c r="S52" s="85"/>
      <c r="T52" s="83"/>
      <c r="U52" s="86"/>
      <c r="V52" s="24"/>
      <c r="W52" s="85"/>
      <c r="X52" s="85"/>
      <c r="Y52" s="85"/>
      <c r="Z52" s="85"/>
      <c r="AA52" s="85"/>
      <c r="AB52" s="85"/>
      <c r="AC52" s="85"/>
      <c r="AD52" s="85"/>
      <c r="AE52" s="83"/>
      <c r="AF52" s="86"/>
      <c r="AH52" s="85"/>
      <c r="AI52" s="85"/>
      <c r="AJ52" s="85"/>
      <c r="AK52" s="85"/>
      <c r="AL52" s="85"/>
      <c r="AM52" s="85"/>
      <c r="AN52" s="85"/>
      <c r="AO52" s="85"/>
      <c r="AP52" s="83"/>
      <c r="AQ52" s="86"/>
    </row>
    <row r="53" spans="1:43" x14ac:dyDescent="0.25">
      <c r="A53" s="85"/>
      <c r="B53" s="87"/>
      <c r="C53" s="85"/>
      <c r="D53" s="85"/>
      <c r="E53" s="85"/>
      <c r="F53" s="85"/>
      <c r="G53" s="85"/>
      <c r="H53" s="85"/>
      <c r="I53" s="84"/>
      <c r="J53" s="86"/>
      <c r="L53" s="85"/>
      <c r="M53" s="85"/>
      <c r="N53" s="85"/>
      <c r="O53" s="85"/>
      <c r="P53" s="85"/>
      <c r="Q53" s="85"/>
      <c r="R53" s="85"/>
      <c r="S53" s="85"/>
      <c r="T53" s="84"/>
      <c r="U53" s="86"/>
      <c r="V53" s="24"/>
      <c r="W53" s="85"/>
      <c r="X53" s="85"/>
      <c r="Y53" s="85"/>
      <c r="Z53" s="85"/>
      <c r="AA53" s="85"/>
      <c r="AB53" s="85"/>
      <c r="AC53" s="85"/>
      <c r="AD53" s="85"/>
      <c r="AE53" s="84"/>
      <c r="AF53" s="86"/>
      <c r="AH53" s="85"/>
      <c r="AI53" s="85"/>
      <c r="AJ53" s="85"/>
      <c r="AK53" s="85"/>
      <c r="AL53" s="85"/>
      <c r="AM53" s="85"/>
      <c r="AN53" s="85"/>
      <c r="AO53" s="85"/>
      <c r="AP53" s="84"/>
      <c r="AQ53" s="86"/>
    </row>
    <row r="54" spans="1:43" x14ac:dyDescent="0.25">
      <c r="A54" s="20">
        <v>1</v>
      </c>
      <c r="B54" s="81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78">
        <v>270</v>
      </c>
      <c r="J54" s="16"/>
      <c r="L54" s="20">
        <v>1</v>
      </c>
      <c r="M54" s="20">
        <v>4.2</v>
      </c>
      <c r="N54" s="23">
        <v>70</v>
      </c>
      <c r="O54" s="20">
        <v>280</v>
      </c>
      <c r="P54" s="20">
        <v>350</v>
      </c>
      <c r="Q54" s="20">
        <v>210</v>
      </c>
      <c r="R54" s="20">
        <v>560</v>
      </c>
      <c r="S54" s="39">
        <v>3.1250000000000002E-3</v>
      </c>
      <c r="T54" s="78">
        <v>270</v>
      </c>
      <c r="U54" s="16"/>
      <c r="V54" s="1"/>
      <c r="W54" s="20">
        <v>1</v>
      </c>
      <c r="X54" s="20">
        <v>2.1</v>
      </c>
      <c r="Y54" s="23">
        <v>70</v>
      </c>
      <c r="Z54" s="20">
        <v>560</v>
      </c>
      <c r="AA54" s="20">
        <v>350</v>
      </c>
      <c r="AB54" s="20">
        <v>210</v>
      </c>
      <c r="AC54" s="20">
        <v>280</v>
      </c>
      <c r="AD54" s="21">
        <v>3.1250000000000002E-3</v>
      </c>
      <c r="AE54" s="78">
        <v>270</v>
      </c>
      <c r="AF54" s="16"/>
      <c r="AH54" s="20">
        <v>1</v>
      </c>
      <c r="AI54" s="20">
        <v>11</v>
      </c>
      <c r="AJ54" s="23">
        <v>70</v>
      </c>
      <c r="AK54" s="20">
        <v>280</v>
      </c>
      <c r="AL54" s="20">
        <v>560</v>
      </c>
      <c r="AM54" s="20">
        <v>350</v>
      </c>
      <c r="AN54" s="20">
        <v>210</v>
      </c>
      <c r="AO54" s="21">
        <v>3.1250000000000002E-3</v>
      </c>
      <c r="AP54" s="78">
        <v>270</v>
      </c>
      <c r="AQ54" s="16"/>
    </row>
    <row r="55" spans="1:43" x14ac:dyDescent="0.25">
      <c r="A55" s="20">
        <v>2</v>
      </c>
      <c r="B55" s="81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78">
        <v>1080</v>
      </c>
      <c r="J55" s="16"/>
      <c r="L55" s="20">
        <v>2</v>
      </c>
      <c r="M55" s="20">
        <v>4.4000000000000004</v>
      </c>
      <c r="N55" s="23">
        <v>185</v>
      </c>
      <c r="O55" s="20">
        <v>420</v>
      </c>
      <c r="P55" s="20">
        <v>530</v>
      </c>
      <c r="Q55" s="20">
        <v>320</v>
      </c>
      <c r="R55" s="20">
        <v>840</v>
      </c>
      <c r="S55" s="39">
        <v>1.2500000000000001E-2</v>
      </c>
      <c r="T55" s="78">
        <v>1080</v>
      </c>
      <c r="U55" s="16"/>
      <c r="V55" s="1"/>
      <c r="W55" s="20">
        <v>2</v>
      </c>
      <c r="X55" s="20">
        <v>2.2000000000000002</v>
      </c>
      <c r="Y55" s="23">
        <v>185</v>
      </c>
      <c r="Z55" s="20">
        <v>840</v>
      </c>
      <c r="AA55" s="20">
        <v>530</v>
      </c>
      <c r="AB55" s="20">
        <v>320</v>
      </c>
      <c r="AC55" s="20">
        <v>420</v>
      </c>
      <c r="AD55" s="21">
        <v>1.2500000000000001E-2</v>
      </c>
      <c r="AE55" s="78">
        <v>1080</v>
      </c>
      <c r="AF55" s="16"/>
      <c r="AH55" s="20">
        <v>2</v>
      </c>
      <c r="AI55" s="20">
        <v>12</v>
      </c>
      <c r="AJ55" s="23">
        <v>185</v>
      </c>
      <c r="AK55" s="20">
        <v>420</v>
      </c>
      <c r="AL55" s="20">
        <v>840</v>
      </c>
      <c r="AM55" s="20">
        <v>530</v>
      </c>
      <c r="AN55" s="20">
        <v>320</v>
      </c>
      <c r="AO55" s="21">
        <v>1.2500000000000001E-2</v>
      </c>
      <c r="AP55" s="78">
        <v>1080</v>
      </c>
      <c r="AQ55" s="16"/>
    </row>
    <row r="56" spans="1:43" x14ac:dyDescent="0.25">
      <c r="A56" s="20">
        <v>3</v>
      </c>
      <c r="B56" s="81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78">
        <v>4320</v>
      </c>
      <c r="J56" s="16"/>
      <c r="L56" s="20">
        <v>3</v>
      </c>
      <c r="M56" s="20">
        <v>4.5999999999999996</v>
      </c>
      <c r="N56" s="23">
        <v>500</v>
      </c>
      <c r="O56" s="20">
        <v>630</v>
      </c>
      <c r="P56" s="20">
        <v>790</v>
      </c>
      <c r="Q56" s="20">
        <v>470</v>
      </c>
      <c r="R56" s="20">
        <v>1260</v>
      </c>
      <c r="S56" s="39">
        <v>0.05</v>
      </c>
      <c r="T56" s="78">
        <v>4320</v>
      </c>
      <c r="U56" s="16"/>
      <c r="V56" s="1"/>
      <c r="W56" s="20">
        <v>3</v>
      </c>
      <c r="X56" s="20">
        <v>2.2999999999999998</v>
      </c>
      <c r="Y56" s="23">
        <v>500</v>
      </c>
      <c r="Z56" s="20">
        <v>1260</v>
      </c>
      <c r="AA56" s="22">
        <v>790</v>
      </c>
      <c r="AB56" s="20">
        <v>470</v>
      </c>
      <c r="AC56" s="22">
        <v>630</v>
      </c>
      <c r="AD56" s="21">
        <v>0.05</v>
      </c>
      <c r="AE56" s="78">
        <v>4320</v>
      </c>
      <c r="AF56" s="16"/>
      <c r="AH56" s="20">
        <v>3</v>
      </c>
      <c r="AI56" s="20">
        <v>13</v>
      </c>
      <c r="AJ56" s="23">
        <v>500</v>
      </c>
      <c r="AK56" s="22">
        <v>630</v>
      </c>
      <c r="AL56" s="20">
        <v>1260</v>
      </c>
      <c r="AM56" s="20">
        <v>790</v>
      </c>
      <c r="AN56" s="20">
        <v>470</v>
      </c>
      <c r="AO56" s="21">
        <v>0.05</v>
      </c>
      <c r="AP56" s="78">
        <v>4320</v>
      </c>
      <c r="AQ56" s="16"/>
    </row>
    <row r="57" spans="1:43" x14ac:dyDescent="0.25">
      <c r="A57" s="20">
        <v>4</v>
      </c>
      <c r="B57" s="81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78">
        <v>15552</v>
      </c>
      <c r="J57" s="16"/>
      <c r="L57" s="20">
        <v>4</v>
      </c>
      <c r="M57" s="20">
        <v>4.8</v>
      </c>
      <c r="N57" s="23">
        <v>980</v>
      </c>
      <c r="O57" s="20">
        <v>950</v>
      </c>
      <c r="P57" s="20">
        <v>1180</v>
      </c>
      <c r="Q57" s="20">
        <v>710</v>
      </c>
      <c r="R57" s="20">
        <v>1890</v>
      </c>
      <c r="S57" s="39">
        <v>0.18</v>
      </c>
      <c r="T57" s="78">
        <v>15552</v>
      </c>
      <c r="U57" s="16"/>
      <c r="V57" s="1"/>
      <c r="W57" s="20">
        <v>4</v>
      </c>
      <c r="X57" s="20">
        <v>2.4</v>
      </c>
      <c r="Y57" s="23">
        <v>980</v>
      </c>
      <c r="Z57" s="20">
        <v>1890</v>
      </c>
      <c r="AA57" s="22">
        <v>1180</v>
      </c>
      <c r="AB57" s="20">
        <v>710</v>
      </c>
      <c r="AC57" s="22">
        <v>950</v>
      </c>
      <c r="AD57" s="21">
        <v>0.18</v>
      </c>
      <c r="AE57" s="78">
        <v>15552</v>
      </c>
      <c r="AF57" s="16"/>
      <c r="AH57" s="20">
        <v>4</v>
      </c>
      <c r="AI57" s="20">
        <v>14</v>
      </c>
      <c r="AJ57" s="23">
        <v>980</v>
      </c>
      <c r="AK57" s="22">
        <v>950</v>
      </c>
      <c r="AL57" s="20">
        <v>1890</v>
      </c>
      <c r="AM57" s="22">
        <v>1180</v>
      </c>
      <c r="AN57" s="20">
        <v>710</v>
      </c>
      <c r="AO57" s="21">
        <v>0.18</v>
      </c>
      <c r="AP57" s="78">
        <v>15552</v>
      </c>
      <c r="AQ57" s="16"/>
    </row>
    <row r="58" spans="1:43" x14ac:dyDescent="0.25">
      <c r="A58" s="20">
        <v>5</v>
      </c>
      <c r="B58" s="81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78">
        <v>19841</v>
      </c>
      <c r="J58" s="16"/>
      <c r="L58" s="20">
        <v>5</v>
      </c>
      <c r="M58" s="20">
        <v>5</v>
      </c>
      <c r="N58" s="23">
        <v>1915</v>
      </c>
      <c r="O58" s="20">
        <v>1420</v>
      </c>
      <c r="P58" s="20">
        <v>1770</v>
      </c>
      <c r="Q58" s="20">
        <v>1060</v>
      </c>
      <c r="R58" s="20">
        <v>2840</v>
      </c>
      <c r="S58" s="39">
        <v>0.22964409722222223</v>
      </c>
      <c r="T58" s="78">
        <v>19841</v>
      </c>
      <c r="U58" s="16"/>
      <c r="V58" s="1"/>
      <c r="W58" s="20">
        <v>5</v>
      </c>
      <c r="X58" s="20">
        <v>2.5</v>
      </c>
      <c r="Y58" s="23">
        <v>1915</v>
      </c>
      <c r="Z58" s="22">
        <v>2840</v>
      </c>
      <c r="AA58" s="22">
        <v>1770</v>
      </c>
      <c r="AB58" s="22">
        <v>1060</v>
      </c>
      <c r="AC58" s="22">
        <v>1420</v>
      </c>
      <c r="AD58" s="21">
        <v>0.22964409722222223</v>
      </c>
      <c r="AE58" s="78">
        <v>19841</v>
      </c>
      <c r="AF58" s="16"/>
      <c r="AH58" s="20">
        <v>5</v>
      </c>
      <c r="AI58" s="20">
        <v>15</v>
      </c>
      <c r="AJ58" s="23">
        <v>1915</v>
      </c>
      <c r="AK58" s="22">
        <v>1420</v>
      </c>
      <c r="AL58" s="22">
        <v>2840</v>
      </c>
      <c r="AM58" s="22">
        <v>1770</v>
      </c>
      <c r="AN58" s="22">
        <v>1060</v>
      </c>
      <c r="AO58" s="21">
        <v>0.22964409722222223</v>
      </c>
      <c r="AP58" s="78">
        <v>19841</v>
      </c>
      <c r="AQ58" s="16"/>
    </row>
    <row r="59" spans="1:43" ht="30" x14ac:dyDescent="0.25">
      <c r="A59" s="20">
        <v>6</v>
      </c>
      <c r="B59" s="81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78">
        <v>26239</v>
      </c>
      <c r="J59" s="16" t="s">
        <v>79</v>
      </c>
      <c r="L59" s="20">
        <v>6</v>
      </c>
      <c r="M59" s="20">
        <v>6</v>
      </c>
      <c r="N59" s="23">
        <v>3745</v>
      </c>
      <c r="O59" s="20">
        <v>2130</v>
      </c>
      <c r="P59" s="20">
        <v>2660</v>
      </c>
      <c r="Q59" s="20">
        <v>1590</v>
      </c>
      <c r="R59" s="20">
        <v>4250</v>
      </c>
      <c r="S59" s="39">
        <v>0.30368923611111109</v>
      </c>
      <c r="T59" s="78">
        <v>26239</v>
      </c>
      <c r="U59" s="16" t="s">
        <v>84</v>
      </c>
      <c r="V59" s="1"/>
      <c r="W59" s="20">
        <v>6</v>
      </c>
      <c r="X59" s="20">
        <v>2.6</v>
      </c>
      <c r="Y59" s="23">
        <v>3745</v>
      </c>
      <c r="Z59" s="22">
        <v>4250</v>
      </c>
      <c r="AA59" s="22">
        <v>2660</v>
      </c>
      <c r="AB59" s="22">
        <v>1590</v>
      </c>
      <c r="AC59" s="22">
        <v>2130</v>
      </c>
      <c r="AD59" s="21">
        <v>0.30368923611111109</v>
      </c>
      <c r="AE59" s="78">
        <v>26239</v>
      </c>
      <c r="AF59" s="16" t="s">
        <v>39</v>
      </c>
      <c r="AH59" s="20">
        <v>6</v>
      </c>
      <c r="AI59" s="20">
        <v>15.5</v>
      </c>
      <c r="AJ59" s="23">
        <v>3745</v>
      </c>
      <c r="AK59" s="22">
        <v>2130</v>
      </c>
      <c r="AL59" s="22">
        <v>4250</v>
      </c>
      <c r="AM59" s="22">
        <v>2660</v>
      </c>
      <c r="AN59" s="22">
        <v>1590</v>
      </c>
      <c r="AO59" s="21">
        <v>0.30368923611111109</v>
      </c>
      <c r="AP59" s="78">
        <v>26239</v>
      </c>
      <c r="AQ59" s="16" t="s">
        <v>89</v>
      </c>
    </row>
    <row r="60" spans="1:43" ht="30" x14ac:dyDescent="0.25">
      <c r="A60" s="20">
        <v>7</v>
      </c>
      <c r="B60" s="81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78">
        <v>34701</v>
      </c>
      <c r="J60" s="16" t="s">
        <v>80</v>
      </c>
      <c r="L60" s="20">
        <v>7</v>
      </c>
      <c r="M60" s="20">
        <v>6.2</v>
      </c>
      <c r="N60" s="23">
        <v>7350</v>
      </c>
      <c r="O60" s="20">
        <v>3190</v>
      </c>
      <c r="P60" s="20">
        <v>3990</v>
      </c>
      <c r="Q60" s="20">
        <v>2390</v>
      </c>
      <c r="R60" s="20">
        <v>6380</v>
      </c>
      <c r="S60" s="39">
        <v>0.4016319444444445</v>
      </c>
      <c r="T60" s="78">
        <v>34701</v>
      </c>
      <c r="U60" s="16" t="s">
        <v>85</v>
      </c>
      <c r="V60" s="1"/>
      <c r="W60" s="20">
        <v>7</v>
      </c>
      <c r="X60" s="20">
        <v>2.8</v>
      </c>
      <c r="Y60" s="23">
        <v>7350</v>
      </c>
      <c r="Z60" s="22">
        <v>6380</v>
      </c>
      <c r="AA60" s="22">
        <v>3990</v>
      </c>
      <c r="AB60" s="22">
        <v>2390</v>
      </c>
      <c r="AC60" s="22">
        <v>3190</v>
      </c>
      <c r="AD60" s="21">
        <v>0.4016319444444445</v>
      </c>
      <c r="AE60" s="78">
        <v>34701</v>
      </c>
      <c r="AF60" s="16" t="s">
        <v>40</v>
      </c>
      <c r="AH60" s="20">
        <v>7</v>
      </c>
      <c r="AI60" s="20">
        <v>16</v>
      </c>
      <c r="AJ60" s="23">
        <v>7350</v>
      </c>
      <c r="AK60" s="22">
        <v>3190</v>
      </c>
      <c r="AL60" s="22">
        <v>6380</v>
      </c>
      <c r="AM60" s="22">
        <v>3990</v>
      </c>
      <c r="AN60" s="22">
        <v>2390</v>
      </c>
      <c r="AO60" s="21">
        <v>0.4016319444444445</v>
      </c>
      <c r="AP60" s="78">
        <v>34701</v>
      </c>
      <c r="AQ60" s="16" t="s">
        <v>90</v>
      </c>
    </row>
    <row r="61" spans="1:43" ht="30" x14ac:dyDescent="0.25">
      <c r="A61" s="20">
        <v>8</v>
      </c>
      <c r="B61" s="81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99</v>
      </c>
      <c r="I61" s="78">
        <v>168319</v>
      </c>
      <c r="J61" s="16" t="s">
        <v>81</v>
      </c>
      <c r="L61" s="20">
        <v>8</v>
      </c>
      <c r="M61" s="20">
        <v>6.4</v>
      </c>
      <c r="N61" s="23">
        <v>14410</v>
      </c>
      <c r="O61" s="20">
        <v>4780</v>
      </c>
      <c r="P61" s="20">
        <v>5980</v>
      </c>
      <c r="Q61" s="20">
        <v>3590</v>
      </c>
      <c r="R61" s="20">
        <v>9570</v>
      </c>
      <c r="S61" s="20" t="s">
        <v>25</v>
      </c>
      <c r="T61" s="78">
        <v>168319</v>
      </c>
      <c r="U61" s="16" t="s">
        <v>86</v>
      </c>
      <c r="V61" s="1"/>
      <c r="W61" s="20">
        <v>8</v>
      </c>
      <c r="X61" s="20">
        <v>3</v>
      </c>
      <c r="Y61" s="23">
        <v>14410</v>
      </c>
      <c r="Z61" s="22">
        <v>9570</v>
      </c>
      <c r="AA61" s="22">
        <v>5980</v>
      </c>
      <c r="AB61" s="22">
        <v>3590</v>
      </c>
      <c r="AC61" s="22">
        <v>4780</v>
      </c>
      <c r="AD61" s="20" t="s">
        <v>25</v>
      </c>
      <c r="AE61" s="78">
        <v>168319</v>
      </c>
      <c r="AF61" s="16" t="s">
        <v>41</v>
      </c>
      <c r="AH61" s="20">
        <v>8</v>
      </c>
      <c r="AI61" s="20">
        <v>16.5</v>
      </c>
      <c r="AJ61" s="23">
        <v>14410</v>
      </c>
      <c r="AK61" s="22">
        <v>4780</v>
      </c>
      <c r="AL61" s="22">
        <v>9570</v>
      </c>
      <c r="AM61" s="22">
        <v>5980</v>
      </c>
      <c r="AN61" s="22">
        <v>3590</v>
      </c>
      <c r="AO61" s="20" t="s">
        <v>25</v>
      </c>
      <c r="AP61" s="78">
        <v>168319</v>
      </c>
      <c r="AQ61" s="16" t="s">
        <v>91</v>
      </c>
    </row>
    <row r="62" spans="1:43" ht="30" x14ac:dyDescent="0.25">
      <c r="A62" s="20">
        <v>9</v>
      </c>
      <c r="B62" s="81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100</v>
      </c>
      <c r="I62" s="78">
        <v>545351</v>
      </c>
      <c r="J62" s="16" t="s">
        <v>82</v>
      </c>
      <c r="L62" s="20">
        <v>9</v>
      </c>
      <c r="M62" s="20">
        <v>6.6</v>
      </c>
      <c r="N62" s="23">
        <v>39535</v>
      </c>
      <c r="O62" s="20">
        <v>7180</v>
      </c>
      <c r="P62" s="20">
        <v>8970</v>
      </c>
      <c r="Q62" s="20">
        <v>5380</v>
      </c>
      <c r="R62" s="20">
        <v>14350</v>
      </c>
      <c r="S62" s="20" t="s">
        <v>26</v>
      </c>
      <c r="T62" s="78">
        <v>545351</v>
      </c>
      <c r="U62" s="16" t="s">
        <v>87</v>
      </c>
      <c r="V62" s="1"/>
      <c r="W62" s="20">
        <v>9</v>
      </c>
      <c r="X62" s="20">
        <v>3.1</v>
      </c>
      <c r="Y62" s="23">
        <v>39535</v>
      </c>
      <c r="Z62" s="22">
        <v>14350</v>
      </c>
      <c r="AA62" s="22">
        <v>8970</v>
      </c>
      <c r="AB62" s="22">
        <v>5380</v>
      </c>
      <c r="AC62" s="22">
        <v>7180</v>
      </c>
      <c r="AD62" s="20" t="s">
        <v>26</v>
      </c>
      <c r="AE62" s="78">
        <v>545351</v>
      </c>
      <c r="AF62" s="16" t="s">
        <v>42</v>
      </c>
      <c r="AH62" s="20">
        <v>9</v>
      </c>
      <c r="AI62" s="20">
        <v>17</v>
      </c>
      <c r="AJ62" s="23">
        <v>39535</v>
      </c>
      <c r="AK62" s="22">
        <v>7180</v>
      </c>
      <c r="AL62" s="22">
        <v>14350</v>
      </c>
      <c r="AM62" s="22">
        <v>8970</v>
      </c>
      <c r="AN62" s="22">
        <v>5380</v>
      </c>
      <c r="AO62" s="20" t="s">
        <v>26</v>
      </c>
      <c r="AP62" s="78">
        <v>545351</v>
      </c>
      <c r="AQ62" s="16" t="s">
        <v>92</v>
      </c>
    </row>
    <row r="63" spans="1:43" ht="30" x14ac:dyDescent="0.25">
      <c r="A63" s="20">
        <v>10</v>
      </c>
      <c r="B63" s="81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101</v>
      </c>
      <c r="I63" s="78">
        <v>1649528</v>
      </c>
      <c r="J63" s="16" t="s">
        <v>83</v>
      </c>
      <c r="L63" s="20">
        <v>10</v>
      </c>
      <c r="M63" s="20">
        <v>7</v>
      </c>
      <c r="N63" s="23">
        <v>95410</v>
      </c>
      <c r="O63" s="20">
        <v>10760</v>
      </c>
      <c r="P63" s="20">
        <v>13460</v>
      </c>
      <c r="Q63" s="20">
        <v>8070</v>
      </c>
      <c r="R63" s="20">
        <v>21530</v>
      </c>
      <c r="S63" s="20" t="s">
        <v>102</v>
      </c>
      <c r="T63" s="78">
        <v>1649528</v>
      </c>
      <c r="U63" s="16" t="s">
        <v>88</v>
      </c>
      <c r="V63" s="1"/>
      <c r="W63" s="20">
        <v>10</v>
      </c>
      <c r="X63" s="20">
        <v>3.2</v>
      </c>
      <c r="Y63" s="23">
        <v>95410</v>
      </c>
      <c r="Z63" s="22">
        <v>21530</v>
      </c>
      <c r="AA63" s="22">
        <v>13460</v>
      </c>
      <c r="AB63" s="22">
        <v>8070</v>
      </c>
      <c r="AC63" s="22">
        <v>10760</v>
      </c>
      <c r="AD63" s="20" t="s">
        <v>102</v>
      </c>
      <c r="AE63" s="78">
        <v>1649528</v>
      </c>
      <c r="AF63" s="16" t="s">
        <v>43</v>
      </c>
      <c r="AH63" s="20">
        <v>10</v>
      </c>
      <c r="AI63" s="20">
        <v>17.5</v>
      </c>
      <c r="AJ63" s="23">
        <v>95410</v>
      </c>
      <c r="AK63" s="22">
        <v>10760</v>
      </c>
      <c r="AL63" s="22">
        <v>21530</v>
      </c>
      <c r="AM63" s="22">
        <v>13460</v>
      </c>
      <c r="AN63" s="22">
        <v>8070</v>
      </c>
      <c r="AO63" s="20" t="s">
        <v>102</v>
      </c>
      <c r="AP63" s="78">
        <v>1649528</v>
      </c>
      <c r="AQ63" s="16" t="s">
        <v>93</v>
      </c>
    </row>
    <row r="66" spans="1:43" s="25" customFormat="1" x14ac:dyDescent="0.25">
      <c r="A66" s="25" t="s">
        <v>94</v>
      </c>
      <c r="B66" s="25" t="s">
        <v>95</v>
      </c>
      <c r="C66" s="25" t="s">
        <v>15</v>
      </c>
      <c r="L66" s="32" t="s">
        <v>60</v>
      </c>
      <c r="M66" s="32" t="s">
        <v>61</v>
      </c>
      <c r="N66" s="34"/>
      <c r="O66" s="32"/>
      <c r="P66" s="32"/>
      <c r="Q66" s="32"/>
      <c r="R66" s="32"/>
      <c r="S66" s="32"/>
      <c r="T66" s="32"/>
      <c r="U66" s="32"/>
      <c r="W66" s="36" t="s">
        <v>68</v>
      </c>
      <c r="X66" s="36" t="s">
        <v>69</v>
      </c>
      <c r="Y66" s="36"/>
      <c r="Z66" s="36"/>
      <c r="AA66" s="36"/>
      <c r="AB66" s="36"/>
      <c r="AC66" s="36"/>
      <c r="AD66" s="36"/>
      <c r="AE66" s="36"/>
      <c r="AF66" s="36"/>
      <c r="AH66" s="37" t="s">
        <v>76</v>
      </c>
      <c r="AI66" s="37" t="s">
        <v>77</v>
      </c>
      <c r="AJ66" s="37"/>
      <c r="AK66" s="37"/>
      <c r="AL66" s="37"/>
      <c r="AM66" s="37"/>
      <c r="AN66" s="37"/>
      <c r="AO66" s="37"/>
      <c r="AP66" s="37"/>
    </row>
    <row r="67" spans="1:43" s="3" customFormat="1" x14ac:dyDescent="0.25">
      <c r="L67" s="33"/>
      <c r="M67" s="33"/>
      <c r="N67" s="35"/>
      <c r="O67" s="33"/>
      <c r="P67" s="33"/>
      <c r="Q67" s="33"/>
      <c r="R67" s="33"/>
      <c r="S67" s="33"/>
      <c r="T67" s="33"/>
      <c r="U67" s="33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3" ht="15" customHeight="1" x14ac:dyDescent="0.25">
      <c r="A68" s="85" t="s">
        <v>0</v>
      </c>
      <c r="B68" s="87" t="s">
        <v>50</v>
      </c>
      <c r="C68" s="85" t="s">
        <v>1</v>
      </c>
      <c r="D68" s="85" t="s">
        <v>2</v>
      </c>
      <c r="E68" s="85" t="s">
        <v>4</v>
      </c>
      <c r="F68" s="85" t="s">
        <v>3</v>
      </c>
      <c r="G68" s="85" t="s">
        <v>5</v>
      </c>
      <c r="H68" s="85" t="s">
        <v>49</v>
      </c>
      <c r="I68" s="82" t="s">
        <v>159</v>
      </c>
      <c r="J68" s="86" t="s">
        <v>6</v>
      </c>
      <c r="L68" s="85" t="s">
        <v>0</v>
      </c>
      <c r="M68" s="85" t="s">
        <v>61</v>
      </c>
      <c r="N68" s="85" t="s">
        <v>1</v>
      </c>
      <c r="O68" s="85" t="s">
        <v>2</v>
      </c>
      <c r="P68" s="85" t="s">
        <v>4</v>
      </c>
      <c r="Q68" s="85" t="s">
        <v>3</v>
      </c>
      <c r="R68" s="85" t="s">
        <v>5</v>
      </c>
      <c r="S68" s="85" t="s">
        <v>49</v>
      </c>
      <c r="T68" s="82" t="s">
        <v>159</v>
      </c>
      <c r="U68" s="86" t="s">
        <v>6</v>
      </c>
      <c r="V68" s="24"/>
      <c r="W68" s="85" t="s">
        <v>0</v>
      </c>
      <c r="X68" s="85" t="s">
        <v>69</v>
      </c>
      <c r="Y68" s="85" t="s">
        <v>1</v>
      </c>
      <c r="Z68" s="85" t="s">
        <v>2</v>
      </c>
      <c r="AA68" s="85" t="s">
        <v>4</v>
      </c>
      <c r="AB68" s="85" t="s">
        <v>3</v>
      </c>
      <c r="AC68" s="85" t="s">
        <v>5</v>
      </c>
      <c r="AD68" s="85" t="s">
        <v>49</v>
      </c>
      <c r="AE68" s="82" t="s">
        <v>159</v>
      </c>
      <c r="AF68" s="86" t="s">
        <v>6</v>
      </c>
      <c r="AH68" s="85" t="s">
        <v>0</v>
      </c>
      <c r="AI68" s="85" t="s">
        <v>77</v>
      </c>
      <c r="AJ68" s="85" t="s">
        <v>1</v>
      </c>
      <c r="AK68" s="85" t="s">
        <v>2</v>
      </c>
      <c r="AL68" s="85" t="s">
        <v>4</v>
      </c>
      <c r="AM68" s="85" t="s">
        <v>3</v>
      </c>
      <c r="AN68" s="85" t="s">
        <v>5</v>
      </c>
      <c r="AO68" s="85" t="s">
        <v>49</v>
      </c>
      <c r="AP68" s="82" t="s">
        <v>159</v>
      </c>
      <c r="AQ68" s="86" t="s">
        <v>6</v>
      </c>
    </row>
    <row r="69" spans="1:43" x14ac:dyDescent="0.25">
      <c r="A69" s="85"/>
      <c r="B69" s="87"/>
      <c r="C69" s="85"/>
      <c r="D69" s="85"/>
      <c r="E69" s="85"/>
      <c r="F69" s="85"/>
      <c r="G69" s="85"/>
      <c r="H69" s="85"/>
      <c r="I69" s="83"/>
      <c r="J69" s="86"/>
      <c r="L69" s="85"/>
      <c r="M69" s="85"/>
      <c r="N69" s="85"/>
      <c r="O69" s="85"/>
      <c r="P69" s="85"/>
      <c r="Q69" s="85"/>
      <c r="R69" s="85"/>
      <c r="S69" s="85"/>
      <c r="T69" s="83"/>
      <c r="U69" s="86"/>
      <c r="V69" s="24"/>
      <c r="W69" s="85"/>
      <c r="X69" s="85"/>
      <c r="Y69" s="85"/>
      <c r="Z69" s="85"/>
      <c r="AA69" s="85"/>
      <c r="AB69" s="85"/>
      <c r="AC69" s="85"/>
      <c r="AD69" s="85"/>
      <c r="AE69" s="83"/>
      <c r="AF69" s="86"/>
      <c r="AH69" s="85"/>
      <c r="AI69" s="85"/>
      <c r="AJ69" s="85"/>
      <c r="AK69" s="85"/>
      <c r="AL69" s="85"/>
      <c r="AM69" s="85"/>
      <c r="AN69" s="85"/>
      <c r="AO69" s="85"/>
      <c r="AP69" s="83"/>
      <c r="AQ69" s="86"/>
    </row>
    <row r="70" spans="1:43" x14ac:dyDescent="0.25">
      <c r="A70" s="85"/>
      <c r="B70" s="87"/>
      <c r="C70" s="85"/>
      <c r="D70" s="85"/>
      <c r="E70" s="85"/>
      <c r="F70" s="85"/>
      <c r="G70" s="85"/>
      <c r="H70" s="85"/>
      <c r="I70" s="84"/>
      <c r="J70" s="86"/>
      <c r="L70" s="85"/>
      <c r="M70" s="85"/>
      <c r="N70" s="85"/>
      <c r="O70" s="85"/>
      <c r="P70" s="85"/>
      <c r="Q70" s="85"/>
      <c r="R70" s="85"/>
      <c r="S70" s="85"/>
      <c r="T70" s="84"/>
      <c r="U70" s="86"/>
      <c r="V70" s="24"/>
      <c r="W70" s="85"/>
      <c r="X70" s="85"/>
      <c r="Y70" s="85"/>
      <c r="Z70" s="85"/>
      <c r="AA70" s="85"/>
      <c r="AB70" s="85"/>
      <c r="AC70" s="85"/>
      <c r="AD70" s="85"/>
      <c r="AE70" s="84"/>
      <c r="AF70" s="86"/>
      <c r="AH70" s="85"/>
      <c r="AI70" s="85"/>
      <c r="AJ70" s="85"/>
      <c r="AK70" s="85"/>
      <c r="AL70" s="85"/>
      <c r="AM70" s="85"/>
      <c r="AN70" s="85"/>
      <c r="AO70" s="85"/>
      <c r="AP70" s="84"/>
      <c r="AQ70" s="86"/>
    </row>
    <row r="71" spans="1:43" x14ac:dyDescent="0.25">
      <c r="A71" s="20">
        <v>1</v>
      </c>
      <c r="B71" s="81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78">
        <v>810</v>
      </c>
      <c r="J71" s="16"/>
      <c r="L71" s="20">
        <v>1</v>
      </c>
      <c r="M71" s="20">
        <v>6.4</v>
      </c>
      <c r="N71" s="23">
        <v>90</v>
      </c>
      <c r="O71" s="20">
        <v>1490</v>
      </c>
      <c r="P71" s="20">
        <v>930</v>
      </c>
      <c r="Q71" s="20">
        <v>560</v>
      </c>
      <c r="R71" s="20">
        <v>750</v>
      </c>
      <c r="S71" s="21">
        <v>4.6875000000000007E-3</v>
      </c>
      <c r="T71" s="78">
        <v>405</v>
      </c>
      <c r="U71" s="16"/>
      <c r="V71" s="1"/>
      <c r="W71" s="20">
        <v>1</v>
      </c>
      <c r="X71" s="20">
        <v>3.1</v>
      </c>
      <c r="Y71" s="23">
        <v>90</v>
      </c>
      <c r="Z71" s="20">
        <v>930</v>
      </c>
      <c r="AA71" s="20">
        <v>1490</v>
      </c>
      <c r="AB71" s="20">
        <v>560</v>
      </c>
      <c r="AC71" s="20">
        <v>750</v>
      </c>
      <c r="AD71" s="21">
        <v>4.6875000000000007E-3</v>
      </c>
      <c r="AE71" s="78">
        <v>405</v>
      </c>
      <c r="AF71" s="16"/>
      <c r="AH71" s="20">
        <v>1</v>
      </c>
      <c r="AI71" s="20">
        <v>15.5</v>
      </c>
      <c r="AJ71" s="23">
        <v>90</v>
      </c>
      <c r="AK71" s="20">
        <v>930</v>
      </c>
      <c r="AL71" s="20">
        <v>560</v>
      </c>
      <c r="AM71" s="20">
        <v>1490</v>
      </c>
      <c r="AN71" s="20">
        <v>750</v>
      </c>
      <c r="AO71" s="21">
        <v>4.6875000000000007E-3</v>
      </c>
      <c r="AP71" s="78">
        <v>405</v>
      </c>
      <c r="AQ71" s="16"/>
    </row>
    <row r="72" spans="1:43" x14ac:dyDescent="0.25">
      <c r="A72" s="20">
        <v>2</v>
      </c>
      <c r="B72" s="81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78">
        <v>3240</v>
      </c>
      <c r="J72" s="16"/>
      <c r="L72" s="20">
        <v>2</v>
      </c>
      <c r="M72" s="20">
        <v>6.6</v>
      </c>
      <c r="N72" s="23">
        <v>250</v>
      </c>
      <c r="O72" s="20">
        <v>2240</v>
      </c>
      <c r="P72" s="20">
        <v>1410</v>
      </c>
      <c r="Q72" s="20">
        <v>850</v>
      </c>
      <c r="R72" s="20">
        <v>1120</v>
      </c>
      <c r="S72" s="21">
        <v>1.8750000000000003E-2</v>
      </c>
      <c r="T72" s="78">
        <v>1620</v>
      </c>
      <c r="U72" s="16"/>
      <c r="V72" s="1"/>
      <c r="W72" s="20">
        <v>2</v>
      </c>
      <c r="X72" s="20">
        <v>3.2</v>
      </c>
      <c r="Y72" s="23">
        <v>250</v>
      </c>
      <c r="Z72" s="20">
        <v>1410</v>
      </c>
      <c r="AA72" s="20">
        <v>2240</v>
      </c>
      <c r="AB72" s="20">
        <v>850</v>
      </c>
      <c r="AC72" s="20">
        <v>1120</v>
      </c>
      <c r="AD72" s="21">
        <v>1.8750000000000003E-2</v>
      </c>
      <c r="AE72" s="78">
        <v>1620</v>
      </c>
      <c r="AF72" s="16"/>
      <c r="AH72" s="20">
        <v>2</v>
      </c>
      <c r="AI72" s="20">
        <v>16</v>
      </c>
      <c r="AJ72" s="23">
        <v>250</v>
      </c>
      <c r="AK72" s="20">
        <v>1410</v>
      </c>
      <c r="AL72" s="20">
        <v>850</v>
      </c>
      <c r="AM72" s="20">
        <v>2240</v>
      </c>
      <c r="AN72" s="20">
        <v>1120</v>
      </c>
      <c r="AO72" s="21">
        <v>1.8750000000000003E-2</v>
      </c>
      <c r="AP72" s="78">
        <v>1620</v>
      </c>
      <c r="AQ72" s="16"/>
    </row>
    <row r="73" spans="1:43" x14ac:dyDescent="0.25">
      <c r="A73" s="20">
        <v>3</v>
      </c>
      <c r="B73" s="81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78">
        <v>12960</v>
      </c>
      <c r="J73" s="16"/>
      <c r="L73" s="20">
        <v>3</v>
      </c>
      <c r="M73" s="20">
        <v>6.8</v>
      </c>
      <c r="N73" s="23">
        <v>670</v>
      </c>
      <c r="O73" s="20">
        <v>3360</v>
      </c>
      <c r="P73" s="20">
        <v>2110</v>
      </c>
      <c r="Q73" s="20">
        <v>1250</v>
      </c>
      <c r="R73" s="20">
        <v>1680</v>
      </c>
      <c r="S73" s="21">
        <v>7.5000000000000011E-2</v>
      </c>
      <c r="T73" s="78">
        <v>6480</v>
      </c>
      <c r="U73" s="16"/>
      <c r="V73" s="1"/>
      <c r="W73" s="20">
        <v>3</v>
      </c>
      <c r="X73" s="20">
        <v>3.3</v>
      </c>
      <c r="Y73" s="23">
        <v>670</v>
      </c>
      <c r="Z73" s="20">
        <v>2110</v>
      </c>
      <c r="AA73" s="20">
        <v>3360</v>
      </c>
      <c r="AB73" s="20">
        <v>1250</v>
      </c>
      <c r="AC73" s="22">
        <v>1680</v>
      </c>
      <c r="AD73" s="21">
        <v>7.5000000000000011E-2</v>
      </c>
      <c r="AE73" s="78">
        <v>6480</v>
      </c>
      <c r="AF73" s="16"/>
      <c r="AH73" s="20">
        <v>3</v>
      </c>
      <c r="AI73" s="20">
        <v>16.5</v>
      </c>
      <c r="AJ73" s="23">
        <v>670</v>
      </c>
      <c r="AK73" s="22">
        <v>2110</v>
      </c>
      <c r="AL73" s="20">
        <v>1250</v>
      </c>
      <c r="AM73" s="20">
        <v>3360</v>
      </c>
      <c r="AN73" s="20">
        <v>1680</v>
      </c>
      <c r="AO73" s="21">
        <v>7.5000000000000011E-2</v>
      </c>
      <c r="AP73" s="78">
        <v>6480</v>
      </c>
      <c r="AQ73" s="16"/>
    </row>
    <row r="74" spans="1:43" x14ac:dyDescent="0.25">
      <c r="A74" s="20">
        <v>4</v>
      </c>
      <c r="B74" s="81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78">
        <v>46656</v>
      </c>
      <c r="J74" s="16"/>
      <c r="L74" s="20">
        <v>4</v>
      </c>
      <c r="M74" s="20">
        <v>7</v>
      </c>
      <c r="N74" s="23">
        <v>1310</v>
      </c>
      <c r="O74" s="20">
        <v>5040</v>
      </c>
      <c r="P74" s="20">
        <v>3150</v>
      </c>
      <c r="Q74" s="20">
        <v>1890</v>
      </c>
      <c r="R74" s="20">
        <v>2530</v>
      </c>
      <c r="S74" s="21">
        <v>0.27</v>
      </c>
      <c r="T74" s="78">
        <v>23328</v>
      </c>
      <c r="U74" s="16"/>
      <c r="V74" s="1"/>
      <c r="W74" s="20">
        <v>4</v>
      </c>
      <c r="X74" s="20">
        <v>3.4</v>
      </c>
      <c r="Y74" s="23">
        <v>1310</v>
      </c>
      <c r="Z74" s="20">
        <v>3150</v>
      </c>
      <c r="AA74" s="20">
        <v>5040</v>
      </c>
      <c r="AB74" s="22">
        <v>1890</v>
      </c>
      <c r="AC74" s="22">
        <v>2530</v>
      </c>
      <c r="AD74" s="21">
        <v>0.27</v>
      </c>
      <c r="AE74" s="78">
        <v>23328</v>
      </c>
      <c r="AF74" s="16"/>
      <c r="AH74" s="20">
        <v>4</v>
      </c>
      <c r="AI74" s="20">
        <v>17</v>
      </c>
      <c r="AJ74" s="23">
        <v>1310</v>
      </c>
      <c r="AK74" s="22">
        <v>3150</v>
      </c>
      <c r="AL74" s="20">
        <v>1890</v>
      </c>
      <c r="AM74" s="22">
        <v>5040</v>
      </c>
      <c r="AN74" s="20">
        <v>2530</v>
      </c>
      <c r="AO74" s="21">
        <v>0.27</v>
      </c>
      <c r="AP74" s="78">
        <v>23328</v>
      </c>
      <c r="AQ74" s="16"/>
    </row>
    <row r="75" spans="1:43" x14ac:dyDescent="0.25">
      <c r="A75" s="20">
        <v>5</v>
      </c>
      <c r="B75" s="81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78">
        <v>59524</v>
      </c>
      <c r="J75" s="16"/>
      <c r="L75" s="20">
        <v>5</v>
      </c>
      <c r="M75" s="20">
        <v>7.2</v>
      </c>
      <c r="N75" s="23">
        <v>2560</v>
      </c>
      <c r="O75" s="20">
        <v>7570</v>
      </c>
      <c r="P75" s="20">
        <v>4720</v>
      </c>
      <c r="Q75" s="20">
        <v>2830</v>
      </c>
      <c r="R75" s="20">
        <v>3790</v>
      </c>
      <c r="S75" s="21">
        <v>0.34446614583333335</v>
      </c>
      <c r="T75" s="78">
        <v>29762</v>
      </c>
      <c r="U75" s="16"/>
      <c r="V75" s="1"/>
      <c r="W75" s="20">
        <v>5</v>
      </c>
      <c r="X75" s="20">
        <v>3.5</v>
      </c>
      <c r="Y75" s="23">
        <v>2560</v>
      </c>
      <c r="Z75" s="22">
        <v>4720</v>
      </c>
      <c r="AA75" s="22">
        <v>7570</v>
      </c>
      <c r="AB75" s="22">
        <v>2830</v>
      </c>
      <c r="AC75" s="22">
        <v>3790</v>
      </c>
      <c r="AD75" s="21">
        <v>0.34446614583333335</v>
      </c>
      <c r="AE75" s="78">
        <v>29762</v>
      </c>
      <c r="AF75" s="16"/>
      <c r="AH75" s="20">
        <v>5</v>
      </c>
      <c r="AI75" s="20">
        <v>17.5</v>
      </c>
      <c r="AJ75" s="23">
        <v>2560</v>
      </c>
      <c r="AK75" s="22">
        <v>4720</v>
      </c>
      <c r="AL75" s="22">
        <v>2830</v>
      </c>
      <c r="AM75" s="22">
        <v>7570</v>
      </c>
      <c r="AN75" s="22">
        <v>3790</v>
      </c>
      <c r="AO75" s="21">
        <v>0.34446614583333335</v>
      </c>
      <c r="AP75" s="78">
        <v>29762</v>
      </c>
      <c r="AQ75" s="16"/>
    </row>
    <row r="76" spans="1:43" ht="30" x14ac:dyDescent="0.25">
      <c r="A76" s="20">
        <v>6</v>
      </c>
      <c r="B76" s="81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78">
        <v>78716</v>
      </c>
      <c r="J76" s="16" t="s">
        <v>110</v>
      </c>
      <c r="L76" s="20">
        <v>6</v>
      </c>
      <c r="M76" s="20">
        <v>7.4</v>
      </c>
      <c r="N76" s="23">
        <v>4990</v>
      </c>
      <c r="O76" s="20">
        <v>11330</v>
      </c>
      <c r="P76" s="20">
        <v>7090</v>
      </c>
      <c r="Q76" s="20">
        <v>4240</v>
      </c>
      <c r="R76" s="20">
        <v>5680</v>
      </c>
      <c r="S76" s="21">
        <v>0.45553385416666664</v>
      </c>
      <c r="T76" s="78">
        <v>39358</v>
      </c>
      <c r="U76" s="16" t="s">
        <v>115</v>
      </c>
      <c r="V76" s="1"/>
      <c r="W76" s="20">
        <v>6</v>
      </c>
      <c r="X76" s="20">
        <v>3.6</v>
      </c>
      <c r="Y76" s="23">
        <v>4990</v>
      </c>
      <c r="Z76" s="22">
        <v>7090</v>
      </c>
      <c r="AA76" s="22">
        <v>11330</v>
      </c>
      <c r="AB76" s="22">
        <v>4240</v>
      </c>
      <c r="AC76" s="22">
        <v>5680</v>
      </c>
      <c r="AD76" s="21">
        <v>0.45553385416666664</v>
      </c>
      <c r="AE76" s="78">
        <v>39358</v>
      </c>
      <c r="AF76" s="16" t="s">
        <v>120</v>
      </c>
      <c r="AH76" s="20">
        <v>6</v>
      </c>
      <c r="AI76" s="20">
        <v>18</v>
      </c>
      <c r="AJ76" s="23">
        <v>4990</v>
      </c>
      <c r="AK76" s="22">
        <v>7090</v>
      </c>
      <c r="AL76" s="22">
        <v>4240</v>
      </c>
      <c r="AM76" s="22">
        <v>11330</v>
      </c>
      <c r="AN76" s="22">
        <v>5680</v>
      </c>
      <c r="AO76" s="21">
        <v>0.45553385416666664</v>
      </c>
      <c r="AP76" s="78">
        <v>39358</v>
      </c>
      <c r="AQ76" s="16" t="s">
        <v>125</v>
      </c>
    </row>
    <row r="77" spans="1:43" ht="30" x14ac:dyDescent="0.25">
      <c r="A77" s="20">
        <v>7</v>
      </c>
      <c r="B77" s="81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103</v>
      </c>
      <c r="I77" s="78">
        <v>104103</v>
      </c>
      <c r="J77" s="16" t="s">
        <v>111</v>
      </c>
      <c r="L77" s="20">
        <v>7</v>
      </c>
      <c r="M77" s="20">
        <v>7.6</v>
      </c>
      <c r="N77" s="23">
        <v>9800</v>
      </c>
      <c r="O77" s="20">
        <v>17010</v>
      </c>
      <c r="P77" s="20">
        <v>10640</v>
      </c>
      <c r="Q77" s="20">
        <v>6370</v>
      </c>
      <c r="R77" s="20">
        <v>8510</v>
      </c>
      <c r="S77" s="21">
        <v>0.72920138888888886</v>
      </c>
      <c r="T77" s="78">
        <v>63003</v>
      </c>
      <c r="U77" s="16" t="s">
        <v>116</v>
      </c>
      <c r="V77" s="1"/>
      <c r="W77" s="20">
        <v>7</v>
      </c>
      <c r="X77" s="20">
        <v>3.7</v>
      </c>
      <c r="Y77" s="23">
        <v>9800</v>
      </c>
      <c r="Z77" s="22">
        <v>10640</v>
      </c>
      <c r="AA77" s="22">
        <v>17010</v>
      </c>
      <c r="AB77" s="22">
        <v>6370</v>
      </c>
      <c r="AC77" s="22">
        <v>8510</v>
      </c>
      <c r="AD77" s="21">
        <v>0.72920138888888886</v>
      </c>
      <c r="AE77" s="78">
        <v>63003</v>
      </c>
      <c r="AF77" s="16" t="s">
        <v>121</v>
      </c>
      <c r="AH77" s="20">
        <v>7</v>
      </c>
      <c r="AI77" s="20">
        <v>19</v>
      </c>
      <c r="AJ77" s="23">
        <v>9800</v>
      </c>
      <c r="AK77" s="22">
        <v>10640</v>
      </c>
      <c r="AL77" s="22">
        <v>6370</v>
      </c>
      <c r="AM77" s="22">
        <v>17010</v>
      </c>
      <c r="AN77" s="22">
        <v>8510</v>
      </c>
      <c r="AO77" s="21">
        <v>0.72920138888888886</v>
      </c>
      <c r="AP77" s="78">
        <v>63003</v>
      </c>
      <c r="AQ77" s="16" t="s">
        <v>126</v>
      </c>
    </row>
    <row r="78" spans="1:43" ht="30" x14ac:dyDescent="0.25">
      <c r="A78" s="20">
        <v>8</v>
      </c>
      <c r="B78" s="81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104</v>
      </c>
      <c r="I78" s="78">
        <v>305119</v>
      </c>
      <c r="J78" s="16" t="s">
        <v>112</v>
      </c>
      <c r="L78" s="20">
        <v>8</v>
      </c>
      <c r="M78" s="20">
        <v>7.8</v>
      </c>
      <c r="N78" s="23">
        <v>19220</v>
      </c>
      <c r="O78" s="20">
        <v>25520</v>
      </c>
      <c r="P78" s="20">
        <v>15950</v>
      </c>
      <c r="Q78" s="20">
        <v>9570</v>
      </c>
      <c r="R78" s="20">
        <v>12750</v>
      </c>
      <c r="S78" s="20" t="s">
        <v>106</v>
      </c>
      <c r="T78" s="78">
        <v>110719</v>
      </c>
      <c r="U78" s="16" t="s">
        <v>117</v>
      </c>
      <c r="V78" s="1"/>
      <c r="W78" s="20">
        <v>8</v>
      </c>
      <c r="X78" s="20">
        <v>3.8</v>
      </c>
      <c r="Y78" s="23">
        <v>19220</v>
      </c>
      <c r="Z78" s="22">
        <v>15950</v>
      </c>
      <c r="AA78" s="22">
        <v>25520</v>
      </c>
      <c r="AB78" s="22">
        <v>9570</v>
      </c>
      <c r="AC78" s="22">
        <v>12750</v>
      </c>
      <c r="AD78" s="20" t="s">
        <v>106</v>
      </c>
      <c r="AE78" s="78">
        <v>110719</v>
      </c>
      <c r="AF78" s="16" t="s">
        <v>122</v>
      </c>
      <c r="AH78" s="20">
        <v>8</v>
      </c>
      <c r="AI78" s="20">
        <v>20</v>
      </c>
      <c r="AJ78" s="23">
        <v>19220</v>
      </c>
      <c r="AK78" s="22">
        <v>15950</v>
      </c>
      <c r="AL78" s="22">
        <v>9570</v>
      </c>
      <c r="AM78" s="22">
        <v>25520</v>
      </c>
      <c r="AN78" s="22">
        <v>12750</v>
      </c>
      <c r="AO78" s="20" t="s">
        <v>106</v>
      </c>
      <c r="AP78" s="78">
        <v>110719</v>
      </c>
      <c r="AQ78" s="16" t="s">
        <v>127</v>
      </c>
    </row>
    <row r="79" spans="1:43" ht="30" x14ac:dyDescent="0.25">
      <c r="A79" s="20">
        <v>9</v>
      </c>
      <c r="B79" s="81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108</v>
      </c>
      <c r="I79" s="78">
        <v>1445360</v>
      </c>
      <c r="J79" s="16" t="s">
        <v>113</v>
      </c>
      <c r="L79" s="20">
        <v>9</v>
      </c>
      <c r="M79" s="20">
        <v>8</v>
      </c>
      <c r="N79" s="23">
        <v>52710</v>
      </c>
      <c r="O79" s="20">
        <v>38270</v>
      </c>
      <c r="P79" s="20">
        <v>23920</v>
      </c>
      <c r="Q79" s="20">
        <v>14350</v>
      </c>
      <c r="R79" s="20">
        <v>19150</v>
      </c>
      <c r="S79" s="20" t="s">
        <v>107</v>
      </c>
      <c r="T79" s="78">
        <v>724520</v>
      </c>
      <c r="U79" s="16" t="s">
        <v>118</v>
      </c>
      <c r="V79" s="1"/>
      <c r="W79" s="20">
        <v>9</v>
      </c>
      <c r="X79" s="20">
        <v>3.9</v>
      </c>
      <c r="Y79" s="23">
        <v>52710</v>
      </c>
      <c r="Z79" s="22">
        <v>23920</v>
      </c>
      <c r="AA79" s="22">
        <v>38270</v>
      </c>
      <c r="AB79" s="22">
        <v>14350</v>
      </c>
      <c r="AC79" s="22">
        <v>19150</v>
      </c>
      <c r="AD79" s="20" t="s">
        <v>107</v>
      </c>
      <c r="AE79" s="78">
        <v>724520</v>
      </c>
      <c r="AF79" s="16" t="s">
        <v>123</v>
      </c>
      <c r="AH79" s="20">
        <v>9</v>
      </c>
      <c r="AI79" s="20">
        <v>21</v>
      </c>
      <c r="AJ79" s="23">
        <v>52710</v>
      </c>
      <c r="AK79" s="22">
        <v>23920</v>
      </c>
      <c r="AL79" s="22">
        <v>14350</v>
      </c>
      <c r="AM79" s="22">
        <v>38270</v>
      </c>
      <c r="AN79" s="22">
        <v>19150</v>
      </c>
      <c r="AO79" s="20" t="s">
        <v>107</v>
      </c>
      <c r="AP79" s="78">
        <v>724520</v>
      </c>
      <c r="AQ79" s="16" t="s">
        <v>128</v>
      </c>
    </row>
    <row r="80" spans="1:43" ht="30" x14ac:dyDescent="0.25">
      <c r="A80" s="20">
        <v>10</v>
      </c>
      <c r="B80" s="81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105</v>
      </c>
      <c r="I80" s="78">
        <v>3463928</v>
      </c>
      <c r="J80" s="16" t="s">
        <v>114</v>
      </c>
      <c r="L80" s="20">
        <v>10</v>
      </c>
      <c r="M80" s="20">
        <v>8.4</v>
      </c>
      <c r="N80" s="23">
        <v>127210</v>
      </c>
      <c r="O80" s="20">
        <v>57410</v>
      </c>
      <c r="P80" s="20">
        <v>35890</v>
      </c>
      <c r="Q80" s="20">
        <v>21520</v>
      </c>
      <c r="R80" s="20">
        <v>28690</v>
      </c>
      <c r="S80" s="20" t="s">
        <v>109</v>
      </c>
      <c r="T80" s="78">
        <v>1735924</v>
      </c>
      <c r="U80" s="16" t="s">
        <v>119</v>
      </c>
      <c r="V80" s="1"/>
      <c r="W80" s="20">
        <v>10</v>
      </c>
      <c r="X80" s="20">
        <v>4</v>
      </c>
      <c r="Y80" s="23">
        <v>127210</v>
      </c>
      <c r="Z80" s="22">
        <v>35890</v>
      </c>
      <c r="AA80" s="22">
        <v>57410</v>
      </c>
      <c r="AB80" s="22">
        <v>21520</v>
      </c>
      <c r="AC80" s="22">
        <v>28690</v>
      </c>
      <c r="AD80" s="20" t="s">
        <v>109</v>
      </c>
      <c r="AE80" s="78">
        <v>1735924</v>
      </c>
      <c r="AF80" s="16" t="s">
        <v>124</v>
      </c>
      <c r="AH80" s="20">
        <v>10</v>
      </c>
      <c r="AI80" s="20">
        <v>22.5</v>
      </c>
      <c r="AJ80" s="23">
        <v>127210</v>
      </c>
      <c r="AK80" s="22">
        <v>35890</v>
      </c>
      <c r="AL80" s="22">
        <v>21520</v>
      </c>
      <c r="AM80" s="22">
        <v>57410</v>
      </c>
      <c r="AN80" s="22">
        <v>28690</v>
      </c>
      <c r="AO80" s="20" t="s">
        <v>109</v>
      </c>
      <c r="AP80" s="78">
        <v>1735924</v>
      </c>
      <c r="AQ80" s="16" t="s">
        <v>129</v>
      </c>
    </row>
    <row r="83" spans="1:43" s="25" customFormat="1" x14ac:dyDescent="0.25">
      <c r="A83" s="25" t="s">
        <v>16</v>
      </c>
      <c r="B83" s="25" t="s">
        <v>137</v>
      </c>
      <c r="C83" s="25" t="s">
        <v>15</v>
      </c>
      <c r="L83" s="32" t="s">
        <v>60</v>
      </c>
      <c r="M83" s="32" t="s">
        <v>61</v>
      </c>
      <c r="N83" s="34"/>
      <c r="O83" s="32"/>
      <c r="P83" s="32"/>
      <c r="Q83" s="32"/>
      <c r="R83" s="32"/>
      <c r="S83" s="32"/>
      <c r="T83" s="32"/>
      <c r="U83" s="32"/>
      <c r="V83" s="32"/>
      <c r="W83" s="36" t="s">
        <v>68</v>
      </c>
      <c r="X83" s="36" t="s">
        <v>69</v>
      </c>
      <c r="Y83" s="36"/>
      <c r="Z83" s="36"/>
      <c r="AA83" s="36"/>
      <c r="AB83" s="36"/>
      <c r="AC83" s="36"/>
      <c r="AD83" s="36"/>
      <c r="AE83" s="36"/>
      <c r="AF83" s="36"/>
      <c r="AH83" s="37" t="s">
        <v>76</v>
      </c>
      <c r="AI83" s="37" t="s">
        <v>77</v>
      </c>
      <c r="AJ83" s="37"/>
      <c r="AK83" s="37"/>
      <c r="AL83" s="37"/>
      <c r="AM83" s="37"/>
      <c r="AN83" s="37"/>
      <c r="AO83" s="37"/>
      <c r="AP83" s="37"/>
    </row>
    <row r="84" spans="1:43" s="3" customFormat="1" x14ac:dyDescent="0.25">
      <c r="L84" s="33"/>
      <c r="M84" s="33"/>
      <c r="N84" s="35"/>
      <c r="O84" s="33"/>
      <c r="P84" s="33"/>
      <c r="Q84" s="33"/>
      <c r="R84" s="33"/>
      <c r="S84" s="33"/>
      <c r="T84" s="33"/>
      <c r="U84" s="33"/>
      <c r="V84" s="33"/>
      <c r="W84" s="4"/>
      <c r="X84" s="4"/>
      <c r="Y84" s="4"/>
      <c r="Z84" s="4"/>
      <c r="AA84" s="4"/>
      <c r="AB84" s="4"/>
      <c r="AC84" s="4"/>
      <c r="AD84" s="4"/>
      <c r="AE84" s="4"/>
      <c r="AF84" s="4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3" ht="15" customHeight="1" x14ac:dyDescent="0.25">
      <c r="A85" s="85" t="s">
        <v>0</v>
      </c>
      <c r="B85" s="87" t="s">
        <v>50</v>
      </c>
      <c r="C85" s="85" t="s">
        <v>1</v>
      </c>
      <c r="D85" s="85" t="s">
        <v>2</v>
      </c>
      <c r="E85" s="85" t="s">
        <v>4</v>
      </c>
      <c r="F85" s="85" t="s">
        <v>3</v>
      </c>
      <c r="G85" s="85" t="s">
        <v>5</v>
      </c>
      <c r="H85" s="85" t="s">
        <v>49</v>
      </c>
      <c r="I85" s="82" t="s">
        <v>159</v>
      </c>
      <c r="J85" s="86" t="s">
        <v>6</v>
      </c>
      <c r="L85" s="85" t="s">
        <v>0</v>
      </c>
      <c r="M85" s="85" t="s">
        <v>61</v>
      </c>
      <c r="N85" s="85" t="s">
        <v>1</v>
      </c>
      <c r="O85" s="85" t="s">
        <v>2</v>
      </c>
      <c r="P85" s="85" t="s">
        <v>4</v>
      </c>
      <c r="Q85" s="85" t="s">
        <v>3</v>
      </c>
      <c r="R85" s="85" t="s">
        <v>5</v>
      </c>
      <c r="S85" s="85" t="s">
        <v>49</v>
      </c>
      <c r="T85" s="82" t="s">
        <v>159</v>
      </c>
      <c r="U85" s="86" t="s">
        <v>6</v>
      </c>
      <c r="V85" s="24"/>
      <c r="W85" s="85" t="s">
        <v>0</v>
      </c>
      <c r="X85" s="85" t="s">
        <v>69</v>
      </c>
      <c r="Y85" s="85" t="s">
        <v>1</v>
      </c>
      <c r="Z85" s="85" t="s">
        <v>2</v>
      </c>
      <c r="AA85" s="85" t="s">
        <v>4</v>
      </c>
      <c r="AB85" s="85" t="s">
        <v>3</v>
      </c>
      <c r="AC85" s="85" t="s">
        <v>5</v>
      </c>
      <c r="AD85" s="85" t="s">
        <v>49</v>
      </c>
      <c r="AE85" s="82" t="s">
        <v>159</v>
      </c>
      <c r="AF85" s="86" t="s">
        <v>6</v>
      </c>
      <c r="AH85" s="85" t="s">
        <v>0</v>
      </c>
      <c r="AI85" s="85" t="s">
        <v>77</v>
      </c>
      <c r="AJ85" s="85" t="s">
        <v>1</v>
      </c>
      <c r="AK85" s="85" t="s">
        <v>2</v>
      </c>
      <c r="AL85" s="85" t="s">
        <v>4</v>
      </c>
      <c r="AM85" s="85" t="s">
        <v>3</v>
      </c>
      <c r="AN85" s="85" t="s">
        <v>5</v>
      </c>
      <c r="AO85" s="85" t="s">
        <v>49</v>
      </c>
      <c r="AP85" s="82" t="s">
        <v>159</v>
      </c>
      <c r="AQ85" s="86" t="s">
        <v>6</v>
      </c>
    </row>
    <row r="86" spans="1:43" x14ac:dyDescent="0.25">
      <c r="A86" s="85"/>
      <c r="B86" s="87"/>
      <c r="C86" s="85"/>
      <c r="D86" s="85"/>
      <c r="E86" s="85"/>
      <c r="F86" s="85"/>
      <c r="G86" s="85"/>
      <c r="H86" s="85"/>
      <c r="I86" s="83"/>
      <c r="J86" s="86"/>
      <c r="L86" s="85"/>
      <c r="M86" s="85"/>
      <c r="N86" s="85"/>
      <c r="O86" s="85"/>
      <c r="P86" s="85"/>
      <c r="Q86" s="85"/>
      <c r="R86" s="85"/>
      <c r="S86" s="85"/>
      <c r="T86" s="83"/>
      <c r="U86" s="86"/>
      <c r="V86" s="24"/>
      <c r="W86" s="85"/>
      <c r="X86" s="85"/>
      <c r="Y86" s="85"/>
      <c r="Z86" s="85"/>
      <c r="AA86" s="85"/>
      <c r="AB86" s="85"/>
      <c r="AC86" s="85"/>
      <c r="AD86" s="85"/>
      <c r="AE86" s="83"/>
      <c r="AF86" s="86"/>
      <c r="AH86" s="85"/>
      <c r="AI86" s="85"/>
      <c r="AJ86" s="85"/>
      <c r="AK86" s="85"/>
      <c r="AL86" s="85"/>
      <c r="AM86" s="85"/>
      <c r="AN86" s="85"/>
      <c r="AO86" s="85"/>
      <c r="AP86" s="83"/>
      <c r="AQ86" s="86"/>
    </row>
    <row r="87" spans="1:43" x14ac:dyDescent="0.25">
      <c r="A87" s="85"/>
      <c r="B87" s="87"/>
      <c r="C87" s="85"/>
      <c r="D87" s="85"/>
      <c r="E87" s="85"/>
      <c r="F87" s="85"/>
      <c r="G87" s="85"/>
      <c r="H87" s="85"/>
      <c r="I87" s="84"/>
      <c r="J87" s="86"/>
      <c r="L87" s="85"/>
      <c r="M87" s="85"/>
      <c r="N87" s="85"/>
      <c r="O87" s="85"/>
      <c r="P87" s="85"/>
      <c r="Q87" s="85"/>
      <c r="R87" s="85"/>
      <c r="S87" s="85"/>
      <c r="T87" s="84"/>
      <c r="U87" s="86"/>
      <c r="V87" s="24"/>
      <c r="W87" s="85"/>
      <c r="X87" s="85"/>
      <c r="Y87" s="85"/>
      <c r="Z87" s="85"/>
      <c r="AA87" s="85"/>
      <c r="AB87" s="85"/>
      <c r="AC87" s="85"/>
      <c r="AD87" s="85"/>
      <c r="AE87" s="84"/>
      <c r="AF87" s="86"/>
      <c r="AH87" s="85"/>
      <c r="AI87" s="85"/>
      <c r="AJ87" s="85"/>
      <c r="AK87" s="85"/>
      <c r="AL87" s="85"/>
      <c r="AM87" s="85"/>
      <c r="AN87" s="85"/>
      <c r="AO87" s="85"/>
      <c r="AP87" s="84"/>
      <c r="AQ87" s="86"/>
    </row>
    <row r="88" spans="1:43" x14ac:dyDescent="0.25">
      <c r="A88" s="20">
        <v>1</v>
      </c>
      <c r="B88" s="81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78">
        <v>2430</v>
      </c>
      <c r="J88" s="16"/>
      <c r="L88" s="20">
        <v>1</v>
      </c>
      <c r="M88" s="20">
        <v>8.1999999999999993</v>
      </c>
      <c r="N88" s="23">
        <v>810</v>
      </c>
      <c r="O88" s="20">
        <v>71680</v>
      </c>
      <c r="P88" s="20">
        <v>89600</v>
      </c>
      <c r="Q88" s="20">
        <v>143360</v>
      </c>
      <c r="R88" s="20">
        <v>53760</v>
      </c>
      <c r="S88" s="21">
        <v>5.6250000000000008E-2</v>
      </c>
      <c r="T88" s="78">
        <v>4860</v>
      </c>
      <c r="U88" s="16"/>
      <c r="V88" s="1"/>
      <c r="W88" s="20">
        <v>1</v>
      </c>
      <c r="X88" s="20">
        <v>4</v>
      </c>
      <c r="Y88" s="23">
        <v>810</v>
      </c>
      <c r="Z88" s="20">
        <v>71680</v>
      </c>
      <c r="AA88" s="20">
        <v>143360</v>
      </c>
      <c r="AB88" s="20">
        <v>89600</v>
      </c>
      <c r="AC88" s="20">
        <v>53760</v>
      </c>
      <c r="AD88" s="21">
        <v>5.6250000000000008E-2</v>
      </c>
      <c r="AE88" s="78">
        <v>4860</v>
      </c>
      <c r="AF88" s="16"/>
      <c r="AH88" s="20">
        <v>1</v>
      </c>
      <c r="AI88" s="20">
        <v>20.5</v>
      </c>
      <c r="AJ88" s="23">
        <v>810</v>
      </c>
      <c r="AK88" s="20">
        <v>71680</v>
      </c>
      <c r="AL88" s="20">
        <v>53760</v>
      </c>
      <c r="AM88" s="20">
        <v>143360</v>
      </c>
      <c r="AN88" s="20">
        <v>53760</v>
      </c>
      <c r="AO88" s="21">
        <v>5.6250000000000008E-2</v>
      </c>
      <c r="AP88" s="78">
        <v>4860</v>
      </c>
      <c r="AQ88" s="16"/>
    </row>
    <row r="89" spans="1:43" x14ac:dyDescent="0.25">
      <c r="A89" s="20">
        <v>2</v>
      </c>
      <c r="B89" s="81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78">
        <v>9720</v>
      </c>
      <c r="J89" s="16"/>
      <c r="L89" s="20">
        <v>2</v>
      </c>
      <c r="M89" s="20">
        <v>8.4</v>
      </c>
      <c r="N89" s="23">
        <v>2220</v>
      </c>
      <c r="O89" s="20">
        <v>107520</v>
      </c>
      <c r="P89" s="20">
        <v>135680</v>
      </c>
      <c r="Q89" s="20">
        <v>215040</v>
      </c>
      <c r="R89" s="20">
        <v>81920</v>
      </c>
      <c r="S89" s="21">
        <v>0.22500000000000003</v>
      </c>
      <c r="T89" s="78">
        <v>19440</v>
      </c>
      <c r="U89" s="16"/>
      <c r="V89" s="1"/>
      <c r="W89" s="20">
        <v>2</v>
      </c>
      <c r="X89" s="20">
        <v>4.2</v>
      </c>
      <c r="Y89" s="23">
        <v>2220</v>
      </c>
      <c r="Z89" s="20">
        <v>107520</v>
      </c>
      <c r="AA89" s="20">
        <v>215040</v>
      </c>
      <c r="AB89" s="20">
        <v>135680</v>
      </c>
      <c r="AC89" s="20">
        <v>81920</v>
      </c>
      <c r="AD89" s="21">
        <v>0.22500000000000003</v>
      </c>
      <c r="AE89" s="78">
        <v>19440</v>
      </c>
      <c r="AF89" s="16"/>
      <c r="AH89" s="20">
        <v>2</v>
      </c>
      <c r="AI89" s="20">
        <v>21</v>
      </c>
      <c r="AJ89" s="23">
        <v>2220</v>
      </c>
      <c r="AK89" s="20">
        <v>107520</v>
      </c>
      <c r="AL89" s="20">
        <v>81920</v>
      </c>
      <c r="AM89" s="20">
        <v>215040</v>
      </c>
      <c r="AN89" s="20">
        <v>81920</v>
      </c>
      <c r="AO89" s="21">
        <v>0.22500000000000003</v>
      </c>
      <c r="AP89" s="78">
        <v>19440</v>
      </c>
      <c r="AQ89" s="16"/>
    </row>
    <row r="90" spans="1:43" x14ac:dyDescent="0.25">
      <c r="A90" s="20">
        <v>3</v>
      </c>
      <c r="B90" s="81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78">
        <v>38880</v>
      </c>
      <c r="J90" s="16"/>
      <c r="L90" s="20">
        <v>3</v>
      </c>
      <c r="M90" s="20">
        <v>9</v>
      </c>
      <c r="N90" s="23">
        <v>6000</v>
      </c>
      <c r="O90" s="20">
        <v>161280</v>
      </c>
      <c r="P90" s="20">
        <v>202240</v>
      </c>
      <c r="Q90" s="20">
        <v>322560</v>
      </c>
      <c r="R90" s="20">
        <v>120320</v>
      </c>
      <c r="S90" s="21">
        <v>0.90000000000000013</v>
      </c>
      <c r="T90" s="78">
        <v>77760</v>
      </c>
      <c r="U90" s="16"/>
      <c r="V90" s="1"/>
      <c r="W90" s="20">
        <v>3</v>
      </c>
      <c r="X90" s="20">
        <v>4.5</v>
      </c>
      <c r="Y90" s="23">
        <v>6000</v>
      </c>
      <c r="Z90" s="20">
        <v>161280</v>
      </c>
      <c r="AA90" s="20">
        <v>322560</v>
      </c>
      <c r="AB90" s="20">
        <v>202240</v>
      </c>
      <c r="AC90" s="22">
        <v>120320</v>
      </c>
      <c r="AD90" s="21">
        <v>0.90000000000000013</v>
      </c>
      <c r="AE90" s="78">
        <v>77760</v>
      </c>
      <c r="AF90" s="16"/>
      <c r="AH90" s="20">
        <v>3</v>
      </c>
      <c r="AI90" s="20">
        <v>21.5</v>
      </c>
      <c r="AJ90" s="23">
        <v>6000</v>
      </c>
      <c r="AK90" s="22">
        <v>161280</v>
      </c>
      <c r="AL90" s="20">
        <v>120320</v>
      </c>
      <c r="AM90" s="20">
        <v>322560</v>
      </c>
      <c r="AN90" s="20">
        <v>120320</v>
      </c>
      <c r="AO90" s="21">
        <v>0.90000000000000013</v>
      </c>
      <c r="AP90" s="78">
        <v>77760</v>
      </c>
      <c r="AQ90" s="16"/>
    </row>
    <row r="91" spans="1:43" ht="30" x14ac:dyDescent="0.25">
      <c r="A91" s="20">
        <v>4</v>
      </c>
      <c r="B91" s="81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78">
        <v>53568</v>
      </c>
      <c r="J91" s="16"/>
      <c r="L91" s="20">
        <v>4</v>
      </c>
      <c r="M91" s="20">
        <v>9.6</v>
      </c>
      <c r="N91" s="23">
        <v>11760</v>
      </c>
      <c r="O91" s="20">
        <v>243200</v>
      </c>
      <c r="P91" s="20">
        <v>302080</v>
      </c>
      <c r="Q91" s="20">
        <v>483840</v>
      </c>
      <c r="R91" s="20">
        <v>181760</v>
      </c>
      <c r="S91" s="21" t="s">
        <v>144</v>
      </c>
      <c r="T91" s="78">
        <v>107136</v>
      </c>
      <c r="U91" s="16"/>
      <c r="V91" s="1"/>
      <c r="W91" s="20">
        <v>4</v>
      </c>
      <c r="X91" s="20">
        <v>4.7</v>
      </c>
      <c r="Y91" s="23">
        <v>11760</v>
      </c>
      <c r="Z91" s="20">
        <v>243200</v>
      </c>
      <c r="AA91" s="20">
        <v>483840</v>
      </c>
      <c r="AB91" s="22">
        <v>302080</v>
      </c>
      <c r="AC91" s="22">
        <v>181760</v>
      </c>
      <c r="AD91" s="21" t="s">
        <v>144</v>
      </c>
      <c r="AE91" s="78">
        <v>107136</v>
      </c>
      <c r="AF91" s="16"/>
      <c r="AH91" s="20">
        <v>4</v>
      </c>
      <c r="AI91" s="20">
        <v>22</v>
      </c>
      <c r="AJ91" s="23">
        <v>11760</v>
      </c>
      <c r="AK91" s="22">
        <v>243200</v>
      </c>
      <c r="AL91" s="20">
        <v>181760</v>
      </c>
      <c r="AM91" s="22">
        <v>483840</v>
      </c>
      <c r="AN91" s="20">
        <v>181760</v>
      </c>
      <c r="AO91" s="21" t="s">
        <v>144</v>
      </c>
      <c r="AP91" s="78">
        <v>107136</v>
      </c>
      <c r="AQ91" s="16"/>
    </row>
    <row r="92" spans="1:43" ht="30" x14ac:dyDescent="0.25">
      <c r="A92" s="20">
        <v>5</v>
      </c>
      <c r="B92" s="81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138</v>
      </c>
      <c r="I92" s="78">
        <v>92171</v>
      </c>
      <c r="J92" s="16"/>
      <c r="L92" s="20">
        <v>5</v>
      </c>
      <c r="M92" s="20">
        <v>10</v>
      </c>
      <c r="N92" s="23">
        <v>23010</v>
      </c>
      <c r="O92" s="20">
        <v>363520</v>
      </c>
      <c r="P92" s="20">
        <v>453120</v>
      </c>
      <c r="Q92" s="20">
        <v>727040</v>
      </c>
      <c r="R92" s="20">
        <v>271360</v>
      </c>
      <c r="S92" s="21" t="s">
        <v>146</v>
      </c>
      <c r="T92" s="78">
        <v>210971</v>
      </c>
      <c r="U92" s="16"/>
      <c r="V92" s="1"/>
      <c r="W92" s="20">
        <v>5</v>
      </c>
      <c r="X92" s="20">
        <v>5</v>
      </c>
      <c r="Y92" s="23">
        <v>23010</v>
      </c>
      <c r="Z92" s="22">
        <v>363520</v>
      </c>
      <c r="AA92" s="22">
        <v>727040</v>
      </c>
      <c r="AB92" s="22">
        <v>453120</v>
      </c>
      <c r="AC92" s="22">
        <v>271360</v>
      </c>
      <c r="AD92" s="21" t="s">
        <v>146</v>
      </c>
      <c r="AE92" s="78">
        <v>210971</v>
      </c>
      <c r="AF92" s="16"/>
      <c r="AH92" s="20">
        <v>5</v>
      </c>
      <c r="AI92" s="20">
        <v>22.5</v>
      </c>
      <c r="AJ92" s="23">
        <v>23010</v>
      </c>
      <c r="AK92" s="22">
        <v>363520</v>
      </c>
      <c r="AL92" s="22">
        <v>271360</v>
      </c>
      <c r="AM92" s="22">
        <v>727040</v>
      </c>
      <c r="AN92" s="22">
        <v>271360</v>
      </c>
      <c r="AO92" s="21" t="s">
        <v>146</v>
      </c>
      <c r="AP92" s="78">
        <v>210971</v>
      </c>
      <c r="AQ92" s="16"/>
    </row>
    <row r="93" spans="1:43" ht="30" x14ac:dyDescent="0.25">
      <c r="A93" s="20">
        <v>6</v>
      </c>
      <c r="B93" s="81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139</v>
      </c>
      <c r="I93" s="78">
        <v>149749</v>
      </c>
      <c r="J93" s="16"/>
      <c r="L93" s="20">
        <v>6</v>
      </c>
      <c r="M93" s="20">
        <v>11</v>
      </c>
      <c r="N93" s="23">
        <v>44910</v>
      </c>
      <c r="O93" s="20">
        <v>545280</v>
      </c>
      <c r="P93" s="20">
        <v>680960</v>
      </c>
      <c r="Q93" s="20">
        <v>1088000</v>
      </c>
      <c r="R93" s="20">
        <v>407040</v>
      </c>
      <c r="S93" s="21" t="s">
        <v>145</v>
      </c>
      <c r="T93" s="78">
        <v>236149</v>
      </c>
      <c r="U93" s="16"/>
      <c r="V93" s="1"/>
      <c r="W93" s="20">
        <v>6</v>
      </c>
      <c r="X93" s="20">
        <v>5.2</v>
      </c>
      <c r="Y93" s="23">
        <v>44910</v>
      </c>
      <c r="Z93" s="22">
        <v>545280</v>
      </c>
      <c r="AA93" s="22">
        <v>1088000</v>
      </c>
      <c r="AB93" s="22">
        <v>680960</v>
      </c>
      <c r="AC93" s="22">
        <v>407040</v>
      </c>
      <c r="AD93" s="21" t="s">
        <v>145</v>
      </c>
      <c r="AE93" s="78">
        <v>236149</v>
      </c>
      <c r="AF93" s="16"/>
      <c r="AH93" s="20">
        <v>6</v>
      </c>
      <c r="AI93" s="20">
        <v>23</v>
      </c>
      <c r="AJ93" s="23">
        <v>44910</v>
      </c>
      <c r="AK93" s="22">
        <v>545280</v>
      </c>
      <c r="AL93" s="22">
        <v>407040</v>
      </c>
      <c r="AM93" s="22">
        <v>1088000</v>
      </c>
      <c r="AN93" s="22">
        <v>407040</v>
      </c>
      <c r="AO93" s="21" t="s">
        <v>145</v>
      </c>
      <c r="AP93" s="78">
        <v>236149</v>
      </c>
      <c r="AQ93" s="16"/>
    </row>
    <row r="94" spans="1:43" ht="30" x14ac:dyDescent="0.25">
      <c r="A94" s="20">
        <v>7</v>
      </c>
      <c r="B94" s="81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140</v>
      </c>
      <c r="I94" s="78">
        <v>226503</v>
      </c>
      <c r="J94" s="16"/>
      <c r="L94" s="20">
        <v>7</v>
      </c>
      <c r="M94" s="20">
        <v>12</v>
      </c>
      <c r="N94" s="23">
        <v>88200</v>
      </c>
      <c r="O94" s="20">
        <v>816640</v>
      </c>
      <c r="P94" s="20">
        <v>1021440</v>
      </c>
      <c r="Q94" s="20">
        <v>1633280</v>
      </c>
      <c r="R94" s="20">
        <v>611840</v>
      </c>
      <c r="S94" s="21" t="s">
        <v>147</v>
      </c>
      <c r="T94" s="78">
        <v>399303</v>
      </c>
      <c r="U94" s="16"/>
      <c r="V94" s="1"/>
      <c r="W94" s="20">
        <v>7</v>
      </c>
      <c r="X94" s="20">
        <v>5.5</v>
      </c>
      <c r="Y94" s="23">
        <v>88200</v>
      </c>
      <c r="Z94" s="22">
        <v>816640</v>
      </c>
      <c r="AA94" s="22">
        <v>1633280</v>
      </c>
      <c r="AB94" s="22">
        <v>1021440</v>
      </c>
      <c r="AC94" s="22">
        <v>611840</v>
      </c>
      <c r="AD94" s="21" t="s">
        <v>147</v>
      </c>
      <c r="AE94" s="78">
        <v>399303</v>
      </c>
      <c r="AF94" s="16"/>
      <c r="AH94" s="20">
        <v>7</v>
      </c>
      <c r="AI94" s="20">
        <v>23.5</v>
      </c>
      <c r="AJ94" s="23">
        <v>88200</v>
      </c>
      <c r="AK94" s="22">
        <v>816640</v>
      </c>
      <c r="AL94" s="22">
        <v>611840</v>
      </c>
      <c r="AM94" s="22">
        <v>1633280</v>
      </c>
      <c r="AN94" s="22">
        <v>611840</v>
      </c>
      <c r="AO94" s="21" t="s">
        <v>147</v>
      </c>
      <c r="AP94" s="78">
        <v>399303</v>
      </c>
      <c r="AQ94" s="16"/>
    </row>
    <row r="95" spans="1:43" ht="30" x14ac:dyDescent="0.25">
      <c r="A95" s="20">
        <v>8</v>
      </c>
      <c r="B95" s="81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141</v>
      </c>
      <c r="I95" s="78">
        <v>564319</v>
      </c>
      <c r="J95" s="16"/>
      <c r="L95" s="20">
        <v>8</v>
      </c>
      <c r="M95" s="20">
        <v>12.6</v>
      </c>
      <c r="N95" s="23">
        <v>172950</v>
      </c>
      <c r="O95" s="20">
        <v>1223680</v>
      </c>
      <c r="P95" s="20">
        <v>1530880</v>
      </c>
      <c r="Q95" s="20">
        <v>2449920</v>
      </c>
      <c r="R95" s="20">
        <v>919040</v>
      </c>
      <c r="S95" s="20" t="s">
        <v>148</v>
      </c>
      <c r="T95" s="78">
        <v>737119</v>
      </c>
      <c r="U95" s="16"/>
      <c r="V95" s="1"/>
      <c r="W95" s="20">
        <v>8</v>
      </c>
      <c r="X95" s="20">
        <v>5.6</v>
      </c>
      <c r="Y95" s="23">
        <v>172950</v>
      </c>
      <c r="Z95" s="22">
        <v>1223680</v>
      </c>
      <c r="AA95" s="22">
        <v>2449920</v>
      </c>
      <c r="AB95" s="22">
        <v>1530880</v>
      </c>
      <c r="AC95" s="22">
        <v>919040</v>
      </c>
      <c r="AD95" s="20" t="s">
        <v>148</v>
      </c>
      <c r="AE95" s="78">
        <v>737119</v>
      </c>
      <c r="AF95" s="16"/>
      <c r="AH95" s="20">
        <v>8</v>
      </c>
      <c r="AI95" s="20">
        <v>24</v>
      </c>
      <c r="AJ95" s="23">
        <v>172950</v>
      </c>
      <c r="AK95" s="22">
        <v>1223680</v>
      </c>
      <c r="AL95" s="22">
        <v>919040</v>
      </c>
      <c r="AM95" s="22">
        <v>2449920</v>
      </c>
      <c r="AN95" s="22">
        <v>919040</v>
      </c>
      <c r="AO95" s="20" t="s">
        <v>148</v>
      </c>
      <c r="AP95" s="78">
        <v>737119</v>
      </c>
      <c r="AQ95" s="16"/>
    </row>
    <row r="96" spans="1:43" ht="30" x14ac:dyDescent="0.25">
      <c r="A96" s="20">
        <v>9</v>
      </c>
      <c r="B96" s="81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142</v>
      </c>
      <c r="I96" s="78">
        <v>1618160</v>
      </c>
      <c r="J96" s="16"/>
      <c r="L96" s="20">
        <v>9</v>
      </c>
      <c r="M96" s="20">
        <v>13.6</v>
      </c>
      <c r="N96" s="23">
        <v>474390</v>
      </c>
      <c r="O96" s="20">
        <v>1838080</v>
      </c>
      <c r="P96" s="20">
        <v>2296320</v>
      </c>
      <c r="Q96" s="20">
        <v>3673600</v>
      </c>
      <c r="R96" s="20">
        <v>1377280</v>
      </c>
      <c r="S96" s="20" t="s">
        <v>149</v>
      </c>
      <c r="T96" s="78">
        <v>1790960</v>
      </c>
      <c r="U96" s="16"/>
      <c r="V96" s="1"/>
      <c r="W96" s="20">
        <v>9</v>
      </c>
      <c r="X96" s="20">
        <v>5.8</v>
      </c>
      <c r="Y96" s="23">
        <v>474390</v>
      </c>
      <c r="Z96" s="22">
        <v>1838080</v>
      </c>
      <c r="AA96" s="22">
        <v>3673600</v>
      </c>
      <c r="AB96" s="22">
        <v>2296320</v>
      </c>
      <c r="AC96" s="22">
        <v>1377280</v>
      </c>
      <c r="AD96" s="20" t="s">
        <v>149</v>
      </c>
      <c r="AE96" s="78">
        <v>1790960</v>
      </c>
      <c r="AF96" s="16"/>
      <c r="AH96" s="20">
        <v>9</v>
      </c>
      <c r="AI96" s="20">
        <v>24.5</v>
      </c>
      <c r="AJ96" s="23">
        <v>474390</v>
      </c>
      <c r="AK96" s="22">
        <v>1838080</v>
      </c>
      <c r="AL96" s="22">
        <v>1377280</v>
      </c>
      <c r="AM96" s="22">
        <v>3673600</v>
      </c>
      <c r="AN96" s="22">
        <v>1377280</v>
      </c>
      <c r="AO96" s="20" t="s">
        <v>149</v>
      </c>
      <c r="AP96" s="78">
        <v>1790960</v>
      </c>
      <c r="AQ96" s="16"/>
    </row>
    <row r="97" spans="1:43" ht="30" x14ac:dyDescent="0.25">
      <c r="A97" s="20">
        <v>10</v>
      </c>
      <c r="B97" s="81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143</v>
      </c>
      <c r="I97" s="78">
        <v>5191928</v>
      </c>
      <c r="J97" s="16"/>
      <c r="L97" s="20">
        <v>10</v>
      </c>
      <c r="M97" s="20">
        <v>14</v>
      </c>
      <c r="N97" s="23">
        <v>1144890</v>
      </c>
      <c r="O97" s="20">
        <v>2754560</v>
      </c>
      <c r="P97" s="20">
        <v>3445760</v>
      </c>
      <c r="Q97" s="20">
        <v>5511680</v>
      </c>
      <c r="R97" s="20">
        <v>2065920</v>
      </c>
      <c r="S97" s="20" t="s">
        <v>150</v>
      </c>
      <c r="T97" s="78">
        <v>5364728</v>
      </c>
      <c r="U97" s="16"/>
      <c r="V97" s="1"/>
      <c r="W97" s="20">
        <v>10</v>
      </c>
      <c r="X97" s="20">
        <v>6</v>
      </c>
      <c r="Y97" s="23">
        <v>1144890</v>
      </c>
      <c r="Z97" s="22">
        <v>2754560</v>
      </c>
      <c r="AA97" s="22">
        <v>5511680</v>
      </c>
      <c r="AB97" s="22">
        <v>3445760</v>
      </c>
      <c r="AC97" s="22">
        <v>2065920</v>
      </c>
      <c r="AD97" s="20" t="s">
        <v>150</v>
      </c>
      <c r="AE97" s="78">
        <v>5364728</v>
      </c>
      <c r="AF97" s="16"/>
      <c r="AH97" s="20">
        <v>10</v>
      </c>
      <c r="AI97" s="20">
        <v>25</v>
      </c>
      <c r="AJ97" s="23">
        <v>1144890</v>
      </c>
      <c r="AK97" s="22">
        <v>2754560</v>
      </c>
      <c r="AL97" s="22">
        <v>2065920</v>
      </c>
      <c r="AM97" s="22">
        <v>5511680</v>
      </c>
      <c r="AN97" s="22">
        <v>2065920</v>
      </c>
      <c r="AO97" s="20" t="s">
        <v>150</v>
      </c>
      <c r="AP97" s="78">
        <v>5364728</v>
      </c>
      <c r="AQ97" s="16"/>
    </row>
  </sheetData>
  <mergeCells count="162">
    <mergeCell ref="R68:R70"/>
    <mergeCell ref="S68:S70"/>
    <mergeCell ref="U68:U70"/>
    <mergeCell ref="W68:W70"/>
    <mergeCell ref="AL68:AL70"/>
    <mergeCell ref="AM68:AM70"/>
    <mergeCell ref="AN68:AN70"/>
    <mergeCell ref="AO68:AO70"/>
    <mergeCell ref="AQ68:AQ70"/>
    <mergeCell ref="AD68:AD70"/>
    <mergeCell ref="AF68:AF70"/>
    <mergeCell ref="AH68:AH70"/>
    <mergeCell ref="AI68:AI70"/>
    <mergeCell ref="AJ68:AJ70"/>
    <mergeCell ref="AK68:AK70"/>
    <mergeCell ref="H68:H70"/>
    <mergeCell ref="J68:J70"/>
    <mergeCell ref="L68:L70"/>
    <mergeCell ref="M68:M70"/>
    <mergeCell ref="N68:N70"/>
    <mergeCell ref="O68:O70"/>
    <mergeCell ref="AN51:AN53"/>
    <mergeCell ref="AO51:AO53"/>
    <mergeCell ref="AQ51:AQ53"/>
    <mergeCell ref="AJ51:AJ53"/>
    <mergeCell ref="AK51:AK53"/>
    <mergeCell ref="AL51:AL53"/>
    <mergeCell ref="AM51:AM53"/>
    <mergeCell ref="O51:O53"/>
    <mergeCell ref="P51:P53"/>
    <mergeCell ref="Q51:Q53"/>
    <mergeCell ref="X68:X70"/>
    <mergeCell ref="Y68:Y70"/>
    <mergeCell ref="Z68:Z70"/>
    <mergeCell ref="AA68:AA70"/>
    <mergeCell ref="AB68:AB70"/>
    <mergeCell ref="AC68:AC70"/>
    <mergeCell ref="P68:P70"/>
    <mergeCell ref="Q68:Q70"/>
    <mergeCell ref="A68:A70"/>
    <mergeCell ref="B68:B70"/>
    <mergeCell ref="C68:C70"/>
    <mergeCell ref="D68:D70"/>
    <mergeCell ref="E68:E70"/>
    <mergeCell ref="F68:F70"/>
    <mergeCell ref="G68:G70"/>
    <mergeCell ref="AH51:AH53"/>
    <mergeCell ref="AI51:AI53"/>
    <mergeCell ref="Z51:Z53"/>
    <mergeCell ref="AA51:AA53"/>
    <mergeCell ref="AB51:AB53"/>
    <mergeCell ref="AC51:AC53"/>
    <mergeCell ref="AD51:AD53"/>
    <mergeCell ref="AF51:AF53"/>
    <mergeCell ref="R51:R53"/>
    <mergeCell ref="S51:S53"/>
    <mergeCell ref="U51:U53"/>
    <mergeCell ref="W51:W53"/>
    <mergeCell ref="X51:X53"/>
    <mergeCell ref="Y51:Y53"/>
    <mergeCell ref="L51:L53"/>
    <mergeCell ref="M51:M53"/>
    <mergeCell ref="N51:N53"/>
    <mergeCell ref="AQ34:AQ36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AJ34:AJ36"/>
    <mergeCell ref="AK34:AK36"/>
    <mergeCell ref="AL34:AL36"/>
    <mergeCell ref="AM34:AM36"/>
    <mergeCell ref="AN34:AN36"/>
    <mergeCell ref="AO34:AO36"/>
    <mergeCell ref="AB34:AB36"/>
    <mergeCell ref="AC34:AC36"/>
    <mergeCell ref="AD34:AD36"/>
    <mergeCell ref="AF34:AF36"/>
    <mergeCell ref="AH34:AH36"/>
    <mergeCell ref="AI34:AI36"/>
    <mergeCell ref="Q34:Q36"/>
    <mergeCell ref="S34:S36"/>
    <mergeCell ref="X34:X36"/>
    <mergeCell ref="Y34:Y36"/>
    <mergeCell ref="Z34:Z36"/>
    <mergeCell ref="AA34:AA36"/>
    <mergeCell ref="H34:H36"/>
    <mergeCell ref="A1:I1"/>
    <mergeCell ref="L34:L36"/>
    <mergeCell ref="M34:M36"/>
    <mergeCell ref="N34:N36"/>
    <mergeCell ref="O34:O36"/>
    <mergeCell ref="P34:P36"/>
    <mergeCell ref="R34:R36"/>
    <mergeCell ref="U34:U36"/>
    <mergeCell ref="W34:W36"/>
    <mergeCell ref="J34:J36"/>
    <mergeCell ref="A34:A36"/>
    <mergeCell ref="B34:B36"/>
    <mergeCell ref="C34:C36"/>
    <mergeCell ref="D34:D36"/>
    <mergeCell ref="E34:E36"/>
    <mergeCell ref="F34:F36"/>
    <mergeCell ref="G34:G36"/>
    <mergeCell ref="K1:N1"/>
    <mergeCell ref="I34:I36"/>
    <mergeCell ref="M85:M87"/>
    <mergeCell ref="N85:N87"/>
    <mergeCell ref="O85:O87"/>
    <mergeCell ref="P85:P87"/>
    <mergeCell ref="Q85:Q87"/>
    <mergeCell ref="R85:R87"/>
    <mergeCell ref="S85:S87"/>
    <mergeCell ref="U85:U87"/>
    <mergeCell ref="A85:A87"/>
    <mergeCell ref="B85:B87"/>
    <mergeCell ref="C85:C87"/>
    <mergeCell ref="D85:D87"/>
    <mergeCell ref="E85:E87"/>
    <mergeCell ref="F85:F87"/>
    <mergeCell ref="G85:G87"/>
    <mergeCell ref="H85:H87"/>
    <mergeCell ref="J85:J87"/>
    <mergeCell ref="AQ85:AQ87"/>
    <mergeCell ref="W85:W87"/>
    <mergeCell ref="X85:X87"/>
    <mergeCell ref="Y85:Y87"/>
    <mergeCell ref="Z85:Z87"/>
    <mergeCell ref="AA85:AA87"/>
    <mergeCell ref="AB85:AB87"/>
    <mergeCell ref="AC85:AC87"/>
    <mergeCell ref="AD85:AD87"/>
    <mergeCell ref="AF85:AF87"/>
    <mergeCell ref="T34:T36"/>
    <mergeCell ref="AE34:AE36"/>
    <mergeCell ref="AP34:AP36"/>
    <mergeCell ref="AP51:AP53"/>
    <mergeCell ref="AE51:AE53"/>
    <mergeCell ref="T51:T53"/>
    <mergeCell ref="I51:I53"/>
    <mergeCell ref="I68:I70"/>
    <mergeCell ref="I85:I87"/>
    <mergeCell ref="T85:T87"/>
    <mergeCell ref="T68:T70"/>
    <mergeCell ref="AE68:AE70"/>
    <mergeCell ref="AE85:AE87"/>
    <mergeCell ref="AP85:AP87"/>
    <mergeCell ref="AP68:AP70"/>
    <mergeCell ref="AH85:AH87"/>
    <mergeCell ref="AI85:AI87"/>
    <mergeCell ref="AJ85:AJ87"/>
    <mergeCell ref="AK85:AK87"/>
    <mergeCell ref="AL85:AL87"/>
    <mergeCell ref="AM85:AM87"/>
    <mergeCell ref="AN85:AN87"/>
    <mergeCell ref="AO85:AO87"/>
    <mergeCell ref="L85:L8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workbookViewId="0">
      <pane ySplit="1" topLeftCell="A86" activePane="bottomLeft" state="frozen"/>
      <selection pane="bottomLeft" activeCell="K96" sqref="K96:K105"/>
    </sheetView>
    <sheetView workbookViewId="1"/>
  </sheetViews>
  <sheetFormatPr defaultRowHeight="15" x14ac:dyDescent="0.25"/>
  <cols>
    <col min="3" max="3" width="19.140625" bestFit="1" customWidth="1"/>
    <col min="4" max="4" width="12" style="76" bestFit="1" customWidth="1"/>
    <col min="13" max="13" width="9.140625" style="59"/>
    <col min="18" max="18" width="11.5703125" bestFit="1" customWidth="1"/>
  </cols>
  <sheetData>
    <row r="1" spans="1:18" x14ac:dyDescent="0.25">
      <c r="A1" t="s">
        <v>153</v>
      </c>
      <c r="B1" t="s">
        <v>161</v>
      </c>
      <c r="C1" t="s">
        <v>162</v>
      </c>
      <c r="D1" s="76" t="s">
        <v>221</v>
      </c>
      <c r="G1" t="s">
        <v>152</v>
      </c>
      <c r="H1" t="s">
        <v>151</v>
      </c>
      <c r="I1" t="s">
        <v>153</v>
      </c>
      <c r="J1" t="s">
        <v>181</v>
      </c>
      <c r="O1">
        <v>118020</v>
      </c>
      <c r="P1">
        <f>O1-(24*60*60)</f>
        <v>31620</v>
      </c>
      <c r="Q1">
        <f>P1/1440</f>
        <v>21.958333333333332</v>
      </c>
      <c r="R1" s="59">
        <f>Q1/1440</f>
        <v>1.5248842592592592E-2</v>
      </c>
    </row>
    <row r="2" spans="1:18" x14ac:dyDescent="0.25">
      <c r="A2">
        <v>16.666666666666668</v>
      </c>
      <c r="B2">
        <f>A2/1440</f>
        <v>1.1574074074074075E-2</v>
      </c>
      <c r="C2" s="56">
        <f>A2/1440</f>
        <v>1.1574074074074075E-2</v>
      </c>
      <c r="D2" s="79"/>
      <c r="H2">
        <v>3</v>
      </c>
      <c r="K2">
        <v>6</v>
      </c>
      <c r="L2">
        <f>K2*H2*60</f>
        <v>1080</v>
      </c>
      <c r="M2" s="59">
        <f>SUM(L:L)</f>
        <v>10740.056168981491</v>
      </c>
      <c r="O2">
        <v>353940</v>
      </c>
      <c r="Q2">
        <f>O2/1440</f>
        <v>245.79166666666666</v>
      </c>
      <c r="R2" s="59">
        <v>245.79166666666666</v>
      </c>
    </row>
    <row r="3" spans="1:18" x14ac:dyDescent="0.25">
      <c r="A3">
        <v>24</v>
      </c>
      <c r="B3">
        <f t="shared" ref="B3:B21" si="0">A3/1440</f>
        <v>1.6666666666666666E-2</v>
      </c>
      <c r="C3" s="56">
        <f t="shared" ref="C3:C21" si="1">A3/1440</f>
        <v>1.6666666666666666E-2</v>
      </c>
      <c r="I3">
        <v>60</v>
      </c>
      <c r="K3">
        <v>55</v>
      </c>
      <c r="L3">
        <f>K3*I3</f>
        <v>3300</v>
      </c>
      <c r="M3" s="59">
        <f>M2/60</f>
        <v>179.00093614969151</v>
      </c>
      <c r="O3">
        <v>1061700</v>
      </c>
      <c r="Q3">
        <f>O3/1440</f>
        <v>737.29166666666663</v>
      </c>
      <c r="R3" s="59">
        <v>737.29166666666663</v>
      </c>
    </row>
    <row r="4" spans="1:18" x14ac:dyDescent="0.25">
      <c r="A4">
        <v>26.666666666666668</v>
      </c>
      <c r="B4">
        <f t="shared" si="0"/>
        <v>1.8518518518518521E-2</v>
      </c>
      <c r="C4" s="56">
        <f t="shared" si="1"/>
        <v>1.8518518518518521E-2</v>
      </c>
      <c r="I4">
        <v>30</v>
      </c>
      <c r="K4">
        <v>37</v>
      </c>
      <c r="L4">
        <f>K4*I4</f>
        <v>1110</v>
      </c>
      <c r="M4" s="59">
        <f>M3/24</f>
        <v>7.45837233957048</v>
      </c>
      <c r="O4">
        <v>3185100</v>
      </c>
      <c r="Q4">
        <f>O4/1440</f>
        <v>2211.875</v>
      </c>
      <c r="R4" s="59">
        <v>2211.875</v>
      </c>
    </row>
    <row r="5" spans="1:18" x14ac:dyDescent="0.25">
      <c r="A5">
        <v>33.333333333333336</v>
      </c>
      <c r="B5">
        <f t="shared" si="0"/>
        <v>2.314814814814815E-2</v>
      </c>
      <c r="C5" s="56">
        <f t="shared" si="1"/>
        <v>2.314814814814815E-2</v>
      </c>
      <c r="I5">
        <v>15</v>
      </c>
      <c r="K5">
        <v>60</v>
      </c>
      <c r="L5">
        <f>K5*I5</f>
        <v>900</v>
      </c>
      <c r="O5">
        <v>7962720</v>
      </c>
      <c r="Q5">
        <f>O5/1440</f>
        <v>5529.666666666667</v>
      </c>
      <c r="R5" s="59">
        <v>5529.666666666667</v>
      </c>
    </row>
    <row r="6" spans="1:18" x14ac:dyDescent="0.25">
      <c r="A6">
        <v>40</v>
      </c>
      <c r="B6">
        <f t="shared" si="0"/>
        <v>2.7777777777777776E-2</v>
      </c>
      <c r="C6" s="56">
        <f t="shared" si="1"/>
        <v>2.7777777777777776E-2</v>
      </c>
      <c r="I6">
        <v>10</v>
      </c>
      <c r="K6">
        <v>311</v>
      </c>
      <c r="L6">
        <f>K6*I6</f>
        <v>3110</v>
      </c>
    </row>
    <row r="7" spans="1:18" x14ac:dyDescent="0.25">
      <c r="A7">
        <v>46.666666666666664</v>
      </c>
      <c r="B7">
        <f t="shared" si="0"/>
        <v>3.2407407407407406E-2</v>
      </c>
      <c r="C7" s="56">
        <f t="shared" si="1"/>
        <v>3.2407407407407406E-2</v>
      </c>
      <c r="I7">
        <v>5</v>
      </c>
      <c r="K7">
        <v>108</v>
      </c>
      <c r="L7">
        <f>K7*I7</f>
        <v>540</v>
      </c>
    </row>
    <row r="8" spans="1:18" x14ac:dyDescent="0.25">
      <c r="A8">
        <v>56.666666666666664</v>
      </c>
      <c r="B8">
        <f t="shared" si="0"/>
        <v>3.9351851851851853E-2</v>
      </c>
      <c r="C8" s="56">
        <f t="shared" si="1"/>
        <v>3.9351851851851853E-2</v>
      </c>
      <c r="G8">
        <f>24*60*60</f>
        <v>86400</v>
      </c>
      <c r="H8">
        <f>60*60</f>
        <v>3600</v>
      </c>
      <c r="I8">
        <f>60</f>
        <v>60</v>
      </c>
      <c r="K8" t="s">
        <v>212</v>
      </c>
    </row>
    <row r="9" spans="1:18" x14ac:dyDescent="0.25">
      <c r="A9">
        <v>66.666666666666671</v>
      </c>
      <c r="B9">
        <f t="shared" si="0"/>
        <v>4.6296296296296301E-2</v>
      </c>
      <c r="C9" s="56">
        <f t="shared" si="1"/>
        <v>4.6296296296296301E-2</v>
      </c>
      <c r="D9" s="76" t="s">
        <v>192</v>
      </c>
      <c r="H9">
        <v>0</v>
      </c>
      <c r="I9">
        <v>3</v>
      </c>
      <c r="J9">
        <v>0</v>
      </c>
      <c r="K9">
        <f>G9*$G$8+H9*$H$8+I9*$I$8+J9</f>
        <v>180</v>
      </c>
      <c r="L9">
        <f>K9/1440/60</f>
        <v>2.0833333333333333E-3</v>
      </c>
      <c r="M9" s="59">
        <v>2.0833333333333333E-3</v>
      </c>
    </row>
    <row r="10" spans="1:18" x14ac:dyDescent="0.25">
      <c r="A10">
        <v>93.333333333333329</v>
      </c>
      <c r="B10">
        <f t="shared" si="0"/>
        <v>6.4814814814814811E-2</v>
      </c>
      <c r="C10" s="56">
        <f t="shared" si="1"/>
        <v>6.4814814814814811E-2</v>
      </c>
      <c r="D10" s="76" t="s">
        <v>193</v>
      </c>
      <c r="H10">
        <v>0</v>
      </c>
      <c r="I10">
        <v>6</v>
      </c>
      <c r="J10">
        <v>0</v>
      </c>
      <c r="K10">
        <f t="shared" ref="K10:K28" si="2">G10*$G$8+H10*$H$8+I10*$I$8+J10</f>
        <v>360</v>
      </c>
      <c r="L10">
        <f t="shared" ref="L10:L28" si="3">K10/1440/60</f>
        <v>4.1666666666666666E-3</v>
      </c>
      <c r="M10" s="59">
        <v>4.1666666666666666E-3</v>
      </c>
    </row>
    <row r="11" spans="1:18" x14ac:dyDescent="0.25">
      <c r="A11">
        <v>100</v>
      </c>
      <c r="B11">
        <f t="shared" si="0"/>
        <v>6.9444444444444448E-2</v>
      </c>
      <c r="C11" s="56">
        <f t="shared" si="1"/>
        <v>6.9444444444444448E-2</v>
      </c>
      <c r="D11" s="76" t="s">
        <v>194</v>
      </c>
      <c r="H11">
        <v>3</v>
      </c>
      <c r="I11">
        <v>12</v>
      </c>
      <c r="J11">
        <v>0</v>
      </c>
      <c r="K11">
        <f t="shared" si="2"/>
        <v>11520</v>
      </c>
      <c r="L11">
        <f t="shared" si="3"/>
        <v>0.13333333333333333</v>
      </c>
      <c r="M11" s="59">
        <v>0.13333333333333333</v>
      </c>
    </row>
    <row r="12" spans="1:18" x14ac:dyDescent="0.25">
      <c r="A12">
        <v>120</v>
      </c>
      <c r="B12">
        <f t="shared" si="0"/>
        <v>8.3333333333333329E-2</v>
      </c>
      <c r="C12" s="56">
        <f t="shared" si="1"/>
        <v>8.3333333333333329E-2</v>
      </c>
      <c r="D12" s="76" t="s">
        <v>195</v>
      </c>
      <c r="H12">
        <v>6</v>
      </c>
      <c r="I12">
        <v>24</v>
      </c>
      <c r="J12">
        <v>0</v>
      </c>
      <c r="K12">
        <f t="shared" si="2"/>
        <v>23040</v>
      </c>
      <c r="L12">
        <f t="shared" si="3"/>
        <v>0.26666666666666666</v>
      </c>
      <c r="M12" s="59">
        <v>0.26666666666666666</v>
      </c>
    </row>
    <row r="13" spans="1:18" x14ac:dyDescent="0.25">
      <c r="A13">
        <v>126.66666666666667</v>
      </c>
      <c r="B13">
        <f t="shared" si="0"/>
        <v>8.7962962962962965E-2</v>
      </c>
      <c r="C13" s="56">
        <f t="shared" si="1"/>
        <v>8.7962962962962965E-2</v>
      </c>
      <c r="D13" s="76" t="s">
        <v>196</v>
      </c>
      <c r="H13">
        <v>11</v>
      </c>
      <c r="I13">
        <v>31</v>
      </c>
      <c r="J13">
        <v>12</v>
      </c>
      <c r="K13">
        <f t="shared" si="2"/>
        <v>41472</v>
      </c>
      <c r="L13">
        <f t="shared" si="3"/>
        <v>0.48000000000000004</v>
      </c>
      <c r="M13" s="59">
        <v>0.48000000000000004</v>
      </c>
    </row>
    <row r="14" spans="1:18" x14ac:dyDescent="0.25">
      <c r="A14">
        <v>160</v>
      </c>
      <c r="B14">
        <f t="shared" si="0"/>
        <v>0.1111111111111111</v>
      </c>
      <c r="C14" s="56">
        <f t="shared" si="1"/>
        <v>0.1111111111111111</v>
      </c>
      <c r="D14" s="76" t="s">
        <v>197</v>
      </c>
      <c r="H14">
        <v>23</v>
      </c>
      <c r="I14">
        <v>57</v>
      </c>
      <c r="J14">
        <v>42</v>
      </c>
      <c r="K14">
        <f t="shared" si="2"/>
        <v>86262</v>
      </c>
      <c r="L14">
        <f t="shared" si="3"/>
        <v>0.99840277777777786</v>
      </c>
      <c r="M14" s="59">
        <v>0.99840277777777786</v>
      </c>
    </row>
    <row r="15" spans="1:18" x14ac:dyDescent="0.25">
      <c r="A15">
        <v>166.66666666666666</v>
      </c>
      <c r="B15">
        <f t="shared" si="0"/>
        <v>0.11574074074074073</v>
      </c>
      <c r="C15" s="56">
        <f t="shared" si="1"/>
        <v>0.11574074074074073</v>
      </c>
      <c r="D15" s="76" t="s">
        <v>198</v>
      </c>
      <c r="G15">
        <v>1</v>
      </c>
      <c r="H15">
        <v>3</v>
      </c>
      <c r="I15">
        <v>33</v>
      </c>
      <c r="J15">
        <v>22</v>
      </c>
      <c r="K15">
        <f t="shared" si="2"/>
        <v>99202</v>
      </c>
      <c r="L15">
        <f t="shared" si="3"/>
        <v>1.1481712962962964</v>
      </c>
      <c r="M15" s="59">
        <v>1.1481712962962964</v>
      </c>
    </row>
    <row r="16" spans="1:18" x14ac:dyDescent="0.25">
      <c r="A16">
        <v>213.33333333333334</v>
      </c>
      <c r="B16">
        <f t="shared" si="0"/>
        <v>0.14814814814814817</v>
      </c>
      <c r="C16" s="56">
        <f t="shared" si="1"/>
        <v>0.14814814814814817</v>
      </c>
      <c r="D16" s="76" t="s">
        <v>199</v>
      </c>
      <c r="G16">
        <v>1</v>
      </c>
      <c r="H16">
        <v>7</v>
      </c>
      <c r="I16">
        <v>41</v>
      </c>
      <c r="J16">
        <v>22</v>
      </c>
      <c r="K16">
        <f t="shared" si="2"/>
        <v>114082</v>
      </c>
      <c r="L16">
        <f t="shared" si="3"/>
        <v>1.3203935185185185</v>
      </c>
      <c r="M16" s="59">
        <v>1.3203935185185185</v>
      </c>
    </row>
    <row r="17" spans="1:13" x14ac:dyDescent="0.25">
      <c r="A17">
        <v>330</v>
      </c>
      <c r="B17">
        <f t="shared" si="0"/>
        <v>0.22916666666666666</v>
      </c>
      <c r="C17" s="56">
        <f t="shared" si="1"/>
        <v>0.22916666666666666</v>
      </c>
      <c r="D17" s="76" t="s">
        <v>200</v>
      </c>
      <c r="G17">
        <v>2</v>
      </c>
      <c r="H17">
        <v>12</v>
      </c>
      <c r="I17">
        <v>26</v>
      </c>
      <c r="J17">
        <v>34</v>
      </c>
      <c r="K17">
        <f t="shared" si="2"/>
        <v>217594</v>
      </c>
      <c r="L17">
        <f t="shared" si="3"/>
        <v>2.5184490740740744</v>
      </c>
      <c r="M17" s="59">
        <v>2.5184490740740744</v>
      </c>
    </row>
    <row r="18" spans="1:13" x14ac:dyDescent="0.25">
      <c r="A18">
        <v>400</v>
      </c>
      <c r="B18">
        <f t="shared" si="0"/>
        <v>0.27777777777777779</v>
      </c>
      <c r="C18" s="56">
        <f t="shared" si="1"/>
        <v>0.27777777777777779</v>
      </c>
      <c r="D18" s="76" t="s">
        <v>201</v>
      </c>
      <c r="G18">
        <v>3</v>
      </c>
      <c r="H18">
        <v>17</v>
      </c>
      <c r="I18">
        <v>54</v>
      </c>
      <c r="J18">
        <v>34</v>
      </c>
      <c r="K18">
        <f t="shared" si="2"/>
        <v>323674</v>
      </c>
      <c r="L18">
        <f t="shared" si="3"/>
        <v>3.7462268518518518</v>
      </c>
      <c r="M18" s="59">
        <v>3.7462268518518518</v>
      </c>
    </row>
    <row r="19" spans="1:13" x14ac:dyDescent="0.25">
      <c r="A19">
        <v>466.66666666666669</v>
      </c>
      <c r="B19">
        <f t="shared" si="0"/>
        <v>0.32407407407407407</v>
      </c>
      <c r="C19" s="56">
        <f t="shared" si="1"/>
        <v>0.32407407407407407</v>
      </c>
      <c r="D19" s="76" t="s">
        <v>202</v>
      </c>
      <c r="G19">
        <v>5</v>
      </c>
      <c r="H19">
        <v>0</v>
      </c>
      <c r="I19">
        <v>11</v>
      </c>
      <c r="J19">
        <v>44</v>
      </c>
      <c r="K19">
        <f t="shared" si="2"/>
        <v>432704</v>
      </c>
      <c r="L19">
        <f t="shared" si="3"/>
        <v>5.0081481481481482</v>
      </c>
      <c r="M19" s="59">
        <v>5.0081481481481482</v>
      </c>
    </row>
    <row r="20" spans="1:13" x14ac:dyDescent="0.25">
      <c r="A20">
        <v>553.33333333333337</v>
      </c>
      <c r="B20">
        <f t="shared" si="0"/>
        <v>0.3842592592592593</v>
      </c>
      <c r="C20" s="56">
        <f t="shared" si="1"/>
        <v>0.3842592592592593</v>
      </c>
      <c r="D20" s="76" t="s">
        <v>203</v>
      </c>
      <c r="G20">
        <v>7</v>
      </c>
      <c r="H20">
        <v>7</v>
      </c>
      <c r="I20">
        <v>25</v>
      </c>
      <c r="J20">
        <v>32</v>
      </c>
      <c r="K20">
        <f t="shared" si="2"/>
        <v>631532</v>
      </c>
      <c r="L20">
        <f t="shared" si="3"/>
        <v>7.3093981481481478</v>
      </c>
      <c r="M20" s="59">
        <v>7.3093981481481478</v>
      </c>
    </row>
    <row r="21" spans="1:13" x14ac:dyDescent="0.25">
      <c r="B21">
        <f t="shared" si="0"/>
        <v>0</v>
      </c>
      <c r="C21" s="56">
        <f t="shared" si="1"/>
        <v>0</v>
      </c>
      <c r="D21" s="76" t="s">
        <v>204</v>
      </c>
      <c r="G21">
        <v>10</v>
      </c>
      <c r="H21">
        <v>13</v>
      </c>
      <c r="I21">
        <v>20</v>
      </c>
      <c r="J21">
        <v>0</v>
      </c>
      <c r="K21">
        <f t="shared" si="2"/>
        <v>912000</v>
      </c>
      <c r="L21">
        <f t="shared" si="3"/>
        <v>10.555555555555555</v>
      </c>
      <c r="M21" s="59">
        <v>10.555555555555555</v>
      </c>
    </row>
    <row r="22" spans="1:13" x14ac:dyDescent="0.25">
      <c r="A22">
        <v>118020</v>
      </c>
      <c r="B22">
        <f t="shared" ref="B22:B27" si="4">A22/1440/60</f>
        <v>1.3659722222222221</v>
      </c>
      <c r="C22" s="56">
        <f t="shared" ref="C22:C27" si="5">A22/1440/60</f>
        <v>1.3659722222222221</v>
      </c>
      <c r="D22" s="76" t="s">
        <v>205</v>
      </c>
      <c r="G22">
        <v>12</v>
      </c>
      <c r="H22">
        <v>1</v>
      </c>
      <c r="I22">
        <v>18</v>
      </c>
      <c r="J22">
        <v>0</v>
      </c>
      <c r="K22">
        <f t="shared" si="2"/>
        <v>1041480</v>
      </c>
      <c r="L22">
        <f t="shared" si="3"/>
        <v>12.054166666666667</v>
      </c>
      <c r="M22" s="59">
        <v>12.054166666666667</v>
      </c>
    </row>
    <row r="23" spans="1:13" x14ac:dyDescent="0.25">
      <c r="A23">
        <v>353940</v>
      </c>
      <c r="B23">
        <f t="shared" si="4"/>
        <v>4.0965277777777773</v>
      </c>
      <c r="C23" s="56">
        <f t="shared" si="5"/>
        <v>4.0965277777777773</v>
      </c>
      <c r="D23" s="76" t="s">
        <v>206</v>
      </c>
      <c r="G23">
        <v>15</v>
      </c>
      <c r="H23">
        <v>5</v>
      </c>
      <c r="I23">
        <v>16</v>
      </c>
      <c r="J23">
        <v>0</v>
      </c>
      <c r="K23">
        <f t="shared" si="2"/>
        <v>1314960</v>
      </c>
      <c r="L23">
        <f t="shared" si="3"/>
        <v>15.219444444444443</v>
      </c>
      <c r="M23" s="59">
        <v>15.219444444444443</v>
      </c>
    </row>
    <row r="24" spans="1:13" x14ac:dyDescent="0.25">
      <c r="A24">
        <v>1061700</v>
      </c>
      <c r="B24">
        <f t="shared" si="4"/>
        <v>12.288194444444445</v>
      </c>
      <c r="C24" s="56">
        <f t="shared" si="5"/>
        <v>12.288194444444445</v>
      </c>
      <c r="D24" s="76" t="s">
        <v>207</v>
      </c>
      <c r="G24">
        <v>17</v>
      </c>
      <c r="H24">
        <v>9</v>
      </c>
      <c r="I24">
        <v>21</v>
      </c>
      <c r="J24">
        <v>0</v>
      </c>
      <c r="K24">
        <f t="shared" si="2"/>
        <v>1502460</v>
      </c>
      <c r="L24">
        <f t="shared" si="3"/>
        <v>17.389583333333334</v>
      </c>
      <c r="M24" s="59">
        <v>17.389583333333334</v>
      </c>
    </row>
    <row r="25" spans="1:13" x14ac:dyDescent="0.25">
      <c r="A25">
        <v>3185100</v>
      </c>
      <c r="B25">
        <f t="shared" si="4"/>
        <v>36.864583333333336</v>
      </c>
      <c r="C25" s="56">
        <f t="shared" si="5"/>
        <v>36.864583333333336</v>
      </c>
      <c r="D25" s="76" t="s">
        <v>208</v>
      </c>
      <c r="G25">
        <v>20</v>
      </c>
      <c r="H25">
        <v>5</v>
      </c>
      <c r="I25">
        <v>21</v>
      </c>
      <c r="J25">
        <v>0</v>
      </c>
      <c r="K25">
        <f t="shared" si="2"/>
        <v>1747260</v>
      </c>
      <c r="L25">
        <f t="shared" si="3"/>
        <v>20.222916666666666</v>
      </c>
      <c r="M25" s="59">
        <v>20.222916666666666</v>
      </c>
    </row>
    <row r="26" spans="1:13" x14ac:dyDescent="0.25">
      <c r="A26">
        <v>7962720</v>
      </c>
      <c r="B26">
        <f t="shared" si="4"/>
        <v>92.161111111111111</v>
      </c>
      <c r="C26" s="56">
        <f t="shared" si="5"/>
        <v>92.161111111111111</v>
      </c>
      <c r="D26" s="76" t="s">
        <v>209</v>
      </c>
      <c r="G26">
        <v>24</v>
      </c>
      <c r="H26">
        <v>3</v>
      </c>
      <c r="I26">
        <v>35</v>
      </c>
      <c r="J26">
        <v>48</v>
      </c>
      <c r="K26">
        <f t="shared" si="2"/>
        <v>2086548</v>
      </c>
      <c r="L26">
        <f t="shared" si="3"/>
        <v>24.149861111111111</v>
      </c>
      <c r="M26" s="59">
        <v>24.149861111111111</v>
      </c>
    </row>
    <row r="27" spans="1:13" x14ac:dyDescent="0.25">
      <c r="A27">
        <v>12757440</v>
      </c>
      <c r="B27">
        <f t="shared" si="4"/>
        <v>147.65555555555557</v>
      </c>
      <c r="C27" s="61">
        <f t="shared" si="5"/>
        <v>147.65555555555557</v>
      </c>
      <c r="D27" s="76" t="s">
        <v>210</v>
      </c>
      <c r="G27">
        <v>52</v>
      </c>
      <c r="H27">
        <v>16</v>
      </c>
      <c r="I27">
        <v>4</v>
      </c>
      <c r="J27">
        <v>0</v>
      </c>
      <c r="K27">
        <f t="shared" si="2"/>
        <v>4550640</v>
      </c>
      <c r="L27">
        <f t="shared" si="3"/>
        <v>52.669444444444444</v>
      </c>
      <c r="M27" s="59">
        <v>52.669444444444444</v>
      </c>
    </row>
    <row r="28" spans="1:13" x14ac:dyDescent="0.25">
      <c r="D28" s="76" t="s">
        <v>211</v>
      </c>
      <c r="G28">
        <v>156</v>
      </c>
      <c r="H28">
        <v>20</v>
      </c>
      <c r="I28">
        <v>15</v>
      </c>
      <c r="J28">
        <v>30</v>
      </c>
      <c r="K28">
        <f t="shared" si="2"/>
        <v>13551330</v>
      </c>
      <c r="L28">
        <f t="shared" si="3"/>
        <v>156.84409722222225</v>
      </c>
      <c r="M28" s="59">
        <v>156.84409722222225</v>
      </c>
    </row>
    <row r="29" spans="1:13" x14ac:dyDescent="0.25">
      <c r="K29">
        <f t="shared" ref="K29:K39" si="6">G29*$G$8+H29*$H$8+I29*$I$8+J29</f>
        <v>0</v>
      </c>
      <c r="L29">
        <f t="shared" ref="L29" si="7">K29/1440/60</f>
        <v>0</v>
      </c>
      <c r="M29" s="59">
        <v>156.84409722222225</v>
      </c>
    </row>
    <row r="30" spans="1:13" x14ac:dyDescent="0.25">
      <c r="H30" s="77">
        <v>0</v>
      </c>
      <c r="I30">
        <v>6</v>
      </c>
      <c r="J30">
        <v>0</v>
      </c>
      <c r="K30">
        <f t="shared" si="6"/>
        <v>360</v>
      </c>
      <c r="L30">
        <f t="shared" ref="L30" si="8">K30/1440/60</f>
        <v>4.1666666666666666E-3</v>
      </c>
      <c r="M30" s="59">
        <v>4.1666666666666666E-3</v>
      </c>
    </row>
    <row r="31" spans="1:13" x14ac:dyDescent="0.25">
      <c r="H31" s="77">
        <v>0</v>
      </c>
      <c r="I31">
        <v>24</v>
      </c>
      <c r="J31">
        <v>0</v>
      </c>
      <c r="K31">
        <f t="shared" si="6"/>
        <v>1440</v>
      </c>
      <c r="L31">
        <f t="shared" ref="L31" si="9">K31/1440/60</f>
        <v>1.6666666666666666E-2</v>
      </c>
      <c r="M31" s="59">
        <v>1.6666666666666666E-2</v>
      </c>
    </row>
    <row r="32" spans="1:13" x14ac:dyDescent="0.25">
      <c r="H32" s="77">
        <v>1</v>
      </c>
      <c r="I32">
        <v>36</v>
      </c>
      <c r="J32">
        <v>0</v>
      </c>
      <c r="K32">
        <f t="shared" si="6"/>
        <v>5760</v>
      </c>
      <c r="L32">
        <f t="shared" ref="L32" si="10">K32/1440/60</f>
        <v>6.6666666666666666E-2</v>
      </c>
      <c r="M32" s="59">
        <v>6.6666666666666666E-2</v>
      </c>
    </row>
    <row r="33" spans="7:13" x14ac:dyDescent="0.25">
      <c r="H33" s="77">
        <v>5</v>
      </c>
      <c r="I33">
        <v>45</v>
      </c>
      <c r="J33">
        <v>36</v>
      </c>
      <c r="K33">
        <f t="shared" si="6"/>
        <v>20736</v>
      </c>
      <c r="L33">
        <f t="shared" ref="L33" si="11">K33/1440/60</f>
        <v>0.24000000000000002</v>
      </c>
      <c r="M33" s="59">
        <v>0.24000000000000002</v>
      </c>
    </row>
    <row r="34" spans="7:13" x14ac:dyDescent="0.25">
      <c r="H34" s="77">
        <v>7</v>
      </c>
      <c r="I34">
        <v>20</v>
      </c>
      <c r="J34">
        <v>55</v>
      </c>
      <c r="K34">
        <f t="shared" si="6"/>
        <v>26455</v>
      </c>
      <c r="L34">
        <f t="shared" ref="L34" si="12">K34/1440/60</f>
        <v>0.30619212962962966</v>
      </c>
      <c r="M34" s="59">
        <v>0.30619212962962966</v>
      </c>
    </row>
    <row r="35" spans="7:13" x14ac:dyDescent="0.25">
      <c r="H35" s="77">
        <v>9</v>
      </c>
      <c r="I35">
        <v>43</v>
      </c>
      <c r="J35">
        <v>5</v>
      </c>
      <c r="K35">
        <f t="shared" si="6"/>
        <v>34985</v>
      </c>
      <c r="L35">
        <f t="shared" ref="L35" si="13">K35/1440/60</f>
        <v>0.40491898148148148</v>
      </c>
      <c r="M35" s="59">
        <v>0.40491898148148148</v>
      </c>
    </row>
    <row r="36" spans="7:13" x14ac:dyDescent="0.25">
      <c r="H36" s="77">
        <v>12</v>
      </c>
      <c r="I36">
        <v>51</v>
      </c>
      <c r="J36">
        <v>8</v>
      </c>
      <c r="K36">
        <f t="shared" si="6"/>
        <v>46268</v>
      </c>
      <c r="L36">
        <f t="shared" ref="L36" si="14">K36/1440/60</f>
        <v>0.53550925925925918</v>
      </c>
      <c r="M36" s="59">
        <v>0.53550925925925918</v>
      </c>
    </row>
    <row r="37" spans="7:13" x14ac:dyDescent="0.25">
      <c r="G37" s="77" t="s">
        <v>213</v>
      </c>
      <c r="H37">
        <v>22</v>
      </c>
      <c r="I37">
        <v>45</v>
      </c>
      <c r="J37">
        <v>19</v>
      </c>
      <c r="K37">
        <f t="shared" si="6"/>
        <v>168319</v>
      </c>
      <c r="L37">
        <f t="shared" ref="L37" si="15">K37/1440/60</f>
        <v>1.9481365740740741</v>
      </c>
      <c r="M37" s="59">
        <v>1.9481365740740741</v>
      </c>
    </row>
    <row r="38" spans="7:13" x14ac:dyDescent="0.25">
      <c r="G38" s="77" t="s">
        <v>214</v>
      </c>
      <c r="H38">
        <v>7</v>
      </c>
      <c r="I38">
        <v>29</v>
      </c>
      <c r="J38">
        <v>11</v>
      </c>
      <c r="K38">
        <f t="shared" si="6"/>
        <v>545351</v>
      </c>
      <c r="L38">
        <f t="shared" ref="L38" si="16">K38/1440/60</f>
        <v>6.3119328703703701</v>
      </c>
      <c r="M38" s="59">
        <v>6.3119328703703701</v>
      </c>
    </row>
    <row r="39" spans="7:13" x14ac:dyDescent="0.25">
      <c r="G39" s="77" t="s">
        <v>215</v>
      </c>
      <c r="H39">
        <v>2</v>
      </c>
      <c r="I39">
        <v>12</v>
      </c>
      <c r="J39">
        <v>8</v>
      </c>
      <c r="K39">
        <f t="shared" si="6"/>
        <v>1908728</v>
      </c>
      <c r="L39">
        <f t="shared" ref="L39" si="17">K39/1440/60</f>
        <v>22.091759259259259</v>
      </c>
      <c r="M39" s="59">
        <v>22.091759259259259</v>
      </c>
    </row>
    <row r="40" spans="7:13" x14ac:dyDescent="0.25">
      <c r="K40">
        <f t="shared" ref="K40:K50" si="18">G40*$G$8+H40*$H$8+I40*$I$8+J40</f>
        <v>0</v>
      </c>
      <c r="L40">
        <f t="shared" ref="L40" si="19">K40/1440/60</f>
        <v>0</v>
      </c>
    </row>
    <row r="41" spans="7:13" x14ac:dyDescent="0.25">
      <c r="H41" s="80" t="s">
        <v>216</v>
      </c>
      <c r="I41">
        <v>3</v>
      </c>
      <c r="J41">
        <v>0</v>
      </c>
      <c r="K41">
        <f t="shared" si="18"/>
        <v>180</v>
      </c>
      <c r="L41">
        <f t="shared" ref="L41" si="20">K41/1440/60</f>
        <v>2.0833333333333333E-3</v>
      </c>
      <c r="M41" s="59">
        <f>L41</f>
        <v>2.0833333333333333E-3</v>
      </c>
    </row>
    <row r="42" spans="7:13" x14ac:dyDescent="0.25">
      <c r="H42" s="80" t="s">
        <v>216</v>
      </c>
      <c r="I42">
        <v>12</v>
      </c>
      <c r="J42">
        <v>0</v>
      </c>
      <c r="K42">
        <f t="shared" si="18"/>
        <v>720</v>
      </c>
      <c r="L42">
        <f t="shared" ref="L42" si="21">K42/1440/60</f>
        <v>8.3333333333333332E-3</v>
      </c>
      <c r="M42" s="59">
        <f t="shared" ref="M42:M105" si="22">L42</f>
        <v>8.3333333333333332E-3</v>
      </c>
    </row>
    <row r="43" spans="7:13" x14ac:dyDescent="0.25">
      <c r="H43" s="80" t="s">
        <v>216</v>
      </c>
      <c r="I43">
        <v>48</v>
      </c>
      <c r="J43">
        <v>0</v>
      </c>
      <c r="K43">
        <f t="shared" si="18"/>
        <v>2880</v>
      </c>
      <c r="L43">
        <f t="shared" ref="L43" si="23">K43/1440/60</f>
        <v>3.3333333333333333E-2</v>
      </c>
      <c r="M43" s="59">
        <f t="shared" si="22"/>
        <v>3.3333333333333333E-2</v>
      </c>
    </row>
    <row r="44" spans="7:13" x14ac:dyDescent="0.25">
      <c r="H44" s="80" t="s">
        <v>217</v>
      </c>
      <c r="I44">
        <v>52</v>
      </c>
      <c r="J44">
        <v>48</v>
      </c>
      <c r="K44">
        <f t="shared" si="18"/>
        <v>10368</v>
      </c>
      <c r="L44">
        <f t="shared" ref="L44" si="24">K44/1440/60</f>
        <v>0.12000000000000001</v>
      </c>
      <c r="M44" s="59">
        <f t="shared" si="22"/>
        <v>0.12000000000000001</v>
      </c>
    </row>
    <row r="45" spans="7:13" x14ac:dyDescent="0.25">
      <c r="H45" s="80" t="s">
        <v>218</v>
      </c>
      <c r="I45">
        <v>40</v>
      </c>
      <c r="J45">
        <v>28</v>
      </c>
      <c r="K45">
        <f t="shared" si="18"/>
        <v>13228</v>
      </c>
      <c r="L45">
        <f t="shared" ref="L45" si="25">K45/1440/60</f>
        <v>0.15310185185185185</v>
      </c>
      <c r="M45" s="59">
        <f t="shared" si="22"/>
        <v>0.15310185185185185</v>
      </c>
    </row>
    <row r="46" spans="7:13" x14ac:dyDescent="0.25">
      <c r="H46" s="80" t="s">
        <v>219</v>
      </c>
      <c r="I46">
        <v>51</v>
      </c>
      <c r="J46">
        <v>33</v>
      </c>
      <c r="K46">
        <f t="shared" si="18"/>
        <v>17493</v>
      </c>
      <c r="L46">
        <f t="shared" ref="L46" si="26">K46/1440/60</f>
        <v>0.20246527777777779</v>
      </c>
      <c r="M46" s="59">
        <f t="shared" si="22"/>
        <v>0.20246527777777779</v>
      </c>
    </row>
    <row r="47" spans="7:13" x14ac:dyDescent="0.25">
      <c r="H47" s="80" t="s">
        <v>214</v>
      </c>
      <c r="I47">
        <v>25</v>
      </c>
      <c r="J47">
        <v>34</v>
      </c>
      <c r="K47">
        <f t="shared" si="18"/>
        <v>23134</v>
      </c>
      <c r="L47">
        <f t="shared" ref="L47" si="27">K47/1440/60</f>
        <v>0.26775462962962959</v>
      </c>
      <c r="M47" s="59">
        <f t="shared" si="22"/>
        <v>0.26775462962962959</v>
      </c>
    </row>
    <row r="48" spans="7:13" x14ac:dyDescent="0.25">
      <c r="G48" s="80">
        <v>1</v>
      </c>
      <c r="H48">
        <v>11</v>
      </c>
      <c r="I48">
        <v>23</v>
      </c>
      <c r="J48">
        <v>10</v>
      </c>
      <c r="K48">
        <f t="shared" si="18"/>
        <v>127390</v>
      </c>
      <c r="L48">
        <f t="shared" ref="L48" si="28">K48/1440/60</f>
        <v>1.4744212962962961</v>
      </c>
      <c r="M48" s="59">
        <f t="shared" si="22"/>
        <v>1.4744212962962961</v>
      </c>
    </row>
    <row r="49" spans="7:13" x14ac:dyDescent="0.25">
      <c r="G49" s="80">
        <v>3</v>
      </c>
      <c r="H49">
        <v>3</v>
      </c>
      <c r="I49">
        <v>30</v>
      </c>
      <c r="J49">
        <v>0</v>
      </c>
      <c r="K49">
        <f t="shared" si="18"/>
        <v>271800</v>
      </c>
      <c r="L49">
        <f t="shared" ref="L49" si="29">K49/1440/60</f>
        <v>3.1458333333333335</v>
      </c>
      <c r="M49" s="59">
        <f t="shared" si="22"/>
        <v>3.1458333333333335</v>
      </c>
    </row>
    <row r="50" spans="7:13" x14ac:dyDescent="0.25">
      <c r="G50" s="80">
        <v>11</v>
      </c>
      <c r="H50">
        <v>1</v>
      </c>
      <c r="I50">
        <v>6</v>
      </c>
      <c r="J50">
        <v>8</v>
      </c>
      <c r="K50">
        <f t="shared" si="18"/>
        <v>954368</v>
      </c>
      <c r="L50">
        <f t="shared" ref="L50" si="30">K50/1440/60</f>
        <v>11.045925925925927</v>
      </c>
      <c r="M50" s="59">
        <f t="shared" si="22"/>
        <v>11.045925925925927</v>
      </c>
    </row>
    <row r="51" spans="7:13" x14ac:dyDescent="0.25">
      <c r="K51">
        <f t="shared" ref="K51:K61" si="31">G51*$G$8+H51*$H$8+I51*$I$8+J51</f>
        <v>0</v>
      </c>
      <c r="L51">
        <f t="shared" ref="L51" si="32">K51/1440/60</f>
        <v>0</v>
      </c>
      <c r="M51" s="59">
        <f t="shared" si="22"/>
        <v>0</v>
      </c>
    </row>
    <row r="52" spans="7:13" x14ac:dyDescent="0.25">
      <c r="H52" s="76">
        <v>0</v>
      </c>
      <c r="I52">
        <v>4</v>
      </c>
      <c r="J52">
        <v>30</v>
      </c>
      <c r="K52">
        <f t="shared" si="31"/>
        <v>270</v>
      </c>
      <c r="L52">
        <f t="shared" ref="L52" si="33">K52/1440/60</f>
        <v>3.1250000000000002E-3</v>
      </c>
      <c r="M52" s="59">
        <f t="shared" si="22"/>
        <v>3.1250000000000002E-3</v>
      </c>
    </row>
    <row r="53" spans="7:13" x14ac:dyDescent="0.25">
      <c r="H53" s="76">
        <v>0</v>
      </c>
      <c r="I53">
        <v>18</v>
      </c>
      <c r="J53">
        <v>0</v>
      </c>
      <c r="K53">
        <f t="shared" si="31"/>
        <v>1080</v>
      </c>
      <c r="L53">
        <f t="shared" ref="L53" si="34">K53/1440/60</f>
        <v>1.2500000000000001E-2</v>
      </c>
      <c r="M53" s="59">
        <f t="shared" si="22"/>
        <v>1.2500000000000001E-2</v>
      </c>
    </row>
    <row r="54" spans="7:13" x14ac:dyDescent="0.25">
      <c r="H54" s="76">
        <v>1</v>
      </c>
      <c r="I54">
        <v>12</v>
      </c>
      <c r="J54">
        <v>0</v>
      </c>
      <c r="K54">
        <f t="shared" si="31"/>
        <v>4320</v>
      </c>
      <c r="L54">
        <f t="shared" ref="L54" si="35">K54/1440/60</f>
        <v>0.05</v>
      </c>
      <c r="M54" s="59">
        <f t="shared" si="22"/>
        <v>0.05</v>
      </c>
    </row>
    <row r="55" spans="7:13" x14ac:dyDescent="0.25">
      <c r="H55" s="76">
        <v>4</v>
      </c>
      <c r="I55">
        <v>19</v>
      </c>
      <c r="J55">
        <v>12</v>
      </c>
      <c r="K55">
        <f t="shared" si="31"/>
        <v>15552</v>
      </c>
      <c r="L55">
        <f t="shared" ref="L55" si="36">K55/1440/60</f>
        <v>0.18000000000000002</v>
      </c>
      <c r="M55" s="59">
        <f t="shared" si="22"/>
        <v>0.18000000000000002</v>
      </c>
    </row>
    <row r="56" spans="7:13" x14ac:dyDescent="0.25">
      <c r="H56" s="76">
        <v>5</v>
      </c>
      <c r="I56">
        <v>30</v>
      </c>
      <c r="J56">
        <v>41</v>
      </c>
      <c r="K56">
        <f t="shared" si="31"/>
        <v>19841</v>
      </c>
      <c r="L56">
        <f t="shared" ref="L56" si="37">K56/1440/60</f>
        <v>0.22964120370370369</v>
      </c>
      <c r="M56" s="59">
        <f t="shared" si="22"/>
        <v>0.22964120370370369</v>
      </c>
    </row>
    <row r="57" spans="7:13" x14ac:dyDescent="0.25">
      <c r="H57" s="76">
        <v>7</v>
      </c>
      <c r="I57">
        <v>17</v>
      </c>
      <c r="J57">
        <v>19</v>
      </c>
      <c r="K57">
        <f t="shared" si="31"/>
        <v>26239</v>
      </c>
      <c r="L57">
        <f t="shared" ref="L57" si="38">K57/1440/60</f>
        <v>0.3036921296296296</v>
      </c>
      <c r="M57" s="59">
        <f t="shared" si="22"/>
        <v>0.3036921296296296</v>
      </c>
    </row>
    <row r="58" spans="7:13" x14ac:dyDescent="0.25">
      <c r="H58" s="76">
        <v>9</v>
      </c>
      <c r="I58">
        <v>38</v>
      </c>
      <c r="J58">
        <v>21</v>
      </c>
      <c r="K58">
        <f t="shared" si="31"/>
        <v>34701</v>
      </c>
      <c r="L58">
        <f t="shared" ref="L58" si="39">K58/1440/60</f>
        <v>0.40163194444444444</v>
      </c>
      <c r="M58" s="59">
        <f t="shared" si="22"/>
        <v>0.40163194444444444</v>
      </c>
    </row>
    <row r="59" spans="7:13" x14ac:dyDescent="0.25">
      <c r="G59" s="76" t="s">
        <v>213</v>
      </c>
      <c r="H59">
        <v>22</v>
      </c>
      <c r="I59">
        <v>45</v>
      </c>
      <c r="J59">
        <v>19</v>
      </c>
      <c r="K59">
        <f t="shared" si="31"/>
        <v>168319</v>
      </c>
      <c r="L59">
        <f t="shared" ref="L59" si="40">K59/1440/60</f>
        <v>1.9481365740740741</v>
      </c>
      <c r="M59" s="59">
        <f t="shared" si="22"/>
        <v>1.9481365740740741</v>
      </c>
    </row>
    <row r="60" spans="7:13" x14ac:dyDescent="0.25">
      <c r="G60" s="76" t="s">
        <v>214</v>
      </c>
      <c r="H60">
        <v>7</v>
      </c>
      <c r="I60">
        <v>29</v>
      </c>
      <c r="J60">
        <v>11</v>
      </c>
      <c r="K60">
        <f t="shared" si="31"/>
        <v>545351</v>
      </c>
      <c r="L60">
        <f t="shared" ref="L60" si="41">K60/1440/60</f>
        <v>6.3119328703703701</v>
      </c>
      <c r="M60" s="59">
        <f t="shared" si="22"/>
        <v>6.3119328703703701</v>
      </c>
    </row>
    <row r="61" spans="7:13" x14ac:dyDescent="0.25">
      <c r="G61" s="76" t="s">
        <v>220</v>
      </c>
      <c r="H61">
        <v>2</v>
      </c>
      <c r="I61">
        <v>12</v>
      </c>
      <c r="J61">
        <v>8</v>
      </c>
      <c r="K61">
        <f t="shared" si="31"/>
        <v>1649528</v>
      </c>
      <c r="L61">
        <f t="shared" ref="L61:L105" si="42">K61/1440/60</f>
        <v>19.091759259259259</v>
      </c>
      <c r="M61" s="59">
        <f t="shared" si="22"/>
        <v>19.091759259259259</v>
      </c>
    </row>
    <row r="62" spans="7:13" x14ac:dyDescent="0.25">
      <c r="K62">
        <f t="shared" ref="K62:K72" si="43">G62*$G$8+H62*$H$8+I62*$I$8+J62</f>
        <v>0</v>
      </c>
      <c r="L62">
        <f t="shared" si="42"/>
        <v>0</v>
      </c>
      <c r="M62" s="59">
        <f t="shared" si="22"/>
        <v>0</v>
      </c>
    </row>
    <row r="63" spans="7:13" x14ac:dyDescent="0.25">
      <c r="H63" s="76" t="s">
        <v>216</v>
      </c>
      <c r="I63">
        <v>13</v>
      </c>
      <c r="J63">
        <v>30</v>
      </c>
      <c r="K63">
        <f t="shared" si="43"/>
        <v>810</v>
      </c>
      <c r="L63">
        <f t="shared" si="42"/>
        <v>9.3749999999999997E-3</v>
      </c>
      <c r="M63" s="59">
        <f t="shared" si="22"/>
        <v>9.3749999999999997E-3</v>
      </c>
    </row>
    <row r="64" spans="7:13" x14ac:dyDescent="0.25">
      <c r="H64" s="76" t="s">
        <v>216</v>
      </c>
      <c r="I64">
        <v>54</v>
      </c>
      <c r="J64">
        <v>0</v>
      </c>
      <c r="K64">
        <f t="shared" si="43"/>
        <v>3240</v>
      </c>
      <c r="L64">
        <f t="shared" si="42"/>
        <v>3.7499999999999999E-2</v>
      </c>
      <c r="M64" s="59">
        <f t="shared" si="22"/>
        <v>3.7499999999999999E-2</v>
      </c>
    </row>
    <row r="65" spans="7:13" x14ac:dyDescent="0.25">
      <c r="H65" s="76" t="s">
        <v>218</v>
      </c>
      <c r="I65">
        <v>36</v>
      </c>
      <c r="J65">
        <v>0</v>
      </c>
      <c r="K65">
        <f t="shared" si="43"/>
        <v>12960</v>
      </c>
      <c r="L65">
        <f t="shared" si="42"/>
        <v>0.15</v>
      </c>
      <c r="M65" s="59">
        <f t="shared" si="22"/>
        <v>0.15</v>
      </c>
    </row>
    <row r="66" spans="7:13" x14ac:dyDescent="0.25">
      <c r="H66" s="76" t="s">
        <v>222</v>
      </c>
      <c r="I66">
        <v>57</v>
      </c>
      <c r="J66">
        <v>36</v>
      </c>
      <c r="K66">
        <f t="shared" si="43"/>
        <v>46656</v>
      </c>
      <c r="L66">
        <f t="shared" si="42"/>
        <v>0.53999999999999992</v>
      </c>
      <c r="M66" s="59">
        <f t="shared" si="22"/>
        <v>0.53999999999999992</v>
      </c>
    </row>
    <row r="67" spans="7:13" x14ac:dyDescent="0.25">
      <c r="H67" s="76" t="s">
        <v>223</v>
      </c>
      <c r="I67">
        <v>32</v>
      </c>
      <c r="J67">
        <v>4</v>
      </c>
      <c r="K67">
        <f t="shared" si="43"/>
        <v>59524</v>
      </c>
      <c r="L67">
        <f t="shared" si="42"/>
        <v>0.68893518518518515</v>
      </c>
      <c r="M67" s="59">
        <f t="shared" si="22"/>
        <v>0.68893518518518515</v>
      </c>
    </row>
    <row r="68" spans="7:13" x14ac:dyDescent="0.25">
      <c r="H68" s="76" t="s">
        <v>224</v>
      </c>
      <c r="I68">
        <v>51</v>
      </c>
      <c r="J68">
        <v>56</v>
      </c>
      <c r="K68">
        <f t="shared" si="43"/>
        <v>78716</v>
      </c>
      <c r="L68">
        <f t="shared" si="42"/>
        <v>0.91106481481481483</v>
      </c>
      <c r="M68" s="59">
        <f t="shared" si="22"/>
        <v>0.91106481481481483</v>
      </c>
    </row>
    <row r="69" spans="7:13" x14ac:dyDescent="0.25">
      <c r="G69" s="76">
        <v>1</v>
      </c>
      <c r="H69">
        <v>4</v>
      </c>
      <c r="I69">
        <v>55</v>
      </c>
      <c r="J69">
        <v>3</v>
      </c>
      <c r="K69">
        <f t="shared" si="43"/>
        <v>104103</v>
      </c>
      <c r="L69">
        <f t="shared" si="42"/>
        <v>1.2048958333333333</v>
      </c>
      <c r="M69" s="59">
        <f t="shared" si="22"/>
        <v>1.2048958333333333</v>
      </c>
    </row>
    <row r="70" spans="7:13" x14ac:dyDescent="0.25">
      <c r="G70" s="76">
        <v>3</v>
      </c>
      <c r="H70">
        <v>12</v>
      </c>
      <c r="I70">
        <v>45</v>
      </c>
      <c r="J70">
        <v>19</v>
      </c>
      <c r="K70">
        <f t="shared" si="43"/>
        <v>305119</v>
      </c>
      <c r="L70">
        <f t="shared" si="42"/>
        <v>3.5314699074074074</v>
      </c>
      <c r="M70" s="59">
        <f t="shared" si="22"/>
        <v>3.5314699074074074</v>
      </c>
    </row>
    <row r="71" spans="7:13" x14ac:dyDescent="0.25">
      <c r="G71" s="76">
        <v>16</v>
      </c>
      <c r="H71">
        <v>17</v>
      </c>
      <c r="I71">
        <v>29</v>
      </c>
      <c r="J71">
        <v>20</v>
      </c>
      <c r="K71">
        <f t="shared" si="43"/>
        <v>1445360</v>
      </c>
      <c r="L71">
        <f t="shared" si="42"/>
        <v>16.728703703703705</v>
      </c>
      <c r="M71" s="59">
        <f t="shared" si="22"/>
        <v>16.728703703703705</v>
      </c>
    </row>
    <row r="72" spans="7:13" x14ac:dyDescent="0.25">
      <c r="G72" s="76">
        <v>40</v>
      </c>
      <c r="H72">
        <v>2</v>
      </c>
      <c r="I72">
        <v>12</v>
      </c>
      <c r="J72">
        <v>8</v>
      </c>
      <c r="K72">
        <f t="shared" si="43"/>
        <v>3463928</v>
      </c>
      <c r="L72">
        <f t="shared" si="42"/>
        <v>40.091759259259256</v>
      </c>
      <c r="M72" s="59">
        <f t="shared" si="22"/>
        <v>40.091759259259256</v>
      </c>
    </row>
    <row r="73" spans="7:13" x14ac:dyDescent="0.25">
      <c r="K73">
        <f t="shared" ref="K73:K83" si="44">G73*$G$8+H73*$H$8+I73*$I$8+J73</f>
        <v>0</v>
      </c>
      <c r="L73">
        <f t="shared" si="42"/>
        <v>0</v>
      </c>
      <c r="M73" s="59">
        <f t="shared" si="22"/>
        <v>0</v>
      </c>
    </row>
    <row r="74" spans="7:13" x14ac:dyDescent="0.25">
      <c r="H74" s="76">
        <v>0</v>
      </c>
      <c r="I74">
        <v>6</v>
      </c>
      <c r="J74">
        <v>45</v>
      </c>
      <c r="K74">
        <f t="shared" si="44"/>
        <v>405</v>
      </c>
      <c r="L74">
        <f t="shared" si="42"/>
        <v>4.6874999999999998E-3</v>
      </c>
      <c r="M74" s="59">
        <f t="shared" si="22"/>
        <v>4.6874999999999998E-3</v>
      </c>
    </row>
    <row r="75" spans="7:13" x14ac:dyDescent="0.25">
      <c r="H75" s="76">
        <v>0</v>
      </c>
      <c r="I75">
        <v>27</v>
      </c>
      <c r="J75">
        <v>0</v>
      </c>
      <c r="K75">
        <f t="shared" si="44"/>
        <v>1620</v>
      </c>
      <c r="L75">
        <f t="shared" si="42"/>
        <v>1.8749999999999999E-2</v>
      </c>
      <c r="M75" s="59">
        <f t="shared" si="22"/>
        <v>1.8749999999999999E-2</v>
      </c>
    </row>
    <row r="76" spans="7:13" x14ac:dyDescent="0.25">
      <c r="H76" s="76">
        <v>1</v>
      </c>
      <c r="I76">
        <v>48</v>
      </c>
      <c r="J76">
        <v>0</v>
      </c>
      <c r="K76">
        <f t="shared" si="44"/>
        <v>6480</v>
      </c>
      <c r="L76">
        <f t="shared" si="42"/>
        <v>7.4999999999999997E-2</v>
      </c>
      <c r="M76" s="59">
        <f t="shared" si="22"/>
        <v>7.4999999999999997E-2</v>
      </c>
    </row>
    <row r="77" spans="7:13" x14ac:dyDescent="0.25">
      <c r="H77" s="76">
        <v>6</v>
      </c>
      <c r="I77">
        <v>28</v>
      </c>
      <c r="J77">
        <v>48</v>
      </c>
      <c r="K77">
        <f t="shared" si="44"/>
        <v>23328</v>
      </c>
      <c r="L77">
        <f t="shared" si="42"/>
        <v>0.26999999999999996</v>
      </c>
      <c r="M77" s="59">
        <f t="shared" si="22"/>
        <v>0.26999999999999996</v>
      </c>
    </row>
    <row r="78" spans="7:13" x14ac:dyDescent="0.25">
      <c r="H78" s="76">
        <v>8</v>
      </c>
      <c r="I78">
        <v>16</v>
      </c>
      <c r="J78">
        <v>2</v>
      </c>
      <c r="K78">
        <f t="shared" si="44"/>
        <v>29762</v>
      </c>
      <c r="L78">
        <f t="shared" si="42"/>
        <v>0.34446759259259258</v>
      </c>
      <c r="M78" s="59">
        <f t="shared" si="22"/>
        <v>0.34446759259259258</v>
      </c>
    </row>
    <row r="79" spans="7:13" x14ac:dyDescent="0.25">
      <c r="H79" s="76">
        <v>10</v>
      </c>
      <c r="I79">
        <v>55</v>
      </c>
      <c r="J79">
        <v>58</v>
      </c>
      <c r="K79">
        <f t="shared" si="44"/>
        <v>39358</v>
      </c>
      <c r="L79">
        <f t="shared" si="42"/>
        <v>0.45553240740740741</v>
      </c>
      <c r="M79" s="59">
        <f t="shared" si="22"/>
        <v>0.45553240740740741</v>
      </c>
    </row>
    <row r="80" spans="7:13" x14ac:dyDescent="0.25">
      <c r="H80" s="76">
        <v>17</v>
      </c>
      <c r="I80">
        <v>30</v>
      </c>
      <c r="J80">
        <v>3</v>
      </c>
      <c r="K80">
        <f t="shared" si="44"/>
        <v>63003</v>
      </c>
      <c r="L80">
        <f t="shared" si="42"/>
        <v>0.72920138888888886</v>
      </c>
      <c r="M80" s="59">
        <f t="shared" si="22"/>
        <v>0.72920138888888886</v>
      </c>
    </row>
    <row r="81" spans="7:13" x14ac:dyDescent="0.25">
      <c r="G81" s="76" t="s">
        <v>213</v>
      </c>
      <c r="H81">
        <v>6</v>
      </c>
      <c r="I81">
        <v>45</v>
      </c>
      <c r="J81">
        <v>19</v>
      </c>
      <c r="K81">
        <f t="shared" si="44"/>
        <v>110719</v>
      </c>
      <c r="L81">
        <f t="shared" si="42"/>
        <v>1.2814699074074076</v>
      </c>
      <c r="M81" s="59">
        <f t="shared" si="22"/>
        <v>1.2814699074074076</v>
      </c>
    </row>
    <row r="82" spans="7:13" x14ac:dyDescent="0.25">
      <c r="G82" s="76" t="s">
        <v>225</v>
      </c>
      <c r="H82">
        <v>9</v>
      </c>
      <c r="I82">
        <v>15</v>
      </c>
      <c r="J82">
        <v>20</v>
      </c>
      <c r="K82">
        <f t="shared" si="44"/>
        <v>724520</v>
      </c>
      <c r="L82">
        <f t="shared" si="42"/>
        <v>8.3856481481481477</v>
      </c>
      <c r="M82" s="59">
        <f t="shared" si="22"/>
        <v>8.3856481481481477</v>
      </c>
    </row>
    <row r="83" spans="7:13" x14ac:dyDescent="0.25">
      <c r="G83" s="76" t="s">
        <v>226</v>
      </c>
      <c r="H83">
        <v>2</v>
      </c>
      <c r="I83">
        <v>12</v>
      </c>
      <c r="J83">
        <v>4</v>
      </c>
      <c r="K83">
        <f t="shared" si="44"/>
        <v>1735924</v>
      </c>
      <c r="L83">
        <f t="shared" si="42"/>
        <v>20.091712962962962</v>
      </c>
      <c r="M83" s="59">
        <f t="shared" si="22"/>
        <v>20.091712962962962</v>
      </c>
    </row>
    <row r="84" spans="7:13" x14ac:dyDescent="0.25">
      <c r="K84">
        <f t="shared" ref="K84:K94" si="45">G84*$G$8+H84*$H$8+I84*$I$8+J84</f>
        <v>0</v>
      </c>
      <c r="L84">
        <f t="shared" si="42"/>
        <v>0</v>
      </c>
      <c r="M84" s="59">
        <f t="shared" si="22"/>
        <v>0</v>
      </c>
    </row>
    <row r="85" spans="7:13" x14ac:dyDescent="0.25">
      <c r="H85" s="76" t="s">
        <v>213</v>
      </c>
      <c r="I85">
        <v>21</v>
      </c>
      <c r="J85">
        <v>0</v>
      </c>
      <c r="K85">
        <f t="shared" si="45"/>
        <v>4860</v>
      </c>
      <c r="L85">
        <f t="shared" si="42"/>
        <v>5.6250000000000001E-2</v>
      </c>
      <c r="M85" s="59">
        <f t="shared" si="22"/>
        <v>5.6250000000000001E-2</v>
      </c>
    </row>
    <row r="86" spans="7:13" x14ac:dyDescent="0.25">
      <c r="H86" s="76" t="s">
        <v>227</v>
      </c>
      <c r="I86">
        <v>24</v>
      </c>
      <c r="J86">
        <v>0</v>
      </c>
      <c r="K86">
        <f t="shared" si="45"/>
        <v>19440</v>
      </c>
      <c r="L86">
        <f t="shared" si="42"/>
        <v>0.22500000000000001</v>
      </c>
      <c r="M86" s="59">
        <f t="shared" si="22"/>
        <v>0.22500000000000001</v>
      </c>
    </row>
    <row r="87" spans="7:13" x14ac:dyDescent="0.25">
      <c r="H87" s="76" t="s">
        <v>224</v>
      </c>
      <c r="I87">
        <v>36</v>
      </c>
      <c r="J87">
        <v>0</v>
      </c>
      <c r="K87">
        <f t="shared" si="45"/>
        <v>77760</v>
      </c>
      <c r="L87">
        <f t="shared" si="42"/>
        <v>0.9</v>
      </c>
      <c r="M87" s="59">
        <f t="shared" si="22"/>
        <v>0.9</v>
      </c>
    </row>
    <row r="88" spans="7:13" x14ac:dyDescent="0.25">
      <c r="G88" s="76">
        <v>1</v>
      </c>
      <c r="H88">
        <v>5</v>
      </c>
      <c r="I88">
        <v>45</v>
      </c>
      <c r="J88">
        <v>36</v>
      </c>
      <c r="K88">
        <f t="shared" si="45"/>
        <v>107136</v>
      </c>
      <c r="L88">
        <f t="shared" si="42"/>
        <v>1.24</v>
      </c>
      <c r="M88" s="59">
        <f t="shared" si="22"/>
        <v>1.24</v>
      </c>
    </row>
    <row r="89" spans="7:13" x14ac:dyDescent="0.25">
      <c r="G89" s="76">
        <v>2</v>
      </c>
      <c r="H89">
        <v>10</v>
      </c>
      <c r="I89">
        <v>36</v>
      </c>
      <c r="J89">
        <v>11</v>
      </c>
      <c r="K89">
        <f t="shared" si="45"/>
        <v>210971</v>
      </c>
      <c r="L89">
        <f t="shared" si="42"/>
        <v>2.4417939814814815</v>
      </c>
      <c r="M89" s="59">
        <f t="shared" si="22"/>
        <v>2.4417939814814815</v>
      </c>
    </row>
    <row r="90" spans="7:13" x14ac:dyDescent="0.25">
      <c r="G90" s="76">
        <v>2</v>
      </c>
      <c r="H90">
        <v>17</v>
      </c>
      <c r="I90">
        <v>35</v>
      </c>
      <c r="J90">
        <v>49</v>
      </c>
      <c r="K90">
        <f t="shared" si="45"/>
        <v>236149</v>
      </c>
      <c r="L90">
        <f t="shared" si="42"/>
        <v>2.7332060185185183</v>
      </c>
      <c r="M90" s="59">
        <f t="shared" si="22"/>
        <v>2.7332060185185183</v>
      </c>
    </row>
    <row r="91" spans="7:13" x14ac:dyDescent="0.25">
      <c r="G91" s="76">
        <v>4</v>
      </c>
      <c r="H91">
        <v>14</v>
      </c>
      <c r="I91">
        <v>55</v>
      </c>
      <c r="J91">
        <v>3</v>
      </c>
      <c r="K91">
        <f t="shared" si="45"/>
        <v>399303</v>
      </c>
      <c r="L91">
        <f t="shared" si="42"/>
        <v>4.6215624999999996</v>
      </c>
      <c r="M91" s="59">
        <f t="shared" si="22"/>
        <v>4.6215624999999996</v>
      </c>
    </row>
    <row r="92" spans="7:13" x14ac:dyDescent="0.25">
      <c r="G92" s="76">
        <v>8</v>
      </c>
      <c r="H92">
        <v>12</v>
      </c>
      <c r="I92">
        <v>45</v>
      </c>
      <c r="J92">
        <v>19</v>
      </c>
      <c r="K92">
        <f t="shared" si="45"/>
        <v>737119</v>
      </c>
      <c r="L92">
        <f t="shared" si="42"/>
        <v>8.5314699074074074</v>
      </c>
      <c r="M92" s="59">
        <f t="shared" si="22"/>
        <v>8.5314699074074074</v>
      </c>
    </row>
    <row r="93" spans="7:13" x14ac:dyDescent="0.25">
      <c r="G93" s="76">
        <v>20</v>
      </c>
      <c r="H93">
        <v>17</v>
      </c>
      <c r="I93">
        <v>29</v>
      </c>
      <c r="J93">
        <v>20</v>
      </c>
      <c r="K93">
        <f t="shared" si="45"/>
        <v>1790960</v>
      </c>
      <c r="L93">
        <f t="shared" si="42"/>
        <v>20.728703703703705</v>
      </c>
      <c r="M93" s="59">
        <f t="shared" si="22"/>
        <v>20.728703703703705</v>
      </c>
    </row>
    <row r="94" spans="7:13" x14ac:dyDescent="0.25">
      <c r="G94" s="76">
        <v>62</v>
      </c>
      <c r="H94">
        <v>2</v>
      </c>
      <c r="I94">
        <v>12</v>
      </c>
      <c r="J94">
        <v>8</v>
      </c>
      <c r="K94">
        <f t="shared" si="45"/>
        <v>5364728</v>
      </c>
      <c r="L94">
        <f t="shared" si="42"/>
        <v>62.091759259259256</v>
      </c>
      <c r="M94" s="59">
        <f t="shared" si="22"/>
        <v>62.091759259259256</v>
      </c>
    </row>
    <row r="95" spans="7:13" x14ac:dyDescent="0.25">
      <c r="K95">
        <f t="shared" ref="K95:K105" si="46">G95*$G$8+H95*$H$8+I95*$I$8+J95</f>
        <v>0</v>
      </c>
      <c r="L95">
        <f t="shared" si="42"/>
        <v>0</v>
      </c>
      <c r="M95" s="59">
        <f t="shared" si="22"/>
        <v>0</v>
      </c>
    </row>
    <row r="96" spans="7:13" x14ac:dyDescent="0.25">
      <c r="G96" s="76"/>
      <c r="H96" s="76">
        <v>0</v>
      </c>
      <c r="I96">
        <v>40</v>
      </c>
      <c r="J96">
        <v>30</v>
      </c>
      <c r="K96">
        <f t="shared" si="46"/>
        <v>2430</v>
      </c>
      <c r="L96">
        <f t="shared" si="42"/>
        <v>2.8125000000000001E-2</v>
      </c>
      <c r="M96" s="59">
        <f t="shared" si="22"/>
        <v>2.8125000000000001E-2</v>
      </c>
    </row>
    <row r="97" spans="7:13" x14ac:dyDescent="0.25">
      <c r="G97" s="76"/>
      <c r="H97" s="76">
        <v>2</v>
      </c>
      <c r="I97">
        <v>42</v>
      </c>
      <c r="J97">
        <v>0</v>
      </c>
      <c r="K97">
        <f t="shared" si="46"/>
        <v>9720</v>
      </c>
      <c r="L97">
        <f t="shared" si="42"/>
        <v>0.1125</v>
      </c>
      <c r="M97" s="59">
        <f t="shared" si="22"/>
        <v>0.1125</v>
      </c>
    </row>
    <row r="98" spans="7:13" x14ac:dyDescent="0.25">
      <c r="G98" s="76"/>
      <c r="H98" s="76">
        <v>10</v>
      </c>
      <c r="I98">
        <v>48</v>
      </c>
      <c r="J98">
        <v>0</v>
      </c>
      <c r="K98">
        <f t="shared" si="46"/>
        <v>38880</v>
      </c>
      <c r="L98">
        <f t="shared" si="42"/>
        <v>0.45</v>
      </c>
      <c r="M98" s="59">
        <f t="shared" si="22"/>
        <v>0.45</v>
      </c>
    </row>
    <row r="99" spans="7:13" x14ac:dyDescent="0.25">
      <c r="G99" s="76"/>
      <c r="H99" s="76">
        <v>14</v>
      </c>
      <c r="I99">
        <v>52</v>
      </c>
      <c r="J99">
        <v>48</v>
      </c>
      <c r="K99">
        <f t="shared" si="46"/>
        <v>53568</v>
      </c>
      <c r="L99">
        <f t="shared" si="42"/>
        <v>0.62</v>
      </c>
      <c r="M99" s="59">
        <f t="shared" si="22"/>
        <v>0.62</v>
      </c>
    </row>
    <row r="100" spans="7:13" x14ac:dyDescent="0.25">
      <c r="G100" s="76" t="s">
        <v>213</v>
      </c>
      <c r="H100">
        <v>1</v>
      </c>
      <c r="I100">
        <v>36</v>
      </c>
      <c r="J100">
        <v>11</v>
      </c>
      <c r="K100">
        <f t="shared" si="46"/>
        <v>92171</v>
      </c>
      <c r="L100">
        <f t="shared" si="42"/>
        <v>1.0667939814814815</v>
      </c>
      <c r="M100" s="59">
        <f t="shared" si="22"/>
        <v>1.0667939814814815</v>
      </c>
    </row>
    <row r="101" spans="7:13" x14ac:dyDescent="0.25">
      <c r="G101" s="76" t="s">
        <v>213</v>
      </c>
      <c r="H101">
        <v>17</v>
      </c>
      <c r="I101">
        <v>35</v>
      </c>
      <c r="J101">
        <v>49</v>
      </c>
      <c r="K101">
        <f t="shared" si="46"/>
        <v>149749</v>
      </c>
      <c r="L101">
        <f t="shared" si="42"/>
        <v>1.7332060185185185</v>
      </c>
      <c r="M101" s="59">
        <f t="shared" si="22"/>
        <v>1.7332060185185185</v>
      </c>
    </row>
    <row r="102" spans="7:13" x14ac:dyDescent="0.25">
      <c r="G102" s="76" t="s">
        <v>217</v>
      </c>
      <c r="H102">
        <v>14</v>
      </c>
      <c r="I102">
        <v>55</v>
      </c>
      <c r="J102">
        <v>3</v>
      </c>
      <c r="K102">
        <f t="shared" si="46"/>
        <v>226503</v>
      </c>
      <c r="L102">
        <f t="shared" si="42"/>
        <v>2.6215625</v>
      </c>
      <c r="M102" s="59">
        <f t="shared" si="22"/>
        <v>2.6215625</v>
      </c>
    </row>
    <row r="103" spans="7:13" x14ac:dyDescent="0.25">
      <c r="G103" s="76" t="s">
        <v>214</v>
      </c>
      <c r="H103">
        <v>12</v>
      </c>
      <c r="I103">
        <v>45</v>
      </c>
      <c r="J103">
        <v>19</v>
      </c>
      <c r="K103">
        <f t="shared" si="46"/>
        <v>564319</v>
      </c>
      <c r="L103">
        <f t="shared" si="42"/>
        <v>6.5314699074074074</v>
      </c>
      <c r="M103" s="59">
        <f t="shared" si="22"/>
        <v>6.5314699074074074</v>
      </c>
    </row>
    <row r="104" spans="7:13" x14ac:dyDescent="0.25">
      <c r="G104" s="76" t="s">
        <v>228</v>
      </c>
      <c r="H104">
        <v>17</v>
      </c>
      <c r="I104">
        <v>29</v>
      </c>
      <c r="J104">
        <v>20</v>
      </c>
      <c r="K104">
        <f t="shared" si="46"/>
        <v>1618160</v>
      </c>
      <c r="L104">
        <f t="shared" si="42"/>
        <v>18.728703703703705</v>
      </c>
      <c r="M104" s="59">
        <f t="shared" si="22"/>
        <v>18.728703703703705</v>
      </c>
    </row>
    <row r="105" spans="7:13" x14ac:dyDescent="0.25">
      <c r="G105" s="76" t="s">
        <v>229</v>
      </c>
      <c r="H105">
        <v>2</v>
      </c>
      <c r="I105">
        <v>12</v>
      </c>
      <c r="J105">
        <v>8</v>
      </c>
      <c r="K105">
        <f t="shared" si="46"/>
        <v>5191928</v>
      </c>
      <c r="L105">
        <f t="shared" si="42"/>
        <v>60.091759259259256</v>
      </c>
      <c r="M105" s="59">
        <f t="shared" si="22"/>
        <v>60.091759259259256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C1" zoomScaleNormal="100" workbookViewId="0">
      <selection activeCell="G3" sqref="G3"/>
    </sheetView>
    <sheetView workbookViewId="1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6" t="s">
        <v>0</v>
      </c>
      <c r="B1" s="66" t="s">
        <v>2</v>
      </c>
      <c r="C1" s="66" t="s">
        <v>4</v>
      </c>
      <c r="D1" s="66" t="s">
        <v>3</v>
      </c>
      <c r="E1" s="66" t="s">
        <v>5</v>
      </c>
      <c r="F1" s="66" t="s">
        <v>158</v>
      </c>
      <c r="G1" s="66" t="s">
        <v>159</v>
      </c>
      <c r="H1" s="66" t="s">
        <v>160</v>
      </c>
      <c r="I1" s="66" t="s">
        <v>180</v>
      </c>
      <c r="J1" s="53"/>
    </row>
    <row r="2" spans="1:24" x14ac:dyDescent="0.25">
      <c r="A2" s="62">
        <v>0</v>
      </c>
      <c r="B2" s="63">
        <v>0</v>
      </c>
      <c r="C2" s="63">
        <v>0</v>
      </c>
      <c r="D2" s="63">
        <v>0</v>
      </c>
      <c r="E2" s="63">
        <v>0</v>
      </c>
      <c r="F2" s="62">
        <v>0</v>
      </c>
      <c r="G2" s="62">
        <v>0</v>
      </c>
      <c r="H2" s="62">
        <v>125</v>
      </c>
      <c r="I2" s="62"/>
      <c r="J2" s="53"/>
      <c r="K2" s="54"/>
      <c r="L2" s="59"/>
      <c r="M2" s="59"/>
      <c r="O2" t="s">
        <v>152</v>
      </c>
      <c r="P2" t="s">
        <v>151</v>
      </c>
      <c r="Q2" t="s">
        <v>153</v>
      </c>
      <c r="R2" t="s">
        <v>181</v>
      </c>
    </row>
    <row r="3" spans="1:24" x14ac:dyDescent="0.25">
      <c r="A3" s="62">
        <v>1</v>
      </c>
      <c r="B3" s="64">
        <v>520</v>
      </c>
      <c r="C3" s="64">
        <v>860</v>
      </c>
      <c r="D3" s="64">
        <v>860</v>
      </c>
      <c r="E3" s="64">
        <v>630</v>
      </c>
      <c r="F3" s="21">
        <v>1.7361111111111112E-2</v>
      </c>
      <c r="G3" s="64">
        <f>F3*1440*60</f>
        <v>1500</v>
      </c>
      <c r="H3" s="65">
        <f>H2+J3</f>
        <v>130</v>
      </c>
      <c r="I3" s="65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170</v>
      </c>
      <c r="N3" s="59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2">
        <v>2</v>
      </c>
      <c r="B4" s="64">
        <v>1710</v>
      </c>
      <c r="C4" s="64">
        <v>2860</v>
      </c>
      <c r="D4" s="64">
        <v>2860</v>
      </c>
      <c r="E4" s="64">
        <v>2090</v>
      </c>
      <c r="F4" s="21">
        <v>6.805555555555555E-2</v>
      </c>
      <c r="G4" s="64">
        <f>F4*1440*60</f>
        <v>5879.9999999999991</v>
      </c>
      <c r="H4" s="65">
        <f t="shared" ref="H4:H12" si="0">H3+J4</f>
        <v>140</v>
      </c>
      <c r="I4" s="65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171</v>
      </c>
      <c r="N4" s="59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2">
        <v>3</v>
      </c>
      <c r="B5" s="64">
        <v>5140</v>
      </c>
      <c r="C5" s="64">
        <v>8560</v>
      </c>
      <c r="D5" s="64">
        <v>8560</v>
      </c>
      <c r="E5" s="64">
        <v>6280</v>
      </c>
      <c r="F5" s="21">
        <v>0.14097222222222222</v>
      </c>
      <c r="G5" s="64">
        <f>F5*1440*60</f>
        <v>12180</v>
      </c>
      <c r="H5" s="65">
        <f t="shared" si="0"/>
        <v>155</v>
      </c>
      <c r="I5" s="65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172</v>
      </c>
      <c r="N5" s="59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2">
        <v>4</v>
      </c>
      <c r="B6" s="64">
        <v>17130</v>
      </c>
      <c r="C6" s="64">
        <v>28540</v>
      </c>
      <c r="D6" s="64">
        <v>28540</v>
      </c>
      <c r="E6" s="64">
        <v>20940</v>
      </c>
      <c r="F6" s="21">
        <v>0.40277777777777773</v>
      </c>
      <c r="G6" s="64">
        <f>F6*1440*60</f>
        <v>34799.999999999993</v>
      </c>
      <c r="H6" s="65">
        <f t="shared" si="0"/>
        <v>175</v>
      </c>
      <c r="I6" s="65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173</v>
      </c>
      <c r="N6" s="59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2">
        <v>5</v>
      </c>
      <c r="B7" s="64">
        <v>42820</v>
      </c>
      <c r="C7" s="64">
        <v>71360</v>
      </c>
      <c r="D7" s="64">
        <v>71360</v>
      </c>
      <c r="E7" s="64">
        <v>52330</v>
      </c>
      <c r="F7" s="21">
        <v>0.91388888888888886</v>
      </c>
      <c r="G7" s="64">
        <f>F7*1440*60</f>
        <v>78960</v>
      </c>
      <c r="H7" s="65">
        <f t="shared" si="0"/>
        <v>205</v>
      </c>
      <c r="I7" s="65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174</v>
      </c>
      <c r="N7" s="59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2">
        <v>6</v>
      </c>
      <c r="B8" s="64">
        <v>85630</v>
      </c>
      <c r="C8" s="64">
        <v>142720</v>
      </c>
      <c r="D8" s="64">
        <v>194660</v>
      </c>
      <c r="E8" s="64">
        <v>104660</v>
      </c>
      <c r="F8" s="62" t="s">
        <v>165</v>
      </c>
      <c r="G8" s="64">
        <f>S8+R8*60+Q8*60*60+P8*24*60*60</f>
        <v>118020</v>
      </c>
      <c r="H8" s="65">
        <f t="shared" si="0"/>
        <v>245</v>
      </c>
      <c r="I8" s="65">
        <f t="shared" si="1"/>
        <v>19.512195121951219</v>
      </c>
      <c r="J8" s="53">
        <v>40</v>
      </c>
      <c r="K8" s="53">
        <f t="shared" si="2"/>
        <v>96</v>
      </c>
      <c r="L8" s="59" t="s">
        <v>175</v>
      </c>
      <c r="M8" t="s">
        <v>165</v>
      </c>
      <c r="N8">
        <v>1</v>
      </c>
      <c r="O8" s="59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2">
        <v>7</v>
      </c>
      <c r="B9" s="64">
        <v>428140</v>
      </c>
      <c r="C9" s="64">
        <v>713570</v>
      </c>
      <c r="D9" s="64">
        <v>713570</v>
      </c>
      <c r="E9" s="64">
        <v>523290</v>
      </c>
      <c r="F9" s="62" t="s">
        <v>166</v>
      </c>
      <c r="G9" s="64">
        <f>S9+R9*60+Q9*60*60+P9*24*60*60</f>
        <v>353940</v>
      </c>
      <c r="H9" s="65">
        <f t="shared" si="0"/>
        <v>295</v>
      </c>
      <c r="I9" s="65">
        <f t="shared" si="1"/>
        <v>20.408163265306122</v>
      </c>
      <c r="J9" s="53">
        <v>50</v>
      </c>
      <c r="K9" s="53">
        <f t="shared" si="2"/>
        <v>136</v>
      </c>
      <c r="L9" s="59" t="s">
        <v>176</v>
      </c>
      <c r="M9" t="s">
        <v>166</v>
      </c>
      <c r="N9">
        <v>4</v>
      </c>
      <c r="O9" s="59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2">
        <v>8</v>
      </c>
      <c r="B10" s="64">
        <v>856030</v>
      </c>
      <c r="C10" s="64">
        <v>1427140</v>
      </c>
      <c r="D10" s="64">
        <v>1427140</v>
      </c>
      <c r="E10" s="64">
        <v>1046570</v>
      </c>
      <c r="F10" s="62" t="s">
        <v>167</v>
      </c>
      <c r="G10" s="64">
        <f>S10+R10*60+Q10*60*60+P10*24*60*60</f>
        <v>1061700</v>
      </c>
      <c r="H10" s="65">
        <f t="shared" si="0"/>
        <v>355</v>
      </c>
      <c r="I10" s="65">
        <f t="shared" si="1"/>
        <v>20.33898305084746</v>
      </c>
      <c r="J10" s="53">
        <v>60</v>
      </c>
      <c r="K10" s="53">
        <f t="shared" si="2"/>
        <v>184</v>
      </c>
      <c r="L10" s="59" t="s">
        <v>177</v>
      </c>
      <c r="M10" t="s">
        <v>167</v>
      </c>
      <c r="N10">
        <v>12</v>
      </c>
      <c r="O10" s="59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2">
        <v>9</v>
      </c>
      <c r="B11" s="64">
        <v>1712570</v>
      </c>
      <c r="C11" s="64">
        <v>2854280</v>
      </c>
      <c r="D11" s="64">
        <v>2854280</v>
      </c>
      <c r="E11" s="64">
        <v>3093140</v>
      </c>
      <c r="F11" s="62" t="s">
        <v>168</v>
      </c>
      <c r="G11" s="64">
        <f>S11+R11*60+Q11*60*60+P11*24*60*60</f>
        <v>3185100</v>
      </c>
      <c r="H11" s="65">
        <f t="shared" si="0"/>
        <v>425</v>
      </c>
      <c r="I11" s="65">
        <f t="shared" si="1"/>
        <v>19.718309859154928</v>
      </c>
      <c r="J11" s="53">
        <v>70</v>
      </c>
      <c r="K11" s="53">
        <f t="shared" si="2"/>
        <v>240</v>
      </c>
      <c r="L11" s="59" t="s">
        <v>178</v>
      </c>
      <c r="M11" t="s">
        <v>168</v>
      </c>
      <c r="N11">
        <v>36</v>
      </c>
      <c r="O11" s="59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2">
        <v>10</v>
      </c>
      <c r="B12" s="64">
        <v>3425140</v>
      </c>
      <c r="C12" s="64">
        <v>5708570</v>
      </c>
      <c r="D12" s="64">
        <v>5708570</v>
      </c>
      <c r="E12" s="64">
        <v>15464810</v>
      </c>
      <c r="F12" s="62" t="s">
        <v>169</v>
      </c>
      <c r="G12" s="64">
        <f>S12+R12*60+Q12*60*60+P12*24*60*60</f>
        <v>7962720</v>
      </c>
      <c r="H12" s="65">
        <f t="shared" si="0"/>
        <v>505</v>
      </c>
      <c r="I12" s="65">
        <f t="shared" si="1"/>
        <v>18.823529411764707</v>
      </c>
      <c r="J12" s="53">
        <v>80</v>
      </c>
      <c r="K12" s="53">
        <f t="shared" si="2"/>
        <v>304</v>
      </c>
      <c r="L12" s="59" t="s">
        <v>179</v>
      </c>
      <c r="M12" t="s">
        <v>169</v>
      </c>
      <c r="N12">
        <v>92</v>
      </c>
      <c r="O12" s="59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182</v>
      </c>
      <c r="G14" s="60"/>
      <c r="J14" s="53"/>
      <c r="K14" s="59"/>
      <c r="L14" s="27"/>
      <c r="M14" s="59"/>
    </row>
    <row r="15" spans="1:24" x14ac:dyDescent="0.25">
      <c r="A15" t="s">
        <v>186</v>
      </c>
      <c r="B15" s="52"/>
      <c r="C15" s="53"/>
      <c r="D15" s="53"/>
      <c r="E15" s="53"/>
      <c r="J15" s="53"/>
      <c r="K15" s="59"/>
      <c r="L15" s="27"/>
      <c r="M15" s="59"/>
    </row>
    <row r="16" spans="1:24" x14ac:dyDescent="0.25">
      <c r="A16" s="52" t="s">
        <v>184</v>
      </c>
      <c r="B16" s="53"/>
      <c r="C16" s="53"/>
      <c r="D16" s="53"/>
      <c r="E16" s="53"/>
      <c r="J16" s="53"/>
      <c r="K16" s="59"/>
      <c r="L16" s="27"/>
      <c r="M16" s="59"/>
    </row>
    <row r="17" spans="1:21" x14ac:dyDescent="0.25">
      <c r="A17" s="52" t="s">
        <v>183</v>
      </c>
      <c r="B17" s="53"/>
      <c r="C17" s="53"/>
      <c r="D17" s="53"/>
      <c r="E17" s="53"/>
      <c r="J17" s="53"/>
      <c r="K17" s="59"/>
      <c r="L17" s="27"/>
      <c r="M17" s="59"/>
    </row>
    <row r="18" spans="1:21" x14ac:dyDescent="0.25">
      <c r="A18" s="52" t="s">
        <v>185</v>
      </c>
      <c r="B18" s="53"/>
      <c r="C18" s="53"/>
      <c r="D18" s="53"/>
      <c r="E18" s="53"/>
      <c r="J18" s="53"/>
      <c r="K18" s="59"/>
      <c r="L18" s="27"/>
      <c r="M18" s="59"/>
    </row>
    <row r="19" spans="1:21" x14ac:dyDescent="0.25">
      <c r="A19" s="52" t="s">
        <v>187</v>
      </c>
      <c r="B19" s="53"/>
      <c r="C19" s="53"/>
      <c r="D19" s="53"/>
      <c r="E19" s="53"/>
      <c r="J19" s="53"/>
    </row>
    <row r="20" spans="1:21" x14ac:dyDescent="0.25">
      <c r="A20" s="57" t="s">
        <v>189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21" s="7" customFormat="1" x14ac:dyDescent="0.25">
      <c r="A21" s="66" t="s">
        <v>188</v>
      </c>
      <c r="B21" s="66">
        <f>H2</f>
        <v>125</v>
      </c>
      <c r="C21" s="67">
        <f>H3</f>
        <v>130</v>
      </c>
      <c r="D21" s="67">
        <f>H4</f>
        <v>140</v>
      </c>
      <c r="E21" s="67">
        <f>H5</f>
        <v>155</v>
      </c>
      <c r="F21" s="67">
        <f>H6</f>
        <v>175</v>
      </c>
      <c r="G21" s="67">
        <f>H7</f>
        <v>205</v>
      </c>
      <c r="H21" s="67">
        <f>H8</f>
        <v>245</v>
      </c>
      <c r="I21" s="67">
        <f>H9</f>
        <v>295</v>
      </c>
      <c r="J21" s="67">
        <f>H10</f>
        <v>355</v>
      </c>
      <c r="K21" s="67">
        <f>H11</f>
        <v>425</v>
      </c>
      <c r="L21" s="67">
        <f>H12</f>
        <v>505</v>
      </c>
    </row>
    <row r="22" spans="1:21" ht="15.75" x14ac:dyDescent="0.3">
      <c r="A22" s="69">
        <v>125000</v>
      </c>
      <c r="B22" s="68">
        <f t="shared" ref="B22:B40" si="3">$A22/B$21/(60)</f>
        <v>16.666666666666668</v>
      </c>
      <c r="C22" s="68">
        <f t="shared" ref="C22:L37" si="4">$A22/C$21/(60)</f>
        <v>16.025641025641026</v>
      </c>
      <c r="D22" s="68">
        <f t="shared" si="4"/>
        <v>14.880952380952381</v>
      </c>
      <c r="E22" s="68">
        <f t="shared" si="4"/>
        <v>13.440860215053764</v>
      </c>
      <c r="F22" s="68">
        <f t="shared" si="4"/>
        <v>11.904761904761905</v>
      </c>
      <c r="G22" s="68">
        <f t="shared" si="4"/>
        <v>10.16260162601626</v>
      </c>
      <c r="H22" s="68">
        <f t="shared" si="4"/>
        <v>8.5034013605442187</v>
      </c>
      <c r="I22" s="68">
        <f t="shared" si="4"/>
        <v>7.0621468926553668</v>
      </c>
      <c r="J22" s="68">
        <f t="shared" si="4"/>
        <v>5.868544600938967</v>
      </c>
      <c r="K22" s="68">
        <f t="shared" si="4"/>
        <v>4.9019607843137258</v>
      </c>
      <c r="L22" s="68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69">
        <v>180000</v>
      </c>
      <c r="B23" s="68">
        <f t="shared" si="3"/>
        <v>24</v>
      </c>
      <c r="C23" s="68">
        <f t="shared" si="4"/>
        <v>23.076923076923077</v>
      </c>
      <c r="D23" s="68">
        <f t="shared" si="4"/>
        <v>21.428571428571431</v>
      </c>
      <c r="E23" s="68">
        <f t="shared" si="4"/>
        <v>19.35483870967742</v>
      </c>
      <c r="F23" s="68">
        <f t="shared" si="4"/>
        <v>17.142857142857146</v>
      </c>
      <c r="G23" s="68">
        <f t="shared" si="4"/>
        <v>14.634146341463413</v>
      </c>
      <c r="H23" s="68">
        <f t="shared" si="4"/>
        <v>12.244897959183673</v>
      </c>
      <c r="I23" s="68">
        <f t="shared" si="4"/>
        <v>10.169491525423728</v>
      </c>
      <c r="J23" s="68">
        <f t="shared" si="4"/>
        <v>8.4507042253521139</v>
      </c>
      <c r="K23" s="68">
        <f t="shared" si="4"/>
        <v>7.0588235294117645</v>
      </c>
      <c r="L23" s="68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69">
        <v>200000</v>
      </c>
      <c r="B24" s="68">
        <f t="shared" si="3"/>
        <v>26.666666666666668</v>
      </c>
      <c r="C24" s="68">
        <f t="shared" si="4"/>
        <v>25.641025641025642</v>
      </c>
      <c r="D24" s="68">
        <f t="shared" si="4"/>
        <v>23.80952380952381</v>
      </c>
      <c r="E24" s="68">
        <f t="shared" si="4"/>
        <v>21.50537634408602</v>
      </c>
      <c r="F24" s="68">
        <f t="shared" si="4"/>
        <v>19.047619047619047</v>
      </c>
      <c r="G24" s="68">
        <f t="shared" si="4"/>
        <v>16.260162601626018</v>
      </c>
      <c r="H24" s="68">
        <f t="shared" si="4"/>
        <v>13.605442176870749</v>
      </c>
      <c r="I24" s="68">
        <f t="shared" si="4"/>
        <v>11.299435028248586</v>
      </c>
      <c r="J24" s="68">
        <f t="shared" si="4"/>
        <v>9.3896713615023462</v>
      </c>
      <c r="K24" s="68">
        <f t="shared" si="4"/>
        <v>7.8431372549019605</v>
      </c>
      <c r="L24" s="68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69">
        <v>250000</v>
      </c>
      <c r="B25" s="68">
        <f t="shared" si="3"/>
        <v>33.333333333333336</v>
      </c>
      <c r="C25" s="68">
        <f t="shared" si="4"/>
        <v>32.051282051282051</v>
      </c>
      <c r="D25" s="68">
        <f t="shared" si="4"/>
        <v>29.761904761904763</v>
      </c>
      <c r="E25" s="68">
        <f t="shared" si="4"/>
        <v>26.881720430107528</v>
      </c>
      <c r="F25" s="68">
        <f t="shared" si="4"/>
        <v>23.80952380952381</v>
      </c>
      <c r="G25" s="68">
        <f t="shared" si="4"/>
        <v>20.325203252032519</v>
      </c>
      <c r="H25" s="68">
        <f t="shared" si="4"/>
        <v>17.006802721088437</v>
      </c>
      <c r="I25" s="68">
        <f t="shared" si="4"/>
        <v>14.124293785310734</v>
      </c>
      <c r="J25" s="68">
        <f t="shared" si="4"/>
        <v>11.737089201877934</v>
      </c>
      <c r="K25" s="68">
        <f t="shared" si="4"/>
        <v>9.8039215686274517</v>
      </c>
      <c r="L25" s="68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69">
        <v>300000</v>
      </c>
      <c r="B26" s="68">
        <f t="shared" si="3"/>
        <v>40</v>
      </c>
      <c r="C26" s="68">
        <f t="shared" si="4"/>
        <v>38.46153846153846</v>
      </c>
      <c r="D26" s="68">
        <f t="shared" si="4"/>
        <v>35.714285714285708</v>
      </c>
      <c r="E26" s="68">
        <f t="shared" si="4"/>
        <v>32.258064516129032</v>
      </c>
      <c r="F26" s="68">
        <f t="shared" si="4"/>
        <v>28.571428571428569</v>
      </c>
      <c r="G26" s="68">
        <f t="shared" si="4"/>
        <v>24.390243902439025</v>
      </c>
      <c r="H26" s="68">
        <f t="shared" si="4"/>
        <v>20.408163265306122</v>
      </c>
      <c r="I26" s="68">
        <f t="shared" si="4"/>
        <v>16.949152542372882</v>
      </c>
      <c r="J26" s="68">
        <f t="shared" si="4"/>
        <v>14.084507042253522</v>
      </c>
      <c r="K26" s="68">
        <f t="shared" si="4"/>
        <v>11.76470588235294</v>
      </c>
      <c r="L26" s="68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69">
        <v>350000</v>
      </c>
      <c r="B27" s="68">
        <f t="shared" si="3"/>
        <v>46.666666666666664</v>
      </c>
      <c r="C27" s="68">
        <f t="shared" si="4"/>
        <v>44.871794871794876</v>
      </c>
      <c r="D27" s="68">
        <f t="shared" si="4"/>
        <v>41.666666666666664</v>
      </c>
      <c r="E27" s="68">
        <f t="shared" si="4"/>
        <v>37.634408602150536</v>
      </c>
      <c r="F27" s="68">
        <f t="shared" si="4"/>
        <v>33.333333333333336</v>
      </c>
      <c r="G27" s="68">
        <f t="shared" si="4"/>
        <v>28.455284552845526</v>
      </c>
      <c r="H27" s="68">
        <f t="shared" si="4"/>
        <v>23.80952380952381</v>
      </c>
      <c r="I27" s="68">
        <f t="shared" si="4"/>
        <v>19.774011299435028</v>
      </c>
      <c r="J27" s="68">
        <f t="shared" si="4"/>
        <v>16.431924882629108</v>
      </c>
      <c r="K27" s="68">
        <f t="shared" si="4"/>
        <v>13.725490196078431</v>
      </c>
      <c r="L27" s="68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69">
        <v>425000</v>
      </c>
      <c r="B28" s="68">
        <f t="shared" si="3"/>
        <v>56.666666666666664</v>
      </c>
      <c r="C28" s="68">
        <f t="shared" si="4"/>
        <v>54.487179487179482</v>
      </c>
      <c r="D28" s="68">
        <f t="shared" si="4"/>
        <v>50.595238095238095</v>
      </c>
      <c r="E28" s="68">
        <f t="shared" si="4"/>
        <v>45.6989247311828</v>
      </c>
      <c r="F28" s="68">
        <f t="shared" si="4"/>
        <v>40.476190476190474</v>
      </c>
      <c r="G28" s="68">
        <f t="shared" si="4"/>
        <v>34.552845528455279</v>
      </c>
      <c r="H28" s="68">
        <f t="shared" si="4"/>
        <v>28.911564625850342</v>
      </c>
      <c r="I28" s="68">
        <f t="shared" si="4"/>
        <v>24.011299435028249</v>
      </c>
      <c r="J28" s="68">
        <f t="shared" si="4"/>
        <v>19.953051643192488</v>
      </c>
      <c r="K28" s="68">
        <f t="shared" si="4"/>
        <v>16.666666666666668</v>
      </c>
      <c r="L28" s="68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69">
        <v>500000</v>
      </c>
      <c r="B29" s="68">
        <f t="shared" si="3"/>
        <v>66.666666666666671</v>
      </c>
      <c r="C29" s="68">
        <f t="shared" si="4"/>
        <v>64.102564102564102</v>
      </c>
      <c r="D29" s="68">
        <f t="shared" si="4"/>
        <v>59.523809523809526</v>
      </c>
      <c r="E29" s="68">
        <f t="shared" si="4"/>
        <v>53.763440860215056</v>
      </c>
      <c r="F29" s="68">
        <f t="shared" si="4"/>
        <v>47.61904761904762</v>
      </c>
      <c r="G29" s="68">
        <f t="shared" si="4"/>
        <v>40.650406504065039</v>
      </c>
      <c r="H29" s="68">
        <f t="shared" si="4"/>
        <v>34.013605442176875</v>
      </c>
      <c r="I29" s="68">
        <f t="shared" si="4"/>
        <v>28.248587570621467</v>
      </c>
      <c r="J29" s="68">
        <f t="shared" si="4"/>
        <v>23.474178403755868</v>
      </c>
      <c r="K29" s="68">
        <f t="shared" si="4"/>
        <v>19.607843137254903</v>
      </c>
      <c r="L29" s="68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69">
        <v>700000</v>
      </c>
      <c r="B30" s="68">
        <f t="shared" si="3"/>
        <v>93.333333333333329</v>
      </c>
      <c r="C30" s="68">
        <f t="shared" si="4"/>
        <v>89.743589743589752</v>
      </c>
      <c r="D30" s="68">
        <f t="shared" si="4"/>
        <v>83.333333333333329</v>
      </c>
      <c r="E30" s="68">
        <f t="shared" si="4"/>
        <v>75.268817204301072</v>
      </c>
      <c r="F30" s="68">
        <f t="shared" si="4"/>
        <v>66.666666666666671</v>
      </c>
      <c r="G30" s="68">
        <f t="shared" si="4"/>
        <v>56.910569105691053</v>
      </c>
      <c r="H30" s="68">
        <f t="shared" si="4"/>
        <v>47.61904761904762</v>
      </c>
      <c r="I30" s="68">
        <f t="shared" si="4"/>
        <v>39.548022598870055</v>
      </c>
      <c r="J30" s="68">
        <f t="shared" si="4"/>
        <v>32.863849765258216</v>
      </c>
      <c r="K30" s="68">
        <f t="shared" si="4"/>
        <v>27.450980392156861</v>
      </c>
      <c r="L30" s="68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69">
        <v>750000</v>
      </c>
      <c r="B31" s="68">
        <f t="shared" si="3"/>
        <v>100</v>
      </c>
      <c r="C31" s="68">
        <f t="shared" si="4"/>
        <v>96.15384615384616</v>
      </c>
      <c r="D31" s="68">
        <f t="shared" si="4"/>
        <v>89.285714285714278</v>
      </c>
      <c r="E31" s="68">
        <f t="shared" si="4"/>
        <v>80.645161290322591</v>
      </c>
      <c r="F31" s="68">
        <f t="shared" si="4"/>
        <v>71.428571428571416</v>
      </c>
      <c r="G31" s="68">
        <f t="shared" si="4"/>
        <v>60.975609756097562</v>
      </c>
      <c r="H31" s="68">
        <f t="shared" si="4"/>
        <v>51.020408163265309</v>
      </c>
      <c r="I31" s="68">
        <f t="shared" si="4"/>
        <v>42.372881355932208</v>
      </c>
      <c r="J31" s="68">
        <f t="shared" si="4"/>
        <v>35.2112676056338</v>
      </c>
      <c r="K31" s="68">
        <f t="shared" si="4"/>
        <v>29.411764705882355</v>
      </c>
      <c r="L31" s="68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69">
        <v>900000</v>
      </c>
      <c r="B32" s="68">
        <f t="shared" si="3"/>
        <v>120</v>
      </c>
      <c r="C32" s="68">
        <f t="shared" si="4"/>
        <v>115.38461538461539</v>
      </c>
      <c r="D32" s="68">
        <f t="shared" si="4"/>
        <v>107.14285714285714</v>
      </c>
      <c r="E32" s="68">
        <f t="shared" si="4"/>
        <v>96.774193548387089</v>
      </c>
      <c r="F32" s="68">
        <f t="shared" si="4"/>
        <v>85.714285714285722</v>
      </c>
      <c r="G32" s="68">
        <f t="shared" si="4"/>
        <v>73.170731707317074</v>
      </c>
      <c r="H32" s="68">
        <f t="shared" si="4"/>
        <v>61.224489795918366</v>
      </c>
      <c r="I32" s="68">
        <f t="shared" si="4"/>
        <v>50.847457627118644</v>
      </c>
      <c r="J32" s="68">
        <f t="shared" si="4"/>
        <v>42.253521126760567</v>
      </c>
      <c r="K32" s="68">
        <f t="shared" si="4"/>
        <v>35.294117647058819</v>
      </c>
      <c r="L32" s="68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69">
        <v>950000</v>
      </c>
      <c r="B33" s="68">
        <f t="shared" si="3"/>
        <v>126.66666666666667</v>
      </c>
      <c r="C33" s="68">
        <f t="shared" si="4"/>
        <v>121.7948717948718</v>
      </c>
      <c r="D33" s="68">
        <f t="shared" si="4"/>
        <v>113.09523809523809</v>
      </c>
      <c r="E33" s="68">
        <f t="shared" si="4"/>
        <v>102.15053763440861</v>
      </c>
      <c r="F33" s="68">
        <f t="shared" si="4"/>
        <v>90.476190476190467</v>
      </c>
      <c r="G33" s="68">
        <f t="shared" si="4"/>
        <v>77.235772357723576</v>
      </c>
      <c r="H33" s="68">
        <f t="shared" si="4"/>
        <v>64.625850340136054</v>
      </c>
      <c r="I33" s="68">
        <f t="shared" si="4"/>
        <v>53.672316384180796</v>
      </c>
      <c r="J33" s="68">
        <f t="shared" si="4"/>
        <v>44.600938967136152</v>
      </c>
      <c r="K33" s="68">
        <f t="shared" si="4"/>
        <v>37.254901960784316</v>
      </c>
      <c r="L33" s="68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69">
        <v>1200000</v>
      </c>
      <c r="B34" s="68">
        <f t="shared" si="3"/>
        <v>160</v>
      </c>
      <c r="C34" s="68">
        <f t="shared" si="4"/>
        <v>153.84615384615384</v>
      </c>
      <c r="D34" s="68">
        <f t="shared" si="4"/>
        <v>142.85714285714283</v>
      </c>
      <c r="E34" s="68">
        <f t="shared" si="4"/>
        <v>129.03225806451613</v>
      </c>
      <c r="F34" s="68">
        <f t="shared" si="4"/>
        <v>114.28571428571428</v>
      </c>
      <c r="G34" s="68">
        <f t="shared" si="4"/>
        <v>97.560975609756099</v>
      </c>
      <c r="H34" s="68">
        <f t="shared" si="4"/>
        <v>81.632653061224488</v>
      </c>
      <c r="I34" s="68">
        <f t="shared" si="4"/>
        <v>67.79661016949153</v>
      </c>
      <c r="J34" s="68">
        <f t="shared" si="4"/>
        <v>56.338028169014088</v>
      </c>
      <c r="K34" s="68">
        <f t="shared" si="4"/>
        <v>47.058823529411761</v>
      </c>
      <c r="L34" s="68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69">
        <v>1250000</v>
      </c>
      <c r="B35" s="68">
        <f t="shared" si="3"/>
        <v>166.66666666666666</v>
      </c>
      <c r="C35" s="68">
        <f t="shared" si="4"/>
        <v>160.25641025641025</v>
      </c>
      <c r="D35" s="68">
        <f t="shared" si="4"/>
        <v>148.80952380952382</v>
      </c>
      <c r="E35" s="68">
        <f t="shared" si="4"/>
        <v>134.40860215053763</v>
      </c>
      <c r="F35" s="68">
        <f t="shared" si="4"/>
        <v>119.04761904761905</v>
      </c>
      <c r="G35" s="68">
        <f t="shared" si="4"/>
        <v>101.62601626016261</v>
      </c>
      <c r="H35" s="68">
        <f t="shared" si="4"/>
        <v>85.034013605442183</v>
      </c>
      <c r="I35" s="68">
        <f t="shared" si="4"/>
        <v>70.621468926553675</v>
      </c>
      <c r="J35" s="68">
        <f t="shared" si="4"/>
        <v>58.685446009389672</v>
      </c>
      <c r="K35" s="68">
        <f t="shared" si="4"/>
        <v>49.019607843137251</v>
      </c>
      <c r="L35" s="68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69">
        <v>1600000</v>
      </c>
      <c r="B36" s="68">
        <f t="shared" si="3"/>
        <v>213.33333333333334</v>
      </c>
      <c r="C36" s="68">
        <f t="shared" si="4"/>
        <v>205.12820512820514</v>
      </c>
      <c r="D36" s="68">
        <f t="shared" si="4"/>
        <v>190.47619047619048</v>
      </c>
      <c r="E36" s="68">
        <f t="shared" si="4"/>
        <v>172.04301075268816</v>
      </c>
      <c r="F36" s="68">
        <f t="shared" si="4"/>
        <v>152.38095238095238</v>
      </c>
      <c r="G36" s="68">
        <f t="shared" si="4"/>
        <v>130.08130081300814</v>
      </c>
      <c r="H36" s="68">
        <f t="shared" si="4"/>
        <v>108.84353741496599</v>
      </c>
      <c r="I36" s="68">
        <f t="shared" si="4"/>
        <v>90.395480225988692</v>
      </c>
      <c r="J36" s="68">
        <f t="shared" si="4"/>
        <v>75.117370892018769</v>
      </c>
      <c r="K36" s="68">
        <f t="shared" si="4"/>
        <v>62.745098039215684</v>
      </c>
      <c r="L36" s="68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69">
        <v>2475000</v>
      </c>
      <c r="B37" s="68">
        <f t="shared" si="3"/>
        <v>330</v>
      </c>
      <c r="C37" s="68">
        <f t="shared" si="4"/>
        <v>317.30769230769232</v>
      </c>
      <c r="D37" s="68">
        <f t="shared" si="4"/>
        <v>294.64285714285711</v>
      </c>
      <c r="E37" s="68">
        <f t="shared" si="4"/>
        <v>266.12903225806451</v>
      </c>
      <c r="F37" s="68">
        <f t="shared" si="4"/>
        <v>235.71428571428572</v>
      </c>
      <c r="G37" s="68">
        <f t="shared" si="4"/>
        <v>201.21951219512195</v>
      </c>
      <c r="H37" s="68">
        <f t="shared" si="4"/>
        <v>168.36734693877551</v>
      </c>
      <c r="I37" s="68">
        <f t="shared" si="4"/>
        <v>139.83050847457628</v>
      </c>
      <c r="J37" s="68">
        <f t="shared" si="4"/>
        <v>116.19718309859155</v>
      </c>
      <c r="K37" s="68">
        <f t="shared" si="4"/>
        <v>97.058823529411768</v>
      </c>
      <c r="L37" s="68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69">
        <v>3000000</v>
      </c>
      <c r="B38" s="68">
        <f t="shared" si="3"/>
        <v>400</v>
      </c>
      <c r="C38" s="68">
        <f t="shared" ref="C38:L40" si="5">$A38/C$21/(60)</f>
        <v>384.61538461538464</v>
      </c>
      <c r="D38" s="68">
        <f t="shared" si="5"/>
        <v>357.14285714285711</v>
      </c>
      <c r="E38" s="68">
        <f t="shared" si="5"/>
        <v>322.58064516129036</v>
      </c>
      <c r="F38" s="68">
        <f t="shared" si="5"/>
        <v>285.71428571428567</v>
      </c>
      <c r="G38" s="68">
        <f t="shared" si="5"/>
        <v>243.90243902439025</v>
      </c>
      <c r="H38" s="68">
        <f t="shared" si="5"/>
        <v>204.08163265306123</v>
      </c>
      <c r="I38" s="68">
        <f t="shared" si="5"/>
        <v>169.49152542372883</v>
      </c>
      <c r="J38" s="68">
        <f t="shared" si="5"/>
        <v>140.8450704225352</v>
      </c>
      <c r="K38" s="68">
        <f t="shared" si="5"/>
        <v>117.64705882352942</v>
      </c>
      <c r="L38" s="68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69">
        <v>3500000</v>
      </c>
      <c r="B39" s="68">
        <f t="shared" si="3"/>
        <v>466.66666666666669</v>
      </c>
      <c r="C39" s="68">
        <f t="shared" si="5"/>
        <v>448.71794871794867</v>
      </c>
      <c r="D39" s="68">
        <f t="shared" si="5"/>
        <v>416.66666666666669</v>
      </c>
      <c r="E39" s="68">
        <f t="shared" si="5"/>
        <v>376.34408602150535</v>
      </c>
      <c r="F39" s="68">
        <f t="shared" si="5"/>
        <v>333.33333333333331</v>
      </c>
      <c r="G39" s="68">
        <f t="shared" si="5"/>
        <v>284.55284552845529</v>
      </c>
      <c r="H39" s="68">
        <f t="shared" si="5"/>
        <v>238.0952380952381</v>
      </c>
      <c r="I39" s="68">
        <f t="shared" si="5"/>
        <v>197.74011299435026</v>
      </c>
      <c r="J39" s="68">
        <f t="shared" si="5"/>
        <v>164.31924882629107</v>
      </c>
      <c r="K39" s="68">
        <f t="shared" si="5"/>
        <v>137.25490196078434</v>
      </c>
      <c r="L39" s="68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69">
        <v>4150000</v>
      </c>
      <c r="B40" s="68">
        <f t="shared" si="3"/>
        <v>553.33333333333337</v>
      </c>
      <c r="C40" s="68">
        <f t="shared" si="5"/>
        <v>532.05128205128199</v>
      </c>
      <c r="D40" s="68">
        <f t="shared" si="5"/>
        <v>494.04761904761904</v>
      </c>
      <c r="E40" s="68">
        <f t="shared" si="5"/>
        <v>446.23655913978496</v>
      </c>
      <c r="F40" s="68">
        <f t="shared" si="5"/>
        <v>395.23809523809524</v>
      </c>
      <c r="G40" s="68">
        <f t="shared" si="5"/>
        <v>337.39837398373982</v>
      </c>
      <c r="H40" s="68">
        <f t="shared" si="5"/>
        <v>282.31292517006807</v>
      </c>
      <c r="I40" s="68">
        <f t="shared" si="5"/>
        <v>234.46327683615817</v>
      </c>
      <c r="J40" s="68">
        <f t="shared" si="5"/>
        <v>194.8356807511737</v>
      </c>
      <c r="K40" s="68">
        <f t="shared" si="5"/>
        <v>162.74509803921566</v>
      </c>
      <c r="L40" s="68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163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69">
        <v>125000</v>
      </c>
      <c r="B62" s="68" t="str">
        <f>TEXT(B42,"hh:mm:ss")</f>
        <v>00:16:40</v>
      </c>
      <c r="C62" s="68" t="str">
        <f t="shared" ref="C62:L62" si="25">TEXT(C42,"hh:mm:ss")</f>
        <v>00:16:02</v>
      </c>
      <c r="D62" s="68" t="str">
        <f t="shared" si="25"/>
        <v>00:14:53</v>
      </c>
      <c r="E62" s="68" t="str">
        <f t="shared" si="25"/>
        <v>00:13:26</v>
      </c>
      <c r="F62" s="68" t="str">
        <f t="shared" si="25"/>
        <v>00:11:54</v>
      </c>
      <c r="G62" s="68" t="str">
        <f t="shared" si="25"/>
        <v>00:10:10</v>
      </c>
      <c r="H62" s="68" t="str">
        <f t="shared" si="25"/>
        <v>00:08:30</v>
      </c>
      <c r="I62" s="68" t="str">
        <f t="shared" si="25"/>
        <v>00:07:04</v>
      </c>
      <c r="J62" s="68" t="str">
        <f t="shared" si="25"/>
        <v>00:05:52</v>
      </c>
      <c r="K62" s="68" t="str">
        <f t="shared" si="25"/>
        <v>00:04:54</v>
      </c>
      <c r="L62" s="68" t="str">
        <f t="shared" si="25"/>
        <v>00:04:08</v>
      </c>
      <c r="P62">
        <f>P61/60</f>
        <v>6.6666666666666671E-3</v>
      </c>
    </row>
    <row r="63" spans="1:16" x14ac:dyDescent="0.25">
      <c r="A63" s="69">
        <v>180000</v>
      </c>
      <c r="B63" s="68" t="str">
        <f t="shared" ref="B63:L63" si="26">TEXT(B43,"hh:mm:ss")</f>
        <v>00:24:00</v>
      </c>
      <c r="C63" s="68" t="str">
        <f t="shared" si="26"/>
        <v>00:23:05</v>
      </c>
      <c r="D63" s="68" t="str">
        <f t="shared" si="26"/>
        <v>00:21:26</v>
      </c>
      <c r="E63" s="68" t="str">
        <f t="shared" si="26"/>
        <v>00:19:21</v>
      </c>
      <c r="F63" s="68" t="str">
        <f t="shared" si="26"/>
        <v>00:17:09</v>
      </c>
      <c r="G63" s="68" t="str">
        <f t="shared" si="26"/>
        <v>00:14:38</v>
      </c>
      <c r="H63" s="68" t="str">
        <f t="shared" si="26"/>
        <v>00:12:15</v>
      </c>
      <c r="I63" s="68" t="str">
        <f t="shared" si="26"/>
        <v>00:10:10</v>
      </c>
      <c r="J63" s="68" t="str">
        <f t="shared" si="26"/>
        <v>00:08:27</v>
      </c>
      <c r="K63" s="68" t="str">
        <f t="shared" si="26"/>
        <v>00:07:04</v>
      </c>
      <c r="L63" s="68" t="str">
        <f t="shared" si="26"/>
        <v>00:05:56</v>
      </c>
    </row>
    <row r="64" spans="1:16" x14ac:dyDescent="0.25">
      <c r="A64" s="69">
        <v>200000</v>
      </c>
      <c r="B64" s="68" t="str">
        <f t="shared" ref="B64:L64" si="27">TEXT(B44,"hh:mm:ss")</f>
        <v>00:26:40</v>
      </c>
      <c r="C64" s="68" t="str">
        <f t="shared" si="27"/>
        <v>00:25:38</v>
      </c>
      <c r="D64" s="68" t="str">
        <f t="shared" si="27"/>
        <v>00:23:49</v>
      </c>
      <c r="E64" s="68" t="str">
        <f t="shared" si="27"/>
        <v>00:21:30</v>
      </c>
      <c r="F64" s="68" t="str">
        <f t="shared" si="27"/>
        <v>00:19:03</v>
      </c>
      <c r="G64" s="68" t="str">
        <f t="shared" si="27"/>
        <v>00:16:16</v>
      </c>
      <c r="H64" s="68" t="str">
        <f t="shared" si="27"/>
        <v>00:13:36</v>
      </c>
      <c r="I64" s="68" t="str">
        <f t="shared" si="27"/>
        <v>00:11:18</v>
      </c>
      <c r="J64" s="68" t="str">
        <f t="shared" si="27"/>
        <v>00:09:23</v>
      </c>
      <c r="K64" s="68" t="str">
        <f t="shared" si="27"/>
        <v>00:07:51</v>
      </c>
      <c r="L64" s="68" t="str">
        <f t="shared" si="27"/>
        <v>00:06:36</v>
      </c>
    </row>
    <row r="65" spans="1:18" x14ac:dyDescent="0.25">
      <c r="A65" s="69">
        <v>250000</v>
      </c>
      <c r="B65" s="68" t="str">
        <f t="shared" ref="B65:L65" si="28">TEXT(B45,"hh:mm:ss")</f>
        <v>00:33:20</v>
      </c>
      <c r="C65" s="68" t="str">
        <f t="shared" si="28"/>
        <v>00:32:03</v>
      </c>
      <c r="D65" s="68" t="str">
        <f t="shared" si="28"/>
        <v>00:29:46</v>
      </c>
      <c r="E65" s="68" t="str">
        <f t="shared" si="28"/>
        <v>00:26:53</v>
      </c>
      <c r="F65" s="68" t="str">
        <f t="shared" si="28"/>
        <v>00:23:49</v>
      </c>
      <c r="G65" s="68" t="str">
        <f t="shared" si="28"/>
        <v>00:20:20</v>
      </c>
      <c r="H65" s="68" t="str">
        <f t="shared" si="28"/>
        <v>00:17:00</v>
      </c>
      <c r="I65" s="68" t="str">
        <f t="shared" si="28"/>
        <v>00:14:07</v>
      </c>
      <c r="J65" s="68" t="str">
        <f t="shared" si="28"/>
        <v>00:11:44</v>
      </c>
      <c r="K65" s="68" t="str">
        <f t="shared" si="28"/>
        <v>00:09:48</v>
      </c>
      <c r="L65" s="68" t="str">
        <f t="shared" si="28"/>
        <v>00:08:15</v>
      </c>
    </row>
    <row r="66" spans="1:18" x14ac:dyDescent="0.25">
      <c r="A66" s="69">
        <v>300000</v>
      </c>
      <c r="B66" s="68" t="str">
        <f t="shared" ref="B66:L66" si="29">TEXT(B46,"hh:mm:ss")</f>
        <v>00:40:00</v>
      </c>
      <c r="C66" s="68" t="str">
        <f t="shared" si="29"/>
        <v>00:38:28</v>
      </c>
      <c r="D66" s="68" t="str">
        <f t="shared" si="29"/>
        <v>00:35:43</v>
      </c>
      <c r="E66" s="68" t="str">
        <f t="shared" si="29"/>
        <v>00:32:15</v>
      </c>
      <c r="F66" s="68" t="str">
        <f t="shared" si="29"/>
        <v>00:28:34</v>
      </c>
      <c r="G66" s="68" t="str">
        <f t="shared" si="29"/>
        <v>00:24:23</v>
      </c>
      <c r="H66" s="68" t="str">
        <f t="shared" si="29"/>
        <v>00:20:24</v>
      </c>
      <c r="I66" s="68" t="str">
        <f t="shared" si="29"/>
        <v>00:16:57</v>
      </c>
      <c r="J66" s="68" t="str">
        <f t="shared" si="29"/>
        <v>00:14:05</v>
      </c>
      <c r="K66" s="68" t="str">
        <f t="shared" si="29"/>
        <v>00:11:46</v>
      </c>
      <c r="L66" s="68" t="str">
        <f t="shared" si="29"/>
        <v>00:09:54</v>
      </c>
    </row>
    <row r="67" spans="1:18" x14ac:dyDescent="0.25">
      <c r="A67" s="69">
        <v>350000</v>
      </c>
      <c r="B67" s="68" t="str">
        <f t="shared" ref="B67:L67" si="30">TEXT(B47,"hh:mm:ss")</f>
        <v>00:46:40</v>
      </c>
      <c r="C67" s="68" t="str">
        <f t="shared" si="30"/>
        <v>00:44:52</v>
      </c>
      <c r="D67" s="68" t="str">
        <f t="shared" si="30"/>
        <v>00:41:40</v>
      </c>
      <c r="E67" s="68" t="str">
        <f t="shared" si="30"/>
        <v>00:37:38</v>
      </c>
      <c r="F67" s="68" t="str">
        <f t="shared" si="30"/>
        <v>00:33:20</v>
      </c>
      <c r="G67" s="68" t="str">
        <f t="shared" si="30"/>
        <v>00:28:27</v>
      </c>
      <c r="H67" s="68" t="str">
        <f t="shared" si="30"/>
        <v>00:23:49</v>
      </c>
      <c r="I67" s="68" t="str">
        <f t="shared" si="30"/>
        <v>00:19:46</v>
      </c>
      <c r="J67" s="68" t="str">
        <f t="shared" si="30"/>
        <v>00:16:26</v>
      </c>
      <c r="K67" s="68" t="str">
        <f t="shared" si="30"/>
        <v>00:13:44</v>
      </c>
      <c r="L67" s="68" t="str">
        <f t="shared" si="30"/>
        <v>00:11:33</v>
      </c>
    </row>
    <row r="68" spans="1:18" x14ac:dyDescent="0.25">
      <c r="A68" s="69">
        <v>425000</v>
      </c>
      <c r="B68" s="68" t="str">
        <f t="shared" ref="B68:L68" si="31">TEXT(B48,"hh:mm:ss")</f>
        <v>00:56:40</v>
      </c>
      <c r="C68" s="68" t="str">
        <f t="shared" si="31"/>
        <v>00:54:29</v>
      </c>
      <c r="D68" s="68" t="str">
        <f t="shared" si="31"/>
        <v>00:50:36</v>
      </c>
      <c r="E68" s="68" t="str">
        <f t="shared" si="31"/>
        <v>00:45:42</v>
      </c>
      <c r="F68" s="68" t="str">
        <f t="shared" si="31"/>
        <v>00:40:29</v>
      </c>
      <c r="G68" s="68" t="str">
        <f t="shared" si="31"/>
        <v>00:34:33</v>
      </c>
      <c r="H68" s="68" t="str">
        <f t="shared" si="31"/>
        <v>00:28:55</v>
      </c>
      <c r="I68" s="68" t="str">
        <f t="shared" si="31"/>
        <v>00:24:01</v>
      </c>
      <c r="J68" s="68" t="str">
        <f t="shared" si="31"/>
        <v>00:19:57</v>
      </c>
      <c r="K68" s="68" t="str">
        <f t="shared" si="31"/>
        <v>00:16:40</v>
      </c>
      <c r="L68" s="68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9">
        <v>500000</v>
      </c>
      <c r="B69" s="68" t="str">
        <f t="shared" ref="B69:L69" si="32">TEXT(B49,"hh:mm:ss")</f>
        <v>01:06:40</v>
      </c>
      <c r="C69" s="68" t="str">
        <f t="shared" si="32"/>
        <v>01:04:06</v>
      </c>
      <c r="D69" s="68" t="str">
        <f t="shared" si="32"/>
        <v>00:59:31</v>
      </c>
      <c r="E69" s="68" t="str">
        <f t="shared" si="32"/>
        <v>00:53:46</v>
      </c>
      <c r="F69" s="68" t="str">
        <f t="shared" si="32"/>
        <v>00:47:37</v>
      </c>
      <c r="G69" s="68" t="str">
        <f t="shared" si="32"/>
        <v>00:40:39</v>
      </c>
      <c r="H69" s="68" t="str">
        <f t="shared" si="32"/>
        <v>00:34:01</v>
      </c>
      <c r="I69" s="68" t="str">
        <f t="shared" si="32"/>
        <v>00:28:15</v>
      </c>
      <c r="J69" s="68" t="str">
        <f t="shared" si="32"/>
        <v>00:23:28</v>
      </c>
      <c r="K69" s="68" t="str">
        <f t="shared" si="32"/>
        <v>00:19:36</v>
      </c>
      <c r="L69" s="68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9">
        <v>700000</v>
      </c>
      <c r="B70" s="68" t="str">
        <f t="shared" ref="B70:L70" si="33">TEXT(B50,"hh:mm:ss")</f>
        <v>01:33:20</v>
      </c>
      <c r="C70" s="68" t="str">
        <f t="shared" si="33"/>
        <v>01:29:45</v>
      </c>
      <c r="D70" s="68" t="str">
        <f t="shared" si="33"/>
        <v>01:23:20</v>
      </c>
      <c r="E70" s="68" t="str">
        <f t="shared" si="33"/>
        <v>01:15:16</v>
      </c>
      <c r="F70" s="68" t="str">
        <f t="shared" si="33"/>
        <v>01:06:40</v>
      </c>
      <c r="G70" s="68" t="str">
        <f t="shared" si="33"/>
        <v>00:56:55</v>
      </c>
      <c r="H70" s="68" t="str">
        <f t="shared" si="33"/>
        <v>00:47:37</v>
      </c>
      <c r="I70" s="68" t="str">
        <f t="shared" si="33"/>
        <v>00:39:33</v>
      </c>
      <c r="J70" s="68" t="str">
        <f t="shared" si="33"/>
        <v>00:32:52</v>
      </c>
      <c r="K70" s="68" t="str">
        <f t="shared" si="33"/>
        <v>00:27:27</v>
      </c>
      <c r="L70" s="68" t="str">
        <f t="shared" si="33"/>
        <v>00:23:06</v>
      </c>
    </row>
    <row r="71" spans="1:18" x14ac:dyDescent="0.25">
      <c r="A71" s="69">
        <v>750000</v>
      </c>
      <c r="B71" s="68" t="str">
        <f t="shared" ref="B71:L71" si="34">TEXT(B51,"hh:mm:ss")</f>
        <v>01:40:00</v>
      </c>
      <c r="C71" s="68" t="str">
        <f t="shared" si="34"/>
        <v>01:36:09</v>
      </c>
      <c r="D71" s="68" t="str">
        <f t="shared" si="34"/>
        <v>01:29:17</v>
      </c>
      <c r="E71" s="68" t="str">
        <f t="shared" si="34"/>
        <v>01:20:39</v>
      </c>
      <c r="F71" s="68" t="str">
        <f t="shared" si="34"/>
        <v>01:11:26</v>
      </c>
      <c r="G71" s="68" t="str">
        <f t="shared" si="34"/>
        <v>01:00:59</v>
      </c>
      <c r="H71" s="68" t="str">
        <f t="shared" si="34"/>
        <v>00:51:01</v>
      </c>
      <c r="I71" s="68" t="str">
        <f t="shared" si="34"/>
        <v>00:42:22</v>
      </c>
      <c r="J71" s="68" t="str">
        <f t="shared" si="34"/>
        <v>00:35:13</v>
      </c>
      <c r="K71" s="68" t="str">
        <f t="shared" si="34"/>
        <v>00:29:25</v>
      </c>
      <c r="L71" s="68" t="str">
        <f t="shared" si="34"/>
        <v>00:24:45</v>
      </c>
    </row>
    <row r="72" spans="1:18" x14ac:dyDescent="0.25">
      <c r="A72" s="69">
        <v>900000</v>
      </c>
      <c r="B72" s="68" t="str">
        <f t="shared" ref="B72:L72" si="35">TEXT(B52,"hh:mm:ss")</f>
        <v>02:00:00</v>
      </c>
      <c r="C72" s="68" t="str">
        <f t="shared" si="35"/>
        <v>01:55:23</v>
      </c>
      <c r="D72" s="68" t="str">
        <f t="shared" si="35"/>
        <v>01:47:09</v>
      </c>
      <c r="E72" s="68" t="str">
        <f t="shared" si="35"/>
        <v>01:36:46</v>
      </c>
      <c r="F72" s="68" t="str">
        <f t="shared" si="35"/>
        <v>01:25:43</v>
      </c>
      <c r="G72" s="68" t="str">
        <f t="shared" si="35"/>
        <v>01:13:10</v>
      </c>
      <c r="H72" s="68" t="str">
        <f t="shared" si="35"/>
        <v>01:01:13</v>
      </c>
      <c r="I72" s="68" t="str">
        <f t="shared" si="35"/>
        <v>00:50:51</v>
      </c>
      <c r="J72" s="68" t="str">
        <f t="shared" si="35"/>
        <v>00:42:15</v>
      </c>
      <c r="K72" s="68" t="str">
        <f t="shared" si="35"/>
        <v>00:35:18</v>
      </c>
      <c r="L72" s="68" t="str">
        <f t="shared" si="35"/>
        <v>00:29:42</v>
      </c>
    </row>
    <row r="73" spans="1:18" x14ac:dyDescent="0.25">
      <c r="A73" s="69">
        <v>950000</v>
      </c>
      <c r="B73" s="68" t="str">
        <f t="shared" ref="B73:L73" si="36">TEXT(B53,"hh:mm:ss")</f>
        <v>02:06:40</v>
      </c>
      <c r="C73" s="68" t="str">
        <f t="shared" si="36"/>
        <v>02:01:48</v>
      </c>
      <c r="D73" s="68" t="str">
        <f t="shared" si="36"/>
        <v>01:53:06</v>
      </c>
      <c r="E73" s="68" t="str">
        <f t="shared" si="36"/>
        <v>01:42:09</v>
      </c>
      <c r="F73" s="68" t="str">
        <f t="shared" si="36"/>
        <v>01:30:29</v>
      </c>
      <c r="G73" s="68" t="str">
        <f t="shared" si="36"/>
        <v>01:17:14</v>
      </c>
      <c r="H73" s="68" t="str">
        <f t="shared" si="36"/>
        <v>01:04:38</v>
      </c>
      <c r="I73" s="68" t="str">
        <f t="shared" si="36"/>
        <v>00:53:40</v>
      </c>
      <c r="J73" s="68" t="str">
        <f t="shared" si="36"/>
        <v>00:44:36</v>
      </c>
      <c r="K73" s="68" t="str">
        <f t="shared" si="36"/>
        <v>00:37:15</v>
      </c>
      <c r="L73" s="68" t="str">
        <f t="shared" si="36"/>
        <v>00:31:21</v>
      </c>
    </row>
    <row r="74" spans="1:18" x14ac:dyDescent="0.25">
      <c r="A74" s="69">
        <v>1200000</v>
      </c>
      <c r="B74" s="68" t="str">
        <f t="shared" ref="B74:L74" si="37">TEXT(B54,"hh:mm:ss")</f>
        <v>02:40:00</v>
      </c>
      <c r="C74" s="68" t="str">
        <f t="shared" si="37"/>
        <v>02:33:51</v>
      </c>
      <c r="D74" s="68" t="str">
        <f t="shared" si="37"/>
        <v>02:22:51</v>
      </c>
      <c r="E74" s="68" t="str">
        <f t="shared" si="37"/>
        <v>02:09:02</v>
      </c>
      <c r="F74" s="68" t="str">
        <f t="shared" si="37"/>
        <v>01:54:17</v>
      </c>
      <c r="G74" s="68" t="str">
        <f t="shared" si="37"/>
        <v>01:37:34</v>
      </c>
      <c r="H74" s="68" t="str">
        <f t="shared" si="37"/>
        <v>01:21:38</v>
      </c>
      <c r="I74" s="68" t="str">
        <f t="shared" si="37"/>
        <v>01:07:48</v>
      </c>
      <c r="J74" s="68" t="str">
        <f t="shared" si="37"/>
        <v>00:56:20</v>
      </c>
      <c r="K74" s="68" t="str">
        <f t="shared" si="37"/>
        <v>00:47:04</v>
      </c>
      <c r="L74" s="68" t="str">
        <f t="shared" si="37"/>
        <v>00:39:36</v>
      </c>
      <c r="N74" s="72">
        <f>56000/2400</f>
        <v>23.333333333333332</v>
      </c>
    </row>
    <row r="75" spans="1:18" s="5" customFormat="1" x14ac:dyDescent="0.25">
      <c r="A75" s="70">
        <v>1250000</v>
      </c>
      <c r="B75" s="71" t="str">
        <f t="shared" ref="B75:L75" si="38">TEXT(B55,"hh:mm:ss")</f>
        <v>02:46:40</v>
      </c>
      <c r="C75" s="71" t="str">
        <f t="shared" si="38"/>
        <v>02:40:15</v>
      </c>
      <c r="D75" s="71" t="str">
        <f t="shared" si="38"/>
        <v>02:28:49</v>
      </c>
      <c r="E75" s="71" t="str">
        <f t="shared" si="38"/>
        <v>02:14:25</v>
      </c>
      <c r="F75" s="71" t="str">
        <f t="shared" si="38"/>
        <v>01:59:03</v>
      </c>
      <c r="G75" s="71" t="str">
        <f t="shared" si="38"/>
        <v>01:41:38</v>
      </c>
      <c r="H75" s="71" t="str">
        <f t="shared" si="38"/>
        <v>01:25:02</v>
      </c>
      <c r="I75" s="71" t="str">
        <f t="shared" si="38"/>
        <v>01:10:37</v>
      </c>
      <c r="J75" s="71" t="str">
        <f t="shared" si="38"/>
        <v>00:58:41</v>
      </c>
      <c r="K75" s="71" t="str">
        <f t="shared" si="38"/>
        <v>00:49:01</v>
      </c>
      <c r="L75" s="71" t="str">
        <f t="shared" si="38"/>
        <v>00:41:15</v>
      </c>
    </row>
    <row r="76" spans="1:18" x14ac:dyDescent="0.25">
      <c r="A76" s="69">
        <v>1600000</v>
      </c>
      <c r="B76" s="68" t="str">
        <f t="shared" ref="B76:L76" si="39">TEXT(B56,"hh:mm:ss")</f>
        <v>03:33:20</v>
      </c>
      <c r="C76" s="68" t="str">
        <f t="shared" si="39"/>
        <v>03:25:08</v>
      </c>
      <c r="D76" s="68" t="str">
        <f t="shared" si="39"/>
        <v>03:10:29</v>
      </c>
      <c r="E76" s="68" t="str">
        <f t="shared" si="39"/>
        <v>02:52:03</v>
      </c>
      <c r="F76" s="68" t="str">
        <f t="shared" si="39"/>
        <v>02:32:23</v>
      </c>
      <c r="G76" s="68" t="str">
        <f t="shared" si="39"/>
        <v>02:10:05</v>
      </c>
      <c r="H76" s="68" t="str">
        <f t="shared" si="39"/>
        <v>01:48:51</v>
      </c>
      <c r="I76" s="68" t="str">
        <f t="shared" si="39"/>
        <v>01:30:24</v>
      </c>
      <c r="J76" s="68" t="str">
        <f t="shared" si="39"/>
        <v>01:15:07</v>
      </c>
      <c r="K76" s="68" t="str">
        <f t="shared" si="39"/>
        <v>01:02:45</v>
      </c>
      <c r="L76" s="68" t="str">
        <f t="shared" si="39"/>
        <v>00:52:48</v>
      </c>
    </row>
    <row r="77" spans="1:18" x14ac:dyDescent="0.25">
      <c r="A77" s="69">
        <v>2475000</v>
      </c>
      <c r="B77" s="68" t="str">
        <f t="shared" ref="B77:L77" si="40">TEXT(B57,"hh:mm:ss")</f>
        <v>05:30:00</v>
      </c>
      <c r="C77" s="68" t="str">
        <f t="shared" si="40"/>
        <v>05:17:18</v>
      </c>
      <c r="D77" s="68" t="str">
        <f t="shared" si="40"/>
        <v>04:54:39</v>
      </c>
      <c r="E77" s="68" t="str">
        <f t="shared" si="40"/>
        <v>04:26:08</v>
      </c>
      <c r="F77" s="68" t="str">
        <f t="shared" si="40"/>
        <v>03:55:43</v>
      </c>
      <c r="G77" s="68" t="str">
        <f t="shared" si="40"/>
        <v>03:21:13</v>
      </c>
      <c r="H77" s="68" t="str">
        <f t="shared" si="40"/>
        <v>02:48:22</v>
      </c>
      <c r="I77" s="68" t="str">
        <f t="shared" si="40"/>
        <v>02:19:50</v>
      </c>
      <c r="J77" s="68" t="str">
        <f t="shared" si="40"/>
        <v>01:56:12</v>
      </c>
      <c r="K77" s="68" t="str">
        <f t="shared" si="40"/>
        <v>01:37:04</v>
      </c>
      <c r="L77" s="68" t="str">
        <f t="shared" si="40"/>
        <v>01:21:41</v>
      </c>
    </row>
    <row r="78" spans="1:18" x14ac:dyDescent="0.25">
      <c r="A78" s="69">
        <v>3000000</v>
      </c>
      <c r="B78" s="68" t="str">
        <f t="shared" ref="B78:L78" si="41">TEXT(B58,"hh:mm:ss")</f>
        <v>06:40:00</v>
      </c>
      <c r="C78" s="68" t="str">
        <f t="shared" si="41"/>
        <v>06:24:37</v>
      </c>
      <c r="D78" s="68" t="str">
        <f t="shared" si="41"/>
        <v>05:57:09</v>
      </c>
      <c r="E78" s="68" t="str">
        <f t="shared" si="41"/>
        <v>05:22:35</v>
      </c>
      <c r="F78" s="68" t="str">
        <f t="shared" si="41"/>
        <v>04:45:43</v>
      </c>
      <c r="G78" s="68" t="str">
        <f t="shared" si="41"/>
        <v>04:03:54</v>
      </c>
      <c r="H78" s="68" t="str">
        <f t="shared" si="41"/>
        <v>03:24:05</v>
      </c>
      <c r="I78" s="68" t="str">
        <f t="shared" si="41"/>
        <v>02:49:29</v>
      </c>
      <c r="J78" s="68" t="str">
        <f t="shared" si="41"/>
        <v>02:20:51</v>
      </c>
      <c r="K78" s="68" t="str">
        <f t="shared" si="41"/>
        <v>01:57:39</v>
      </c>
      <c r="L78" s="68" t="str">
        <f t="shared" si="41"/>
        <v>01:39:01</v>
      </c>
    </row>
    <row r="79" spans="1:18" x14ac:dyDescent="0.25">
      <c r="A79" s="69">
        <v>3500000</v>
      </c>
      <c r="B79" s="68" t="str">
        <f t="shared" ref="B79:L79" si="42">TEXT(B59,"hh:mm:ss")</f>
        <v>07:46:40</v>
      </c>
      <c r="C79" s="68" t="str">
        <f t="shared" si="42"/>
        <v>07:28:43</v>
      </c>
      <c r="D79" s="68" t="str">
        <f t="shared" si="42"/>
        <v>06:56:40</v>
      </c>
      <c r="E79" s="68" t="str">
        <f t="shared" si="42"/>
        <v>06:16:21</v>
      </c>
      <c r="F79" s="68" t="str">
        <f t="shared" si="42"/>
        <v>05:33:20</v>
      </c>
      <c r="G79" s="68" t="str">
        <f t="shared" si="42"/>
        <v>04:44:33</v>
      </c>
      <c r="H79" s="68" t="str">
        <f t="shared" si="42"/>
        <v>03:58:06</v>
      </c>
      <c r="I79" s="68" t="str">
        <f t="shared" si="42"/>
        <v>03:17:44</v>
      </c>
      <c r="J79" s="68" t="str">
        <f t="shared" si="42"/>
        <v>02:44:19</v>
      </c>
      <c r="K79" s="68" t="str">
        <f t="shared" si="42"/>
        <v>02:17:15</v>
      </c>
      <c r="L79" s="68" t="str">
        <f t="shared" si="42"/>
        <v>01:55:31</v>
      </c>
    </row>
    <row r="80" spans="1:18" x14ac:dyDescent="0.25">
      <c r="A80" s="69">
        <v>4150000</v>
      </c>
      <c r="B80" s="68" t="str">
        <f t="shared" ref="B80:L80" si="43">TEXT(B60,"hh:mm:ss")</f>
        <v>09:13:20</v>
      </c>
      <c r="C80" s="68" t="str">
        <f t="shared" si="43"/>
        <v>08:52:03</v>
      </c>
      <c r="D80" s="68" t="str">
        <f t="shared" si="43"/>
        <v>08:14:03</v>
      </c>
      <c r="E80" s="68" t="str">
        <f t="shared" si="43"/>
        <v>07:26:14</v>
      </c>
      <c r="F80" s="68" t="str">
        <f t="shared" si="43"/>
        <v>06:35:14</v>
      </c>
      <c r="G80" s="68" t="str">
        <f t="shared" si="43"/>
        <v>05:37:24</v>
      </c>
      <c r="H80" s="68" t="str">
        <f t="shared" si="43"/>
        <v>04:42:19</v>
      </c>
      <c r="I80" s="68" t="str">
        <f t="shared" si="43"/>
        <v>03:54:28</v>
      </c>
      <c r="J80" s="68" t="str">
        <f t="shared" si="43"/>
        <v>03:14:50</v>
      </c>
      <c r="K80" s="68" t="str">
        <f t="shared" si="43"/>
        <v>02:42:45</v>
      </c>
      <c r="L80" s="68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>
      <selection activeCell="L1" sqref="L1:L19"/>
    </sheetView>
    <sheetView workbookViewId="1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152</v>
      </c>
      <c r="D1" t="s">
        <v>151</v>
      </c>
      <c r="E1" t="s">
        <v>153</v>
      </c>
      <c r="F1" s="20" t="s">
        <v>154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7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8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22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9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24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23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23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20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157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21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MainBase_Upgrade</vt:lpstr>
      <vt:lpstr>Infantry_BộBinh</vt:lpstr>
      <vt:lpstr>Convert Time</vt:lpstr>
      <vt:lpstr>RSS_Research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2018-12-03T03:50:12Z</dcterms:modified>
</cp:coreProperties>
</file>