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9020" windowHeight="9090" activeTab="4"/>
  </bookViews>
  <sheets>
    <sheet name="Tokens" sheetId="1" r:id="rId1"/>
    <sheet name="Units" sheetId="8" r:id="rId2"/>
    <sheet name="Titles" sheetId="4" r:id="rId3"/>
    <sheet name="Factions" sheetId="3" r:id="rId4"/>
    <sheet name="Abilities" sheetId="9" r:id="rId5"/>
  </sheets>
  <calcPr calcId="144525"/>
</workbook>
</file>

<file path=xl/calcChain.xml><?xml version="1.0" encoding="utf-8"?>
<calcChain xmlns="http://schemas.openxmlformats.org/spreadsheetml/2006/main">
  <c r="D5" i="9" l="1"/>
  <c r="D30" i="9"/>
  <c r="D25" i="9"/>
  <c r="D24" i="9"/>
  <c r="D23" i="9"/>
  <c r="D22" i="9"/>
  <c r="D21" i="9"/>
  <c r="D20" i="9"/>
  <c r="D19" i="9"/>
  <c r="D18" i="9"/>
  <c r="D31" i="9"/>
  <c r="D26" i="9"/>
  <c r="D28" i="9"/>
  <c r="D27" i="9"/>
  <c r="D33" i="9"/>
  <c r="D32" i="9"/>
  <c r="D10" i="9"/>
  <c r="D9" i="9"/>
  <c r="D7" i="9"/>
  <c r="D8" i="9"/>
  <c r="D6" i="9"/>
  <c r="D3" i="9"/>
  <c r="D2" i="9"/>
  <c r="D17" i="9"/>
  <c r="D16" i="9"/>
  <c r="D11" i="9"/>
  <c r="D29" i="9"/>
  <c r="D15" i="9"/>
  <c r="D14" i="9"/>
  <c r="D12" i="9"/>
  <c r="D13" i="9"/>
  <c r="D4" i="9"/>
  <c r="J74" i="1" l="1"/>
  <c r="J19" i="1"/>
  <c r="J67" i="1"/>
  <c r="J12" i="1"/>
  <c r="J6" i="1"/>
  <c r="J15" i="1"/>
  <c r="J25" i="1"/>
  <c r="J2" i="1"/>
  <c r="J59" i="1"/>
  <c r="J3" i="1"/>
  <c r="J60" i="1"/>
  <c r="J62" i="1"/>
  <c r="J64" i="1"/>
  <c r="J47" i="1"/>
  <c r="J61" i="1"/>
  <c r="J4" i="1"/>
  <c r="J63" i="1"/>
  <c r="J22" i="1"/>
  <c r="J55" i="1"/>
  <c r="J65" i="1"/>
  <c r="J44" i="1"/>
  <c r="J58" i="1"/>
  <c r="J28" i="1"/>
  <c r="J43" i="1"/>
  <c r="J45" i="1"/>
  <c r="J46" i="1"/>
  <c r="J48" i="1"/>
  <c r="J49" i="1"/>
  <c r="J50" i="1"/>
  <c r="J51" i="1"/>
  <c r="J52" i="1"/>
  <c r="J53" i="1"/>
  <c r="J54" i="1"/>
  <c r="J56" i="1"/>
  <c r="J7" i="1"/>
  <c r="J10" i="1"/>
  <c r="J32" i="1"/>
  <c r="J33" i="1"/>
  <c r="J13" i="1"/>
  <c r="J18" i="1"/>
  <c r="J21" i="1"/>
  <c r="J34" i="1"/>
  <c r="J37" i="1"/>
  <c r="J40" i="1"/>
  <c r="J41" i="1"/>
  <c r="J42" i="1"/>
  <c r="J14" i="1"/>
  <c r="J17" i="1"/>
  <c r="J26" i="1"/>
  <c r="J29" i="1"/>
  <c r="H2" i="1"/>
  <c r="F2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2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H3" i="1"/>
  <c r="H7" i="1"/>
  <c r="H10" i="1"/>
  <c r="H29" i="1"/>
  <c r="H30" i="1"/>
  <c r="H35" i="1"/>
  <c r="H16" i="1"/>
  <c r="H8" i="1"/>
  <c r="H20" i="1"/>
  <c r="H24" i="1"/>
  <c r="H11" i="1"/>
  <c r="H31" i="1"/>
  <c r="H6" i="1"/>
  <c r="H27" i="1"/>
  <c r="H22" i="1"/>
  <c r="H38" i="1"/>
  <c r="H36" i="1"/>
  <c r="H39" i="1"/>
  <c r="H19" i="1"/>
  <c r="H23" i="1"/>
  <c r="H12" i="1"/>
  <c r="H5" i="1"/>
  <c r="H15" i="1"/>
  <c r="H9" i="1"/>
  <c r="H25" i="1"/>
  <c r="H32" i="1"/>
  <c r="H33" i="1"/>
  <c r="H4" i="1"/>
  <c r="H28" i="1"/>
  <c r="H13" i="1"/>
  <c r="H18" i="1"/>
  <c r="H21" i="1"/>
  <c r="H34" i="1"/>
  <c r="H37" i="1"/>
  <c r="H40" i="1"/>
  <c r="H41" i="1"/>
  <c r="H42" i="1"/>
  <c r="H14" i="1"/>
  <c r="H17" i="1"/>
  <c r="H26" i="1"/>
  <c r="H55" i="1"/>
  <c r="H44" i="1"/>
  <c r="H43" i="1"/>
  <c r="H45" i="1"/>
  <c r="H46" i="1"/>
  <c r="H48" i="1"/>
  <c r="H49" i="1"/>
  <c r="H50" i="1"/>
  <c r="H51" i="1"/>
  <c r="H52" i="1"/>
  <c r="H53" i="1"/>
  <c r="H54" i="1"/>
  <c r="H57" i="1"/>
  <c r="H56" i="1"/>
  <c r="H59" i="1"/>
  <c r="H60" i="1"/>
  <c r="H62" i="1"/>
  <c r="H64" i="1"/>
  <c r="H61" i="1"/>
  <c r="H63" i="1"/>
  <c r="H65" i="1"/>
  <c r="H58" i="1"/>
  <c r="H73" i="1"/>
  <c r="H74" i="1"/>
  <c r="H70" i="1"/>
  <c r="H67" i="1"/>
  <c r="H71" i="1"/>
  <c r="H72" i="1"/>
  <c r="H69" i="1"/>
  <c r="H66" i="1"/>
  <c r="H68" i="1"/>
  <c r="H47" i="1"/>
  <c r="A18" i="4"/>
  <c r="A19" i="4"/>
  <c r="A20" i="4"/>
  <c r="A21" i="4"/>
  <c r="A22" i="4"/>
  <c r="F19" i="1"/>
  <c r="F23" i="1"/>
  <c r="F12" i="1"/>
  <c r="F5" i="1"/>
  <c r="F15" i="1"/>
  <c r="F9" i="1"/>
  <c r="F4" i="1"/>
  <c r="F28" i="1"/>
  <c r="F29" i="1"/>
  <c r="F73" i="1"/>
  <c r="F30" i="1"/>
  <c r="F35" i="1"/>
  <c r="F74" i="1"/>
  <c r="F70" i="1"/>
  <c r="F16" i="1"/>
  <c r="F8" i="1"/>
  <c r="F20" i="1"/>
  <c r="F67" i="1"/>
  <c r="F71" i="1"/>
  <c r="F24" i="1"/>
  <c r="F11" i="1"/>
  <c r="F72" i="1"/>
  <c r="F31" i="1"/>
  <c r="F6" i="1"/>
  <c r="F69" i="1"/>
  <c r="F27" i="1"/>
  <c r="F22" i="1"/>
  <c r="F66" i="1"/>
  <c r="F38" i="1"/>
  <c r="F36" i="1"/>
  <c r="F44" i="1"/>
  <c r="F68" i="1"/>
  <c r="F57" i="1"/>
  <c r="F43" i="1"/>
  <c r="F56" i="1"/>
  <c r="F45" i="1"/>
  <c r="F46" i="1"/>
  <c r="F48" i="1"/>
  <c r="F49" i="1"/>
  <c r="F50" i="1"/>
  <c r="F51" i="1"/>
  <c r="F52" i="1"/>
  <c r="F53" i="1"/>
  <c r="F54" i="1"/>
  <c r="F59" i="1"/>
  <c r="F60" i="1"/>
  <c r="F62" i="1"/>
  <c r="F64" i="1"/>
  <c r="F61" i="1"/>
  <c r="F63" i="1"/>
  <c r="F65" i="1"/>
  <c r="F58" i="1"/>
  <c r="F25" i="1"/>
  <c r="F32" i="1"/>
  <c r="F33" i="1"/>
  <c r="F3" i="1"/>
  <c r="F47" i="1"/>
  <c r="F55" i="1"/>
  <c r="F7" i="1"/>
  <c r="F10" i="1"/>
  <c r="F13" i="1"/>
  <c r="F18" i="1"/>
  <c r="F21" i="1"/>
  <c r="F34" i="1"/>
  <c r="F37" i="1"/>
  <c r="F40" i="1"/>
  <c r="F41" i="1"/>
  <c r="F42" i="1"/>
  <c r="F14" i="1"/>
  <c r="F17" i="1"/>
  <c r="F26" i="1"/>
  <c r="F39" i="1"/>
</calcChain>
</file>

<file path=xl/sharedStrings.xml><?xml version="1.0" encoding="utf-8"?>
<sst xmlns="http://schemas.openxmlformats.org/spreadsheetml/2006/main" count="628" uniqueCount="294">
  <si>
    <t>SpeciesID</t>
  </si>
  <si>
    <t>SpeciesName</t>
  </si>
  <si>
    <t>Plane</t>
  </si>
  <si>
    <t>Sunken</t>
  </si>
  <si>
    <t>Ground</t>
  </si>
  <si>
    <t>Air</t>
  </si>
  <si>
    <t>Ethereal</t>
  </si>
  <si>
    <t>Destructible</t>
  </si>
  <si>
    <t>Trample</t>
  </si>
  <si>
    <t>Corpse</t>
  </si>
  <si>
    <t>Heart</t>
  </si>
  <si>
    <t>Rank</t>
  </si>
  <si>
    <t>Faction</t>
  </si>
  <si>
    <t>Old Three Hands</t>
  </si>
  <si>
    <t>Piecemaker</t>
  </si>
  <si>
    <t>Reprospector</t>
  </si>
  <si>
    <t>Revolving Tom</t>
  </si>
  <si>
    <t>Chrononistas</t>
  </si>
  <si>
    <t>King</t>
  </si>
  <si>
    <t>Medium</t>
  </si>
  <si>
    <t>Heavy</t>
  </si>
  <si>
    <t>Light</t>
  </si>
  <si>
    <t>HP</t>
  </si>
  <si>
    <t>DEF</t>
  </si>
  <si>
    <t>IN</t>
  </si>
  <si>
    <t>EN</t>
  </si>
  <si>
    <t>Kabutomachine</t>
  </si>
  <si>
    <t>Carapace Invader</t>
  </si>
  <si>
    <t>Katandroid</t>
  </si>
  <si>
    <t>Mawth</t>
  </si>
  <si>
    <t>GEARP</t>
  </si>
  <si>
    <t>Ultratherium</t>
  </si>
  <si>
    <t>Metaterrainean</t>
  </si>
  <si>
    <t>Grizzly Elder</t>
  </si>
  <si>
    <t>Talonned Scount</t>
  </si>
  <si>
    <t>Forgotten Grove</t>
  </si>
  <si>
    <t>Rock</t>
  </si>
  <si>
    <t>Dream Reaver</t>
  </si>
  <si>
    <t>Arena Non Sensus</t>
  </si>
  <si>
    <t>Priest of Naja</t>
  </si>
  <si>
    <t>Prism Guard</t>
  </si>
  <si>
    <t>Black Winnow</t>
  </si>
  <si>
    <t>Beesassin</t>
  </si>
  <si>
    <t>Lichenthrope</t>
  </si>
  <si>
    <t>Martian Man Trap</t>
  </si>
  <si>
    <t>Mycolonist</t>
  </si>
  <si>
    <t>Psycho Tropics</t>
  </si>
  <si>
    <t>Minor</t>
  </si>
  <si>
    <t>Tree</t>
  </si>
  <si>
    <t>Decimatrix</t>
  </si>
  <si>
    <t>Demolitia</t>
  </si>
  <si>
    <t>Mein Schutz</t>
  </si>
  <si>
    <t>Panopticannon</t>
  </si>
  <si>
    <t>New Republic</t>
  </si>
  <si>
    <t>Gargoliath</t>
  </si>
  <si>
    <t>Ashes</t>
  </si>
  <si>
    <t>Battering Rambuchet</t>
  </si>
  <si>
    <t>Conflagragon</t>
  </si>
  <si>
    <t>Rook</t>
  </si>
  <si>
    <t>Smashbuckler</t>
  </si>
  <si>
    <t>Torridale</t>
  </si>
  <si>
    <t>Monolith</t>
  </si>
  <si>
    <t>Gatecreeper</t>
  </si>
  <si>
    <t>Necrochancellor</t>
  </si>
  <si>
    <t>Recyclops</t>
  </si>
  <si>
    <t>Voidoids</t>
  </si>
  <si>
    <t>Flags</t>
  </si>
  <si>
    <t>Destructible; Corpse</t>
  </si>
  <si>
    <t>Ground; Air</t>
  </si>
  <si>
    <t>Blood Heart</t>
  </si>
  <si>
    <t>Brass Heart</t>
  </si>
  <si>
    <t>Fir Heart</t>
  </si>
  <si>
    <t>Glass Heart</t>
  </si>
  <si>
    <t>Silicon Heart</t>
  </si>
  <si>
    <t>Silk Heart</t>
  </si>
  <si>
    <t>Steel Heart</t>
  </si>
  <si>
    <t>Stone Heart</t>
  </si>
  <si>
    <t>(None)</t>
  </si>
  <si>
    <t>Aperture</t>
  </si>
  <si>
    <t>Web</t>
  </si>
  <si>
    <t>Mine</t>
  </si>
  <si>
    <t>Pylon</t>
  </si>
  <si>
    <t>Pyramid</t>
  </si>
  <si>
    <t>Antenna</t>
  </si>
  <si>
    <t>Cottage</t>
  </si>
  <si>
    <t>House</t>
  </si>
  <si>
    <t>Rampart</t>
  </si>
  <si>
    <t>Temple</t>
  </si>
  <si>
    <t>Tree2</t>
  </si>
  <si>
    <t>Tree3</t>
  </si>
  <si>
    <t>Tree4</t>
  </si>
  <si>
    <t>Curse</t>
  </si>
  <si>
    <t>Gap</t>
  </si>
  <si>
    <t>Hill</t>
  </si>
  <si>
    <t>Mountain</t>
  </si>
  <si>
    <t>Exhaust</t>
  </si>
  <si>
    <t>Terrain</t>
  </si>
  <si>
    <t>Neutral</t>
  </si>
  <si>
    <t>Ice</t>
  </si>
  <si>
    <t>Lava</t>
  </si>
  <si>
    <t>Quicksand</t>
  </si>
  <si>
    <t>Sand</t>
  </si>
  <si>
    <t>Time Sink</t>
  </si>
  <si>
    <t>Time Well</t>
  </si>
  <si>
    <t>Water</t>
  </si>
  <si>
    <t>Bombing Range</t>
  </si>
  <si>
    <t>Terrain; Sunken</t>
  </si>
  <si>
    <t>Terrain; Sunken; Ground</t>
  </si>
  <si>
    <t>Terrain; Sunken; Ground; Air</t>
  </si>
  <si>
    <t>FactionID</t>
  </si>
  <si>
    <t>FactionName</t>
  </si>
  <si>
    <t>Psilent</t>
  </si>
  <si>
    <t>Color1</t>
  </si>
  <si>
    <t>Color2</t>
  </si>
  <si>
    <t>Laser Blue</t>
  </si>
  <si>
    <t>White</t>
  </si>
  <si>
    <t>Steel</t>
  </si>
  <si>
    <t>Stone Gray</t>
  </si>
  <si>
    <t>Crimson</t>
  </si>
  <si>
    <t>Brass</t>
  </si>
  <si>
    <t>Walnut</t>
  </si>
  <si>
    <t>Pine</t>
  </si>
  <si>
    <t>Scab</t>
  </si>
  <si>
    <t>Olive</t>
  </si>
  <si>
    <t>Eggplant</t>
  </si>
  <si>
    <t>Treefrog Green</t>
  </si>
  <si>
    <t>Gold</t>
  </si>
  <si>
    <t>Glass Blue</t>
  </si>
  <si>
    <t>Black</t>
  </si>
  <si>
    <t>Blood</t>
  </si>
  <si>
    <t>Medium Gray</t>
  </si>
  <si>
    <t>Light Gray</t>
  </si>
  <si>
    <t>NR</t>
  </si>
  <si>
    <t>FG</t>
  </si>
  <si>
    <t>TR</t>
  </si>
  <si>
    <t>CH</t>
  </si>
  <si>
    <t>PT</t>
  </si>
  <si>
    <t>PS</t>
  </si>
  <si>
    <t>VD</t>
  </si>
  <si>
    <t>GR</t>
  </si>
  <si>
    <t>XX</t>
  </si>
  <si>
    <t>CH2</t>
  </si>
  <si>
    <t>CH1</t>
  </si>
  <si>
    <t>CH4</t>
  </si>
  <si>
    <t>CH3</t>
  </si>
  <si>
    <t>FG2</t>
  </si>
  <si>
    <t>FG1</t>
  </si>
  <si>
    <t>FG4</t>
  </si>
  <si>
    <t>FG3</t>
  </si>
  <si>
    <t>GR1</t>
  </si>
  <si>
    <t>GR2</t>
  </si>
  <si>
    <t>GR3</t>
  </si>
  <si>
    <t>GR4</t>
  </si>
  <si>
    <t>NR1</t>
  </si>
  <si>
    <t>NR2</t>
  </si>
  <si>
    <t>NR3</t>
  </si>
  <si>
    <t>NR4</t>
  </si>
  <si>
    <t>PS1</t>
  </si>
  <si>
    <t>PS2</t>
  </si>
  <si>
    <t>PS3</t>
  </si>
  <si>
    <t>PS4</t>
  </si>
  <si>
    <t>PT1</t>
  </si>
  <si>
    <t>PT2</t>
  </si>
  <si>
    <t>PT3</t>
  </si>
  <si>
    <t>PT4</t>
  </si>
  <si>
    <t>PT5</t>
  </si>
  <si>
    <t>TR1</t>
  </si>
  <si>
    <t>TR2</t>
  </si>
  <si>
    <t>TR3</t>
  </si>
  <si>
    <t>TR4</t>
  </si>
  <si>
    <t>TR5</t>
  </si>
  <si>
    <t>TR6</t>
  </si>
  <si>
    <t>VD1</t>
  </si>
  <si>
    <t>VD2</t>
  </si>
  <si>
    <t>VD3</t>
  </si>
  <si>
    <t>VD4</t>
  </si>
  <si>
    <t>Title</t>
  </si>
  <si>
    <t>RankTitle</t>
  </si>
  <si>
    <t>CH0</t>
  </si>
  <si>
    <t>GR0</t>
  </si>
  <si>
    <t>FG0</t>
  </si>
  <si>
    <t>PS0</t>
  </si>
  <si>
    <t>NR0</t>
  </si>
  <si>
    <t>TR0</t>
  </si>
  <si>
    <t>PT0</t>
  </si>
  <si>
    <t>VD0</t>
  </si>
  <si>
    <t>CH9</t>
  </si>
  <si>
    <t>PT9</t>
  </si>
  <si>
    <t>NR9</t>
  </si>
  <si>
    <t>Primary Type</t>
  </si>
  <si>
    <t>Unit</t>
  </si>
  <si>
    <t>Obstacle</t>
  </si>
  <si>
    <t>PlaneTitle</t>
  </si>
  <si>
    <t>Sunken; Ground</t>
  </si>
  <si>
    <t>Planes</t>
  </si>
  <si>
    <t>FlagsTitle</t>
  </si>
  <si>
    <t>(N/A)</t>
  </si>
  <si>
    <t>Val</t>
  </si>
  <si>
    <t>XXX</t>
  </si>
  <si>
    <t>Remains</t>
  </si>
  <si>
    <t>RemainsName</t>
  </si>
  <si>
    <t>XD01</t>
  </si>
  <si>
    <t>XD02</t>
  </si>
  <si>
    <t>XD03</t>
  </si>
  <si>
    <t>XD04</t>
  </si>
  <si>
    <t>XD05</t>
  </si>
  <si>
    <t>XD06</t>
  </si>
  <si>
    <t>XD07B</t>
  </si>
  <si>
    <t>XD07C</t>
  </si>
  <si>
    <t>XD07A</t>
  </si>
  <si>
    <t>XD07D</t>
  </si>
  <si>
    <t>XS02</t>
  </si>
  <si>
    <t>XS01</t>
  </si>
  <si>
    <t>XC01</t>
  </si>
  <si>
    <t>XT01</t>
  </si>
  <si>
    <t>XT02</t>
  </si>
  <si>
    <t>XT03</t>
  </si>
  <si>
    <t>XT04</t>
  </si>
  <si>
    <t>XT05</t>
  </si>
  <si>
    <t>XT06</t>
  </si>
  <si>
    <t>XT07</t>
  </si>
  <si>
    <t>XT08</t>
  </si>
  <si>
    <t>XT09</t>
  </si>
  <si>
    <t>XT10</t>
  </si>
  <si>
    <t>XT11</t>
  </si>
  <si>
    <t>XX01</t>
  </si>
  <si>
    <t>XX02</t>
  </si>
  <si>
    <t>Name</t>
  </si>
  <si>
    <t>ID</t>
  </si>
  <si>
    <t>Unit Ranks</t>
  </si>
  <si>
    <t>Ability Ranks</t>
  </si>
  <si>
    <t>Move</t>
  </si>
  <si>
    <t>Focus</t>
  </si>
  <si>
    <t>Attack</t>
  </si>
  <si>
    <t>Special</t>
  </si>
  <si>
    <t>Create</t>
  </si>
  <si>
    <t>Attack Neighbor</t>
  </si>
  <si>
    <t>Attack Line</t>
  </si>
  <si>
    <t>Attack Arc</t>
  </si>
  <si>
    <t>Leech Neighbor</t>
  </si>
  <si>
    <t>Leech Arc</t>
  </si>
  <si>
    <t>Donate Neighbor</t>
  </si>
  <si>
    <t>Rage Neighbor</t>
  </si>
  <si>
    <t>Heal Neighbor</t>
  </si>
  <si>
    <t>Heal Arc</t>
  </si>
  <si>
    <t>End Turn</t>
  </si>
  <si>
    <t>Create Drop</t>
  </si>
  <si>
    <t>Create Arc</t>
  </si>
  <si>
    <t>Create Free</t>
  </si>
  <si>
    <t>Create Multi</t>
  </si>
  <si>
    <t>Transform Neighbor</t>
  </si>
  <si>
    <t>Transform Self</t>
  </si>
  <si>
    <t>Move Path</t>
  </si>
  <si>
    <t>Move Path Focus Boost</t>
  </si>
  <si>
    <t>Move Line</t>
  </si>
  <si>
    <t>Teleport</t>
  </si>
  <si>
    <t>Manual Add</t>
  </si>
  <si>
    <t>Manual Create</t>
  </si>
  <si>
    <t>Manual Destroy</t>
  </si>
  <si>
    <t>Manual End</t>
  </si>
  <si>
    <t>Manual Move</t>
  </si>
  <si>
    <t>Manual Owner</t>
  </si>
  <si>
    <t>Manual Set</t>
  </si>
  <si>
    <t>Manual Shift</t>
  </si>
  <si>
    <t>Burrow</t>
  </si>
  <si>
    <t>Sprint</t>
  </si>
  <si>
    <t>Availability</t>
  </si>
  <si>
    <t>Generic</t>
  </si>
  <si>
    <t>Manual</t>
  </si>
  <si>
    <t>Specific</t>
  </si>
  <si>
    <t>Aim1</t>
  </si>
  <si>
    <t>Aim0</t>
  </si>
  <si>
    <t>Aim2</t>
  </si>
  <si>
    <t>Aim3</t>
  </si>
  <si>
    <t>Melee, Unit</t>
  </si>
  <si>
    <t>Attack Line, Unit, Range(0,1)</t>
  </si>
  <si>
    <t>Attack Arc, Unit, Range(0,1)</t>
  </si>
  <si>
    <t>Self</t>
  </si>
  <si>
    <t>Create Neighbor, Species.None</t>
  </si>
  <si>
    <t>Create Drop, Species.None</t>
  </si>
  <si>
    <t>Create Arc, Species.None, Range(0,1)</t>
  </si>
  <si>
    <t>Create Free, Species.None</t>
  </si>
  <si>
    <t>Create Neighbor Multi, Species.None, Range(1,1)</t>
  </si>
  <si>
    <t>Custom, Neighbor, Token</t>
  </si>
  <si>
    <t>Move Path, Range(0,1)</t>
  </si>
  <si>
    <t>Move Line, Range(0,1)</t>
  </si>
  <si>
    <t>Attack Arc, Token, Range(0,1)</t>
  </si>
  <si>
    <t>Move Arc Other, (Token), Range(0,1)</t>
  </si>
  <si>
    <t>Create Free Manual, Species.None, Range(1,12)</t>
  </si>
  <si>
    <t>Attack Free, Token</t>
  </si>
  <si>
    <t>Move Free</t>
  </si>
  <si>
    <t>Attack Free, Token, Select(1,12)</t>
  </si>
  <si>
    <t>Attack Free, Unit, Select(1,12)</t>
  </si>
  <si>
    <t>Move Arc, Range(0,1)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</si>
</sst>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8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okensTable" displayName="TokensTable" ref="A1:J74" totalsRowShown="0" headerRowDxfId="27">
  <autoFilter ref="A1:J74">
    <filterColumn colId="7">
      <filters>
        <filter val="Destructible"/>
      </filters>
    </filterColumn>
  </autoFilter>
  <sortState ref="A2:J74">
    <sortCondition ref="H1:H74"/>
  </sortState>
  <tableColumns count="10">
    <tableColumn id="1" name="SpeciesID" dataDxfId="26"/>
    <tableColumn id="2" name="SpeciesName"/>
    <tableColumn id="7" name="Primary Type"/>
    <tableColumn id="3" name="Faction"/>
    <tableColumn id="8" name="Plane" dataDxfId="25"/>
    <tableColumn id="5" name="PlaneTitle" dataDxfId="24">
      <calculatedColumnFormula>VLOOKUP(TokensTable[[#This Row],[Plane]], PlanesTable[], 2, FALSE)</calculatedColumnFormula>
    </tableColumn>
    <tableColumn id="15" name="Flags" dataDxfId="23"/>
    <tableColumn id="14" name="FlagsTitle"/>
    <tableColumn id="16" name="Remains" dataDxfId="22"/>
    <tableColumn id="4" name="Remains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UnitsTable" displayName="UnitsTable" ref="A1:H36" totalsRowShown="0" headerRowDxfId="21">
  <autoFilter ref="A1:H36"/>
  <tableColumns count="8">
    <tableColumn id="1" name="SpeciesID" dataDxfId="20"/>
    <tableColumn id="8" name="SpeciesName" dataDxfId="19">
      <calculatedColumnFormula>VLOOKUP(UnitsTable[[#This Row],[SpeciesID]], TokensTable[], 2, FALSE)</calculatedColumnFormula>
    </tableColumn>
    <tableColumn id="2" name="Rank" dataDxfId="18"/>
    <tableColumn id="3" name="RankTitle" dataDxfId="17">
      <calculatedColumnFormula>VLOOKUP(UnitsTable[[#This Row],[Rank]], UnitRanksTable[], 2, FALSE)</calculatedColumnFormula>
    </tableColumn>
    <tableColumn id="4" name="HP"/>
    <tableColumn id="5" name="IN"/>
    <tableColumn id="6" name="EN" dataDxfId="16"/>
    <tableColumn id="7" name="DEF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UnitRanksTable" displayName="UnitRanksTable" ref="A2:B8" totalsRowShown="0" headerRowDxfId="14">
  <autoFilter ref="A2:B8"/>
  <tableColumns count="2">
    <tableColumn id="1" name="Val" dataDxfId="13"/>
    <tableColumn id="2" name="Tit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PlanesTable" displayName="PlanesTable" ref="A12:B22" totalsRowShown="0">
  <autoFilter ref="A12:B22"/>
  <tableColumns count="2">
    <tableColumn id="1" name="Val"/>
    <tableColumn id="2" name="Tit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FlagsTable" displayName="FlagsTable" ref="A26:B32" totalsRowShown="0">
  <autoFilter ref="A26:B32"/>
  <tableColumns count="2">
    <tableColumn id="1" name="Val"/>
    <tableColumn id="2" name="Tit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AbilityRanksTable" displayName="AbilityRanksTable" ref="A36:B42" totalsRowShown="0" headerRowDxfId="10">
  <autoFilter ref="A36:B42"/>
  <tableColumns count="2">
    <tableColumn id="1" name="Val" dataDxfId="9"/>
    <tableColumn id="2" name="Tit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FactionsTable" displayName="FactionsTable" ref="A1:D10" totalsRowShown="0" headerRowDxfId="12">
  <autoFilter ref="A1:D10"/>
  <tableColumns count="4">
    <tableColumn id="1" name="FactionID" dataDxfId="11"/>
    <tableColumn id="2" name="FactionName"/>
    <tableColumn id="3" name="Color1"/>
    <tableColumn id="4" name="Color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I33" totalsRowShown="0">
  <autoFilter ref="A1:I33"/>
  <sortState ref="A2:E33">
    <sortCondition ref="B1:B33"/>
  </sortState>
  <tableColumns count="9">
    <tableColumn id="1" name="ID"/>
    <tableColumn id="2" name="Name"/>
    <tableColumn id="3" name="Rank"/>
    <tableColumn id="4" name="RankTitle">
      <calculatedColumnFormula>VLOOKUP(C2, AbilityRanksTable[], 2, FALSE)</calculatedColumnFormula>
    </tableColumn>
    <tableColumn id="5" name="Availability"/>
    <tableColumn id="6" name="Aim0"/>
    <tableColumn id="7" name="Aim1"/>
    <tableColumn id="8" name="Aim2"/>
    <tableColumn id="9" name="Aim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H8" sqref="H8"/>
    </sheetView>
  </sheetViews>
  <sheetFormatPr defaultRowHeight="15" x14ac:dyDescent="0.25"/>
  <cols>
    <col min="1" max="1" width="11.5703125" style="1" customWidth="1"/>
    <col min="2" max="2" width="19.85546875" bestFit="1" customWidth="1"/>
    <col min="3" max="3" width="14.7109375" bestFit="1" customWidth="1"/>
    <col min="4" max="4" width="15.5703125" bestFit="1" customWidth="1"/>
    <col min="5" max="5" width="8.140625" style="7" bestFit="1" customWidth="1"/>
    <col min="6" max="6" width="26.5703125" bestFit="1" customWidth="1"/>
    <col min="7" max="7" width="3" customWidth="1"/>
    <col min="8" max="8" width="19.28515625" bestFit="1" customWidth="1"/>
    <col min="9" max="9" width="8.5703125" style="1" customWidth="1"/>
    <col min="10" max="10" width="17.5703125" bestFit="1" customWidth="1"/>
  </cols>
  <sheetData>
    <row r="1" spans="1:10" s="12" customFormat="1" x14ac:dyDescent="0.25">
      <c r="A1" s="11" t="s">
        <v>0</v>
      </c>
      <c r="B1" s="11" t="s">
        <v>1</v>
      </c>
      <c r="C1" s="11" t="s">
        <v>189</v>
      </c>
      <c r="D1" s="11" t="s">
        <v>12</v>
      </c>
      <c r="E1" s="6" t="s">
        <v>2</v>
      </c>
      <c r="F1" s="11" t="s">
        <v>192</v>
      </c>
      <c r="G1" s="11" t="s">
        <v>66</v>
      </c>
      <c r="H1" s="11" t="s">
        <v>195</v>
      </c>
      <c r="I1" s="11" t="s">
        <v>199</v>
      </c>
      <c r="J1" s="11" t="s">
        <v>200</v>
      </c>
    </row>
    <row r="2" spans="1:10" s="18" customFormat="1" hidden="1" x14ac:dyDescent="0.25">
      <c r="A2" s="17" t="s">
        <v>198</v>
      </c>
      <c r="B2" s="18" t="s">
        <v>77</v>
      </c>
      <c r="C2" s="18" t="s">
        <v>191</v>
      </c>
      <c r="D2" s="18" t="s">
        <v>97</v>
      </c>
      <c r="E2" s="19">
        <v>0</v>
      </c>
      <c r="F2" s="18" t="e">
        <f>VLOOKUP(TokensTable[[#This Row],[Plane]], PlanesTable[], 2, FALSE)</f>
        <v>#N/A</v>
      </c>
      <c r="G2" s="18">
        <v>0</v>
      </c>
      <c r="H2" s="9" t="str">
        <f>VLOOKUP(TokensTable[[#This Row],[Flags]], FlagsTable[], 2, FALSE)</f>
        <v>(None)</v>
      </c>
      <c r="I2" s="20" t="s">
        <v>198</v>
      </c>
      <c r="J2" s="18" t="str">
        <f>VLOOKUP(TokensTable[[#This Row],[Remains]], TokensTable[], 2, FALSE)</f>
        <v>(None)</v>
      </c>
    </row>
    <row r="3" spans="1:10" hidden="1" x14ac:dyDescent="0.25">
      <c r="A3" s="1" t="s">
        <v>186</v>
      </c>
      <c r="B3" t="s">
        <v>78</v>
      </c>
      <c r="C3" t="s">
        <v>191</v>
      </c>
      <c r="D3" t="s">
        <v>17</v>
      </c>
      <c r="E3" s="9">
        <v>1</v>
      </c>
      <c r="F3" s="2" t="str">
        <f>VLOOKUP(TokensTable[[#This Row],[Plane]], PlanesTable[], 2, FALSE)</f>
        <v>Sunken</v>
      </c>
      <c r="G3" s="2">
        <v>0</v>
      </c>
      <c r="H3" s="9" t="str">
        <f>VLOOKUP(TokensTable[[#This Row],[Flags]], FlagsTable[], 2, FALSE)</f>
        <v>(None)</v>
      </c>
      <c r="I3" s="20" t="s">
        <v>198</v>
      </c>
      <c r="J3" s="18" t="str">
        <f>VLOOKUP(TokensTable[[#This Row],[Remains]], TokensTable[], 2, FALSE)</f>
        <v>(None)</v>
      </c>
    </row>
    <row r="4" spans="1:10" hidden="1" x14ac:dyDescent="0.25">
      <c r="A4" s="1" t="s">
        <v>159</v>
      </c>
      <c r="B4" t="s">
        <v>38</v>
      </c>
      <c r="C4" t="s">
        <v>190</v>
      </c>
      <c r="D4" t="s">
        <v>111</v>
      </c>
      <c r="E4" s="7">
        <v>8</v>
      </c>
      <c r="F4" s="2" t="str">
        <f>VLOOKUP(TokensTable[[#This Row],[Plane]], PlanesTable[], 2, FALSE)</f>
        <v>Ethereal</v>
      </c>
      <c r="G4" s="2">
        <v>0</v>
      </c>
      <c r="H4" s="9" t="str">
        <f>VLOOKUP(TokensTable[[#This Row],[Flags]], FlagsTable[], 2, FALSE)</f>
        <v>(None)</v>
      </c>
      <c r="I4" s="20" t="s">
        <v>198</v>
      </c>
      <c r="J4" s="18" t="str">
        <f>VLOOKUP(TokensTable[[#This Row],[Remains]], TokensTable[], 2, FALSE)</f>
        <v>(None)</v>
      </c>
    </row>
    <row r="5" spans="1:10" hidden="1" x14ac:dyDescent="0.25">
      <c r="A5" s="1" t="s">
        <v>164</v>
      </c>
      <c r="B5" t="s">
        <v>42</v>
      </c>
      <c r="C5" t="s">
        <v>190</v>
      </c>
      <c r="D5" t="s">
        <v>46</v>
      </c>
      <c r="E5" s="7">
        <v>4</v>
      </c>
      <c r="F5" s="2" t="str">
        <f>VLOOKUP(TokensTable[[#This Row],[Plane]], PlanesTable[], 2, FALSE)</f>
        <v>Air</v>
      </c>
      <c r="G5" s="2">
        <v>0</v>
      </c>
      <c r="H5" s="9" t="str">
        <f>VLOOKUP(TokensTable[[#This Row],[Flags]], FlagsTable[], 2, FALSE)</f>
        <v>(None)</v>
      </c>
      <c r="I5" s="20" t="s">
        <v>213</v>
      </c>
      <c r="J5" t="s">
        <v>9</v>
      </c>
    </row>
    <row r="6" spans="1:10" hidden="1" x14ac:dyDescent="0.25">
      <c r="A6" s="1" t="s">
        <v>161</v>
      </c>
      <c r="B6" t="s">
        <v>41</v>
      </c>
      <c r="C6" t="s">
        <v>190</v>
      </c>
      <c r="D6" t="s">
        <v>46</v>
      </c>
      <c r="E6" s="7">
        <v>2</v>
      </c>
      <c r="F6" s="2" t="str">
        <f>VLOOKUP(TokensTable[[#This Row],[Plane]], PlanesTable[], 2, FALSE)</f>
        <v>Ground</v>
      </c>
      <c r="G6" s="2">
        <v>0</v>
      </c>
      <c r="H6" s="9" t="str">
        <f>VLOOKUP(TokensTable[[#This Row],[Flags]], FlagsTable[], 2, FALSE)</f>
        <v>(None)</v>
      </c>
      <c r="I6" s="20" t="s">
        <v>184</v>
      </c>
      <c r="J6" s="18" t="str">
        <f>VLOOKUP(TokensTable[[#This Row],[Remains]], TokensTable[], 2, FALSE)</f>
        <v>Silk Heart</v>
      </c>
    </row>
    <row r="7" spans="1:10" hidden="1" x14ac:dyDescent="0.25">
      <c r="A7" s="1" t="s">
        <v>212</v>
      </c>
      <c r="B7" t="s">
        <v>105</v>
      </c>
      <c r="C7" t="s">
        <v>191</v>
      </c>
      <c r="D7" t="s">
        <v>97</v>
      </c>
      <c r="E7" s="9">
        <v>1</v>
      </c>
      <c r="F7" s="2" t="str">
        <f>VLOOKUP(TokensTable[[#This Row],[Plane]], PlanesTable[], 2, FALSE)</f>
        <v>Sunken</v>
      </c>
      <c r="G7" s="2">
        <v>0</v>
      </c>
      <c r="H7" s="9" t="str">
        <f>VLOOKUP(TokensTable[[#This Row],[Flags]], FlagsTable[], 2, FALSE)</f>
        <v>(None)</v>
      </c>
      <c r="I7" s="20" t="s">
        <v>198</v>
      </c>
      <c r="J7" s="18" t="str">
        <f>VLOOKUP(TokensTable[[#This Row],[Remains]], TokensTable[], 2, FALSE)</f>
        <v>(None)</v>
      </c>
    </row>
    <row r="8" spans="1:10" hidden="1" x14ac:dyDescent="0.25">
      <c r="A8" s="1" t="s">
        <v>151</v>
      </c>
      <c r="B8" t="s">
        <v>27</v>
      </c>
      <c r="C8" t="s">
        <v>190</v>
      </c>
      <c r="D8" t="s">
        <v>30</v>
      </c>
      <c r="E8" s="7">
        <v>2</v>
      </c>
      <c r="F8" s="2" t="str">
        <f>VLOOKUP(TokensTable[[#This Row],[Plane]], PlanesTable[], 2, FALSE)</f>
        <v>Ground</v>
      </c>
      <c r="G8" s="2">
        <v>0</v>
      </c>
      <c r="H8" s="9" t="str">
        <f>VLOOKUP(TokensTable[[#This Row],[Flags]], FlagsTable[], 2, FALSE)</f>
        <v>(None)</v>
      </c>
      <c r="I8" s="20" t="s">
        <v>213</v>
      </c>
      <c r="J8" t="s">
        <v>9</v>
      </c>
    </row>
    <row r="9" spans="1:10" hidden="1" x14ac:dyDescent="0.25">
      <c r="A9" s="1" t="s">
        <v>168</v>
      </c>
      <c r="B9" t="s">
        <v>57</v>
      </c>
      <c r="C9" t="s">
        <v>190</v>
      </c>
      <c r="D9" t="s">
        <v>60</v>
      </c>
      <c r="E9" s="7">
        <v>4</v>
      </c>
      <c r="F9" s="2" t="str">
        <f>VLOOKUP(TokensTable[[#This Row],[Plane]], PlanesTable[], 2, FALSE)</f>
        <v>Air</v>
      </c>
      <c r="G9" s="2">
        <v>0</v>
      </c>
      <c r="H9" s="9" t="str">
        <f>VLOOKUP(TokensTable[[#This Row],[Flags]], FlagsTable[], 2, FALSE)</f>
        <v>(None)</v>
      </c>
      <c r="I9" s="20" t="s">
        <v>213</v>
      </c>
      <c r="J9" t="s">
        <v>9</v>
      </c>
    </row>
    <row r="10" spans="1:10" hidden="1" x14ac:dyDescent="0.25">
      <c r="A10" s="1" t="s">
        <v>211</v>
      </c>
      <c r="B10" t="s">
        <v>91</v>
      </c>
      <c r="C10" t="s">
        <v>191</v>
      </c>
      <c r="D10" t="s">
        <v>97</v>
      </c>
      <c r="E10" s="9">
        <v>1</v>
      </c>
      <c r="F10" s="2" t="str">
        <f>VLOOKUP(TokensTable[[#This Row],[Plane]], PlanesTable[], 2, FALSE)</f>
        <v>Sunken</v>
      </c>
      <c r="G10" s="2">
        <v>0</v>
      </c>
      <c r="H10" s="9" t="str">
        <f>VLOOKUP(TokensTable[[#This Row],[Flags]], FlagsTable[], 2, FALSE)</f>
        <v>(None)</v>
      </c>
      <c r="I10" s="20" t="s">
        <v>198</v>
      </c>
      <c r="J10" s="18" t="str">
        <f>VLOOKUP(TokensTable[[#This Row],[Remains]], TokensTable[], 2, FALSE)</f>
        <v>(None)</v>
      </c>
    </row>
    <row r="11" spans="1:10" hidden="1" x14ac:dyDescent="0.25">
      <c r="A11" s="1" t="s">
        <v>156</v>
      </c>
      <c r="B11" t="s">
        <v>50</v>
      </c>
      <c r="C11" t="s">
        <v>190</v>
      </c>
      <c r="D11" t="s">
        <v>53</v>
      </c>
      <c r="E11" s="7">
        <v>2</v>
      </c>
      <c r="F11" s="2" t="str">
        <f>VLOOKUP(TokensTable[[#This Row],[Plane]], PlanesTable[], 2, FALSE)</f>
        <v>Ground</v>
      </c>
      <c r="G11" s="2">
        <v>0</v>
      </c>
      <c r="H11" s="9" t="str">
        <f>VLOOKUP(TokensTable[[#This Row],[Flags]], FlagsTable[], 2, FALSE)</f>
        <v>(None)</v>
      </c>
      <c r="I11" s="20" t="s">
        <v>213</v>
      </c>
      <c r="J11" t="s">
        <v>9</v>
      </c>
    </row>
    <row r="12" spans="1:10" hidden="1" x14ac:dyDescent="0.25">
      <c r="A12" s="1" t="s">
        <v>157</v>
      </c>
      <c r="B12" t="s">
        <v>37</v>
      </c>
      <c r="C12" t="s">
        <v>190</v>
      </c>
      <c r="D12" t="s">
        <v>111</v>
      </c>
      <c r="E12" s="7">
        <v>4</v>
      </c>
      <c r="F12" s="2" t="str">
        <f>VLOOKUP(TokensTable[[#This Row],[Plane]], PlanesTable[], 2, FALSE)</f>
        <v>Air</v>
      </c>
      <c r="G12" s="2">
        <v>0</v>
      </c>
      <c r="H12" s="9" t="str">
        <f>VLOOKUP(TokensTable[[#This Row],[Flags]], FlagsTable[], 2, FALSE)</f>
        <v>(None)</v>
      </c>
      <c r="I12" s="20" t="s">
        <v>181</v>
      </c>
      <c r="J12" s="18" t="str">
        <f>VLOOKUP(TokensTable[[#This Row],[Remains]], TokensTable[], 2, FALSE)</f>
        <v>Glass Heart</v>
      </c>
    </row>
    <row r="13" spans="1:10" hidden="1" x14ac:dyDescent="0.25">
      <c r="A13" s="1" t="s">
        <v>214</v>
      </c>
      <c r="B13" t="s">
        <v>95</v>
      </c>
      <c r="C13" t="s">
        <v>191</v>
      </c>
      <c r="D13" t="s">
        <v>97</v>
      </c>
      <c r="E13" s="9">
        <v>16</v>
      </c>
      <c r="F13" s="2" t="str">
        <f>VLOOKUP(TokensTable[[#This Row],[Plane]], PlanesTable[], 2, FALSE)</f>
        <v>Terrain</v>
      </c>
      <c r="G13" s="2">
        <v>0</v>
      </c>
      <c r="H13" s="9" t="str">
        <f>VLOOKUP(TokensTable[[#This Row],[Flags]], FlagsTable[], 2, FALSE)</f>
        <v>(None)</v>
      </c>
      <c r="I13" s="20" t="s">
        <v>198</v>
      </c>
      <c r="J13" s="18" t="str">
        <f>VLOOKUP(TokensTable[[#This Row],[Remains]], TokensTable[], 2, FALSE)</f>
        <v>(None)</v>
      </c>
    </row>
    <row r="14" spans="1:10" hidden="1" x14ac:dyDescent="0.25">
      <c r="A14" s="1" t="s">
        <v>222</v>
      </c>
      <c r="B14" t="s">
        <v>92</v>
      </c>
      <c r="C14" t="s">
        <v>191</v>
      </c>
      <c r="D14" t="s">
        <v>97</v>
      </c>
      <c r="E14" s="9">
        <v>17</v>
      </c>
      <c r="F14" s="2" t="str">
        <f>VLOOKUP(TokensTable[[#This Row],[Plane]], PlanesTable[], 2, FALSE)</f>
        <v>Terrain; Sunken</v>
      </c>
      <c r="G14" s="2">
        <v>0</v>
      </c>
      <c r="H14" s="9" t="str">
        <f>VLOOKUP(TokensTable[[#This Row],[Flags]], FlagsTable[], 2, FALSE)</f>
        <v>(None)</v>
      </c>
      <c r="I14" s="20" t="s">
        <v>198</v>
      </c>
      <c r="J14" s="18" t="str">
        <f>VLOOKUP(TokensTable[[#This Row],[Remains]], TokensTable[], 2, FALSE)</f>
        <v>(None)</v>
      </c>
    </row>
    <row r="15" spans="1:10" hidden="1" x14ac:dyDescent="0.25">
      <c r="A15" s="1" t="s">
        <v>166</v>
      </c>
      <c r="B15" t="s">
        <v>54</v>
      </c>
      <c r="C15" t="s">
        <v>190</v>
      </c>
      <c r="D15" t="s">
        <v>60</v>
      </c>
      <c r="E15" s="7">
        <v>4</v>
      </c>
      <c r="F15" s="2" t="str">
        <f>VLOOKUP(TokensTable[[#This Row],[Plane]], PlanesTable[], 2, FALSE)</f>
        <v>Air</v>
      </c>
      <c r="G15" s="2">
        <v>0</v>
      </c>
      <c r="H15" s="9" t="str">
        <f>VLOOKUP(TokensTable[[#This Row],[Flags]], FlagsTable[], 2, FALSE)</f>
        <v>(None)</v>
      </c>
      <c r="I15" s="20" t="s">
        <v>183</v>
      </c>
      <c r="J15" s="18" t="str">
        <f>VLOOKUP(TokensTable[[#This Row],[Remains]], TokensTable[], 2, FALSE)</f>
        <v>Stone Heart</v>
      </c>
    </row>
    <row r="16" spans="1:10" hidden="1" x14ac:dyDescent="0.25">
      <c r="A16" s="1" t="s">
        <v>147</v>
      </c>
      <c r="B16" t="s">
        <v>33</v>
      </c>
      <c r="C16" t="s">
        <v>190</v>
      </c>
      <c r="D16" t="s">
        <v>35</v>
      </c>
      <c r="E16" s="7">
        <v>2</v>
      </c>
      <c r="F16" s="2" t="str">
        <f>VLOOKUP(TokensTable[[#This Row],[Plane]], PlanesTable[], 2, FALSE)</f>
        <v>Ground</v>
      </c>
      <c r="G16" s="2">
        <v>0</v>
      </c>
      <c r="H16" s="9" t="str">
        <f>VLOOKUP(TokensTable[[#This Row],[Flags]], FlagsTable[], 2, FALSE)</f>
        <v>(None)</v>
      </c>
      <c r="I16" s="20" t="s">
        <v>213</v>
      </c>
      <c r="J16" t="s">
        <v>9</v>
      </c>
    </row>
    <row r="17" spans="1:10" hidden="1" x14ac:dyDescent="0.25">
      <c r="A17" s="1" t="s">
        <v>223</v>
      </c>
      <c r="B17" t="s">
        <v>93</v>
      </c>
      <c r="C17" t="s">
        <v>191</v>
      </c>
      <c r="D17" t="s">
        <v>97</v>
      </c>
      <c r="E17" s="9">
        <v>19</v>
      </c>
      <c r="F17" s="2" t="str">
        <f>VLOOKUP(TokensTable[[#This Row],[Plane]], PlanesTable[], 2, FALSE)</f>
        <v>Terrain; Sunken; Ground</v>
      </c>
      <c r="G17" s="2">
        <v>0</v>
      </c>
      <c r="H17" s="9" t="str">
        <f>VLOOKUP(TokensTable[[#This Row],[Flags]], FlagsTable[], 2, FALSE)</f>
        <v>(None)</v>
      </c>
      <c r="I17" s="20" t="s">
        <v>198</v>
      </c>
      <c r="J17" s="18" t="str">
        <f>VLOOKUP(TokensTable[[#This Row],[Remains]], TokensTable[], 2, FALSE)</f>
        <v>(None)</v>
      </c>
    </row>
    <row r="18" spans="1:10" hidden="1" x14ac:dyDescent="0.25">
      <c r="A18" s="1" t="s">
        <v>215</v>
      </c>
      <c r="B18" t="s">
        <v>98</v>
      </c>
      <c r="C18" t="s">
        <v>191</v>
      </c>
      <c r="D18" t="s">
        <v>97</v>
      </c>
      <c r="E18" s="9">
        <v>16</v>
      </c>
      <c r="F18" s="2" t="str">
        <f>VLOOKUP(TokensTable[[#This Row],[Plane]], PlanesTable[], 2, FALSE)</f>
        <v>Terrain</v>
      </c>
      <c r="G18" s="2">
        <v>0</v>
      </c>
      <c r="H18" s="9" t="str">
        <f>VLOOKUP(TokensTable[[#This Row],[Flags]], FlagsTable[], 2, FALSE)</f>
        <v>(None)</v>
      </c>
      <c r="I18" s="20" t="s">
        <v>198</v>
      </c>
      <c r="J18" s="18" t="str">
        <f>VLOOKUP(TokensTable[[#This Row],[Remains]], TokensTable[], 2, FALSE)</f>
        <v>(None)</v>
      </c>
    </row>
    <row r="19" spans="1:10" hidden="1" x14ac:dyDescent="0.25">
      <c r="A19" s="1" t="s">
        <v>149</v>
      </c>
      <c r="B19" t="s">
        <v>26</v>
      </c>
      <c r="C19" t="s">
        <v>190</v>
      </c>
      <c r="D19" t="s">
        <v>30</v>
      </c>
      <c r="E19" s="7">
        <v>4</v>
      </c>
      <c r="F19" s="2" t="str">
        <f>VLOOKUP(TokensTable[[#This Row],[Plane]], PlanesTable[], 2, FALSE)</f>
        <v>Air</v>
      </c>
      <c r="G19" s="2">
        <v>0</v>
      </c>
      <c r="H19" s="9" t="str">
        <f>VLOOKUP(TokensTable[[#This Row],[Flags]], FlagsTable[], 2, FALSE)</f>
        <v>(None)</v>
      </c>
      <c r="I19" s="20" t="s">
        <v>179</v>
      </c>
      <c r="J19" s="18" t="str">
        <f>VLOOKUP(TokensTable[[#This Row],[Remains]], TokensTable[], 2, FALSE)</f>
        <v>Silicon Heart</v>
      </c>
    </row>
    <row r="20" spans="1:10" hidden="1" x14ac:dyDescent="0.25">
      <c r="A20" s="1" t="s">
        <v>152</v>
      </c>
      <c r="B20" t="s">
        <v>28</v>
      </c>
      <c r="C20" t="s">
        <v>190</v>
      </c>
      <c r="D20" t="s">
        <v>30</v>
      </c>
      <c r="E20" s="7">
        <v>2</v>
      </c>
      <c r="F20" s="2" t="str">
        <f>VLOOKUP(TokensTable[[#This Row],[Plane]], PlanesTable[], 2, FALSE)</f>
        <v>Ground</v>
      </c>
      <c r="G20" s="2">
        <v>0</v>
      </c>
      <c r="H20" s="9" t="str">
        <f>VLOOKUP(TokensTable[[#This Row],[Flags]], FlagsTable[], 2, FALSE)</f>
        <v>(None)</v>
      </c>
      <c r="I20" s="20" t="s">
        <v>213</v>
      </c>
      <c r="J20" t="s">
        <v>9</v>
      </c>
    </row>
    <row r="21" spans="1:10" hidden="1" x14ac:dyDescent="0.25">
      <c r="A21" s="1" t="s">
        <v>216</v>
      </c>
      <c r="B21" t="s">
        <v>99</v>
      </c>
      <c r="C21" t="s">
        <v>191</v>
      </c>
      <c r="D21" t="s">
        <v>97</v>
      </c>
      <c r="E21" s="9">
        <v>16</v>
      </c>
      <c r="F21" s="2" t="str">
        <f>VLOOKUP(TokensTable[[#This Row],[Plane]], PlanesTable[], 2, FALSE)</f>
        <v>Terrain</v>
      </c>
      <c r="G21" s="2">
        <v>0</v>
      </c>
      <c r="H21" s="9" t="str">
        <f>VLOOKUP(TokensTable[[#This Row],[Flags]], FlagsTable[], 2, FALSE)</f>
        <v>(None)</v>
      </c>
      <c r="I21" s="20" t="s">
        <v>198</v>
      </c>
      <c r="J21" s="18" t="str">
        <f>VLOOKUP(TokensTable[[#This Row],[Remains]], TokensTable[], 2, FALSE)</f>
        <v>(None)</v>
      </c>
    </row>
    <row r="22" spans="1:10" hidden="1" x14ac:dyDescent="0.25">
      <c r="A22" s="1" t="s">
        <v>165</v>
      </c>
      <c r="B22" t="s">
        <v>43</v>
      </c>
      <c r="C22" t="s">
        <v>190</v>
      </c>
      <c r="D22" t="s">
        <v>46</v>
      </c>
      <c r="E22" s="7">
        <v>2</v>
      </c>
      <c r="F22" s="2" t="str">
        <f>VLOOKUP(TokensTable[[#This Row],[Plane]], PlanesTable[], 2, FALSE)</f>
        <v>Ground</v>
      </c>
      <c r="G22" s="2">
        <v>0</v>
      </c>
      <c r="H22" s="9" t="str">
        <f>VLOOKUP(TokensTable[[#This Row],[Flags]], FlagsTable[], 2, FALSE)</f>
        <v>(None)</v>
      </c>
      <c r="I22" s="20" t="s">
        <v>198</v>
      </c>
      <c r="J22" s="18" t="str">
        <f>VLOOKUP(TokensTable[[#This Row],[Remains]], TokensTable[], 2, FALSE)</f>
        <v>(None)</v>
      </c>
    </row>
    <row r="23" spans="1:10" hidden="1" x14ac:dyDescent="0.25">
      <c r="A23" s="1" t="s">
        <v>150</v>
      </c>
      <c r="B23" t="s">
        <v>29</v>
      </c>
      <c r="C23" t="s">
        <v>190</v>
      </c>
      <c r="D23" t="s">
        <v>30</v>
      </c>
      <c r="E23" s="7">
        <v>4</v>
      </c>
      <c r="F23" s="2" t="str">
        <f>VLOOKUP(TokensTable[[#This Row],[Plane]], PlanesTable[], 2, FALSE)</f>
        <v>Air</v>
      </c>
      <c r="G23" s="2">
        <v>0</v>
      </c>
      <c r="H23" s="9" t="str">
        <f>VLOOKUP(TokensTable[[#This Row],[Flags]], FlagsTable[], 2, FALSE)</f>
        <v>(None)</v>
      </c>
      <c r="I23" s="20" t="s">
        <v>213</v>
      </c>
      <c r="J23" t="s">
        <v>9</v>
      </c>
    </row>
    <row r="24" spans="1:10" hidden="1" x14ac:dyDescent="0.25">
      <c r="A24" s="1" t="s">
        <v>155</v>
      </c>
      <c r="B24" t="s">
        <v>51</v>
      </c>
      <c r="C24" t="s">
        <v>190</v>
      </c>
      <c r="D24" t="s">
        <v>53</v>
      </c>
      <c r="E24" s="7">
        <v>2</v>
      </c>
      <c r="F24" s="2" t="str">
        <f>VLOOKUP(TokensTable[[#This Row],[Plane]], PlanesTable[], 2, FALSE)</f>
        <v>Ground</v>
      </c>
      <c r="G24" s="2">
        <v>0</v>
      </c>
      <c r="H24" s="9" t="str">
        <f>VLOOKUP(TokensTable[[#This Row],[Flags]], FlagsTable[], 2, FALSE)</f>
        <v>(None)</v>
      </c>
      <c r="I24" s="20" t="s">
        <v>213</v>
      </c>
      <c r="J24" t="s">
        <v>9</v>
      </c>
    </row>
    <row r="25" spans="1:10" hidden="1" x14ac:dyDescent="0.25">
      <c r="A25" s="1" t="s">
        <v>172</v>
      </c>
      <c r="B25" t="s">
        <v>61</v>
      </c>
      <c r="C25" t="s">
        <v>190</v>
      </c>
      <c r="D25" t="s">
        <v>65</v>
      </c>
      <c r="E25" s="9">
        <v>6</v>
      </c>
      <c r="F25" s="2" t="str">
        <f>VLOOKUP(TokensTable[[#This Row],[Plane]], PlanesTable[], 2, FALSE)</f>
        <v>Ground; Air</v>
      </c>
      <c r="G25" s="2">
        <v>0</v>
      </c>
      <c r="H25" s="9" t="str">
        <f>VLOOKUP(TokensTable[[#This Row],[Flags]], FlagsTable[], 2, FALSE)</f>
        <v>(None)</v>
      </c>
      <c r="I25" s="20" t="s">
        <v>185</v>
      </c>
      <c r="J25" s="18" t="str">
        <f>VLOOKUP(TokensTable[[#This Row],[Remains]], TokensTable[], 2, FALSE)</f>
        <v>Blood Heart</v>
      </c>
    </row>
    <row r="26" spans="1:10" hidden="1" x14ac:dyDescent="0.25">
      <c r="A26" s="1" t="s">
        <v>224</v>
      </c>
      <c r="B26" t="s">
        <v>94</v>
      </c>
      <c r="C26" t="s">
        <v>191</v>
      </c>
      <c r="D26" t="s">
        <v>97</v>
      </c>
      <c r="E26" s="9">
        <v>23</v>
      </c>
      <c r="F26" s="2" t="str">
        <f>VLOOKUP(TokensTable[[#This Row],[Plane]], PlanesTable[], 2, FALSE)</f>
        <v>Terrain; Sunken; Ground; Air</v>
      </c>
      <c r="G26" s="2">
        <v>0</v>
      </c>
      <c r="H26" s="9" t="str">
        <f>VLOOKUP(TokensTable[[#This Row],[Flags]], FlagsTable[], 2, FALSE)</f>
        <v>(None)</v>
      </c>
      <c r="I26" s="20" t="s">
        <v>198</v>
      </c>
      <c r="J26" s="18" t="str">
        <f>VLOOKUP(TokensTable[[#This Row],[Remains]], TokensTable[], 2, FALSE)</f>
        <v>(None)</v>
      </c>
    </row>
    <row r="27" spans="1:10" hidden="1" x14ac:dyDescent="0.25">
      <c r="A27" s="1" t="s">
        <v>163</v>
      </c>
      <c r="B27" t="s">
        <v>45</v>
      </c>
      <c r="C27" t="s">
        <v>190</v>
      </c>
      <c r="D27" t="s">
        <v>46</v>
      </c>
      <c r="E27" s="7">
        <v>2</v>
      </c>
      <c r="F27" s="2" t="str">
        <f>VLOOKUP(TokensTable[[#This Row],[Plane]], PlanesTable[], 2, FALSE)</f>
        <v>Ground</v>
      </c>
      <c r="G27" s="2">
        <v>0</v>
      </c>
      <c r="H27" s="9" t="str">
        <f>VLOOKUP(TokensTable[[#This Row],[Flags]], FlagsTable[], 2, FALSE)</f>
        <v>(None)</v>
      </c>
      <c r="I27" s="20" t="s">
        <v>213</v>
      </c>
      <c r="J27" t="s">
        <v>9</v>
      </c>
    </row>
    <row r="28" spans="1:10" hidden="1" x14ac:dyDescent="0.25">
      <c r="A28" s="1" t="s">
        <v>174</v>
      </c>
      <c r="B28" t="s">
        <v>63</v>
      </c>
      <c r="C28" t="s">
        <v>190</v>
      </c>
      <c r="D28" t="s">
        <v>65</v>
      </c>
      <c r="E28" s="7">
        <v>8</v>
      </c>
      <c r="F28" s="2" t="str">
        <f>VLOOKUP(TokensTable[[#This Row],[Plane]], PlanesTable[], 2, FALSE)</f>
        <v>Ethereal</v>
      </c>
      <c r="G28" s="2">
        <v>0</v>
      </c>
      <c r="H28" s="9" t="str">
        <f>VLOOKUP(TokensTable[[#This Row],[Flags]], FlagsTable[], 2, FALSE)</f>
        <v>(None)</v>
      </c>
      <c r="I28" s="20" t="s">
        <v>198</v>
      </c>
      <c r="J28" s="18" t="str">
        <f>VLOOKUP(TokensTable[[#This Row],[Remains]], TokensTable[], 2, FALSE)</f>
        <v>(None)</v>
      </c>
    </row>
    <row r="29" spans="1:10" hidden="1" x14ac:dyDescent="0.25">
      <c r="A29" s="1" t="s">
        <v>142</v>
      </c>
      <c r="B29" t="s">
        <v>13</v>
      </c>
      <c r="C29" t="s">
        <v>190</v>
      </c>
      <c r="D29" t="s">
        <v>17</v>
      </c>
      <c r="E29" s="7">
        <v>2</v>
      </c>
      <c r="F29" s="2" t="str">
        <f>VLOOKUP(TokensTable[[#This Row],[Plane]], PlanesTable[], 2, FALSE)</f>
        <v>Ground</v>
      </c>
      <c r="G29" s="2">
        <v>0</v>
      </c>
      <c r="H29" s="9" t="str">
        <f>VLOOKUP(TokensTable[[#This Row],[Flags]], FlagsTable[], 2, FALSE)</f>
        <v>(None)</v>
      </c>
      <c r="I29" s="20" t="s">
        <v>178</v>
      </c>
      <c r="J29" s="18" t="str">
        <f>VLOOKUP(TokensTable[[#This Row],[Remains]], TokensTable[], 2, FALSE)</f>
        <v>Brass Heart</v>
      </c>
    </row>
    <row r="30" spans="1:10" hidden="1" x14ac:dyDescent="0.25">
      <c r="A30" s="1" t="s">
        <v>144</v>
      </c>
      <c r="B30" t="s">
        <v>14</v>
      </c>
      <c r="C30" t="s">
        <v>190</v>
      </c>
      <c r="D30" t="s">
        <v>17</v>
      </c>
      <c r="E30" s="7">
        <v>2</v>
      </c>
      <c r="F30" s="2" t="str">
        <f>VLOOKUP(TokensTable[[#This Row],[Plane]], PlanesTable[], 2, FALSE)</f>
        <v>Ground</v>
      </c>
      <c r="G30" s="2">
        <v>0</v>
      </c>
      <c r="H30" s="9" t="str">
        <f>VLOOKUP(TokensTable[[#This Row],[Flags]], FlagsTable[], 2, FALSE)</f>
        <v>(None)</v>
      </c>
      <c r="I30" s="20" t="s">
        <v>213</v>
      </c>
      <c r="J30" t="s">
        <v>9</v>
      </c>
    </row>
    <row r="31" spans="1:10" hidden="1" x14ac:dyDescent="0.25">
      <c r="A31" s="1" t="s">
        <v>160</v>
      </c>
      <c r="B31" t="s">
        <v>40</v>
      </c>
      <c r="C31" t="s">
        <v>190</v>
      </c>
      <c r="D31" t="s">
        <v>111</v>
      </c>
      <c r="E31" s="7">
        <v>2</v>
      </c>
      <c r="F31" s="2" t="str">
        <f>VLOOKUP(TokensTable[[#This Row],[Plane]], PlanesTable[], 2, FALSE)</f>
        <v>Ground</v>
      </c>
      <c r="G31" s="2">
        <v>0</v>
      </c>
      <c r="H31" s="9" t="str">
        <f>VLOOKUP(TokensTable[[#This Row],[Flags]], FlagsTable[], 2, FALSE)</f>
        <v>(None)</v>
      </c>
      <c r="I31" s="20" t="s">
        <v>213</v>
      </c>
      <c r="J31" t="s">
        <v>9</v>
      </c>
    </row>
    <row r="32" spans="1:10" hidden="1" x14ac:dyDescent="0.25">
      <c r="A32" s="1" t="s">
        <v>225</v>
      </c>
      <c r="B32" t="s">
        <v>81</v>
      </c>
      <c r="C32" t="s">
        <v>191</v>
      </c>
      <c r="D32" t="s">
        <v>97</v>
      </c>
      <c r="E32" s="9">
        <v>6</v>
      </c>
      <c r="F32" s="2" t="str">
        <f>VLOOKUP(TokensTable[[#This Row],[Plane]], PlanesTable[], 2, FALSE)</f>
        <v>Ground; Air</v>
      </c>
      <c r="G32" s="2">
        <v>0</v>
      </c>
      <c r="H32" s="9" t="str">
        <f>VLOOKUP(TokensTable[[#This Row],[Flags]], FlagsTable[], 2, FALSE)</f>
        <v>(None)</v>
      </c>
      <c r="I32" s="20" t="s">
        <v>198</v>
      </c>
      <c r="J32" s="18" t="str">
        <f>VLOOKUP(TokensTable[[#This Row],[Remains]], TokensTable[], 2, FALSE)</f>
        <v>(None)</v>
      </c>
    </row>
    <row r="33" spans="1:10" hidden="1" x14ac:dyDescent="0.25">
      <c r="A33" s="1" t="s">
        <v>226</v>
      </c>
      <c r="B33" t="s">
        <v>82</v>
      </c>
      <c r="C33" t="s">
        <v>191</v>
      </c>
      <c r="D33" t="s">
        <v>97</v>
      </c>
      <c r="E33" s="9">
        <v>6</v>
      </c>
      <c r="F33" s="2" t="str">
        <f>VLOOKUP(TokensTable[[#This Row],[Plane]], PlanesTable[], 2, FALSE)</f>
        <v>Ground; Air</v>
      </c>
      <c r="G33" s="2">
        <v>0</v>
      </c>
      <c r="H33" s="9" t="str">
        <f>VLOOKUP(TokensTable[[#This Row],[Flags]], FlagsTable[], 2, FALSE)</f>
        <v>(None)</v>
      </c>
      <c r="I33" s="20" t="s">
        <v>198</v>
      </c>
      <c r="J33" s="18" t="str">
        <f>VLOOKUP(TokensTable[[#This Row],[Remains]], TokensTable[], 2, FALSE)</f>
        <v>(None)</v>
      </c>
    </row>
    <row r="34" spans="1:10" hidden="1" x14ac:dyDescent="0.25">
      <c r="A34" s="1" t="s">
        <v>217</v>
      </c>
      <c r="B34" t="s">
        <v>100</v>
      </c>
      <c r="C34" t="s">
        <v>191</v>
      </c>
      <c r="D34" t="s">
        <v>97</v>
      </c>
      <c r="E34" s="9">
        <v>16</v>
      </c>
      <c r="F34" s="2" t="str">
        <f>VLOOKUP(TokensTable[[#This Row],[Plane]], PlanesTable[], 2, FALSE)</f>
        <v>Terrain</v>
      </c>
      <c r="G34" s="2">
        <v>0</v>
      </c>
      <c r="H34" s="9" t="str">
        <f>VLOOKUP(TokensTable[[#This Row],[Flags]], FlagsTable[], 2, FALSE)</f>
        <v>(None)</v>
      </c>
      <c r="I34" s="20" t="s">
        <v>198</v>
      </c>
      <c r="J34" s="18" t="str">
        <f>VLOOKUP(TokensTable[[#This Row],[Remains]], TokensTable[], 2, FALSE)</f>
        <v>(None)</v>
      </c>
    </row>
    <row r="35" spans="1:10" hidden="1" x14ac:dyDescent="0.25">
      <c r="A35" s="1" t="s">
        <v>143</v>
      </c>
      <c r="B35" t="s">
        <v>16</v>
      </c>
      <c r="C35" t="s">
        <v>190</v>
      </c>
      <c r="D35" t="s">
        <v>17</v>
      </c>
      <c r="E35" s="7">
        <v>2</v>
      </c>
      <c r="F35" s="2" t="str">
        <f>VLOOKUP(TokensTable[[#This Row],[Plane]], PlanesTable[], 2, FALSE)</f>
        <v>Ground</v>
      </c>
      <c r="G35" s="2">
        <v>0</v>
      </c>
      <c r="H35" s="9" t="str">
        <f>VLOOKUP(TokensTable[[#This Row],[Flags]], FlagsTable[], 2, FALSE)</f>
        <v>(None)</v>
      </c>
      <c r="I35" s="20" t="s">
        <v>213</v>
      </c>
      <c r="J35" t="s">
        <v>9</v>
      </c>
    </row>
    <row r="36" spans="1:10" hidden="1" x14ac:dyDescent="0.25">
      <c r="A36" s="1" t="s">
        <v>170</v>
      </c>
      <c r="B36" t="s">
        <v>58</v>
      </c>
      <c r="C36" t="s">
        <v>190</v>
      </c>
      <c r="D36" t="s">
        <v>60</v>
      </c>
      <c r="E36" s="7">
        <v>2</v>
      </c>
      <c r="F36" s="2" t="str">
        <f>VLOOKUP(TokensTable[[#This Row],[Plane]], PlanesTable[], 2, FALSE)</f>
        <v>Ground</v>
      </c>
      <c r="G36" s="2">
        <v>0</v>
      </c>
      <c r="H36" s="9" t="str">
        <f>VLOOKUP(TokensTable[[#This Row],[Flags]], FlagsTable[], 2, FALSE)</f>
        <v>(None)</v>
      </c>
      <c r="I36" s="20" t="s">
        <v>205</v>
      </c>
      <c r="J36" t="s">
        <v>36</v>
      </c>
    </row>
    <row r="37" spans="1:10" hidden="1" x14ac:dyDescent="0.25">
      <c r="A37" s="1" t="s">
        <v>218</v>
      </c>
      <c r="B37" t="s">
        <v>101</v>
      </c>
      <c r="C37" t="s">
        <v>191</v>
      </c>
      <c r="D37" t="s">
        <v>97</v>
      </c>
      <c r="E37" s="9">
        <v>16</v>
      </c>
      <c r="F37" s="2" t="str">
        <f>VLOOKUP(TokensTable[[#This Row],[Plane]], PlanesTable[], 2, FALSE)</f>
        <v>Terrain</v>
      </c>
      <c r="G37" s="2">
        <v>0</v>
      </c>
      <c r="H37" s="9" t="str">
        <f>VLOOKUP(TokensTable[[#This Row],[Flags]], FlagsTable[], 2, FALSE)</f>
        <v>(None)</v>
      </c>
      <c r="I37" s="20" t="s">
        <v>198</v>
      </c>
      <c r="J37" s="18" t="str">
        <f>VLOOKUP(TokensTable[[#This Row],[Remains]], TokensTable[], 2, FALSE)</f>
        <v>(None)</v>
      </c>
    </row>
    <row r="38" spans="1:10" hidden="1" x14ac:dyDescent="0.25">
      <c r="A38" s="1" t="s">
        <v>169</v>
      </c>
      <c r="B38" t="s">
        <v>59</v>
      </c>
      <c r="C38" t="s">
        <v>190</v>
      </c>
      <c r="D38" t="s">
        <v>60</v>
      </c>
      <c r="E38" s="7">
        <v>2</v>
      </c>
      <c r="F38" s="2" t="str">
        <f>VLOOKUP(TokensTable[[#This Row],[Plane]], PlanesTable[], 2, FALSE)</f>
        <v>Ground</v>
      </c>
      <c r="G38" s="2">
        <v>0</v>
      </c>
      <c r="H38" s="9" t="str">
        <f>VLOOKUP(TokensTable[[#This Row],[Flags]], FlagsTable[], 2, FALSE)</f>
        <v>(None)</v>
      </c>
      <c r="I38" s="20" t="s">
        <v>213</v>
      </c>
      <c r="J38" t="s">
        <v>9</v>
      </c>
    </row>
    <row r="39" spans="1:10" hidden="1" x14ac:dyDescent="0.25">
      <c r="A39" s="1" t="s">
        <v>148</v>
      </c>
      <c r="B39" t="s">
        <v>34</v>
      </c>
      <c r="C39" t="s">
        <v>190</v>
      </c>
      <c r="D39" t="s">
        <v>35</v>
      </c>
      <c r="E39" s="7">
        <v>4</v>
      </c>
      <c r="F39" s="2" t="str">
        <f>VLOOKUP(TokensTable[[#This Row],[Plane]], PlanesTable[], 2, FALSE)</f>
        <v>Air</v>
      </c>
      <c r="G39" s="2">
        <v>0</v>
      </c>
      <c r="H39" s="9" t="str">
        <f>VLOOKUP(TokensTable[[#This Row],[Flags]], FlagsTable[], 2, FALSE)</f>
        <v>(None)</v>
      </c>
      <c r="I39" s="20" t="s">
        <v>213</v>
      </c>
      <c r="J39" t="s">
        <v>9</v>
      </c>
    </row>
    <row r="40" spans="1:10" hidden="1" x14ac:dyDescent="0.25">
      <c r="A40" s="1" t="s">
        <v>219</v>
      </c>
      <c r="B40" t="s">
        <v>102</v>
      </c>
      <c r="C40" t="s">
        <v>191</v>
      </c>
      <c r="D40" t="s">
        <v>97</v>
      </c>
      <c r="E40" s="9">
        <v>16</v>
      </c>
      <c r="F40" s="2" t="str">
        <f>VLOOKUP(TokensTable[[#This Row],[Plane]], PlanesTable[], 2, FALSE)</f>
        <v>Terrain</v>
      </c>
      <c r="G40" s="2">
        <v>0</v>
      </c>
      <c r="H40" s="9" t="str">
        <f>VLOOKUP(TokensTable[[#This Row],[Flags]], FlagsTable[], 2, FALSE)</f>
        <v>(None)</v>
      </c>
      <c r="I40" s="20" t="s">
        <v>198</v>
      </c>
      <c r="J40" s="18" t="str">
        <f>VLOOKUP(TokensTable[[#This Row],[Remains]], TokensTable[], 2, FALSE)</f>
        <v>(None)</v>
      </c>
    </row>
    <row r="41" spans="1:10" hidden="1" x14ac:dyDescent="0.25">
      <c r="A41" s="1" t="s">
        <v>220</v>
      </c>
      <c r="B41" t="s">
        <v>103</v>
      </c>
      <c r="C41" t="s">
        <v>191</v>
      </c>
      <c r="D41" t="s">
        <v>97</v>
      </c>
      <c r="E41" s="9">
        <v>16</v>
      </c>
      <c r="F41" s="2" t="str">
        <f>VLOOKUP(TokensTable[[#This Row],[Plane]], PlanesTable[], 2, FALSE)</f>
        <v>Terrain</v>
      </c>
      <c r="G41" s="2">
        <v>0</v>
      </c>
      <c r="H41" s="9" t="str">
        <f>VLOOKUP(TokensTable[[#This Row],[Flags]], FlagsTable[], 2, FALSE)</f>
        <v>(None)</v>
      </c>
      <c r="I41" s="20" t="s">
        <v>198</v>
      </c>
      <c r="J41" s="18" t="str">
        <f>VLOOKUP(TokensTable[[#This Row],[Remains]], TokensTable[], 2, FALSE)</f>
        <v>(None)</v>
      </c>
    </row>
    <row r="42" spans="1:10" hidden="1" x14ac:dyDescent="0.25">
      <c r="A42" s="1" t="s">
        <v>221</v>
      </c>
      <c r="B42" t="s">
        <v>104</v>
      </c>
      <c r="C42" t="s">
        <v>191</v>
      </c>
      <c r="D42" t="s">
        <v>97</v>
      </c>
      <c r="E42" s="9">
        <v>16</v>
      </c>
      <c r="F42" s="2" t="str">
        <f>VLOOKUP(TokensTable[[#This Row],[Plane]], PlanesTable[], 2, FALSE)</f>
        <v>Terrain</v>
      </c>
      <c r="G42" s="2">
        <v>0</v>
      </c>
      <c r="H42" s="9" t="str">
        <f>VLOOKUP(TokensTable[[#This Row],[Flags]], FlagsTable[], 2, FALSE)</f>
        <v>(None)</v>
      </c>
      <c r="I42" s="20" t="s">
        <v>198</v>
      </c>
      <c r="J42" s="18" t="str">
        <f>VLOOKUP(TokensTable[[#This Row],[Remains]], TokensTable[], 2, FALSE)</f>
        <v>(None)</v>
      </c>
    </row>
    <row r="43" spans="1:10" x14ac:dyDescent="0.25">
      <c r="A43" s="1" t="s">
        <v>201</v>
      </c>
      <c r="B43" t="s">
        <v>83</v>
      </c>
      <c r="C43" t="s">
        <v>191</v>
      </c>
      <c r="D43" t="s">
        <v>97</v>
      </c>
      <c r="E43" s="7">
        <v>2</v>
      </c>
      <c r="F43" s="2" t="str">
        <f>VLOOKUP(TokensTable[[#This Row],[Plane]], PlanesTable[], 2, FALSE)</f>
        <v>Ground</v>
      </c>
      <c r="G43" s="2">
        <v>1</v>
      </c>
      <c r="H43" s="9" t="str">
        <f>VLOOKUP(TokensTable[[#This Row],[Flags]], FlagsTable[], 2, FALSE)</f>
        <v>Destructible</v>
      </c>
      <c r="I43" s="20" t="s">
        <v>198</v>
      </c>
      <c r="J43" s="18" t="str">
        <f>VLOOKUP(TokensTable[[#This Row],[Remains]], TokensTable[], 2, FALSE)</f>
        <v>(None)</v>
      </c>
    </row>
    <row r="44" spans="1:10" x14ac:dyDescent="0.25">
      <c r="A44" s="1" t="s">
        <v>171</v>
      </c>
      <c r="B44" t="s">
        <v>55</v>
      </c>
      <c r="C44" t="s">
        <v>190</v>
      </c>
      <c r="D44" t="s">
        <v>60</v>
      </c>
      <c r="E44" s="7">
        <v>2</v>
      </c>
      <c r="F44" s="2" t="str">
        <f>VLOOKUP(TokensTable[[#This Row],[Plane]], PlanesTable[], 2, FALSE)</f>
        <v>Ground</v>
      </c>
      <c r="G44" s="2">
        <v>1</v>
      </c>
      <c r="H44" s="9" t="str">
        <f>VLOOKUP(TokensTable[[#This Row],[Flags]], FlagsTable[], 2, FALSE)</f>
        <v>Destructible</v>
      </c>
      <c r="I44" s="20" t="s">
        <v>198</v>
      </c>
      <c r="J44" s="18" t="str">
        <f>VLOOKUP(TokensTable[[#This Row],[Remains]], TokensTable[], 2, FALSE)</f>
        <v>(None)</v>
      </c>
    </row>
    <row r="45" spans="1:10" x14ac:dyDescent="0.25">
      <c r="A45" s="1" t="s">
        <v>202</v>
      </c>
      <c r="B45" t="s">
        <v>84</v>
      </c>
      <c r="C45" t="s">
        <v>191</v>
      </c>
      <c r="D45" t="s">
        <v>97</v>
      </c>
      <c r="E45" s="7">
        <v>2</v>
      </c>
      <c r="F45" s="2" t="str">
        <f>VLOOKUP(TokensTable[[#This Row],[Plane]], PlanesTable[], 2, FALSE)</f>
        <v>Ground</v>
      </c>
      <c r="G45" s="2">
        <v>1</v>
      </c>
      <c r="H45" s="9" t="str">
        <f>VLOOKUP(TokensTable[[#This Row],[Flags]], FlagsTable[], 2, FALSE)</f>
        <v>Destructible</v>
      </c>
      <c r="I45" s="20" t="s">
        <v>198</v>
      </c>
      <c r="J45" s="18" t="str">
        <f>VLOOKUP(TokensTable[[#This Row],[Remains]], TokensTable[], 2, FALSE)</f>
        <v>(None)</v>
      </c>
    </row>
    <row r="46" spans="1:10" x14ac:dyDescent="0.25">
      <c r="A46" s="1" t="s">
        <v>203</v>
      </c>
      <c r="B46" t="s">
        <v>85</v>
      </c>
      <c r="C46" t="s">
        <v>191</v>
      </c>
      <c r="D46" t="s">
        <v>97</v>
      </c>
      <c r="E46" s="7">
        <v>2</v>
      </c>
      <c r="F46" s="2" t="str">
        <f>VLOOKUP(TokensTable[[#This Row],[Plane]], PlanesTable[], 2, FALSE)</f>
        <v>Ground</v>
      </c>
      <c r="G46" s="2">
        <v>1</v>
      </c>
      <c r="H46" s="9" t="str">
        <f>VLOOKUP(TokensTable[[#This Row],[Flags]], FlagsTable[], 2, FALSE)</f>
        <v>Destructible</v>
      </c>
      <c r="I46" s="20" t="s">
        <v>198</v>
      </c>
      <c r="J46" s="18" t="str">
        <f>VLOOKUP(TokensTable[[#This Row],[Remains]], TokensTable[], 2, FALSE)</f>
        <v>(None)</v>
      </c>
    </row>
    <row r="47" spans="1:10" x14ac:dyDescent="0.25">
      <c r="A47" s="1" t="s">
        <v>188</v>
      </c>
      <c r="B47" t="s">
        <v>80</v>
      </c>
      <c r="C47" t="s">
        <v>191</v>
      </c>
      <c r="D47" t="s">
        <v>53</v>
      </c>
      <c r="E47" s="9">
        <v>1</v>
      </c>
      <c r="F47" s="2" t="str">
        <f>VLOOKUP(TokensTable[[#This Row],[Plane]], PlanesTable[], 2, FALSE)</f>
        <v>Sunken</v>
      </c>
      <c r="G47" s="2">
        <v>1</v>
      </c>
      <c r="H47" s="9" t="str">
        <f>VLOOKUP(TokensTable[[#This Row],[Flags]], FlagsTable[], 2, FALSE)</f>
        <v>Destructible</v>
      </c>
      <c r="I47" s="20" t="s">
        <v>198</v>
      </c>
      <c r="J47" s="18" t="str">
        <f>VLOOKUP(TokensTable[[#This Row],[Remains]], TokensTable[], 2, FALSE)</f>
        <v>(None)</v>
      </c>
    </row>
    <row r="48" spans="1:10" x14ac:dyDescent="0.25">
      <c r="A48" s="1" t="s">
        <v>204</v>
      </c>
      <c r="B48" t="s">
        <v>86</v>
      </c>
      <c r="C48" t="s">
        <v>191</v>
      </c>
      <c r="D48" t="s">
        <v>97</v>
      </c>
      <c r="E48" s="7">
        <v>2</v>
      </c>
      <c r="F48" s="2" t="str">
        <f>VLOOKUP(TokensTable[[#This Row],[Plane]], PlanesTable[], 2, FALSE)</f>
        <v>Ground</v>
      </c>
      <c r="G48" s="2">
        <v>1</v>
      </c>
      <c r="H48" s="9" t="str">
        <f>VLOOKUP(TokensTable[[#This Row],[Flags]], FlagsTable[], 2, FALSE)</f>
        <v>Destructible</v>
      </c>
      <c r="I48" s="20" t="s">
        <v>198</v>
      </c>
      <c r="J48" s="18" t="str">
        <f>VLOOKUP(TokensTable[[#This Row],[Remains]], TokensTable[], 2, FALSE)</f>
        <v>(None)</v>
      </c>
    </row>
    <row r="49" spans="1:10" x14ac:dyDescent="0.25">
      <c r="A49" s="1" t="s">
        <v>205</v>
      </c>
      <c r="B49" t="s">
        <v>36</v>
      </c>
      <c r="C49" t="s">
        <v>191</v>
      </c>
      <c r="D49" t="s">
        <v>97</v>
      </c>
      <c r="E49" s="7">
        <v>2</v>
      </c>
      <c r="F49" s="2" t="str">
        <f>VLOOKUP(TokensTable[[#This Row],[Plane]], PlanesTable[], 2, FALSE)</f>
        <v>Ground</v>
      </c>
      <c r="G49" s="2">
        <v>1</v>
      </c>
      <c r="H49" s="9" t="str">
        <f>VLOOKUP(TokensTable[[#This Row],[Flags]], FlagsTable[], 2, FALSE)</f>
        <v>Destructible</v>
      </c>
      <c r="I49" s="20" t="s">
        <v>198</v>
      </c>
      <c r="J49" s="18" t="str">
        <f>VLOOKUP(TokensTable[[#This Row],[Remains]], TokensTable[], 2, FALSE)</f>
        <v>(None)</v>
      </c>
    </row>
    <row r="50" spans="1:10" x14ac:dyDescent="0.25">
      <c r="A50" s="1" t="s">
        <v>206</v>
      </c>
      <c r="B50" t="s">
        <v>87</v>
      </c>
      <c r="C50" t="s">
        <v>191</v>
      </c>
      <c r="D50" t="s">
        <v>97</v>
      </c>
      <c r="E50" s="7">
        <v>2</v>
      </c>
      <c r="F50" s="2" t="str">
        <f>VLOOKUP(TokensTable[[#This Row],[Plane]], PlanesTable[], 2, FALSE)</f>
        <v>Ground</v>
      </c>
      <c r="G50" s="2">
        <v>1</v>
      </c>
      <c r="H50" s="9" t="str">
        <f>VLOOKUP(TokensTable[[#This Row],[Flags]], FlagsTable[], 2, FALSE)</f>
        <v>Destructible</v>
      </c>
      <c r="I50" s="20" t="s">
        <v>198</v>
      </c>
      <c r="J50" s="18" t="str">
        <f>VLOOKUP(TokensTable[[#This Row],[Remains]], TokensTable[], 2, FALSE)</f>
        <v>(None)</v>
      </c>
    </row>
    <row r="51" spans="1:10" x14ac:dyDescent="0.25">
      <c r="A51" s="1" t="s">
        <v>209</v>
      </c>
      <c r="B51" t="s">
        <v>48</v>
      </c>
      <c r="C51" t="s">
        <v>191</v>
      </c>
      <c r="D51" t="s">
        <v>97</v>
      </c>
      <c r="E51" s="7">
        <v>2</v>
      </c>
      <c r="F51" s="2" t="str">
        <f>VLOOKUP(TokensTable[[#This Row],[Plane]], PlanesTable[], 2, FALSE)</f>
        <v>Ground</v>
      </c>
      <c r="G51" s="2">
        <v>1</v>
      </c>
      <c r="H51" s="9" t="str">
        <f>VLOOKUP(TokensTable[[#This Row],[Flags]], FlagsTable[], 2, FALSE)</f>
        <v>Destructible</v>
      </c>
      <c r="I51" s="20" t="s">
        <v>198</v>
      </c>
      <c r="J51" s="18" t="str">
        <f>VLOOKUP(TokensTable[[#This Row],[Remains]], TokensTable[], 2, FALSE)</f>
        <v>(None)</v>
      </c>
    </row>
    <row r="52" spans="1:10" x14ac:dyDescent="0.25">
      <c r="A52" s="1" t="s">
        <v>207</v>
      </c>
      <c r="B52" t="s">
        <v>88</v>
      </c>
      <c r="C52" t="s">
        <v>191</v>
      </c>
      <c r="D52" t="s">
        <v>97</v>
      </c>
      <c r="E52" s="7">
        <v>2</v>
      </c>
      <c r="F52" s="2" t="str">
        <f>VLOOKUP(TokensTable[[#This Row],[Plane]], PlanesTable[], 2, FALSE)</f>
        <v>Ground</v>
      </c>
      <c r="G52" s="2">
        <v>1</v>
      </c>
      <c r="H52" s="9" t="str">
        <f>VLOOKUP(TokensTable[[#This Row],[Flags]], FlagsTable[], 2, FALSE)</f>
        <v>Destructible</v>
      </c>
      <c r="I52" s="20" t="s">
        <v>198</v>
      </c>
      <c r="J52" s="18" t="str">
        <f>VLOOKUP(TokensTable[[#This Row],[Remains]], TokensTable[], 2, FALSE)</f>
        <v>(None)</v>
      </c>
    </row>
    <row r="53" spans="1:10" x14ac:dyDescent="0.25">
      <c r="A53" s="1" t="s">
        <v>208</v>
      </c>
      <c r="B53" t="s">
        <v>89</v>
      </c>
      <c r="C53" t="s">
        <v>191</v>
      </c>
      <c r="D53" t="s">
        <v>97</v>
      </c>
      <c r="E53" s="7">
        <v>2</v>
      </c>
      <c r="F53" s="2" t="str">
        <f>VLOOKUP(TokensTable[[#This Row],[Plane]], PlanesTable[], 2, FALSE)</f>
        <v>Ground</v>
      </c>
      <c r="G53" s="2">
        <v>1</v>
      </c>
      <c r="H53" s="9" t="str">
        <f>VLOOKUP(TokensTable[[#This Row],[Flags]], FlagsTable[], 2, FALSE)</f>
        <v>Destructible</v>
      </c>
      <c r="I53" s="20" t="s">
        <v>198</v>
      </c>
      <c r="J53" s="18" t="str">
        <f>VLOOKUP(TokensTable[[#This Row],[Remains]], TokensTable[], 2, FALSE)</f>
        <v>(None)</v>
      </c>
    </row>
    <row r="54" spans="1:10" x14ac:dyDescent="0.25">
      <c r="A54" s="1" t="s">
        <v>210</v>
      </c>
      <c r="B54" t="s">
        <v>90</v>
      </c>
      <c r="C54" t="s">
        <v>191</v>
      </c>
      <c r="D54" t="s">
        <v>97</v>
      </c>
      <c r="E54" s="7">
        <v>2</v>
      </c>
      <c r="F54" s="2" t="str">
        <f>VLOOKUP(TokensTable[[#This Row],[Plane]], PlanesTable[], 2, FALSE)</f>
        <v>Ground</v>
      </c>
      <c r="G54" s="2">
        <v>1</v>
      </c>
      <c r="H54" s="9" t="str">
        <f>VLOOKUP(TokensTable[[#This Row],[Flags]], FlagsTable[], 2, FALSE)</f>
        <v>Destructible</v>
      </c>
      <c r="I54" s="20" t="s">
        <v>198</v>
      </c>
      <c r="J54" s="18" t="str">
        <f>VLOOKUP(TokensTable[[#This Row],[Remains]], TokensTable[], 2, FALSE)</f>
        <v>(None)</v>
      </c>
    </row>
    <row r="55" spans="1:10" x14ac:dyDescent="0.25">
      <c r="A55" s="1" t="s">
        <v>187</v>
      </c>
      <c r="B55" t="s">
        <v>79</v>
      </c>
      <c r="C55" t="s">
        <v>191</v>
      </c>
      <c r="D55" t="s">
        <v>46</v>
      </c>
      <c r="E55" s="9">
        <v>1</v>
      </c>
      <c r="F55" s="2" t="str">
        <f>VLOOKUP(TokensTable[[#This Row],[Plane]], PlanesTable[], 2, FALSE)</f>
        <v>Sunken</v>
      </c>
      <c r="G55" s="2">
        <v>1</v>
      </c>
      <c r="H55" s="9" t="str">
        <f>VLOOKUP(TokensTable[[#This Row],[Flags]], FlagsTable[], 2, FALSE)</f>
        <v>Destructible</v>
      </c>
      <c r="I55" s="20" t="s">
        <v>198</v>
      </c>
      <c r="J55" s="18" t="str">
        <f>VLOOKUP(TokensTable[[#This Row],[Remains]], TokensTable[], 2, FALSE)</f>
        <v>(None)</v>
      </c>
    </row>
    <row r="56" spans="1:10" hidden="1" x14ac:dyDescent="0.25">
      <c r="A56" s="1" t="s">
        <v>213</v>
      </c>
      <c r="B56" t="s">
        <v>9</v>
      </c>
      <c r="C56" t="s">
        <v>191</v>
      </c>
      <c r="D56" t="s">
        <v>97</v>
      </c>
      <c r="E56" s="7">
        <v>2</v>
      </c>
      <c r="F56" s="2" t="str">
        <f>VLOOKUP(TokensTable[[#This Row],[Plane]], PlanesTable[], 2, FALSE)</f>
        <v>Ground</v>
      </c>
      <c r="G56" s="2">
        <v>5</v>
      </c>
      <c r="H56" s="9" t="str">
        <f>VLOOKUP(TokensTable[[#This Row],[Flags]], FlagsTable[], 2, FALSE)</f>
        <v>Destructible; Corpse</v>
      </c>
      <c r="I56" s="20" t="s">
        <v>198</v>
      </c>
      <c r="J56" s="18" t="str">
        <f>VLOOKUP(TokensTable[[#This Row],[Remains]], TokensTable[], 2, FALSE)</f>
        <v>(None)</v>
      </c>
    </row>
    <row r="57" spans="1:10" hidden="1" x14ac:dyDescent="0.25">
      <c r="A57" s="1" t="s">
        <v>175</v>
      </c>
      <c r="B57" t="s">
        <v>64</v>
      </c>
      <c r="C57" t="s">
        <v>190</v>
      </c>
      <c r="D57" t="s">
        <v>65</v>
      </c>
      <c r="E57" s="7">
        <v>2</v>
      </c>
      <c r="F57" s="2" t="str">
        <f>VLOOKUP(TokensTable[[#This Row],[Plane]], PlanesTable[], 2, FALSE)</f>
        <v>Ground</v>
      </c>
      <c r="G57" s="2">
        <v>5</v>
      </c>
      <c r="H57" s="9" t="str">
        <f>VLOOKUP(TokensTable[[#This Row],[Flags]], FlagsTable[], 2, FALSE)</f>
        <v>Destructible; Corpse</v>
      </c>
      <c r="I57" s="20" t="s">
        <v>213</v>
      </c>
      <c r="J57" t="s">
        <v>9</v>
      </c>
    </row>
    <row r="58" spans="1:10" hidden="1" x14ac:dyDescent="0.25">
      <c r="A58" s="1" t="s">
        <v>185</v>
      </c>
      <c r="B58" t="s">
        <v>69</v>
      </c>
      <c r="C58" t="s">
        <v>191</v>
      </c>
      <c r="D58" t="s">
        <v>65</v>
      </c>
      <c r="E58" s="9">
        <v>6</v>
      </c>
      <c r="F58" s="2" t="str">
        <f>VLOOKUP(TokensTable[[#This Row],[Plane]], PlanesTable[], 2, FALSE)</f>
        <v>Ground; Air</v>
      </c>
      <c r="G58" s="2">
        <v>8</v>
      </c>
      <c r="H58" s="9" t="str">
        <f>VLOOKUP(TokensTable[[#This Row],[Flags]], FlagsTable[], 2, FALSE)</f>
        <v>Heart</v>
      </c>
      <c r="I58" s="20" t="s">
        <v>198</v>
      </c>
      <c r="J58" s="18" t="str">
        <f>VLOOKUP(TokensTable[[#This Row],[Remains]], TokensTable[], 2, FALSE)</f>
        <v>(None)</v>
      </c>
    </row>
    <row r="59" spans="1:10" hidden="1" x14ac:dyDescent="0.25">
      <c r="A59" s="1" t="s">
        <v>178</v>
      </c>
      <c r="B59" t="s">
        <v>70</v>
      </c>
      <c r="C59" t="s">
        <v>191</v>
      </c>
      <c r="D59" t="s">
        <v>17</v>
      </c>
      <c r="E59" s="9">
        <v>6</v>
      </c>
      <c r="F59" s="2" t="str">
        <f>VLOOKUP(TokensTable[[#This Row],[Plane]], PlanesTable[], 2, FALSE)</f>
        <v>Ground; Air</v>
      </c>
      <c r="G59" s="2">
        <v>8</v>
      </c>
      <c r="H59" s="9" t="str">
        <f>VLOOKUP(TokensTable[[#This Row],[Flags]], FlagsTable[], 2, FALSE)</f>
        <v>Heart</v>
      </c>
      <c r="I59" s="20" t="s">
        <v>198</v>
      </c>
      <c r="J59" s="18" t="str">
        <f>VLOOKUP(TokensTable[[#This Row],[Remains]], TokensTable[], 2, FALSE)</f>
        <v>(None)</v>
      </c>
    </row>
    <row r="60" spans="1:10" hidden="1" x14ac:dyDescent="0.25">
      <c r="A60" s="1" t="s">
        <v>180</v>
      </c>
      <c r="B60" t="s">
        <v>71</v>
      </c>
      <c r="C60" t="s">
        <v>191</v>
      </c>
      <c r="D60" t="s">
        <v>35</v>
      </c>
      <c r="E60" s="9">
        <v>6</v>
      </c>
      <c r="F60" s="2" t="str">
        <f>VLOOKUP(TokensTable[[#This Row],[Plane]], PlanesTable[], 2, FALSE)</f>
        <v>Ground; Air</v>
      </c>
      <c r="G60" s="2">
        <v>8</v>
      </c>
      <c r="H60" s="9" t="str">
        <f>VLOOKUP(TokensTable[[#This Row],[Flags]], FlagsTable[], 2, FALSE)</f>
        <v>Heart</v>
      </c>
      <c r="I60" s="20" t="s">
        <v>198</v>
      </c>
      <c r="J60" s="18" t="str">
        <f>VLOOKUP(TokensTable[[#This Row],[Remains]], TokensTable[], 2, FALSE)</f>
        <v>(None)</v>
      </c>
    </row>
    <row r="61" spans="1:10" hidden="1" x14ac:dyDescent="0.25">
      <c r="A61" s="1" t="s">
        <v>181</v>
      </c>
      <c r="B61" t="s">
        <v>72</v>
      </c>
      <c r="C61" t="s">
        <v>191</v>
      </c>
      <c r="D61" t="s">
        <v>111</v>
      </c>
      <c r="E61" s="9">
        <v>6</v>
      </c>
      <c r="F61" s="2" t="str">
        <f>VLOOKUP(TokensTable[[#This Row],[Plane]], PlanesTable[], 2, FALSE)</f>
        <v>Ground; Air</v>
      </c>
      <c r="G61" s="2">
        <v>8</v>
      </c>
      <c r="H61" s="9" t="str">
        <f>VLOOKUP(TokensTable[[#This Row],[Flags]], FlagsTable[], 2, FALSE)</f>
        <v>Heart</v>
      </c>
      <c r="I61" s="20" t="s">
        <v>198</v>
      </c>
      <c r="J61" s="18" t="str">
        <f>VLOOKUP(TokensTable[[#This Row],[Remains]], TokensTable[], 2, FALSE)</f>
        <v>(None)</v>
      </c>
    </row>
    <row r="62" spans="1:10" hidden="1" x14ac:dyDescent="0.25">
      <c r="A62" s="1" t="s">
        <v>179</v>
      </c>
      <c r="B62" t="s">
        <v>73</v>
      </c>
      <c r="C62" t="s">
        <v>191</v>
      </c>
      <c r="D62" t="s">
        <v>30</v>
      </c>
      <c r="E62" s="9">
        <v>6</v>
      </c>
      <c r="F62" s="2" t="str">
        <f>VLOOKUP(TokensTable[[#This Row],[Plane]], PlanesTable[], 2, FALSE)</f>
        <v>Ground; Air</v>
      </c>
      <c r="G62" s="2">
        <v>8</v>
      </c>
      <c r="H62" s="9" t="str">
        <f>VLOOKUP(TokensTable[[#This Row],[Flags]], FlagsTable[], 2, FALSE)</f>
        <v>Heart</v>
      </c>
      <c r="I62" s="20" t="s">
        <v>198</v>
      </c>
      <c r="J62" s="18" t="str">
        <f>VLOOKUP(TokensTable[[#This Row],[Remains]], TokensTable[], 2, FALSE)</f>
        <v>(None)</v>
      </c>
    </row>
    <row r="63" spans="1:10" hidden="1" x14ac:dyDescent="0.25">
      <c r="A63" s="1" t="s">
        <v>184</v>
      </c>
      <c r="B63" t="s">
        <v>74</v>
      </c>
      <c r="C63" t="s">
        <v>191</v>
      </c>
      <c r="D63" t="s">
        <v>46</v>
      </c>
      <c r="E63" s="9">
        <v>6</v>
      </c>
      <c r="F63" s="2" t="str">
        <f>VLOOKUP(TokensTable[[#This Row],[Plane]], PlanesTable[], 2, FALSE)</f>
        <v>Ground; Air</v>
      </c>
      <c r="G63" s="2">
        <v>8</v>
      </c>
      <c r="H63" s="9" t="str">
        <f>VLOOKUP(TokensTable[[#This Row],[Flags]], FlagsTable[], 2, FALSE)</f>
        <v>Heart</v>
      </c>
      <c r="I63" s="20" t="s">
        <v>198</v>
      </c>
      <c r="J63" s="18" t="str">
        <f>VLOOKUP(TokensTable[[#This Row],[Remains]], TokensTable[], 2, FALSE)</f>
        <v>(None)</v>
      </c>
    </row>
    <row r="64" spans="1:10" hidden="1" x14ac:dyDescent="0.25">
      <c r="A64" s="1" t="s">
        <v>182</v>
      </c>
      <c r="B64" t="s">
        <v>75</v>
      </c>
      <c r="C64" t="s">
        <v>191</v>
      </c>
      <c r="D64" t="s">
        <v>53</v>
      </c>
      <c r="E64" s="9">
        <v>6</v>
      </c>
      <c r="F64" s="2" t="str">
        <f>VLOOKUP(TokensTable[[#This Row],[Plane]], PlanesTable[], 2, FALSE)</f>
        <v>Ground; Air</v>
      </c>
      <c r="G64" s="2">
        <v>8</v>
      </c>
      <c r="H64" s="9" t="str">
        <f>VLOOKUP(TokensTable[[#This Row],[Flags]], FlagsTable[], 2, FALSE)</f>
        <v>Heart</v>
      </c>
      <c r="I64" s="20" t="s">
        <v>198</v>
      </c>
      <c r="J64" s="18" t="str">
        <f>VLOOKUP(TokensTable[[#This Row],[Remains]], TokensTable[], 2, FALSE)</f>
        <v>(None)</v>
      </c>
    </row>
    <row r="65" spans="1:10" hidden="1" x14ac:dyDescent="0.25">
      <c r="A65" s="1" t="s">
        <v>183</v>
      </c>
      <c r="B65" t="s">
        <v>76</v>
      </c>
      <c r="C65" t="s">
        <v>191</v>
      </c>
      <c r="D65" t="s">
        <v>60</v>
      </c>
      <c r="E65" s="9">
        <v>6</v>
      </c>
      <c r="F65" s="2" t="str">
        <f>VLOOKUP(TokensTable[[#This Row],[Plane]], PlanesTable[], 2, FALSE)</f>
        <v>Ground; Air</v>
      </c>
      <c r="G65" s="2">
        <v>8</v>
      </c>
      <c r="H65" s="9" t="str">
        <f>VLOOKUP(TokensTable[[#This Row],[Flags]], FlagsTable[], 2, FALSE)</f>
        <v>Heart</v>
      </c>
      <c r="I65" s="20" t="s">
        <v>198</v>
      </c>
      <c r="J65" s="18" t="str">
        <f>VLOOKUP(TokensTable[[#This Row],[Remains]], TokensTable[], 2, FALSE)</f>
        <v>(None)</v>
      </c>
    </row>
    <row r="66" spans="1:10" hidden="1" x14ac:dyDescent="0.25">
      <c r="A66" s="1" t="s">
        <v>167</v>
      </c>
      <c r="B66" t="s">
        <v>56</v>
      </c>
      <c r="C66" t="s">
        <v>190</v>
      </c>
      <c r="D66" t="s">
        <v>60</v>
      </c>
      <c r="E66" s="7">
        <v>2</v>
      </c>
      <c r="F66" s="2" t="str">
        <f>VLOOKUP(TokensTable[[#This Row],[Plane]], PlanesTable[], 2, FALSE)</f>
        <v>Ground</v>
      </c>
      <c r="G66" s="2">
        <v>2</v>
      </c>
      <c r="H66" s="9" t="str">
        <f>VLOOKUP(TokensTable[[#This Row],[Flags]], FlagsTable[], 2, FALSE)</f>
        <v>Trample</v>
      </c>
      <c r="I66" s="20" t="s">
        <v>213</v>
      </c>
      <c r="J66" t="s">
        <v>9</v>
      </c>
    </row>
    <row r="67" spans="1:10" hidden="1" x14ac:dyDescent="0.25">
      <c r="A67" s="1" t="s">
        <v>153</v>
      </c>
      <c r="B67" t="s">
        <v>49</v>
      </c>
      <c r="C67" t="s">
        <v>190</v>
      </c>
      <c r="D67" t="s">
        <v>53</v>
      </c>
      <c r="E67" s="7">
        <v>2</v>
      </c>
      <c r="F67" s="2" t="str">
        <f>VLOOKUP(TokensTable[[#This Row],[Plane]], PlanesTable[], 2, FALSE)</f>
        <v>Ground</v>
      </c>
      <c r="G67" s="2">
        <v>2</v>
      </c>
      <c r="H67" s="9" t="str">
        <f>VLOOKUP(TokensTable[[#This Row],[Flags]], FlagsTable[], 2, FALSE)</f>
        <v>Trample</v>
      </c>
      <c r="I67" s="20" t="s">
        <v>182</v>
      </c>
      <c r="J67" s="18" t="str">
        <f>VLOOKUP(TokensTable[[#This Row],[Remains]], TokensTable[], 2, FALSE)</f>
        <v>Steel Heart</v>
      </c>
    </row>
    <row r="68" spans="1:10" hidden="1" x14ac:dyDescent="0.25">
      <c r="A68" s="1" t="s">
        <v>173</v>
      </c>
      <c r="B68" t="s">
        <v>62</v>
      </c>
      <c r="C68" t="s">
        <v>190</v>
      </c>
      <c r="D68" t="s">
        <v>65</v>
      </c>
      <c r="E68" s="7">
        <v>2</v>
      </c>
      <c r="F68" s="2" t="str">
        <f>VLOOKUP(TokensTable[[#This Row],[Plane]], PlanesTable[], 2, FALSE)</f>
        <v>Ground</v>
      </c>
      <c r="G68" s="2">
        <v>2</v>
      </c>
      <c r="H68" s="9" t="str">
        <f>VLOOKUP(TokensTable[[#This Row],[Flags]], FlagsTable[], 2, FALSE)</f>
        <v>Trample</v>
      </c>
      <c r="I68" s="20" t="s">
        <v>213</v>
      </c>
      <c r="J68" t="s">
        <v>9</v>
      </c>
    </row>
    <row r="69" spans="1:10" hidden="1" x14ac:dyDescent="0.25">
      <c r="A69" s="1" t="s">
        <v>162</v>
      </c>
      <c r="B69" t="s">
        <v>44</v>
      </c>
      <c r="C69" t="s">
        <v>190</v>
      </c>
      <c r="D69" t="s">
        <v>46</v>
      </c>
      <c r="E69" s="7">
        <v>2</v>
      </c>
      <c r="F69" s="2" t="str">
        <f>VLOOKUP(TokensTable[[#This Row],[Plane]], PlanesTable[], 2, FALSE)</f>
        <v>Ground</v>
      </c>
      <c r="G69" s="2">
        <v>2</v>
      </c>
      <c r="H69" s="9" t="str">
        <f>VLOOKUP(TokensTable[[#This Row],[Flags]], FlagsTable[], 2, FALSE)</f>
        <v>Trample</v>
      </c>
      <c r="I69" s="20" t="s">
        <v>209</v>
      </c>
      <c r="J69" t="s">
        <v>48</v>
      </c>
    </row>
    <row r="70" spans="1:10" hidden="1" x14ac:dyDescent="0.25">
      <c r="A70" s="1" t="s">
        <v>145</v>
      </c>
      <c r="B70" t="s">
        <v>32</v>
      </c>
      <c r="C70" t="s">
        <v>190</v>
      </c>
      <c r="D70" t="s">
        <v>35</v>
      </c>
      <c r="E70" s="7">
        <v>2</v>
      </c>
      <c r="F70" s="2" t="str">
        <f>VLOOKUP(TokensTable[[#This Row],[Plane]], PlanesTable[], 2, FALSE)</f>
        <v>Ground</v>
      </c>
      <c r="G70" s="2">
        <v>2</v>
      </c>
      <c r="H70" s="9" t="str">
        <f>VLOOKUP(TokensTable[[#This Row],[Flags]], FlagsTable[], 2, FALSE)</f>
        <v>Trample</v>
      </c>
      <c r="I70" s="20" t="s">
        <v>205</v>
      </c>
      <c r="J70" t="s">
        <v>36</v>
      </c>
    </row>
    <row r="71" spans="1:10" hidden="1" x14ac:dyDescent="0.25">
      <c r="A71" s="1" t="s">
        <v>154</v>
      </c>
      <c r="B71" t="s">
        <v>52</v>
      </c>
      <c r="C71" t="s">
        <v>190</v>
      </c>
      <c r="D71" t="s">
        <v>53</v>
      </c>
      <c r="E71" s="7">
        <v>2</v>
      </c>
      <c r="F71" s="2" t="str">
        <f>VLOOKUP(TokensTable[[#This Row],[Plane]], PlanesTable[], 2, FALSE)</f>
        <v>Ground</v>
      </c>
      <c r="G71" s="2">
        <v>2</v>
      </c>
      <c r="H71" s="9" t="str">
        <f>VLOOKUP(TokensTable[[#This Row],[Flags]], FlagsTable[], 2, FALSE)</f>
        <v>Trample</v>
      </c>
      <c r="I71" s="20" t="s">
        <v>213</v>
      </c>
      <c r="J71" t="s">
        <v>9</v>
      </c>
    </row>
    <row r="72" spans="1:10" hidden="1" x14ac:dyDescent="0.25">
      <c r="A72" s="1" t="s">
        <v>158</v>
      </c>
      <c r="B72" t="s">
        <v>39</v>
      </c>
      <c r="C72" t="s">
        <v>190</v>
      </c>
      <c r="D72" t="s">
        <v>111</v>
      </c>
      <c r="E72" s="7">
        <v>2</v>
      </c>
      <c r="F72" s="2" t="str">
        <f>VLOOKUP(TokensTable[[#This Row],[Plane]], PlanesTable[], 2, FALSE)</f>
        <v>Ground</v>
      </c>
      <c r="G72" s="2">
        <v>2</v>
      </c>
      <c r="H72" s="9" t="str">
        <f>VLOOKUP(TokensTable[[#This Row],[Flags]], FlagsTable[], 2, FALSE)</f>
        <v>Trample</v>
      </c>
      <c r="I72" s="20" t="s">
        <v>213</v>
      </c>
      <c r="J72" t="s">
        <v>9</v>
      </c>
    </row>
    <row r="73" spans="1:10" hidden="1" x14ac:dyDescent="0.25">
      <c r="A73" s="1" t="s">
        <v>141</v>
      </c>
      <c r="B73" t="s">
        <v>15</v>
      </c>
      <c r="C73" t="s">
        <v>190</v>
      </c>
      <c r="D73" t="s">
        <v>17</v>
      </c>
      <c r="E73" s="7">
        <v>2</v>
      </c>
      <c r="F73" s="2" t="str">
        <f>VLOOKUP(TokensTable[[#This Row],[Plane]], PlanesTable[], 2, FALSE)</f>
        <v>Ground</v>
      </c>
      <c r="G73" s="2">
        <v>2</v>
      </c>
      <c r="H73" s="9" t="str">
        <f>VLOOKUP(TokensTable[[#This Row],[Flags]], FlagsTable[], 2, FALSE)</f>
        <v>Trample</v>
      </c>
      <c r="I73" s="20" t="s">
        <v>213</v>
      </c>
      <c r="J73" t="s">
        <v>9</v>
      </c>
    </row>
    <row r="74" spans="1:10" hidden="1" x14ac:dyDescent="0.25">
      <c r="A74" s="1" t="s">
        <v>146</v>
      </c>
      <c r="B74" t="s">
        <v>31</v>
      </c>
      <c r="C74" t="s">
        <v>190</v>
      </c>
      <c r="D74" t="s">
        <v>35</v>
      </c>
      <c r="E74" s="7">
        <v>2</v>
      </c>
      <c r="F74" s="2" t="str">
        <f>VLOOKUP(TokensTable[[#This Row],[Plane]], PlanesTable[], 2, FALSE)</f>
        <v>Ground</v>
      </c>
      <c r="G74" s="2">
        <v>2</v>
      </c>
      <c r="H74" s="9" t="str">
        <f>VLOOKUP(TokensTable[[#This Row],[Flags]], FlagsTable[], 2, FALSE)</f>
        <v>Trample</v>
      </c>
      <c r="I74" s="20" t="s">
        <v>180</v>
      </c>
      <c r="J74" s="18" t="str">
        <f>VLOOKUP(TokensTable[[#This Row],[Remains]], TokensTable[], 2, FALSE)</f>
        <v>Fir Heart</v>
      </c>
    </row>
  </sheetData>
  <conditionalFormatting sqref="D1:D1048576">
    <cfRule type="containsText" dxfId="8" priority="7" operator="containsText" text="Neutral">
      <formula>NOT(ISERROR(SEARCH("Neutral",D1)))</formula>
    </cfRule>
  </conditionalFormatting>
  <conditionalFormatting sqref="H2:I74">
    <cfRule type="containsText" dxfId="7" priority="4" operator="containsText" text="(None)">
      <formula>NOT(ISERROR(SEARCH("(None)",H2)))</formula>
    </cfRule>
  </conditionalFormatting>
  <conditionalFormatting sqref="G1:G1048576">
    <cfRule type="cellIs" dxfId="6" priority="2" operator="equal">
      <formula>0</formula>
    </cfRule>
  </conditionalFormatting>
  <conditionalFormatting sqref="J1:J1048576">
    <cfRule type="expression" dxfId="5" priority="8">
      <formula>OR(AND($C1="Unit", $J1="Corpse"), AND($C1="Obstacle", $J1="(None)"))</formula>
    </cfRule>
  </conditionalFormatting>
  <conditionalFormatting sqref="I2:I74">
    <cfRule type="expression" dxfId="4" priority="1">
      <formula>OR(AND($C2="Unit", $I2="XC01"), AND($C2="Obstacle", $I2="XXX"))</formula>
    </cfRule>
  </conditionalFormatting>
  <dataValidations count="1">
    <dataValidation type="list" showInputMessage="1" showErrorMessage="1" sqref="C1:C1048576">
      <formula1>"Unit, Obstacle"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24" sqref="I24"/>
    </sheetView>
  </sheetViews>
  <sheetFormatPr defaultRowHeight="15" x14ac:dyDescent="0.25"/>
  <cols>
    <col min="1" max="1" width="8.42578125" customWidth="1"/>
    <col min="2" max="2" width="19.85546875" style="12" bestFit="1" customWidth="1"/>
    <col min="3" max="3" width="4.5703125" customWidth="1"/>
    <col min="4" max="4" width="11.28515625" customWidth="1"/>
    <col min="5" max="5" width="5.140625" customWidth="1"/>
    <col min="6" max="6" width="4.85546875" customWidth="1"/>
    <col min="7" max="7" width="4.42578125" style="3" customWidth="1"/>
    <col min="8" max="8" width="4.85546875" style="3" customWidth="1"/>
  </cols>
  <sheetData>
    <row r="1" spans="1:8" s="16" customFormat="1" x14ac:dyDescent="0.25">
      <c r="A1" s="13" t="s">
        <v>0</v>
      </c>
      <c r="B1" s="14" t="s">
        <v>1</v>
      </c>
      <c r="C1" s="15" t="s">
        <v>11</v>
      </c>
      <c r="D1" s="15" t="s">
        <v>177</v>
      </c>
      <c r="E1" s="13" t="s">
        <v>22</v>
      </c>
      <c r="F1" s="13" t="s">
        <v>24</v>
      </c>
      <c r="G1" s="13" t="s">
        <v>25</v>
      </c>
      <c r="H1" s="13" t="s">
        <v>23</v>
      </c>
    </row>
    <row r="2" spans="1:8" x14ac:dyDescent="0.25">
      <c r="A2" s="1" t="s">
        <v>142</v>
      </c>
      <c r="B2" s="12" t="str">
        <f>VLOOKUP(UnitsTable[[#This Row],[SpeciesID]], TokensTable[], 2, FALSE)</f>
        <v>Old Three Hands</v>
      </c>
      <c r="C2" s="8">
        <v>1</v>
      </c>
      <c r="D2" s="7" t="str">
        <f>VLOOKUP(UnitsTable[[#This Row],[Rank]], UnitRanksTable[], 2, FALSE)</f>
        <v>King</v>
      </c>
      <c r="E2">
        <v>85</v>
      </c>
      <c r="F2">
        <v>2</v>
      </c>
      <c r="G2" s="3">
        <v>3</v>
      </c>
      <c r="H2" s="3">
        <v>2</v>
      </c>
    </row>
    <row r="3" spans="1:8" x14ac:dyDescent="0.25">
      <c r="A3" s="1" t="s">
        <v>141</v>
      </c>
      <c r="B3" s="12" t="str">
        <f>VLOOKUP(UnitsTable[[#This Row],[SpeciesID]], TokensTable[], 2, FALSE)</f>
        <v>Reprospector</v>
      </c>
      <c r="C3" s="8">
        <v>2</v>
      </c>
      <c r="D3" s="7" t="str">
        <f>VLOOKUP(UnitsTable[[#This Row],[Rank]], UnitRanksTable[], 2, FALSE)</f>
        <v>Heavy</v>
      </c>
      <c r="E3">
        <v>55</v>
      </c>
      <c r="F3">
        <v>2</v>
      </c>
      <c r="G3" s="3">
        <v>2</v>
      </c>
      <c r="H3" s="3">
        <v>0</v>
      </c>
    </row>
    <row r="4" spans="1:8" x14ac:dyDescent="0.25">
      <c r="A4" s="1" t="s">
        <v>144</v>
      </c>
      <c r="B4" s="12" t="str">
        <f>VLOOKUP(UnitsTable[[#This Row],[SpeciesID]], TokensTable[], 2, FALSE)</f>
        <v>Piecemaker</v>
      </c>
      <c r="C4" s="8">
        <v>3</v>
      </c>
      <c r="D4" s="7" t="str">
        <f>VLOOKUP(UnitsTable[[#This Row],[Rank]], UnitRanksTable[], 2, FALSE)</f>
        <v>Medium</v>
      </c>
      <c r="E4">
        <v>35</v>
      </c>
      <c r="F4">
        <v>1</v>
      </c>
      <c r="G4" s="3">
        <v>2</v>
      </c>
      <c r="H4" s="3">
        <v>3</v>
      </c>
    </row>
    <row r="5" spans="1:8" x14ac:dyDescent="0.25">
      <c r="A5" s="1" t="s">
        <v>143</v>
      </c>
      <c r="B5" s="12" t="str">
        <f>VLOOKUP(UnitsTable[[#This Row],[SpeciesID]], TokensTable[], 2, FALSE)</f>
        <v>Revolving Tom</v>
      </c>
      <c r="C5" s="8">
        <v>4</v>
      </c>
      <c r="D5" s="7" t="str">
        <f>VLOOKUP(UnitsTable[[#This Row],[Rank]], UnitRanksTable[], 2, FALSE)</f>
        <v>Light</v>
      </c>
      <c r="E5">
        <v>30</v>
      </c>
      <c r="F5">
        <v>4</v>
      </c>
      <c r="G5" s="3">
        <v>2</v>
      </c>
      <c r="H5" s="3">
        <v>0</v>
      </c>
    </row>
    <row r="6" spans="1:8" x14ac:dyDescent="0.25">
      <c r="A6" s="1" t="s">
        <v>146</v>
      </c>
      <c r="B6" s="12" t="str">
        <f>VLOOKUP(UnitsTable[[#This Row],[SpeciesID]], TokensTable[], 2, FALSE)</f>
        <v>Ultratherium</v>
      </c>
      <c r="C6" s="8">
        <v>1</v>
      </c>
      <c r="D6" s="7" t="str">
        <f>VLOOKUP(UnitsTable[[#This Row],[Rank]], UnitRanksTable[], 2, FALSE)</f>
        <v>King</v>
      </c>
      <c r="E6">
        <v>80</v>
      </c>
      <c r="F6">
        <v>2</v>
      </c>
      <c r="G6" s="3">
        <v>3</v>
      </c>
      <c r="H6" s="3">
        <v>0</v>
      </c>
    </row>
    <row r="7" spans="1:8" x14ac:dyDescent="0.25">
      <c r="A7" s="1" t="s">
        <v>145</v>
      </c>
      <c r="B7" s="12" t="str">
        <f>VLOOKUP(UnitsTable[[#This Row],[SpeciesID]], TokensTable[], 2, FALSE)</f>
        <v>Metaterrainean</v>
      </c>
      <c r="C7" s="8">
        <v>2</v>
      </c>
      <c r="D7" s="7" t="str">
        <f>VLOOKUP(UnitsTable[[#This Row],[Rank]], UnitRanksTable[], 2, FALSE)</f>
        <v>Heavy</v>
      </c>
      <c r="E7">
        <v>50</v>
      </c>
      <c r="F7">
        <v>1</v>
      </c>
      <c r="G7" s="3">
        <v>2</v>
      </c>
      <c r="H7" s="3">
        <v>0</v>
      </c>
    </row>
    <row r="8" spans="1:8" x14ac:dyDescent="0.25">
      <c r="A8" s="1" t="s">
        <v>148</v>
      </c>
      <c r="B8" s="12" t="str">
        <f>VLOOKUP(UnitsTable[[#This Row],[SpeciesID]], TokensTable[], 2, FALSE)</f>
        <v>Talonned Scount</v>
      </c>
      <c r="C8" s="8">
        <v>3</v>
      </c>
      <c r="D8" s="7" t="str">
        <f>VLOOKUP(UnitsTable[[#This Row],[Rank]], UnitRanksTable[], 2, FALSE)</f>
        <v>Medium</v>
      </c>
      <c r="E8">
        <v>35</v>
      </c>
      <c r="F8">
        <v>4</v>
      </c>
      <c r="G8" s="3">
        <v>2</v>
      </c>
      <c r="H8" s="3">
        <v>0</v>
      </c>
    </row>
    <row r="9" spans="1:8" x14ac:dyDescent="0.25">
      <c r="A9" s="1" t="s">
        <v>147</v>
      </c>
      <c r="B9" s="12" t="str">
        <f>VLOOKUP(UnitsTable[[#This Row],[SpeciesID]], TokensTable[], 2, FALSE)</f>
        <v>Grizzly Elder</v>
      </c>
      <c r="C9" s="8">
        <v>4</v>
      </c>
      <c r="D9" s="7" t="str">
        <f>VLOOKUP(UnitsTable[[#This Row],[Rank]], UnitRanksTable[], 2, FALSE)</f>
        <v>Light</v>
      </c>
      <c r="E9">
        <v>25</v>
      </c>
      <c r="F9">
        <v>3</v>
      </c>
      <c r="G9" s="3">
        <v>2</v>
      </c>
      <c r="H9" s="3">
        <v>0</v>
      </c>
    </row>
    <row r="10" spans="1:8" x14ac:dyDescent="0.25">
      <c r="A10" s="1" t="s">
        <v>149</v>
      </c>
      <c r="B10" s="12" t="str">
        <f>VLOOKUP(UnitsTable[[#This Row],[SpeciesID]], TokensTable[], 2, FALSE)</f>
        <v>Kabutomachine</v>
      </c>
      <c r="C10" s="8">
        <v>1</v>
      </c>
      <c r="D10" s="7" t="str">
        <f>VLOOKUP(UnitsTable[[#This Row],[Rank]], UnitRanksTable[], 2, FALSE)</f>
        <v>King</v>
      </c>
      <c r="E10">
        <v>75</v>
      </c>
      <c r="F10">
        <v>4</v>
      </c>
      <c r="G10" s="3">
        <v>3</v>
      </c>
      <c r="H10" s="3">
        <v>0</v>
      </c>
    </row>
    <row r="11" spans="1:8" x14ac:dyDescent="0.25">
      <c r="A11" s="1" t="s">
        <v>150</v>
      </c>
      <c r="B11" s="12" t="str">
        <f>VLOOKUP(UnitsTable[[#This Row],[SpeciesID]], TokensTable[], 2, FALSE)</f>
        <v>Mawth</v>
      </c>
      <c r="C11" s="8">
        <v>2</v>
      </c>
      <c r="D11" s="7" t="str">
        <f>VLOOKUP(UnitsTable[[#This Row],[Rank]], UnitRanksTable[], 2, FALSE)</f>
        <v>Heavy</v>
      </c>
      <c r="E11">
        <v>55</v>
      </c>
      <c r="F11">
        <v>3</v>
      </c>
      <c r="G11" s="3">
        <v>2</v>
      </c>
      <c r="H11" s="3">
        <v>0</v>
      </c>
    </row>
    <row r="12" spans="1:8" x14ac:dyDescent="0.25">
      <c r="A12" s="1" t="s">
        <v>151</v>
      </c>
      <c r="B12" s="12" t="str">
        <f>VLOOKUP(UnitsTable[[#This Row],[SpeciesID]], TokensTable[], 2, FALSE)</f>
        <v>Carapace Invader</v>
      </c>
      <c r="C12" s="8">
        <v>3</v>
      </c>
      <c r="D12" s="7" t="str">
        <f>VLOOKUP(UnitsTable[[#This Row],[Rank]], UnitRanksTable[], 2, FALSE)</f>
        <v>Medium</v>
      </c>
      <c r="E12">
        <v>35</v>
      </c>
      <c r="F12">
        <v>4</v>
      </c>
      <c r="G12" s="3">
        <v>2</v>
      </c>
      <c r="H12" s="3">
        <v>2</v>
      </c>
    </row>
    <row r="13" spans="1:8" x14ac:dyDescent="0.25">
      <c r="A13" s="1" t="s">
        <v>152</v>
      </c>
      <c r="B13" s="12" t="str">
        <f>VLOOKUP(UnitsTable[[#This Row],[SpeciesID]], TokensTable[], 2, FALSE)</f>
        <v>Katandroid</v>
      </c>
      <c r="C13" s="8">
        <v>4</v>
      </c>
      <c r="D13" s="7" t="str">
        <f>VLOOKUP(UnitsTable[[#This Row],[Rank]], UnitRanksTable[], 2, FALSE)</f>
        <v>Light</v>
      </c>
      <c r="E13">
        <v>25</v>
      </c>
      <c r="F13">
        <v>3</v>
      </c>
      <c r="G13" s="3">
        <v>2</v>
      </c>
      <c r="H13" s="3">
        <v>0</v>
      </c>
    </row>
    <row r="14" spans="1:8" x14ac:dyDescent="0.25">
      <c r="A14" s="1" t="s">
        <v>153</v>
      </c>
      <c r="B14" s="12" t="str">
        <f>VLOOKUP(UnitsTable[[#This Row],[SpeciesID]], TokensTable[], 2, FALSE)</f>
        <v>Decimatrix</v>
      </c>
      <c r="C14" s="8">
        <v>1</v>
      </c>
      <c r="D14" s="7" t="str">
        <f>VLOOKUP(UnitsTable[[#This Row],[Rank]], UnitRanksTable[], 2, FALSE)</f>
        <v>King</v>
      </c>
      <c r="E14">
        <v>85</v>
      </c>
      <c r="F14">
        <v>2</v>
      </c>
      <c r="G14" s="3">
        <v>3</v>
      </c>
      <c r="H14" s="3">
        <v>0</v>
      </c>
    </row>
    <row r="15" spans="1:8" x14ac:dyDescent="0.25">
      <c r="A15" s="1" t="s">
        <v>154</v>
      </c>
      <c r="B15" s="12" t="str">
        <f>VLOOKUP(UnitsTable[[#This Row],[SpeciesID]], TokensTable[], 2, FALSE)</f>
        <v>Panopticannon</v>
      </c>
      <c r="C15" s="8">
        <v>2</v>
      </c>
      <c r="D15" s="7" t="str">
        <f>VLOOKUP(UnitsTable[[#This Row],[Rank]], UnitRanksTable[], 2, FALSE)</f>
        <v>Heavy</v>
      </c>
      <c r="E15">
        <v>65</v>
      </c>
      <c r="F15">
        <v>1</v>
      </c>
      <c r="G15" s="3">
        <v>2</v>
      </c>
      <c r="H15" s="3">
        <v>0</v>
      </c>
    </row>
    <row r="16" spans="1:8" x14ac:dyDescent="0.25">
      <c r="A16" s="1" t="s">
        <v>155</v>
      </c>
      <c r="B16" s="12" t="str">
        <f>VLOOKUP(UnitsTable[[#This Row],[SpeciesID]], TokensTable[], 2, FALSE)</f>
        <v>Mein Schutz</v>
      </c>
      <c r="C16" s="8">
        <v>3</v>
      </c>
      <c r="D16" s="7" t="str">
        <f>VLOOKUP(UnitsTable[[#This Row],[Rank]], UnitRanksTable[], 2, FALSE)</f>
        <v>Medium</v>
      </c>
      <c r="E16">
        <v>40</v>
      </c>
      <c r="F16">
        <v>4</v>
      </c>
      <c r="G16" s="3">
        <v>2</v>
      </c>
      <c r="H16" s="3">
        <v>0</v>
      </c>
    </row>
    <row r="17" spans="1:8" x14ac:dyDescent="0.25">
      <c r="A17" s="1" t="s">
        <v>156</v>
      </c>
      <c r="B17" s="12" t="str">
        <f>VLOOKUP(UnitsTable[[#This Row],[SpeciesID]], TokensTable[], 2, FALSE)</f>
        <v>Demolitia</v>
      </c>
      <c r="C17" s="8">
        <v>4</v>
      </c>
      <c r="D17" s="7" t="str">
        <f>VLOOKUP(UnitsTable[[#This Row],[Rank]], UnitRanksTable[], 2, FALSE)</f>
        <v>Light</v>
      </c>
      <c r="E17">
        <v>30</v>
      </c>
      <c r="F17">
        <v>3</v>
      </c>
      <c r="G17" s="3">
        <v>2</v>
      </c>
      <c r="H17" s="3">
        <v>0</v>
      </c>
    </row>
    <row r="18" spans="1:8" x14ac:dyDescent="0.25">
      <c r="A18" s="1" t="s">
        <v>157</v>
      </c>
      <c r="B18" s="12" t="str">
        <f>VLOOKUP(UnitsTable[[#This Row],[SpeciesID]], TokensTable[], 2, FALSE)</f>
        <v>Dream Reaver</v>
      </c>
      <c r="C18" s="8">
        <v>1</v>
      </c>
      <c r="D18" s="7" t="str">
        <f>VLOOKUP(UnitsTable[[#This Row],[Rank]], UnitRanksTable[], 2, FALSE)</f>
        <v>King</v>
      </c>
      <c r="E18">
        <v>75</v>
      </c>
      <c r="F18">
        <v>3</v>
      </c>
      <c r="G18" s="3">
        <v>3</v>
      </c>
      <c r="H18" s="3">
        <v>2</v>
      </c>
    </row>
    <row r="19" spans="1:8" x14ac:dyDescent="0.25">
      <c r="A19" s="1" t="s">
        <v>158</v>
      </c>
      <c r="B19" s="12" t="str">
        <f>VLOOKUP(UnitsTable[[#This Row],[SpeciesID]], TokensTable[], 2, FALSE)</f>
        <v>Priest of Naja</v>
      </c>
      <c r="C19" s="8">
        <v>2</v>
      </c>
      <c r="D19" s="7" t="str">
        <f>VLOOKUP(UnitsTable[[#This Row],[Rank]], UnitRanksTable[], 2, FALSE)</f>
        <v>Heavy</v>
      </c>
      <c r="E19">
        <v>50</v>
      </c>
      <c r="F19">
        <v>4</v>
      </c>
      <c r="G19" s="3">
        <v>2</v>
      </c>
      <c r="H19" s="3">
        <v>0</v>
      </c>
    </row>
    <row r="20" spans="1:8" x14ac:dyDescent="0.25">
      <c r="A20" s="1" t="s">
        <v>159</v>
      </c>
      <c r="B20" s="12" t="str">
        <f>VLOOKUP(UnitsTable[[#This Row],[SpeciesID]], TokensTable[], 2, FALSE)</f>
        <v>Arena Non Sensus</v>
      </c>
      <c r="C20" s="8">
        <v>3</v>
      </c>
      <c r="D20" s="7" t="str">
        <f>VLOOKUP(UnitsTable[[#This Row],[Rank]], UnitRanksTable[], 2, FALSE)</f>
        <v>Medium</v>
      </c>
      <c r="E20">
        <v>55</v>
      </c>
      <c r="F20">
        <v>2</v>
      </c>
      <c r="G20" s="3">
        <v>2</v>
      </c>
      <c r="H20" s="3">
        <v>3</v>
      </c>
    </row>
    <row r="21" spans="1:8" x14ac:dyDescent="0.25">
      <c r="A21" s="1" t="s">
        <v>160</v>
      </c>
      <c r="B21" s="12" t="str">
        <f>VLOOKUP(UnitsTable[[#This Row],[SpeciesID]], TokensTable[], 2, FALSE)</f>
        <v>Prism Guard</v>
      </c>
      <c r="C21" s="8">
        <v>4</v>
      </c>
      <c r="D21" s="7" t="str">
        <f>VLOOKUP(UnitsTable[[#This Row],[Rank]], UnitRanksTable[], 2, FALSE)</f>
        <v>Light</v>
      </c>
      <c r="E21">
        <v>15</v>
      </c>
      <c r="F21">
        <v>3</v>
      </c>
      <c r="G21" s="3">
        <v>2</v>
      </c>
      <c r="H21" s="3">
        <v>0</v>
      </c>
    </row>
    <row r="22" spans="1:8" x14ac:dyDescent="0.25">
      <c r="A22" s="1" t="s">
        <v>161</v>
      </c>
      <c r="B22" s="12" t="str">
        <f>VLOOKUP(UnitsTable[[#This Row],[SpeciesID]], TokensTable[], 2, FALSE)</f>
        <v>Black Winnow</v>
      </c>
      <c r="C22" s="8">
        <v>1</v>
      </c>
      <c r="D22" s="7" t="str">
        <f>VLOOKUP(UnitsTable[[#This Row],[Rank]], UnitRanksTable[], 2, FALSE)</f>
        <v>King</v>
      </c>
      <c r="E22">
        <v>57</v>
      </c>
      <c r="F22">
        <v>3</v>
      </c>
      <c r="G22" s="3">
        <v>3</v>
      </c>
      <c r="H22" s="3">
        <v>0</v>
      </c>
    </row>
    <row r="23" spans="1:8" x14ac:dyDescent="0.25">
      <c r="A23" s="1" t="s">
        <v>162</v>
      </c>
      <c r="B23" s="12" t="str">
        <f>VLOOKUP(UnitsTable[[#This Row],[SpeciesID]], TokensTable[], 2, FALSE)</f>
        <v>Martian Man Trap</v>
      </c>
      <c r="C23" s="8">
        <v>2</v>
      </c>
      <c r="D23" s="7" t="str">
        <f>VLOOKUP(UnitsTable[[#This Row],[Rank]], UnitRanksTable[], 2, FALSE)</f>
        <v>Heavy</v>
      </c>
      <c r="E23">
        <v>70</v>
      </c>
      <c r="F23">
        <v>4</v>
      </c>
      <c r="G23" s="3">
        <v>2</v>
      </c>
      <c r="H23" s="3">
        <v>0</v>
      </c>
    </row>
    <row r="24" spans="1:8" x14ac:dyDescent="0.25">
      <c r="A24" s="1" t="s">
        <v>163</v>
      </c>
      <c r="B24" s="12" t="str">
        <f>VLOOKUP(UnitsTable[[#This Row],[SpeciesID]], TokensTable[], 2, FALSE)</f>
        <v>Mycolonist</v>
      </c>
      <c r="C24" s="8">
        <v>3</v>
      </c>
      <c r="D24" s="7" t="str">
        <f>VLOOKUP(UnitsTable[[#This Row],[Rank]], UnitRanksTable[], 2, FALSE)</f>
        <v>Medium</v>
      </c>
      <c r="E24">
        <v>40</v>
      </c>
      <c r="F24">
        <v>2</v>
      </c>
      <c r="G24" s="3">
        <v>2</v>
      </c>
      <c r="H24" s="3">
        <v>0</v>
      </c>
    </row>
    <row r="25" spans="1:8" x14ac:dyDescent="0.25">
      <c r="A25" s="1" t="s">
        <v>164</v>
      </c>
      <c r="B25" s="12" t="str">
        <f>VLOOKUP(UnitsTable[[#This Row],[SpeciesID]], TokensTable[], 2, FALSE)</f>
        <v>Beesassin</v>
      </c>
      <c r="C25" s="8">
        <v>4</v>
      </c>
      <c r="D25" s="7" t="str">
        <f>VLOOKUP(UnitsTable[[#This Row],[Rank]], UnitRanksTable[], 2, FALSE)</f>
        <v>Light</v>
      </c>
      <c r="E25">
        <v>25</v>
      </c>
      <c r="F25">
        <v>5</v>
      </c>
      <c r="G25" s="3">
        <v>2</v>
      </c>
      <c r="H25" s="3">
        <v>0</v>
      </c>
    </row>
    <row r="26" spans="1:8" x14ac:dyDescent="0.25">
      <c r="A26" s="1" t="s">
        <v>165</v>
      </c>
      <c r="B26" s="12" t="str">
        <f>VLOOKUP(UnitsTable[[#This Row],[SpeciesID]], TokensTable[], 2, FALSE)</f>
        <v>Lichenthrope</v>
      </c>
      <c r="C26" s="8">
        <v>5</v>
      </c>
      <c r="D26" s="7" t="str">
        <f>VLOOKUP(UnitsTable[[#This Row],[Rank]], UnitRanksTable[], 2, FALSE)</f>
        <v>Minor</v>
      </c>
      <c r="E26">
        <v>15</v>
      </c>
      <c r="F26">
        <v>5</v>
      </c>
      <c r="G26" s="3">
        <v>2</v>
      </c>
      <c r="H26" s="3">
        <v>0</v>
      </c>
    </row>
    <row r="27" spans="1:8" x14ac:dyDescent="0.25">
      <c r="A27" s="1" t="s">
        <v>166</v>
      </c>
      <c r="B27" s="12" t="str">
        <f>VLOOKUP(UnitsTable[[#This Row],[SpeciesID]], TokensTable[], 2, FALSE)</f>
        <v>Gargoliath</v>
      </c>
      <c r="C27" s="8">
        <v>1</v>
      </c>
      <c r="D27" s="7" t="str">
        <f>VLOOKUP(UnitsTable[[#This Row],[Rank]], UnitRanksTable[], 2, FALSE)</f>
        <v>King</v>
      </c>
      <c r="E27">
        <v>75</v>
      </c>
      <c r="F27">
        <v>3</v>
      </c>
      <c r="G27" s="3">
        <v>3</v>
      </c>
      <c r="H27" s="3">
        <v>0</v>
      </c>
    </row>
    <row r="28" spans="1:8" x14ac:dyDescent="0.25">
      <c r="A28" s="1" t="s">
        <v>167</v>
      </c>
      <c r="B28" s="12" t="str">
        <f>VLOOKUP(UnitsTable[[#This Row],[SpeciesID]], TokensTable[], 2, FALSE)</f>
        <v>Battering Rambuchet</v>
      </c>
      <c r="C28" s="8">
        <v>2</v>
      </c>
      <c r="D28" s="7" t="str">
        <f>VLOOKUP(UnitsTable[[#This Row],[Rank]], UnitRanksTable[], 2, FALSE)</f>
        <v>Heavy</v>
      </c>
      <c r="E28">
        <v>65</v>
      </c>
      <c r="F28">
        <v>1</v>
      </c>
      <c r="G28" s="3">
        <v>2</v>
      </c>
      <c r="H28" s="3">
        <v>0</v>
      </c>
    </row>
    <row r="29" spans="1:8" x14ac:dyDescent="0.25">
      <c r="A29" s="1" t="s">
        <v>168</v>
      </c>
      <c r="B29" s="12" t="str">
        <f>VLOOKUP(UnitsTable[[#This Row],[SpeciesID]], TokensTable[], 2, FALSE)</f>
        <v>Conflagragon</v>
      </c>
      <c r="C29" s="8">
        <v>3</v>
      </c>
      <c r="D29" s="7" t="str">
        <f>VLOOKUP(UnitsTable[[#This Row],[Rank]], UnitRanksTable[], 2, FALSE)</f>
        <v>Medium</v>
      </c>
      <c r="E29">
        <v>30</v>
      </c>
      <c r="F29">
        <v>4</v>
      </c>
      <c r="G29" s="3">
        <v>2</v>
      </c>
      <c r="H29" s="3">
        <v>0</v>
      </c>
    </row>
    <row r="30" spans="1:8" x14ac:dyDescent="0.25">
      <c r="A30" s="1" t="s">
        <v>169</v>
      </c>
      <c r="B30" s="12" t="str">
        <f>VLOOKUP(UnitsTable[[#This Row],[SpeciesID]], TokensTable[], 2, FALSE)</f>
        <v>Smashbuckler</v>
      </c>
      <c r="C30" s="8">
        <v>4</v>
      </c>
      <c r="D30" s="7" t="str">
        <f>VLOOKUP(UnitsTable[[#This Row],[Rank]], UnitRanksTable[], 2, FALSE)</f>
        <v>Light</v>
      </c>
      <c r="E30">
        <v>30</v>
      </c>
      <c r="F30">
        <v>3</v>
      </c>
      <c r="G30" s="3">
        <v>2</v>
      </c>
      <c r="H30" s="3">
        <v>0</v>
      </c>
    </row>
    <row r="31" spans="1:8" x14ac:dyDescent="0.25">
      <c r="A31" s="1" t="s">
        <v>170</v>
      </c>
      <c r="B31" s="12" t="str">
        <f>VLOOKUP(UnitsTable[[#This Row],[SpeciesID]], TokensTable[], 2, FALSE)</f>
        <v>Rook</v>
      </c>
      <c r="C31" s="8">
        <v>5</v>
      </c>
      <c r="D31" s="7" t="str">
        <f>VLOOKUP(UnitsTable[[#This Row],[Rank]], UnitRanksTable[], 2, FALSE)</f>
        <v>Minor</v>
      </c>
      <c r="E31">
        <v>30</v>
      </c>
      <c r="F31">
        <v>3</v>
      </c>
      <c r="G31" s="3">
        <v>2</v>
      </c>
      <c r="H31" s="3">
        <v>3</v>
      </c>
    </row>
    <row r="32" spans="1:8" x14ac:dyDescent="0.25">
      <c r="A32" s="1" t="s">
        <v>171</v>
      </c>
      <c r="B32" s="12" t="str">
        <f>VLOOKUP(UnitsTable[[#This Row],[SpeciesID]], TokensTable[], 2, FALSE)</f>
        <v>Ashes</v>
      </c>
      <c r="C32" s="8">
        <v>5</v>
      </c>
      <c r="D32" s="7" t="str">
        <f>VLOOKUP(UnitsTable[[#This Row],[Rank]], UnitRanksTable[], 2, FALSE)</f>
        <v>Minor</v>
      </c>
      <c r="E32">
        <v>15</v>
      </c>
      <c r="F32">
        <v>5</v>
      </c>
      <c r="G32" s="3">
        <v>2</v>
      </c>
      <c r="H32" s="3">
        <v>0</v>
      </c>
    </row>
    <row r="33" spans="1:8" x14ac:dyDescent="0.25">
      <c r="A33" s="1" t="s">
        <v>172</v>
      </c>
      <c r="B33" s="12" t="str">
        <f>VLOOKUP(UnitsTable[[#This Row],[SpeciesID]], TokensTable[], 2, FALSE)</f>
        <v>Monolith</v>
      </c>
      <c r="C33" s="8">
        <v>1</v>
      </c>
      <c r="D33" s="7" t="str">
        <f>VLOOKUP(UnitsTable[[#This Row],[Rank]], UnitRanksTable[], 2, FALSE)</f>
        <v>King</v>
      </c>
      <c r="E33">
        <v>100</v>
      </c>
      <c r="F33">
        <v>2</v>
      </c>
      <c r="G33" s="3">
        <v>3</v>
      </c>
      <c r="H33" s="3">
        <v>0</v>
      </c>
    </row>
    <row r="34" spans="1:8" x14ac:dyDescent="0.25">
      <c r="A34" s="1" t="s">
        <v>173</v>
      </c>
      <c r="B34" s="12" t="str">
        <f>VLOOKUP(UnitsTable[[#This Row],[SpeciesID]], TokensTable[], 2, FALSE)</f>
        <v>Gatecreeper</v>
      </c>
      <c r="C34" s="8">
        <v>2</v>
      </c>
      <c r="D34" s="7" t="str">
        <f>VLOOKUP(UnitsTable[[#This Row],[Rank]], UnitRanksTable[], 2, FALSE)</f>
        <v>Heavy</v>
      </c>
      <c r="E34">
        <v>30</v>
      </c>
      <c r="F34">
        <v>4</v>
      </c>
      <c r="G34" s="3">
        <v>2</v>
      </c>
      <c r="H34" s="3">
        <v>0</v>
      </c>
    </row>
    <row r="35" spans="1:8" x14ac:dyDescent="0.25">
      <c r="A35" s="1" t="s">
        <v>174</v>
      </c>
      <c r="B35" s="12" t="str">
        <f>VLOOKUP(UnitsTable[[#This Row],[SpeciesID]], TokensTable[], 2, FALSE)</f>
        <v>Necrochancellor</v>
      </c>
      <c r="C35" s="8">
        <v>3</v>
      </c>
      <c r="D35" s="7" t="str">
        <f>VLOOKUP(UnitsTable[[#This Row],[Rank]], UnitRanksTable[], 2, FALSE)</f>
        <v>Medium</v>
      </c>
      <c r="E35">
        <v>30</v>
      </c>
      <c r="F35">
        <v>3</v>
      </c>
      <c r="G35" s="3">
        <v>2</v>
      </c>
      <c r="H35" s="3">
        <v>5</v>
      </c>
    </row>
    <row r="36" spans="1:8" x14ac:dyDescent="0.25">
      <c r="A36" s="1" t="s">
        <v>175</v>
      </c>
      <c r="B36" s="12" t="str">
        <f>VLOOKUP(UnitsTable[[#This Row],[SpeciesID]], TokensTable[], 2, FALSE)</f>
        <v>Recyclops</v>
      </c>
      <c r="C36" s="8">
        <v>4</v>
      </c>
      <c r="D36" s="7" t="str">
        <f>VLOOKUP(UnitsTable[[#This Row],[Rank]], UnitRanksTable[], 2, FALSE)</f>
        <v>Light</v>
      </c>
      <c r="E36">
        <v>15</v>
      </c>
      <c r="F36">
        <v>4</v>
      </c>
      <c r="G36" s="3">
        <v>2</v>
      </c>
      <c r="H36" s="3">
        <v>0</v>
      </c>
    </row>
  </sheetData>
  <conditionalFormatting sqref="C1:C36">
    <cfRule type="cellIs" dxfId="3" priority="4" operator="equal">
      <formula>0</formula>
    </cfRule>
  </conditionalFormatting>
  <conditionalFormatting sqref="D2:D36">
    <cfRule type="containsText" dxfId="2" priority="3" operator="containsText" text="(N/A)">
      <formula>NOT(ISERROR(SEARCH("(N/A)",D2)))</formula>
    </cfRule>
  </conditionalFormatting>
  <conditionalFormatting sqref="H1:H36">
    <cfRule type="cellIs" dxfId="1" priority="2" operator="equal">
      <formula>0</formula>
    </cfRule>
  </conditionalFormatting>
  <conditionalFormatting sqref="G1:G36">
    <cfRule type="cellIs" dxfId="0" priority="1" operator="equal">
      <formula>2</formula>
    </cfRule>
  </conditionalFormatting>
  <dataValidations count="1">
    <dataValidation type="whole" operator="greaterThanOrEqual" allowBlank="1" showInputMessage="1" showErrorMessage="1" sqref="E2:H36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9" workbookViewId="0">
      <selection activeCell="B36" sqref="B36"/>
    </sheetView>
  </sheetViews>
  <sheetFormatPr defaultRowHeight="15" x14ac:dyDescent="0.25"/>
  <cols>
    <col min="1" max="1" width="6" style="1" bestFit="1" customWidth="1"/>
    <col min="2" max="2" width="26.5703125" bestFit="1" customWidth="1"/>
  </cols>
  <sheetData>
    <row r="1" spans="1:2" ht="18.75" x14ac:dyDescent="0.3">
      <c r="A1" s="21" t="s">
        <v>229</v>
      </c>
      <c r="B1" s="21"/>
    </row>
    <row r="2" spans="1:2" s="2" customFormat="1" x14ac:dyDescent="0.25">
      <c r="A2" s="2" t="s">
        <v>197</v>
      </c>
      <c r="B2" s="2" t="s">
        <v>176</v>
      </c>
    </row>
    <row r="3" spans="1:2" s="2" customFormat="1" x14ac:dyDescent="0.25">
      <c r="A3" s="10">
        <v>0</v>
      </c>
      <c r="B3" s="2" t="s">
        <v>196</v>
      </c>
    </row>
    <row r="4" spans="1:2" x14ac:dyDescent="0.25">
      <c r="A4" s="10">
        <v>1</v>
      </c>
      <c r="B4" t="s">
        <v>18</v>
      </c>
    </row>
    <row r="5" spans="1:2" x14ac:dyDescent="0.25">
      <c r="A5" s="10">
        <v>2</v>
      </c>
      <c r="B5" t="s">
        <v>20</v>
      </c>
    </row>
    <row r="6" spans="1:2" x14ac:dyDescent="0.25">
      <c r="A6" s="10">
        <v>3</v>
      </c>
      <c r="B6" t="s">
        <v>19</v>
      </c>
    </row>
    <row r="7" spans="1:2" x14ac:dyDescent="0.25">
      <c r="A7" s="10">
        <v>4</v>
      </c>
      <c r="B7" t="s">
        <v>21</v>
      </c>
    </row>
    <row r="8" spans="1:2" x14ac:dyDescent="0.25">
      <c r="A8" s="10">
        <v>5</v>
      </c>
      <c r="B8" t="s">
        <v>47</v>
      </c>
    </row>
    <row r="11" spans="1:2" ht="18.75" x14ac:dyDescent="0.3">
      <c r="A11" s="21" t="s">
        <v>194</v>
      </c>
      <c r="B11" s="21"/>
    </row>
    <row r="12" spans="1:2" x14ac:dyDescent="0.25">
      <c r="A12" s="2" t="s">
        <v>197</v>
      </c>
      <c r="B12" t="s">
        <v>176</v>
      </c>
    </row>
    <row r="13" spans="1:2" x14ac:dyDescent="0.25">
      <c r="A13">
        <v>1</v>
      </c>
      <c r="B13" t="s">
        <v>3</v>
      </c>
    </row>
    <row r="14" spans="1:2" x14ac:dyDescent="0.25">
      <c r="A14">
        <v>2</v>
      </c>
      <c r="B14" t="s">
        <v>4</v>
      </c>
    </row>
    <row r="15" spans="1:2" x14ac:dyDescent="0.25">
      <c r="A15">
        <v>4</v>
      </c>
      <c r="B15" t="s">
        <v>5</v>
      </c>
    </row>
    <row r="16" spans="1:2" x14ac:dyDescent="0.25">
      <c r="A16">
        <v>8</v>
      </c>
      <c r="B16" t="s">
        <v>6</v>
      </c>
    </row>
    <row r="17" spans="1:2" x14ac:dyDescent="0.25">
      <c r="A17">
        <v>16</v>
      </c>
      <c r="B17" t="s">
        <v>96</v>
      </c>
    </row>
    <row r="18" spans="1:2" x14ac:dyDescent="0.25">
      <c r="A18">
        <f>A13+A14</f>
        <v>3</v>
      </c>
      <c r="B18" t="s">
        <v>193</v>
      </c>
    </row>
    <row r="19" spans="1:2" x14ac:dyDescent="0.25">
      <c r="A19">
        <f>A14+A15</f>
        <v>6</v>
      </c>
      <c r="B19" t="s">
        <v>68</v>
      </c>
    </row>
    <row r="20" spans="1:2" x14ac:dyDescent="0.25">
      <c r="A20">
        <f>A17+A13</f>
        <v>17</v>
      </c>
      <c r="B20" t="s">
        <v>106</v>
      </c>
    </row>
    <row r="21" spans="1:2" x14ac:dyDescent="0.25">
      <c r="A21">
        <f>A17+A13+A14</f>
        <v>19</v>
      </c>
      <c r="B21" t="s">
        <v>107</v>
      </c>
    </row>
    <row r="22" spans="1:2" x14ac:dyDescent="0.25">
      <c r="A22">
        <f>A17+A13+A14+A15</f>
        <v>23</v>
      </c>
      <c r="B22" t="s">
        <v>108</v>
      </c>
    </row>
    <row r="25" spans="1:2" ht="18.75" x14ac:dyDescent="0.3">
      <c r="A25" s="21" t="s">
        <v>66</v>
      </c>
      <c r="B25" s="21"/>
    </row>
    <row r="26" spans="1:2" x14ac:dyDescent="0.25">
      <c r="A26" s="2" t="s">
        <v>197</v>
      </c>
      <c r="B26" t="s">
        <v>176</v>
      </c>
    </row>
    <row r="27" spans="1:2" x14ac:dyDescent="0.25">
      <c r="A27">
        <v>0</v>
      </c>
      <c r="B27" t="s">
        <v>77</v>
      </c>
    </row>
    <row r="28" spans="1:2" x14ac:dyDescent="0.25">
      <c r="A28">
        <v>1</v>
      </c>
      <c r="B28" t="s">
        <v>7</v>
      </c>
    </row>
    <row r="29" spans="1:2" x14ac:dyDescent="0.25">
      <c r="A29">
        <v>2</v>
      </c>
      <c r="B29" t="s">
        <v>8</v>
      </c>
    </row>
    <row r="30" spans="1:2" x14ac:dyDescent="0.25">
      <c r="A30">
        <v>4</v>
      </c>
      <c r="B30" t="s">
        <v>9</v>
      </c>
    </row>
    <row r="31" spans="1:2" x14ac:dyDescent="0.25">
      <c r="A31">
        <v>8</v>
      </c>
      <c r="B31" t="s">
        <v>10</v>
      </c>
    </row>
    <row r="32" spans="1:2" x14ac:dyDescent="0.25">
      <c r="A32">
        <v>5</v>
      </c>
      <c r="B32" t="s">
        <v>67</v>
      </c>
    </row>
    <row r="35" spans="1:2" ht="18.75" x14ac:dyDescent="0.3">
      <c r="A35" s="21" t="s">
        <v>230</v>
      </c>
      <c r="B35" s="21"/>
    </row>
    <row r="36" spans="1:2" x14ac:dyDescent="0.25">
      <c r="A36" s="2" t="s">
        <v>197</v>
      </c>
      <c r="B36" s="2" t="s">
        <v>176</v>
      </c>
    </row>
    <row r="37" spans="1:2" x14ac:dyDescent="0.25">
      <c r="A37" s="10">
        <v>0</v>
      </c>
      <c r="B37" s="2" t="s">
        <v>196</v>
      </c>
    </row>
    <row r="38" spans="1:2" x14ac:dyDescent="0.25">
      <c r="A38" s="10">
        <v>1</v>
      </c>
      <c r="B38" t="s">
        <v>231</v>
      </c>
    </row>
    <row r="39" spans="1:2" x14ac:dyDescent="0.25">
      <c r="A39" s="10">
        <v>2</v>
      </c>
      <c r="B39" t="s">
        <v>232</v>
      </c>
    </row>
    <row r="40" spans="1:2" x14ac:dyDescent="0.25">
      <c r="A40" s="10">
        <v>3</v>
      </c>
      <c r="B40" t="s">
        <v>233</v>
      </c>
    </row>
    <row r="41" spans="1:2" x14ac:dyDescent="0.25">
      <c r="A41" s="10">
        <v>4</v>
      </c>
      <c r="B41" t="s">
        <v>234</v>
      </c>
    </row>
    <row r="42" spans="1:2" x14ac:dyDescent="0.25">
      <c r="A42" s="10">
        <v>5</v>
      </c>
      <c r="B42" t="s">
        <v>235</v>
      </c>
    </row>
  </sheetData>
  <mergeCells count="4">
    <mergeCell ref="A25:B25"/>
    <mergeCell ref="A11:B11"/>
    <mergeCell ref="A1:B1"/>
    <mergeCell ref="A35:B3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defaultRowHeight="15" x14ac:dyDescent="0.25"/>
  <cols>
    <col min="1" max="1" width="11.42578125" style="1" bestFit="1" customWidth="1"/>
    <col min="2" max="2" width="15.5703125" bestFit="1" customWidth="1"/>
    <col min="3" max="3" width="12.85546875" bestFit="1" customWidth="1"/>
    <col min="4" max="4" width="14.5703125" bestFit="1" customWidth="1"/>
  </cols>
  <sheetData>
    <row r="1" spans="1:4" s="2" customFormat="1" x14ac:dyDescent="0.25">
      <c r="A1" s="2" t="s">
        <v>109</v>
      </c>
      <c r="B1" s="2" t="s">
        <v>110</v>
      </c>
      <c r="C1" s="2" t="s">
        <v>112</v>
      </c>
      <c r="D1" s="2" t="s">
        <v>113</v>
      </c>
    </row>
    <row r="2" spans="1:4" x14ac:dyDescent="0.25">
      <c r="A2" s="1" t="s">
        <v>139</v>
      </c>
      <c r="B2" t="s">
        <v>30</v>
      </c>
      <c r="C2" t="s">
        <v>114</v>
      </c>
      <c r="D2" t="s">
        <v>115</v>
      </c>
    </row>
    <row r="3" spans="1:4" x14ac:dyDescent="0.25">
      <c r="A3" s="1" t="s">
        <v>132</v>
      </c>
      <c r="B3" t="s">
        <v>53</v>
      </c>
      <c r="C3" t="s">
        <v>123</v>
      </c>
      <c r="D3" t="s">
        <v>116</v>
      </c>
    </row>
    <row r="4" spans="1:4" x14ac:dyDescent="0.25">
      <c r="A4" s="1" t="s">
        <v>133</v>
      </c>
      <c r="B4" t="s">
        <v>35</v>
      </c>
      <c r="C4" t="s">
        <v>117</v>
      </c>
      <c r="D4" t="s">
        <v>122</v>
      </c>
    </row>
    <row r="5" spans="1:4" x14ac:dyDescent="0.25">
      <c r="A5" s="1" t="s">
        <v>134</v>
      </c>
      <c r="B5" t="s">
        <v>60</v>
      </c>
      <c r="C5" t="s">
        <v>120</v>
      </c>
      <c r="D5" t="s">
        <v>121</v>
      </c>
    </row>
    <row r="6" spans="1:4" x14ac:dyDescent="0.25">
      <c r="A6" s="1" t="s">
        <v>135</v>
      </c>
      <c r="B6" t="s">
        <v>17</v>
      </c>
      <c r="C6" t="s">
        <v>118</v>
      </c>
      <c r="D6" t="s">
        <v>119</v>
      </c>
    </row>
    <row r="7" spans="1:4" x14ac:dyDescent="0.25">
      <c r="A7" s="1" t="s">
        <v>136</v>
      </c>
      <c r="B7" t="s">
        <v>46</v>
      </c>
      <c r="C7" t="s">
        <v>124</v>
      </c>
      <c r="D7" t="s">
        <v>125</v>
      </c>
    </row>
    <row r="8" spans="1:4" x14ac:dyDescent="0.25">
      <c r="A8" s="1" t="s">
        <v>137</v>
      </c>
      <c r="B8" t="s">
        <v>111</v>
      </c>
      <c r="C8" t="s">
        <v>126</v>
      </c>
      <c r="D8" t="s">
        <v>127</v>
      </c>
    </row>
    <row r="9" spans="1:4" x14ac:dyDescent="0.25">
      <c r="A9" s="1" t="s">
        <v>138</v>
      </c>
      <c r="B9" t="s">
        <v>65</v>
      </c>
      <c r="C9" t="s">
        <v>129</v>
      </c>
      <c r="D9" t="s">
        <v>128</v>
      </c>
    </row>
    <row r="10" spans="1:4" x14ac:dyDescent="0.25">
      <c r="A10" s="4" t="s">
        <v>140</v>
      </c>
      <c r="B10" s="5" t="s">
        <v>97</v>
      </c>
      <c r="C10" s="5" t="s">
        <v>130</v>
      </c>
      <c r="D10" s="5" t="s">
        <v>131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F6" sqref="F6"/>
    </sheetView>
  </sheetViews>
  <sheetFormatPr defaultRowHeight="15" x14ac:dyDescent="0.25"/>
  <cols>
    <col min="2" max="2" width="16.28515625" bestFit="1" customWidth="1"/>
    <col min="4" max="4" width="11.28515625" customWidth="1"/>
    <col min="5" max="5" width="13.140625" bestFit="1" customWidth="1"/>
    <col min="6" max="6" width="45.42578125" bestFit="1" customWidth="1"/>
    <col min="7" max="7" width="34" bestFit="1" customWidth="1"/>
  </cols>
  <sheetData>
    <row r="1" spans="1:9" x14ac:dyDescent="0.25">
      <c r="A1" t="s">
        <v>228</v>
      </c>
      <c r="B1" t="s">
        <v>227</v>
      </c>
      <c r="C1" t="s">
        <v>11</v>
      </c>
      <c r="D1" t="s">
        <v>177</v>
      </c>
      <c r="E1" t="s">
        <v>266</v>
      </c>
      <c r="F1" t="s">
        <v>271</v>
      </c>
      <c r="G1" t="s">
        <v>270</v>
      </c>
      <c r="H1" t="s">
        <v>272</v>
      </c>
      <c r="I1" t="s">
        <v>273</v>
      </c>
    </row>
    <row r="2" spans="1:9" x14ac:dyDescent="0.25">
      <c r="B2" t="s">
        <v>238</v>
      </c>
      <c r="C2">
        <v>3</v>
      </c>
      <c r="D2" t="str">
        <f>VLOOKUP(C2, AbilityRanksTable[], 2, FALSE)</f>
        <v>Attack</v>
      </c>
      <c r="E2" t="s">
        <v>267</v>
      </c>
      <c r="F2" t="s">
        <v>276</v>
      </c>
    </row>
    <row r="3" spans="1:9" x14ac:dyDescent="0.25">
      <c r="B3" t="s">
        <v>237</v>
      </c>
      <c r="C3">
        <v>3</v>
      </c>
      <c r="D3" t="str">
        <f>VLOOKUP(C3, AbilityRanksTable[], 2, FALSE)</f>
        <v>Attack</v>
      </c>
      <c r="E3" t="s">
        <v>267</v>
      </c>
      <c r="F3" t="s">
        <v>275</v>
      </c>
    </row>
    <row r="4" spans="1:9" x14ac:dyDescent="0.25">
      <c r="B4" t="s">
        <v>236</v>
      </c>
      <c r="C4">
        <v>3</v>
      </c>
      <c r="D4" t="str">
        <f>VLOOKUP(C4, AbilityRanksTable[], 2, FALSE)</f>
        <v>Attack</v>
      </c>
      <c r="E4" t="s">
        <v>267</v>
      </c>
      <c r="F4" t="s">
        <v>274</v>
      </c>
    </row>
    <row r="5" spans="1:9" x14ac:dyDescent="0.25">
      <c r="B5" t="s">
        <v>264</v>
      </c>
      <c r="C5">
        <v>1</v>
      </c>
      <c r="D5" t="str">
        <f>VLOOKUP(C5, AbilityRanksTable[], 2, FALSE)</f>
        <v>Move</v>
      </c>
      <c r="E5" t="s">
        <v>267</v>
      </c>
      <c r="F5" t="s">
        <v>293</v>
      </c>
    </row>
    <row r="6" spans="1:9" x14ac:dyDescent="0.25">
      <c r="B6" t="s">
        <v>235</v>
      </c>
      <c r="C6">
        <v>5</v>
      </c>
      <c r="D6" t="str">
        <f>VLOOKUP(C6, AbilityRanksTable[], 2, FALSE)</f>
        <v>Create</v>
      </c>
      <c r="E6" t="s">
        <v>267</v>
      </c>
      <c r="F6" t="s">
        <v>278</v>
      </c>
    </row>
    <row r="7" spans="1:9" x14ac:dyDescent="0.25">
      <c r="B7" t="s">
        <v>247</v>
      </c>
      <c r="C7">
        <v>5</v>
      </c>
      <c r="D7" t="str">
        <f>VLOOKUP(C7, AbilityRanksTable[], 2, FALSE)</f>
        <v>Create</v>
      </c>
      <c r="E7" t="s">
        <v>267</v>
      </c>
      <c r="F7" t="s">
        <v>280</v>
      </c>
    </row>
    <row r="8" spans="1:9" x14ac:dyDescent="0.25">
      <c r="B8" t="s">
        <v>246</v>
      </c>
      <c r="C8">
        <v>5</v>
      </c>
      <c r="D8" t="str">
        <f>VLOOKUP(C8, AbilityRanksTable[], 2, FALSE)</f>
        <v>Create</v>
      </c>
      <c r="E8" t="s">
        <v>267</v>
      </c>
      <c r="F8" t="s">
        <v>279</v>
      </c>
    </row>
    <row r="9" spans="1:9" x14ac:dyDescent="0.25">
      <c r="B9" t="s">
        <v>248</v>
      </c>
      <c r="C9">
        <v>5</v>
      </c>
      <c r="D9" t="str">
        <f>VLOOKUP(C9, AbilityRanksTable[], 2, FALSE)</f>
        <v>Create</v>
      </c>
      <c r="E9" t="s">
        <v>267</v>
      </c>
      <c r="F9" t="s">
        <v>281</v>
      </c>
    </row>
    <row r="10" spans="1:9" x14ac:dyDescent="0.25">
      <c r="B10" t="s">
        <v>249</v>
      </c>
      <c r="C10">
        <v>5</v>
      </c>
      <c r="D10" t="str">
        <f>VLOOKUP(C10, AbilityRanksTable[], 2, FALSE)</f>
        <v>Create</v>
      </c>
      <c r="E10" t="s">
        <v>267</v>
      </c>
      <c r="F10" t="s">
        <v>282</v>
      </c>
    </row>
    <row r="11" spans="1:9" x14ac:dyDescent="0.25">
      <c r="B11" t="s">
        <v>241</v>
      </c>
      <c r="C11">
        <v>3</v>
      </c>
      <c r="D11" t="str">
        <f>VLOOKUP(C11, AbilityRanksTable[], 2, FALSE)</f>
        <v>Attack</v>
      </c>
      <c r="E11" t="s">
        <v>267</v>
      </c>
      <c r="F11" t="s">
        <v>274</v>
      </c>
    </row>
    <row r="12" spans="1:9" x14ac:dyDescent="0.25">
      <c r="B12" t="s">
        <v>245</v>
      </c>
      <c r="C12">
        <v>0</v>
      </c>
      <c r="D12" t="str">
        <f>VLOOKUP(C12, AbilityRanksTable[], 2, FALSE)</f>
        <v>(N/A)</v>
      </c>
      <c r="E12" t="s">
        <v>267</v>
      </c>
      <c r="F12" t="s">
        <v>277</v>
      </c>
    </row>
    <row r="13" spans="1:9" x14ac:dyDescent="0.25">
      <c r="B13" t="s">
        <v>232</v>
      </c>
      <c r="C13">
        <v>2</v>
      </c>
      <c r="D13" t="str">
        <f>VLOOKUP(C13, AbilityRanksTable[], 2, FALSE)</f>
        <v>Focus</v>
      </c>
      <c r="E13" t="s">
        <v>267</v>
      </c>
      <c r="F13" t="s">
        <v>277</v>
      </c>
    </row>
    <row r="14" spans="1:9" x14ac:dyDescent="0.25">
      <c r="B14" t="s">
        <v>244</v>
      </c>
      <c r="C14">
        <v>4</v>
      </c>
      <c r="D14" t="str">
        <f>VLOOKUP(C14, AbilityRanksTable[], 2, FALSE)</f>
        <v>Special</v>
      </c>
      <c r="E14" t="s">
        <v>267</v>
      </c>
      <c r="F14" t="s">
        <v>276</v>
      </c>
    </row>
    <row r="15" spans="1:9" x14ac:dyDescent="0.25">
      <c r="B15" t="s">
        <v>243</v>
      </c>
      <c r="C15">
        <v>4</v>
      </c>
      <c r="D15" t="str">
        <f>VLOOKUP(C15, AbilityRanksTable[], 2, FALSE)</f>
        <v>Special</v>
      </c>
      <c r="E15" t="s">
        <v>267</v>
      </c>
      <c r="F15" t="s">
        <v>274</v>
      </c>
    </row>
    <row r="16" spans="1:9" x14ac:dyDescent="0.25">
      <c r="B16" t="s">
        <v>240</v>
      </c>
      <c r="C16">
        <v>3</v>
      </c>
      <c r="D16" t="str">
        <f>VLOOKUP(C16, AbilityRanksTable[], 2, FALSE)</f>
        <v>Attack</v>
      </c>
      <c r="E16" t="s">
        <v>267</v>
      </c>
      <c r="F16" t="s">
        <v>276</v>
      </c>
    </row>
    <row r="17" spans="2:7" x14ac:dyDescent="0.25">
      <c r="B17" t="s">
        <v>239</v>
      </c>
      <c r="C17">
        <v>3</v>
      </c>
      <c r="D17" t="str">
        <f>VLOOKUP(C17, AbilityRanksTable[], 2, FALSE)</f>
        <v>Attack</v>
      </c>
      <c r="E17" t="s">
        <v>267</v>
      </c>
      <c r="F17" t="s">
        <v>274</v>
      </c>
    </row>
    <row r="18" spans="2:7" x14ac:dyDescent="0.25">
      <c r="B18" t="s">
        <v>256</v>
      </c>
      <c r="C18">
        <v>4</v>
      </c>
      <c r="D18" t="str">
        <f>VLOOKUP(C18, AbilityRanksTable[], 2, FALSE)</f>
        <v>Special</v>
      </c>
      <c r="E18" t="s">
        <v>268</v>
      </c>
      <c r="F18" t="s">
        <v>292</v>
      </c>
    </row>
    <row r="19" spans="2:7" x14ac:dyDescent="0.25">
      <c r="B19" t="s">
        <v>257</v>
      </c>
      <c r="C19">
        <v>5</v>
      </c>
      <c r="D19" t="str">
        <f>VLOOKUP(C19, AbilityRanksTable[], 2, FALSE)</f>
        <v>Create</v>
      </c>
      <c r="E19" t="s">
        <v>268</v>
      </c>
      <c r="F19" t="s">
        <v>288</v>
      </c>
    </row>
    <row r="20" spans="2:7" x14ac:dyDescent="0.25">
      <c r="B20" t="s">
        <v>258</v>
      </c>
      <c r="C20">
        <v>4</v>
      </c>
      <c r="D20" t="str">
        <f>VLOOKUP(C20, AbilityRanksTable[], 2, FALSE)</f>
        <v>Special</v>
      </c>
      <c r="E20" t="s">
        <v>268</v>
      </c>
      <c r="F20" t="s">
        <v>291</v>
      </c>
    </row>
    <row r="21" spans="2:7" x14ac:dyDescent="0.25">
      <c r="B21" t="s">
        <v>259</v>
      </c>
      <c r="C21">
        <v>0</v>
      </c>
      <c r="D21" t="str">
        <f>VLOOKUP(C21, AbilityRanksTable[], 2, FALSE)</f>
        <v>(N/A)</v>
      </c>
      <c r="E21" t="s">
        <v>268</v>
      </c>
      <c r="F21" t="s">
        <v>277</v>
      </c>
    </row>
    <row r="22" spans="2:7" x14ac:dyDescent="0.25">
      <c r="B22" t="s">
        <v>260</v>
      </c>
      <c r="C22">
        <v>1</v>
      </c>
      <c r="D22" t="str">
        <f>VLOOKUP(C22, AbilityRanksTable[], 2, FALSE)</f>
        <v>Move</v>
      </c>
      <c r="E22" t="s">
        <v>268</v>
      </c>
      <c r="F22" t="s">
        <v>289</v>
      </c>
      <c r="G22" t="s">
        <v>290</v>
      </c>
    </row>
    <row r="23" spans="2:7" x14ac:dyDescent="0.25">
      <c r="B23" t="s">
        <v>261</v>
      </c>
      <c r="C23">
        <v>4</v>
      </c>
      <c r="D23" t="str">
        <f>VLOOKUP(C23, AbilityRanksTable[], 2, FALSE)</f>
        <v>Special</v>
      </c>
      <c r="E23" t="s">
        <v>268</v>
      </c>
      <c r="F23" t="s">
        <v>291</v>
      </c>
    </row>
    <row r="24" spans="2:7" x14ac:dyDescent="0.25">
      <c r="B24" t="s">
        <v>262</v>
      </c>
      <c r="C24">
        <v>4</v>
      </c>
      <c r="D24" t="str">
        <f>VLOOKUP(C24, AbilityRanksTable[], 2, FALSE)</f>
        <v>Special</v>
      </c>
      <c r="E24" t="s">
        <v>268</v>
      </c>
      <c r="F24" t="s">
        <v>292</v>
      </c>
    </row>
    <row r="25" spans="2:7" x14ac:dyDescent="0.25">
      <c r="B25" t="s">
        <v>263</v>
      </c>
      <c r="C25">
        <v>4</v>
      </c>
      <c r="D25" t="str">
        <f>VLOOKUP(C25, AbilityRanksTable[], 2, FALSE)</f>
        <v>Special</v>
      </c>
      <c r="E25" t="s">
        <v>268</v>
      </c>
      <c r="F25" t="s">
        <v>292</v>
      </c>
    </row>
    <row r="26" spans="2:7" x14ac:dyDescent="0.25">
      <c r="B26" t="s">
        <v>254</v>
      </c>
      <c r="C26">
        <v>1</v>
      </c>
      <c r="D26" t="str">
        <f>VLOOKUP(C26, AbilityRanksTable[], 2, FALSE)</f>
        <v>Move</v>
      </c>
      <c r="E26" t="s">
        <v>267</v>
      </c>
      <c r="F26" t="s">
        <v>285</v>
      </c>
    </row>
    <row r="27" spans="2:7" x14ac:dyDescent="0.25">
      <c r="B27" t="s">
        <v>252</v>
      </c>
      <c r="C27">
        <v>1</v>
      </c>
      <c r="D27" t="str">
        <f>VLOOKUP(C27, AbilityRanksTable[], 2, FALSE)</f>
        <v>Move</v>
      </c>
      <c r="E27" t="s">
        <v>267</v>
      </c>
      <c r="F27" t="s">
        <v>284</v>
      </c>
    </row>
    <row r="28" spans="2:7" x14ac:dyDescent="0.25">
      <c r="B28" t="s">
        <v>253</v>
      </c>
      <c r="C28">
        <v>1</v>
      </c>
      <c r="D28" t="str">
        <f>VLOOKUP(C28, AbilityRanksTable[], 2, FALSE)</f>
        <v>Move</v>
      </c>
      <c r="E28" t="s">
        <v>267</v>
      </c>
      <c r="F28" t="s">
        <v>284</v>
      </c>
    </row>
    <row r="29" spans="2:7" x14ac:dyDescent="0.25">
      <c r="B29" t="s">
        <v>242</v>
      </c>
      <c r="C29">
        <v>3</v>
      </c>
      <c r="D29" t="str">
        <f>VLOOKUP(C29, AbilityRanksTable[], 2, FALSE)</f>
        <v>Attack</v>
      </c>
      <c r="E29" t="s">
        <v>267</v>
      </c>
      <c r="F29" t="s">
        <v>274</v>
      </c>
    </row>
    <row r="30" spans="2:7" x14ac:dyDescent="0.25">
      <c r="B30" t="s">
        <v>265</v>
      </c>
      <c r="C30">
        <v>4</v>
      </c>
      <c r="D30" t="str">
        <f>VLOOKUP(C30, AbilityRanksTable[], 2, FALSE)</f>
        <v>Special</v>
      </c>
      <c r="E30" t="s">
        <v>269</v>
      </c>
      <c r="F30" t="s">
        <v>284</v>
      </c>
    </row>
    <row r="31" spans="2:7" x14ac:dyDescent="0.25">
      <c r="B31" t="s">
        <v>255</v>
      </c>
      <c r="C31">
        <v>4</v>
      </c>
      <c r="D31" t="str">
        <f>VLOOKUP(C31, AbilityRanksTable[], 2, FALSE)</f>
        <v>Special</v>
      </c>
      <c r="E31" t="s">
        <v>267</v>
      </c>
      <c r="F31" t="s">
        <v>286</v>
      </c>
      <c r="G31" t="s">
        <v>287</v>
      </c>
    </row>
    <row r="32" spans="2:7" x14ac:dyDescent="0.25">
      <c r="B32" t="s">
        <v>250</v>
      </c>
      <c r="C32">
        <v>5</v>
      </c>
      <c r="D32" t="str">
        <f>VLOOKUP(C32, AbilityRanksTable[], 2, FALSE)</f>
        <v>Create</v>
      </c>
      <c r="E32" t="s">
        <v>267</v>
      </c>
      <c r="F32" t="s">
        <v>283</v>
      </c>
    </row>
    <row r="33" spans="2:6" x14ac:dyDescent="0.25">
      <c r="B33" t="s">
        <v>251</v>
      </c>
      <c r="C33">
        <v>4</v>
      </c>
      <c r="D33" t="str">
        <f>VLOOKUP(C33, AbilityRanksTable[], 2, FALSE)</f>
        <v>Special</v>
      </c>
      <c r="E33" t="s">
        <v>267</v>
      </c>
      <c r="F33" t="s">
        <v>277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Tokens</vt:lpstr>
      <vt:lpstr>Units</vt:lpstr>
      <vt:lpstr>Titles</vt:lpstr>
      <vt:lpstr>Factions</vt:lpstr>
      <vt:lpstr>Abilities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Hieberto Gibersone</dc:creator>
  <cp:lastModifiedBy>Hieberto Gibersone</cp:lastModifiedBy>
  <dcterms:created xsi:type="dcterms:W3CDTF">2015-01-11T00:46:18Z</dcterms:created>
  <dcterms:modified xsi:type="dcterms:W3CDTF">2015-01-12T02:11:03Z</dcterms:modified>
</cp:coreProperties>
</file>