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50:30:10:"/>
    </mc:Choice>
  </mc:AlternateContent>
  <xr:revisionPtr revIDLastSave="0" documentId="13_ncr:1_{A7B5C3D6-F5A1-7249-A33B-A83C622FF35D}" xr6:coauthVersionLast="47" xr6:coauthVersionMax="47" xr10:uidLastSave="{00000000-0000-0000-0000-000000000000}"/>
  <bookViews>
    <workbookView xWindow="-38400" yWindow="-36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4" i="1"/>
  <c r="J5" i="1"/>
  <c r="J7" i="1"/>
  <c r="K6" i="1"/>
  <c r="K5" i="1"/>
  <c r="K4" i="1"/>
  <c r="K3" i="1"/>
  <c r="K7" i="1"/>
  <c r="J16" i="1"/>
  <c r="J10" i="1"/>
  <c r="J11" i="1"/>
  <c r="J12" i="1"/>
  <c r="J13" i="1"/>
  <c r="J14" i="1"/>
  <c r="J15" i="1"/>
  <c r="J17" i="1"/>
  <c r="K16" i="1"/>
  <c r="K15" i="1"/>
  <c r="K14" i="1"/>
  <c r="K13" i="1"/>
  <c r="K12" i="1"/>
  <c r="K11" i="1"/>
  <c r="K10" i="1"/>
  <c r="K17" i="1"/>
  <c r="J29" i="1"/>
  <c r="J20" i="1"/>
  <c r="J21" i="1"/>
  <c r="J22" i="1"/>
  <c r="J23" i="1"/>
  <c r="J24" i="1"/>
  <c r="J25" i="1"/>
  <c r="J26" i="1"/>
  <c r="J27" i="1"/>
  <c r="J28" i="1"/>
  <c r="J30" i="1"/>
  <c r="K29" i="1"/>
  <c r="K28" i="1"/>
  <c r="K27" i="1"/>
  <c r="K26" i="1"/>
  <c r="K25" i="1"/>
  <c r="K24" i="1"/>
  <c r="K23" i="1"/>
  <c r="K22" i="1"/>
  <c r="K21" i="1"/>
  <c r="K20" i="1"/>
  <c r="K30" i="1"/>
  <c r="J33" i="1"/>
  <c r="J34" i="1"/>
  <c r="J35" i="1"/>
  <c r="J36" i="1"/>
  <c r="K36" i="1"/>
  <c r="K35" i="1"/>
  <c r="K34" i="1"/>
  <c r="K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<sst xmlns="http://schemas.openxmlformats.org/spreadsheetml/2006/main" count="137" uniqueCount="52">
  <si>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</si>
  <si>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</si>
  <si>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</si>
  <si>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</si>
  <si>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</si>
  <si>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</si>
  <si>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</si>
  <si>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</si>
  <si>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</si>
  <si>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</si>
  <si>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</si>
  <si>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</si>
  <si>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</si>
  <si>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</si>
  <si>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</si>
  <si>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</si>
  <si>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</si>
  <si>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</si>
  <si>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</si>
  <si>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</si>
  <si>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</si>
  <si>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</si>
  <si>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</si>
  <si>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</si>
  <si>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</si>
  <si>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</si>
  <si>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</si>
  <si>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</si>
  <si>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</si>
  <si>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</si>
  <si>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</si>
  <si>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</si>
  <si>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</si>
  <si>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</si>
  <si>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</si>
  <si>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</si>
  <si>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Government Bond</t>
  </si>
  <si>
    <t>Corporate Bond</t>
  </si>
  <si>
    <t>Real Estate</t>
  </si>
  <si>
    <t>Public Equity</t>
  </si>
  <si>
    <t>Private Equity</t>
  </si>
  <si>
    <t>PSP</t>
  </si>
  <si>
    <t>Financials</t>
  </si>
  <si>
    <t>Financial Services</t>
  </si>
  <si>
    <t>PEX</t>
  </si>
  <si>
    <t>Total</t>
  </si>
  <si>
    <t>%</t>
  </si>
  <si>
    <t>Amount</t>
  </si>
  <si>
    <t>REZ</t>
  </si>
  <si>
    <t>Residential</t>
  </si>
  <si>
    <t>IYR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</si>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</sst>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%"/>
    <numFmt numFmtId="165" formatCode="[$$-409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36"/>
  <sheetViews>
    <sheetView tabSelected="1" zoomScaleNormal="100" workbookViewId="0">
      <selection activeCell="C37" sqref="C37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38.5" bestFit="1" customWidth="1"/>
    <col min="5" max="5" width="12.33203125" bestFit="1" customWidth="1"/>
    <col min="6" max="6" width="21.1640625" style="3" customWidth="1"/>
    <col min="9" max="9" width="38.5" bestFit="1" customWidth="1"/>
    <col min="10" max="10" width="13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16</v>
      </c>
      <c r="E1" t="s">
        <v>1</v>
      </c>
      <c r="F1" s="5" t="s">
        <v>5</v>
      </c>
      <c r="G1" t="s">
        <v>4</v>
      </c>
    </row>
    <row r="2" spans="1:16" x14ac:dyDescent="0.2">
      <c r="A2" t="s">
        <v>11</v>
      </c>
      <c r="B2" t="s">
        <v>39</v>
      </c>
      <c r="C2" t="s">
        <v>8</v>
      </c>
      <c r="D2" t="s">
        <v>17</v>
      </c>
      <c r="E2" t="s">
        <v>6</v>
      </c>
      <c r="F2" s="4">
        <v>636000</v>
      </c>
      <c r="G2" t="s">
        <v>7</v>
      </c>
      <c r="I2" t="s">
        <v>0</v>
      </c>
      <c r="J2" t="s">
        <v>47</v>
      </c>
      <c r="K2" t="s">
        <v>46</v>
      </c>
      <c r="L2" s="2"/>
    </row>
    <row r="3" spans="1:16" x14ac:dyDescent="0.2">
      <c r="A3" t="s">
        <v>12</v>
      </c>
      <c r="B3" t="s">
        <v>39</v>
      </c>
      <c r="C3" t="s">
        <v>10</v>
      </c>
      <c r="D3" t="s">
        <v>18</v>
      </c>
      <c r="E3" t="s">
        <v>6</v>
      </c>
      <c r="F3" s="4">
        <v>746000</v>
      </c>
      <c r="G3" t="s">
        <v>7</v>
      </c>
      <c r="I3" t="s">
        <v>39</v>
      </c>
      <c r="J3" s="3">
        <f>SUMIF(B:B,I3,F:F)</f>
        <v>4242000</v>
      </c>
      <c r="K3" s="2">
        <f t="shared" ref="K3:K6" si="0">J3/$J$7</f>
        <v>0.49952896844088551</v>
      </c>
      <c r="L3" s="2"/>
    </row>
    <row r="4" spans="1:16" x14ac:dyDescent="0.2">
      <c r="A4" t="s">
        <v>13</v>
      </c>
      <c r="B4" t="s">
        <v>39</v>
      </c>
      <c r="C4" t="s">
        <v>9</v>
      </c>
      <c r="D4" t="s">
        <v>20</v>
      </c>
      <c r="E4" t="s">
        <v>6</v>
      </c>
      <c r="F4" s="4">
        <v>380000</v>
      </c>
      <c r="G4" t="s">
        <v>7</v>
      </c>
      <c r="I4" t="s">
        <v>40</v>
      </c>
      <c r="J4" s="3">
        <f t="shared" ref="J4:J6" si="1">SUMIF(B:B,I4,F:F)</f>
        <v>850000</v>
      </c>
      <c r="K4" s="2">
        <f t="shared" si="0"/>
        <v>0.10009420631182289</v>
      </c>
      <c r="L4" s="2"/>
    </row>
    <row r="5" spans="1:16" x14ac:dyDescent="0.2">
      <c r="A5" t="s">
        <v>14</v>
      </c>
      <c r="B5" t="s">
        <v>39</v>
      </c>
      <c r="C5" t="s">
        <v>10</v>
      </c>
      <c r="D5" t="s">
        <v>21</v>
      </c>
      <c r="E5" t="s">
        <v>6</v>
      </c>
      <c r="F5" s="4">
        <v>429000</v>
      </c>
      <c r="G5" t="s">
        <v>7</v>
      </c>
      <c r="I5" t="s">
        <v>38</v>
      </c>
      <c r="J5" s="3">
        <f t="shared" si="1"/>
        <v>850000</v>
      </c>
      <c r="K5" s="2">
        <f t="shared" si="0"/>
        <v>0.10009420631182289</v>
      </c>
      <c r="P5" s="1"/>
    </row>
    <row r="6" spans="1:16" x14ac:dyDescent="0.2">
      <c r="A6" t="s">
        <v>23</v>
      </c>
      <c r="B6" t="s">
        <v>39</v>
      </c>
      <c r="C6" t="s">
        <v>9</v>
      </c>
      <c r="D6" t="s">
        <v>19</v>
      </c>
      <c r="E6" t="s">
        <v>22</v>
      </c>
      <c r="F6" s="4">
        <v>920000</v>
      </c>
      <c r="G6" t="s">
        <v>7</v>
      </c>
      <c r="I6" t="s">
        <v>30</v>
      </c>
      <c r="J6" s="3">
        <f t="shared" si="1"/>
        <v>2550000</v>
      </c>
      <c r="K6" s="2">
        <f t="shared" si="0"/>
        <v>0.3002826189354687</v>
      </c>
      <c r="P6" s="1"/>
    </row>
    <row r="7" spans="1:16" x14ac:dyDescent="0.2">
      <c r="A7" t="s">
        <v>15</v>
      </c>
      <c r="B7" t="s">
        <v>39</v>
      </c>
      <c r="C7" t="s">
        <v>24</v>
      </c>
      <c r="D7" t="s">
        <v>25</v>
      </c>
      <c r="E7" t="s">
        <v>22</v>
      </c>
      <c r="F7" s="4">
        <v>505000</v>
      </c>
      <c r="G7" t="s">
        <v>7</v>
      </c>
      <c r="I7" t="s">
        <v>45</v>
      </c>
      <c r="J7" s="3">
        <f>SUM(J3:J6)</f>
        <v>8492000</v>
      </c>
      <c r="K7" s="2">
        <f>J7/$J$7</f>
        <v>1</v>
      </c>
    </row>
    <row r="8" spans="1:16" x14ac:dyDescent="0.2">
      <c r="A8" t="s">
        <v>26</v>
      </c>
      <c r="B8" t="s">
        <v>39</v>
      </c>
      <c r="C8" t="s">
        <v>24</v>
      </c>
      <c r="D8" t="s">
        <v>18</v>
      </c>
      <c r="E8" t="s">
        <v>27</v>
      </c>
      <c r="F8" s="4">
        <v>246000</v>
      </c>
      <c r="G8" t="s">
        <v>7</v>
      </c>
    </row>
    <row r="9" spans="1:16" x14ac:dyDescent="0.2">
      <c r="A9" t="s">
        <v>28</v>
      </c>
      <c r="B9" t="s">
        <v>39</v>
      </c>
      <c r="C9" t="s">
        <v>9</v>
      </c>
      <c r="D9" t="s">
        <v>19</v>
      </c>
      <c r="E9" t="s">
        <v>27</v>
      </c>
      <c r="F9" s="4">
        <v>380000</v>
      </c>
      <c r="G9" t="s">
        <v>7</v>
      </c>
      <c r="I9" t="s">
        <v>3</v>
      </c>
      <c r="J9" t="s">
        <v>47</v>
      </c>
      <c r="K9" t="s">
        <v>46</v>
      </c>
    </row>
    <row r="10" spans="1:16" x14ac:dyDescent="0.2">
      <c r="A10" t="s">
        <v>29</v>
      </c>
      <c r="B10" t="s">
        <v>30</v>
      </c>
      <c r="C10" t="s">
        <v>36</v>
      </c>
      <c r="D10" t="s">
        <v>31</v>
      </c>
      <c r="E10" t="s">
        <v>6</v>
      </c>
      <c r="F10" s="4">
        <v>850000</v>
      </c>
      <c r="G10" t="s">
        <v>7</v>
      </c>
      <c r="I10" t="s">
        <v>8</v>
      </c>
      <c r="J10" s="3">
        <f t="shared" ref="J10:J16" si="2">SUMIF(C:C,I10,F:F)</f>
        <v>636000</v>
      </c>
      <c r="K10" s="2">
        <f t="shared" ref="K10:K16" si="3">J10/$J$17</f>
        <v>8.3224286835906824E-2</v>
      </c>
    </row>
    <row r="11" spans="1:16" x14ac:dyDescent="0.2">
      <c r="A11" t="s">
        <v>32</v>
      </c>
      <c r="B11" t="s">
        <v>30</v>
      </c>
      <c r="C11" t="s">
        <v>37</v>
      </c>
      <c r="D11" t="s">
        <v>33</v>
      </c>
      <c r="E11" t="s">
        <v>6</v>
      </c>
      <c r="F11" s="4">
        <v>810000</v>
      </c>
      <c r="G11" t="s">
        <v>7</v>
      </c>
      <c r="I11" t="s">
        <v>10</v>
      </c>
      <c r="J11" s="3">
        <f t="shared" si="2"/>
        <v>1175000</v>
      </c>
      <c r="K11" s="2">
        <f t="shared" si="3"/>
        <v>0.15375556137136875</v>
      </c>
    </row>
    <row r="12" spans="1:16" x14ac:dyDescent="0.2">
      <c r="A12" t="s">
        <v>34</v>
      </c>
      <c r="B12" t="s">
        <v>30</v>
      </c>
      <c r="C12" t="s">
        <v>36</v>
      </c>
      <c r="D12" t="s">
        <v>35</v>
      </c>
      <c r="E12" t="s">
        <v>6</v>
      </c>
      <c r="F12" s="4">
        <v>890000</v>
      </c>
      <c r="G12" t="s">
        <v>7</v>
      </c>
      <c r="I12" t="s">
        <v>9</v>
      </c>
      <c r="J12" s="3">
        <f t="shared" si="2"/>
        <v>1680000</v>
      </c>
      <c r="K12" s="2">
        <f t="shared" si="3"/>
        <v>0.21983773881182936</v>
      </c>
    </row>
    <row r="13" spans="1:16" x14ac:dyDescent="0.2">
      <c r="A13" t="s">
        <v>41</v>
      </c>
      <c r="B13" t="s">
        <v>40</v>
      </c>
      <c r="C13" t="s">
        <v>42</v>
      </c>
      <c r="D13" t="s">
        <v>43</v>
      </c>
      <c r="E13" t="s">
        <v>6</v>
      </c>
      <c r="F13" s="4">
        <v>630000</v>
      </c>
      <c r="G13" t="s">
        <v>7</v>
      </c>
      <c r="I13" t="s">
        <v>24</v>
      </c>
      <c r="J13" s="3">
        <f t="shared" si="2"/>
        <v>751000</v>
      </c>
      <c r="K13" s="2">
        <f t="shared" si="3"/>
        <v>9.8272703480764195E-2</v>
      </c>
    </row>
    <row r="14" spans="1:16" x14ac:dyDescent="0.2">
      <c r="A14" t="s">
        <v>44</v>
      </c>
      <c r="B14" t="s">
        <v>40</v>
      </c>
      <c r="C14" t="s">
        <v>42</v>
      </c>
      <c r="D14" t="s">
        <v>43</v>
      </c>
      <c r="E14" t="s">
        <v>6</v>
      </c>
      <c r="F14" s="4">
        <v>220000</v>
      </c>
      <c r="G14" t="s">
        <v>7</v>
      </c>
      <c r="I14" t="s">
        <v>36</v>
      </c>
      <c r="J14" s="3">
        <f t="shared" si="2"/>
        <v>1740000</v>
      </c>
      <c r="K14" s="2">
        <f t="shared" si="3"/>
        <v>0.22768908662653756</v>
      </c>
    </row>
    <row r="15" spans="1:16" x14ac:dyDescent="0.2">
      <c r="A15" t="s">
        <v>50</v>
      </c>
      <c r="B15" t="s">
        <v>38</v>
      </c>
      <c r="C15" t="s">
        <v>38</v>
      </c>
      <c r="D15" t="s">
        <v>51</v>
      </c>
      <c r="E15" t="s">
        <v>6</v>
      </c>
      <c r="F15" s="3">
        <v>570000</v>
      </c>
      <c r="G15" t="s">
        <v>7</v>
      </c>
      <c r="I15" t="s">
        <v>37</v>
      </c>
      <c r="J15" s="3">
        <f t="shared" si="2"/>
        <v>810000</v>
      </c>
      <c r="K15" s="2">
        <f t="shared" si="3"/>
        <v>0.10599319549856058</v>
      </c>
    </row>
    <row r="16" spans="1:16" x14ac:dyDescent="0.2">
      <c r="A16" t="s">
        <v>48</v>
      </c>
      <c r="B16" t="s">
        <v>38</v>
      </c>
      <c r="C16" t="s">
        <v>38</v>
      </c>
      <c r="D16" t="s">
        <v>49</v>
      </c>
      <c r="E16" t="s">
        <v>6</v>
      </c>
      <c r="F16" s="3">
        <v>280000</v>
      </c>
      <c r="G16" t="s">
        <v>7</v>
      </c>
      <c r="I16" t="s">
        <v>42</v>
      </c>
      <c r="J16" s="3">
        <f t="shared" si="2"/>
        <v>850000</v>
      </c>
      <c r="K16" s="2">
        <f t="shared" si="3"/>
        <v>0.11122742737503272</v>
      </c>
    </row>
    <row r="17" spans="9:11" x14ac:dyDescent="0.2">
      <c r="I17" t="s">
        <v>45</v>
      </c>
      <c r="J17" s="3">
        <f>SUM(J10:J16)</f>
        <v>7642000</v>
      </c>
      <c r="K17" s="2">
        <f>J17/$J$17</f>
        <v>1</v>
      </c>
    </row>
    <row r="19" spans="9:11" x14ac:dyDescent="0.2">
      <c r="I19" t="s">
        <v>16</v>
      </c>
      <c r="J19" t="s">
        <v>47</v>
      </c>
      <c r="K19" t="s">
        <v>46</v>
      </c>
    </row>
    <row r="20" spans="9:11" x14ac:dyDescent="0.2">
      <c r="I20" t="s">
        <v>17</v>
      </c>
      <c r="J20" s="3">
        <f t="shared" ref="J20:J29" si="4">SUMIF(D:D,I20,F:F)</f>
        <v>636000</v>
      </c>
      <c r="K20" s="2">
        <f t="shared" ref="K20:K29" si="5">J20/$J$30</f>
        <v>8.3224286835906824E-2</v>
      </c>
    </row>
    <row r="21" spans="9:11" x14ac:dyDescent="0.2">
      <c r="I21" t="s">
        <v>18</v>
      </c>
      <c r="J21" s="3">
        <f t="shared" si="4"/>
        <v>992000</v>
      </c>
      <c r="K21" s="2">
        <f t="shared" si="5"/>
        <v>0.12980895053650876</v>
      </c>
    </row>
    <row r="22" spans="9:11" x14ac:dyDescent="0.2">
      <c r="I22" t="s">
        <v>20</v>
      </c>
      <c r="J22" s="3">
        <f t="shared" si="4"/>
        <v>380000</v>
      </c>
      <c r="K22" s="2">
        <f t="shared" si="5"/>
        <v>4.9725202826485217E-2</v>
      </c>
    </row>
    <row r="23" spans="9:11" x14ac:dyDescent="0.2">
      <c r="I23" t="s">
        <v>21</v>
      </c>
      <c r="J23" s="3">
        <f t="shared" si="4"/>
        <v>429000</v>
      </c>
      <c r="K23" s="2">
        <f t="shared" si="5"/>
        <v>5.6137136875163571E-2</v>
      </c>
    </row>
    <row r="24" spans="9:11" x14ac:dyDescent="0.2">
      <c r="I24" t="s">
        <v>19</v>
      </c>
      <c r="J24" s="3">
        <f t="shared" si="4"/>
        <v>1300000</v>
      </c>
      <c r="K24" s="2">
        <f t="shared" si="5"/>
        <v>0.17011253598534415</v>
      </c>
    </row>
    <row r="25" spans="9:11" x14ac:dyDescent="0.2">
      <c r="I25" t="s">
        <v>25</v>
      </c>
      <c r="J25" s="3">
        <f t="shared" si="4"/>
        <v>505000</v>
      </c>
      <c r="K25" s="2">
        <f t="shared" si="5"/>
        <v>6.6082177440460618E-2</v>
      </c>
    </row>
    <row r="26" spans="9:11" x14ac:dyDescent="0.2">
      <c r="I26" t="s">
        <v>31</v>
      </c>
      <c r="J26" s="3">
        <f t="shared" si="4"/>
        <v>850000</v>
      </c>
      <c r="K26" s="2">
        <f t="shared" si="5"/>
        <v>0.11122742737503272</v>
      </c>
    </row>
    <row r="27" spans="9:11" x14ac:dyDescent="0.2">
      <c r="I27" t="s">
        <v>33</v>
      </c>
      <c r="J27" s="3">
        <f t="shared" si="4"/>
        <v>810000</v>
      </c>
      <c r="K27" s="2">
        <f t="shared" si="5"/>
        <v>0.10599319549856058</v>
      </c>
    </row>
    <row r="28" spans="9:11" x14ac:dyDescent="0.2">
      <c r="I28" t="s">
        <v>35</v>
      </c>
      <c r="J28" s="3">
        <f t="shared" si="4"/>
        <v>890000</v>
      </c>
      <c r="K28" s="2">
        <f t="shared" si="5"/>
        <v>0.11646165925150484</v>
      </c>
    </row>
    <row r="29" spans="9:11" x14ac:dyDescent="0.2">
      <c r="I29" t="s">
        <v>43</v>
      </c>
      <c r="J29" s="3">
        <f t="shared" si="4"/>
        <v>850000</v>
      </c>
      <c r="K29" s="2">
        <f t="shared" si="5"/>
        <v>0.11122742737503272</v>
      </c>
    </row>
    <row r="30" spans="9:11" x14ac:dyDescent="0.2">
      <c r="I30" t="s">
        <v>45</v>
      </c>
      <c r="J30" s="3">
        <f>SUM(J20:J29)</f>
        <v>7642000</v>
      </c>
      <c r="K30" s="2">
        <f>J30/$J$30</f>
        <v>1</v>
      </c>
    </row>
    <row r="32" spans="9:11" x14ac:dyDescent="0.2">
      <c r="I32" t="s">
        <v>1</v>
      </c>
      <c r="J32" t="s">
        <v>47</v>
      </c>
      <c r="K32" t="s">
        <v>46</v>
      </c>
    </row>
    <row r="33" spans="9:11" x14ac:dyDescent="0.2">
      <c r="I33" t="s">
        <v>6</v>
      </c>
      <c r="J33" s="3">
        <f>SUMIF(E:E,I33,F:F)</f>
        <v>6441000</v>
      </c>
      <c r="K33" s="2">
        <f>J33/$J$36</f>
        <v>0.75847856806406033</v>
      </c>
    </row>
    <row r="34" spans="9:11" x14ac:dyDescent="0.2">
      <c r="I34" t="s">
        <v>22</v>
      </c>
      <c r="J34" s="3">
        <f>SUMIF(E:E,I34,F:F)</f>
        <v>1425000</v>
      </c>
      <c r="K34" s="2">
        <f t="shared" ref="K34:K36" si="6">J34/$J$36</f>
        <v>0.16780499293452661</v>
      </c>
    </row>
    <row r="35" spans="9:11" x14ac:dyDescent="0.2">
      <c r="I35" t="s">
        <v>27</v>
      </c>
      <c r="J35" s="3">
        <f>SUMIF(E:E,I35,F:F)</f>
        <v>626000</v>
      </c>
      <c r="K35" s="2">
        <f t="shared" si="6"/>
        <v>7.37164390014131E-2</v>
      </c>
    </row>
    <row r="36" spans="9:11" x14ac:dyDescent="0.2">
      <c r="I36" t="s">
        <v>45</v>
      </c>
      <c r="J36" s="3">
        <f>SUM(J33:J35)</f>
        <v>8492000</v>
      </c>
      <c r="K36" s="2">
        <f t="shared" si="6"/>
        <v>1</v>
      </c>
    </row>
  </sheetData>
  <conditionalFormatting sqref="K3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2022-04-26T11:11:18Z</dcterms:modified>
</cp:coreProperties>
</file>