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\Dropbox\1 - Gamma Convexity\"/>
    </mc:Choice>
  </mc:AlternateContent>
  <bookViews>
    <workbookView xWindow="0" yWindow="0" windowWidth="10890" windowHeight="70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8" i="1"/>
  <c r="B2" i="1"/>
  <c r="I2" i="1"/>
  <c r="J2" i="1"/>
  <c r="H2" i="1"/>
  <c r="K2" i="1"/>
  <c r="G2" i="1"/>
  <c r="L2" i="1" l="1"/>
  <c r="B10" i="1"/>
  <c r="B13" i="1"/>
</calcChain>
</file>

<file path=xl/sharedStrings.xml><?xml version="1.0" encoding="utf-8"?>
<sst xmlns="http://schemas.openxmlformats.org/spreadsheetml/2006/main" count="18" uniqueCount="18">
  <si>
    <t>UNDERLYING</t>
  </si>
  <si>
    <t>LAST</t>
  </si>
  <si>
    <t>Net Chng</t>
  </si>
  <si>
    <t>Volume</t>
  </si>
  <si>
    <t>Open</t>
  </si>
  <si>
    <t>High</t>
  </si>
  <si>
    <t>Low</t>
  </si>
  <si>
    <t>Short Strike:</t>
  </si>
  <si>
    <t>Long Strike</t>
  </si>
  <si>
    <t>Side:</t>
  </si>
  <si>
    <t>OTM %:</t>
  </si>
  <si>
    <t>% Chg</t>
  </si>
  <si>
    <t>Last:</t>
  </si>
  <si>
    <t>SPY</t>
  </si>
  <si>
    <t>VIX</t>
  </si>
  <si>
    <t>Implied Move:</t>
  </si>
  <si>
    <t>call</t>
  </si>
  <si>
    <t>Implied % Move: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</si>
</sst>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os.rtd">
      <tp>
        <v>0</v>
        <stp/>
        <stp>LOW</stp>
        <stp>SPY</stp>
        <tr r="K2" s="1"/>
      </tp>
      <tp>
        <v>5467298</v>
        <stp/>
        <stp>VOLUME</stp>
        <stp>SPY</stp>
        <tr r="H2" s="1"/>
      </tp>
      <tp>
        <v>0.14000000000000001</v>
        <stp/>
        <stp>last</stp>
        <stp>.SPY210108C382-.SPY210108C382.5</stp>
        <tr r="B8" s="1"/>
      </tp>
      <tp>
        <v>381.21499999999997</v>
        <stp/>
        <stp>HIGH</stp>
        <stp>SPY</stp>
        <tr r="J2" s="1"/>
      </tp>
      <tp>
        <v>380.59</v>
        <stp/>
        <stp>OPEN</stp>
        <stp>SPY</stp>
        <tr r="I2" s="1"/>
      </tp>
      <tp t="s">
        <v/>
        <stp/>
        <stp>last</stp>
        <stp>VIX</stp>
        <tr r="B3" s="1"/>
      </tp>
      <tp>
        <v>380.69</v>
        <stp/>
        <stp>last</stp>
        <stp>SPY</stp>
        <tr r="B2" s="1"/>
      </tp>
      <tp>
        <v>1.59</v>
        <stp/>
        <stp>NET_CHANGE</stp>
        <stp>SPY</stp>
        <tr r="G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zoomScale="161" zoomScaleNormal="37" workbookViewId="0">
      <selection activeCell="B4" sqref="B4"/>
    </sheetView>
  </sheetViews>
  <sheetFormatPr defaultRowHeight="15" x14ac:dyDescent="0.25"/>
  <cols>
    <col min="1" max="1" width="16.28515625" customWidth="1"/>
    <col min="2" max="2" width="9.28515625" bestFit="1" customWidth="1"/>
    <col min="3" max="3" width="10.7109375" customWidth="1"/>
    <col min="4" max="4" width="11.5703125" customWidth="1"/>
    <col min="7" max="7" width="9.28515625" bestFit="1" customWidth="1"/>
    <col min="8" max="8" width="10.42578125" bestFit="1" customWidth="1"/>
    <col min="9" max="9" width="12.28515625" customWidth="1"/>
    <col min="10" max="12" width="9.28515625" bestFit="1" customWidth="1"/>
  </cols>
  <sheetData>
    <row r="1" spans="1:12" x14ac:dyDescent="0.25">
      <c r="A1" t="s">
        <v>0</v>
      </c>
      <c r="B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11</v>
      </c>
    </row>
    <row r="2" spans="1:12" x14ac:dyDescent="0.25">
      <c r="A2" t="s">
        <v>13</v>
      </c>
      <c r="B2">
        <f>RTD("tos.rtd", , "last", "SPY")</f>
        <v>380.69</v>
      </c>
      <c r="G2">
        <f>RTD("tos.rtd", , "NET_CHANGE", "SPY")</f>
        <v>1.59</v>
      </c>
      <c r="H2" s="2">
        <f>RTD("tos.rtd", , "VOLUME", "SPY")</f>
        <v>5467298</v>
      </c>
      <c r="I2">
        <f>RTD("tos.rtd", , "OPEN", "SPY")</f>
        <v>380.59</v>
      </c>
      <c r="J2">
        <f>RTD("tos.rtd", , "HIGH", "SPY")</f>
        <v>381.21499999999997</v>
      </c>
      <c r="K2">
        <f>RTD("tos.rtd", , "LOW", "SPY")</f>
        <v>0</v>
      </c>
      <c r="L2" s="1">
        <f>G2/I2</f>
        <v>4.1777240600120872E-3</v>
      </c>
    </row>
    <row r="3" spans="1:12" x14ac:dyDescent="0.25">
      <c r="A3" t="s">
        <v>14</v>
      </c>
      <c r="B3" t="str">
        <f>RTD("tos.rtd", , "last", "VIX")</f>
        <v/>
      </c>
    </row>
    <row r="5" spans="1:12" x14ac:dyDescent="0.25">
      <c r="A5" t="s">
        <v>7</v>
      </c>
      <c r="B5">
        <v>382</v>
      </c>
    </row>
    <row r="6" spans="1:12" x14ac:dyDescent="0.25">
      <c r="A6" t="s">
        <v>8</v>
      </c>
      <c r="B6">
        <v>382.5</v>
      </c>
    </row>
    <row r="7" spans="1:12" x14ac:dyDescent="0.25">
      <c r="A7" t="s">
        <v>9</v>
      </c>
      <c r="B7" t="s">
        <v>16</v>
      </c>
    </row>
    <row r="8" spans="1:12" x14ac:dyDescent="0.25">
      <c r="A8" t="s">
        <v>12</v>
      </c>
      <c r="B8">
        <f>RTD("tos.rtd", , "last", ".SPY210108C382-.SPY210108C382.5")</f>
        <v>0.14000000000000001</v>
      </c>
    </row>
    <row r="10" spans="1:12" x14ac:dyDescent="0.25">
      <c r="A10" t="s">
        <v>10</v>
      </c>
      <c r="B10" s="1">
        <f>IF(B7="put",1-(B5/B2),(B5/B2)-1)</f>
        <v>3.4411200714492551E-3</v>
      </c>
      <c r="C10" s="1"/>
    </row>
    <row r="12" spans="1:12" x14ac:dyDescent="0.25">
      <c r="A12" t="s">
        <v>15</v>
      </c>
      <c r="B12">
        <v>5.2190000000000003</v>
      </c>
    </row>
    <row r="13" spans="1:12" x14ac:dyDescent="0.25">
      <c r="A13" t="s">
        <v>17</v>
      </c>
      <c r="B13" s="1">
        <f>B12/B2</f>
        <v>1.3709317292285063E-2</v>
      </c>
      <c r="C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Art</cp:lastModifiedBy>
  <dcterms:created xsi:type="dcterms:W3CDTF">2021-01-04T17:12:02Z</dcterms:created>
  <dcterms:modified xsi:type="dcterms:W3CDTF">2021-01-08T14:53:58Z</dcterms:modified>
</cp:coreProperties>
</file>