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EALISASI 2020 BARU\"/>
    </mc:Choice>
  </mc:AlternateContent>
  <bookViews>
    <workbookView xWindow="240" yWindow="195" windowWidth="15600" windowHeight="79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594" i="1" l="1"/>
  <c r="C610" i="1" l="1"/>
  <c r="C609" i="1" s="1"/>
  <c r="C603" i="1"/>
  <c r="C602" i="1" s="1"/>
  <c r="C596" i="1"/>
  <c r="C595" i="1"/>
  <c r="C591" i="1"/>
  <c r="C590" i="1"/>
  <c r="C586" i="1"/>
  <c r="C585" i="1" s="1"/>
  <c r="C581" i="1"/>
  <c r="C579" i="1"/>
  <c r="C574" i="1"/>
  <c r="C573" i="1" s="1"/>
  <c r="C569" i="1"/>
  <c r="C568" i="1" s="1"/>
  <c r="C564" i="1"/>
  <c r="C563" i="1" s="1"/>
  <c r="C559" i="1"/>
  <c r="C558" i="1" s="1"/>
  <c r="C554" i="1"/>
  <c r="C553" i="1" s="1"/>
  <c r="C547" i="1"/>
  <c r="C546" i="1" s="1"/>
  <c r="C542" i="1"/>
  <c r="C541" i="1" s="1"/>
  <c r="C536" i="1"/>
  <c r="C532" i="1"/>
  <c r="C530" i="1"/>
  <c r="C524" i="1"/>
  <c r="C517" i="1"/>
  <c r="C514" i="1"/>
  <c r="C509" i="1"/>
  <c r="C501" i="1"/>
  <c r="C499" i="1"/>
  <c r="C496" i="1"/>
  <c r="C493" i="1"/>
  <c r="C485" i="1"/>
  <c r="C483" i="1"/>
  <c r="C481" i="1"/>
  <c r="C478" i="1"/>
  <c r="C471" i="1"/>
  <c r="C469" i="1"/>
  <c r="C467" i="1"/>
  <c r="C464" i="1"/>
  <c r="C457" i="1"/>
  <c r="D457" i="1"/>
  <c r="C455" i="1"/>
  <c r="C448" i="1"/>
  <c r="C441" i="1"/>
  <c r="C436" i="1"/>
  <c r="C429" i="1"/>
  <c r="C425" i="1"/>
  <c r="C419" i="1"/>
  <c r="C412" i="1"/>
  <c r="C408" i="1"/>
  <c r="C401" i="1"/>
  <c r="C398" i="1"/>
  <c r="C392" i="1"/>
  <c r="C385" i="1"/>
  <c r="C382" i="1"/>
  <c r="C376" i="1"/>
  <c r="C366" i="1"/>
  <c r="C362" i="1"/>
  <c r="C355" i="1"/>
  <c r="C352" i="1"/>
  <c r="C347" i="1"/>
  <c r="C342" i="1"/>
  <c r="C338" i="1"/>
  <c r="C334" i="1"/>
  <c r="C329" i="1"/>
  <c r="C324" i="1"/>
  <c r="C320" i="1"/>
  <c r="C317" i="1"/>
  <c r="C309" i="1"/>
  <c r="C305" i="1"/>
  <c r="C302" i="1"/>
  <c r="C297" i="1"/>
  <c r="C294" i="1"/>
  <c r="C292" i="1"/>
  <c r="C288" i="1"/>
  <c r="C279" i="1"/>
  <c r="C267" i="1"/>
  <c r="C261" i="1"/>
  <c r="C257" i="1"/>
  <c r="C251" i="1"/>
  <c r="C246" i="1"/>
  <c r="C242" i="1"/>
  <c r="C236" i="1"/>
  <c r="C232" i="1"/>
  <c r="C228" i="1"/>
  <c r="C223" i="1"/>
  <c r="C218" i="1"/>
  <c r="C214" i="1"/>
  <c r="C209" i="1"/>
  <c r="C205" i="1"/>
  <c r="D214" i="1"/>
  <c r="C201" i="1"/>
  <c r="C196" i="1"/>
  <c r="E172" i="1"/>
  <c r="D172" i="1"/>
  <c r="F175" i="1"/>
  <c r="G175" i="1" s="1"/>
  <c r="H175" i="1" s="1"/>
  <c r="C172" i="1"/>
  <c r="C158" i="1"/>
  <c r="C156" i="1"/>
  <c r="C151" i="1"/>
  <c r="E149" i="1"/>
  <c r="D149" i="1"/>
  <c r="C149" i="1"/>
  <c r="F146" i="1"/>
  <c r="G146" i="1" s="1"/>
  <c r="H146" i="1" s="1"/>
  <c r="F145" i="1"/>
  <c r="G145" i="1" s="1"/>
  <c r="H145" i="1" s="1"/>
  <c r="F144" i="1"/>
  <c r="G144" i="1" s="1"/>
  <c r="H144" i="1" s="1"/>
  <c r="F143" i="1"/>
  <c r="G143" i="1" s="1"/>
  <c r="H143" i="1" s="1"/>
  <c r="E142" i="1"/>
  <c r="D142" i="1"/>
  <c r="C142" i="1"/>
  <c r="F130" i="1"/>
  <c r="G130" i="1" s="1"/>
  <c r="F131" i="1"/>
  <c r="G131" i="1" s="1"/>
  <c r="F132" i="1"/>
  <c r="G132" i="1" s="1"/>
  <c r="F133" i="1"/>
  <c r="G133" i="1" s="1"/>
  <c r="C78" i="1"/>
  <c r="C76" i="1"/>
  <c r="C70" i="1"/>
  <c r="C578" i="1" l="1"/>
  <c r="C529" i="1"/>
  <c r="C513" i="1"/>
  <c r="C495" i="1"/>
  <c r="C480" i="1"/>
  <c r="C466" i="1"/>
  <c r="C454" i="1"/>
  <c r="C440" i="1"/>
  <c r="C424" i="1"/>
  <c r="C411" i="1"/>
  <c r="C397" i="1"/>
  <c r="C365" i="1"/>
  <c r="C296" i="1"/>
  <c r="C381" i="1"/>
  <c r="C351" i="1"/>
  <c r="C337" i="1"/>
  <c r="C323" i="1"/>
  <c r="C308" i="1"/>
  <c r="C287" i="1"/>
  <c r="C260" i="1"/>
  <c r="C245" i="1"/>
  <c r="C231" i="1"/>
  <c r="C217" i="1"/>
  <c r="C204" i="1"/>
  <c r="F142" i="1"/>
  <c r="G142" i="1" s="1"/>
  <c r="H142" i="1" s="1"/>
  <c r="D596" i="1"/>
  <c r="G536" i="1"/>
  <c r="E536" i="1"/>
  <c r="D536" i="1"/>
  <c r="G532" i="1"/>
  <c r="E532" i="1"/>
  <c r="D532" i="1"/>
  <c r="G530" i="1"/>
  <c r="E530" i="1"/>
  <c r="D530" i="1"/>
  <c r="F531" i="1"/>
  <c r="F533" i="1"/>
  <c r="F534" i="1"/>
  <c r="F535" i="1"/>
  <c r="F537" i="1"/>
  <c r="F538" i="1"/>
  <c r="F539" i="1"/>
  <c r="F527" i="1"/>
  <c r="G527" i="1" s="1"/>
  <c r="H527" i="1" s="1"/>
  <c r="F528" i="1"/>
  <c r="F526" i="1"/>
  <c r="G526" i="1" s="1"/>
  <c r="H526" i="1" s="1"/>
  <c r="F525" i="1"/>
  <c r="G525" i="1" s="1"/>
  <c r="H525" i="1" s="1"/>
  <c r="E524" i="1"/>
  <c r="D524" i="1"/>
  <c r="F523" i="1"/>
  <c r="G523" i="1" s="1"/>
  <c r="H523" i="1" s="1"/>
  <c r="F522" i="1"/>
  <c r="G522" i="1" s="1"/>
  <c r="H522" i="1" s="1"/>
  <c r="F521" i="1"/>
  <c r="G521" i="1" s="1"/>
  <c r="H521" i="1" s="1"/>
  <c r="F520" i="1"/>
  <c r="G520" i="1" s="1"/>
  <c r="H520" i="1" s="1"/>
  <c r="F519" i="1"/>
  <c r="G519" i="1" s="1"/>
  <c r="H519" i="1" s="1"/>
  <c r="F518" i="1"/>
  <c r="G518" i="1" s="1"/>
  <c r="H518" i="1" s="1"/>
  <c r="E517" i="1"/>
  <c r="D517" i="1"/>
  <c r="F516" i="1"/>
  <c r="F515" i="1"/>
  <c r="G515" i="1" s="1"/>
  <c r="H515" i="1" s="1"/>
  <c r="E514" i="1"/>
  <c r="D514" i="1"/>
  <c r="C191" i="1"/>
  <c r="C187" i="1"/>
  <c r="C182" i="1"/>
  <c r="C177" i="1"/>
  <c r="E167" i="1"/>
  <c r="D167" i="1"/>
  <c r="C167" i="1"/>
  <c r="C163" i="1"/>
  <c r="C134" i="1"/>
  <c r="C128" i="1"/>
  <c r="C125" i="1"/>
  <c r="C118" i="1"/>
  <c r="C117" i="1" s="1"/>
  <c r="C109" i="1"/>
  <c r="C107" i="1"/>
  <c r="C104" i="1"/>
  <c r="C88" i="1"/>
  <c r="C85" i="1"/>
  <c r="C62" i="1"/>
  <c r="C350" i="1" l="1"/>
  <c r="E529" i="1"/>
  <c r="F149" i="1"/>
  <c r="G149" i="1" s="1"/>
  <c r="C540" i="1"/>
  <c r="G529" i="1"/>
  <c r="E513" i="1"/>
  <c r="F517" i="1"/>
  <c r="G517" i="1" s="1"/>
  <c r="H517" i="1" s="1"/>
  <c r="D529" i="1"/>
  <c r="F524" i="1"/>
  <c r="G524" i="1" s="1"/>
  <c r="H524" i="1" s="1"/>
  <c r="F536" i="1"/>
  <c r="F532" i="1"/>
  <c r="F530" i="1"/>
  <c r="F514" i="1"/>
  <c r="G514" i="1" s="1"/>
  <c r="H514" i="1" s="1"/>
  <c r="G516" i="1"/>
  <c r="H516" i="1" s="1"/>
  <c r="G528" i="1"/>
  <c r="H528" i="1" s="1"/>
  <c r="D513" i="1"/>
  <c r="C190" i="1"/>
  <c r="C176" i="1"/>
  <c r="C84" i="1"/>
  <c r="E448" i="1"/>
  <c r="D448" i="1"/>
  <c r="F513" i="1" l="1"/>
  <c r="G513" i="1" s="1"/>
  <c r="H513" i="1" s="1"/>
  <c r="F529" i="1"/>
  <c r="E610" i="1"/>
  <c r="D610" i="1"/>
  <c r="E603" i="1"/>
  <c r="D603" i="1"/>
  <c r="E596" i="1"/>
  <c r="D591" i="1"/>
  <c r="E591" i="1"/>
  <c r="E586" i="1"/>
  <c r="D586" i="1"/>
  <c r="E574" i="1"/>
  <c r="D574" i="1"/>
  <c r="D569" i="1"/>
  <c r="E569" i="1"/>
  <c r="E564" i="1"/>
  <c r="D564" i="1"/>
  <c r="D559" i="1"/>
  <c r="E559" i="1"/>
  <c r="E554" i="1"/>
  <c r="D554" i="1"/>
  <c r="D547" i="1"/>
  <c r="E547" i="1"/>
  <c r="E542" i="1"/>
  <c r="D542" i="1"/>
  <c r="F26" i="1" l="1"/>
  <c r="F27" i="1"/>
  <c r="F28" i="1"/>
  <c r="F29" i="1"/>
  <c r="F30" i="1"/>
  <c r="F32" i="1"/>
  <c r="F33" i="1"/>
  <c r="F34" i="1"/>
  <c r="F35" i="1"/>
  <c r="F36" i="1"/>
  <c r="F37" i="1"/>
  <c r="F39" i="1"/>
  <c r="F40" i="1"/>
  <c r="F41" i="1"/>
  <c r="F42" i="1"/>
  <c r="F43" i="1"/>
  <c r="F44" i="1"/>
  <c r="F46" i="1"/>
  <c r="F47" i="1"/>
  <c r="F48" i="1"/>
  <c r="F49" i="1"/>
  <c r="F50" i="1"/>
  <c r="F51" i="1"/>
  <c r="F53" i="1"/>
  <c r="F54" i="1"/>
  <c r="F55" i="1"/>
  <c r="F56" i="1"/>
  <c r="F57" i="1"/>
  <c r="F58" i="1"/>
  <c r="F59" i="1"/>
  <c r="F63" i="1"/>
  <c r="F64" i="1"/>
  <c r="F65" i="1"/>
  <c r="F66" i="1"/>
  <c r="F67" i="1"/>
  <c r="F68" i="1"/>
  <c r="F69" i="1"/>
  <c r="F71" i="1"/>
  <c r="F72" i="1"/>
  <c r="F74" i="1"/>
  <c r="F75" i="1"/>
  <c r="F77" i="1"/>
  <c r="F79" i="1"/>
  <c r="F80" i="1"/>
  <c r="F81" i="1"/>
  <c r="F82" i="1"/>
  <c r="F83" i="1"/>
  <c r="F86" i="1"/>
  <c r="F87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8" i="1"/>
  <c r="F110" i="1"/>
  <c r="F119" i="1"/>
  <c r="F120" i="1"/>
  <c r="F121" i="1"/>
  <c r="F122" i="1"/>
  <c r="F123" i="1"/>
  <c r="F124" i="1"/>
  <c r="F126" i="1"/>
  <c r="F127" i="1"/>
  <c r="F129" i="1"/>
  <c r="F135" i="1"/>
  <c r="F136" i="1"/>
  <c r="F137" i="1"/>
  <c r="F138" i="1"/>
  <c r="F139" i="1"/>
  <c r="F140" i="1"/>
  <c r="F141" i="1"/>
  <c r="F150" i="1"/>
  <c r="F152" i="1"/>
  <c r="F153" i="1"/>
  <c r="F154" i="1"/>
  <c r="F155" i="1"/>
  <c r="F157" i="1"/>
  <c r="F159" i="1"/>
  <c r="F160" i="1"/>
  <c r="F161" i="1"/>
  <c r="F164" i="1"/>
  <c r="F165" i="1"/>
  <c r="F166" i="1"/>
  <c r="F168" i="1"/>
  <c r="F169" i="1"/>
  <c r="F170" i="1"/>
  <c r="F171" i="1"/>
  <c r="F173" i="1"/>
  <c r="F174" i="1"/>
  <c r="F178" i="1"/>
  <c r="F179" i="1"/>
  <c r="F180" i="1"/>
  <c r="F181" i="1"/>
  <c r="F183" i="1"/>
  <c r="F184" i="1"/>
  <c r="F185" i="1"/>
  <c r="F186" i="1"/>
  <c r="F188" i="1"/>
  <c r="F189" i="1"/>
  <c r="F192" i="1"/>
  <c r="F193" i="1"/>
  <c r="F194" i="1"/>
  <c r="F195" i="1"/>
  <c r="F197" i="1"/>
  <c r="F198" i="1"/>
  <c r="F199" i="1"/>
  <c r="F200" i="1"/>
  <c r="F202" i="1"/>
  <c r="F203" i="1"/>
  <c r="F206" i="1"/>
  <c r="F207" i="1"/>
  <c r="F208" i="1"/>
  <c r="F210" i="1"/>
  <c r="F211" i="1"/>
  <c r="F212" i="1"/>
  <c r="F213" i="1"/>
  <c r="F215" i="1"/>
  <c r="F216" i="1"/>
  <c r="F219" i="1"/>
  <c r="F220" i="1"/>
  <c r="F221" i="1"/>
  <c r="F222" i="1"/>
  <c r="F224" i="1"/>
  <c r="F225" i="1"/>
  <c r="F226" i="1"/>
  <c r="F227" i="1"/>
  <c r="F229" i="1"/>
  <c r="F230" i="1"/>
  <c r="F233" i="1"/>
  <c r="F234" i="1"/>
  <c r="F235" i="1"/>
  <c r="F237" i="1"/>
  <c r="F238" i="1"/>
  <c r="F239" i="1"/>
  <c r="F240" i="1"/>
  <c r="F241" i="1"/>
  <c r="F243" i="1"/>
  <c r="F244" i="1"/>
  <c r="F247" i="1"/>
  <c r="F248" i="1"/>
  <c r="F249" i="1"/>
  <c r="F250" i="1"/>
  <c r="F252" i="1"/>
  <c r="F253" i="1"/>
  <c r="F254" i="1"/>
  <c r="F255" i="1"/>
  <c r="F256" i="1"/>
  <c r="F258" i="1"/>
  <c r="F259" i="1"/>
  <c r="F262" i="1"/>
  <c r="F263" i="1"/>
  <c r="F264" i="1"/>
  <c r="F265" i="1"/>
  <c r="F266" i="1"/>
  <c r="F268" i="1"/>
  <c r="F269" i="1"/>
  <c r="F270" i="1"/>
  <c r="F271" i="1"/>
  <c r="F272" i="1"/>
  <c r="F273" i="1"/>
  <c r="F274" i="1"/>
  <c r="F275" i="1"/>
  <c r="F276" i="1"/>
  <c r="F277" i="1"/>
  <c r="F278" i="1"/>
  <c r="F280" i="1"/>
  <c r="F281" i="1"/>
  <c r="F282" i="1"/>
  <c r="F283" i="1"/>
  <c r="F284" i="1"/>
  <c r="F285" i="1"/>
  <c r="F286" i="1"/>
  <c r="F289" i="1"/>
  <c r="F290" i="1"/>
  <c r="F291" i="1"/>
  <c r="F293" i="1"/>
  <c r="F295" i="1"/>
  <c r="F298" i="1"/>
  <c r="F299" i="1"/>
  <c r="F300" i="1"/>
  <c r="F301" i="1"/>
  <c r="F303" i="1"/>
  <c r="F304" i="1"/>
  <c r="F306" i="1"/>
  <c r="F307" i="1"/>
  <c r="F310" i="1"/>
  <c r="F311" i="1"/>
  <c r="F312" i="1"/>
  <c r="F313" i="1"/>
  <c r="F314" i="1"/>
  <c r="F315" i="1"/>
  <c r="F316" i="1"/>
  <c r="F318" i="1"/>
  <c r="F319" i="1"/>
  <c r="F321" i="1"/>
  <c r="F322" i="1"/>
  <c r="F325" i="1"/>
  <c r="F326" i="1"/>
  <c r="F327" i="1"/>
  <c r="F328" i="1"/>
  <c r="F330" i="1"/>
  <c r="F331" i="1"/>
  <c r="F332" i="1"/>
  <c r="F333" i="1"/>
  <c r="F335" i="1"/>
  <c r="F336" i="1"/>
  <c r="F339" i="1"/>
  <c r="F340" i="1"/>
  <c r="F341" i="1"/>
  <c r="F343" i="1"/>
  <c r="F344" i="1"/>
  <c r="F345" i="1"/>
  <c r="F346" i="1"/>
  <c r="F348" i="1"/>
  <c r="F349" i="1"/>
  <c r="F353" i="1"/>
  <c r="F354" i="1"/>
  <c r="F356" i="1"/>
  <c r="F357" i="1"/>
  <c r="F358" i="1"/>
  <c r="F359" i="1"/>
  <c r="F360" i="1"/>
  <c r="F361" i="1"/>
  <c r="F363" i="1"/>
  <c r="F364" i="1"/>
  <c r="F367" i="1"/>
  <c r="F368" i="1"/>
  <c r="F370" i="1"/>
  <c r="F371" i="1"/>
  <c r="F372" i="1"/>
  <c r="F373" i="1"/>
  <c r="F374" i="1"/>
  <c r="F375" i="1"/>
  <c r="F377" i="1"/>
  <c r="F378" i="1"/>
  <c r="F379" i="1"/>
  <c r="F380" i="1"/>
  <c r="F383" i="1"/>
  <c r="F384" i="1"/>
  <c r="F386" i="1"/>
  <c r="F387" i="1"/>
  <c r="F388" i="1"/>
  <c r="F389" i="1"/>
  <c r="F390" i="1"/>
  <c r="F391" i="1"/>
  <c r="F393" i="1"/>
  <c r="F394" i="1"/>
  <c r="F395" i="1"/>
  <c r="F396" i="1"/>
  <c r="F399" i="1"/>
  <c r="F400" i="1"/>
  <c r="F402" i="1"/>
  <c r="F403" i="1"/>
  <c r="F404" i="1"/>
  <c r="F405" i="1"/>
  <c r="F406" i="1"/>
  <c r="F407" i="1"/>
  <c r="F409" i="1"/>
  <c r="F410" i="1"/>
  <c r="F413" i="1"/>
  <c r="F414" i="1"/>
  <c r="F415" i="1"/>
  <c r="F416" i="1"/>
  <c r="F417" i="1"/>
  <c r="F418" i="1"/>
  <c r="F420" i="1"/>
  <c r="F421" i="1"/>
  <c r="F422" i="1"/>
  <c r="F423" i="1"/>
  <c r="F426" i="1"/>
  <c r="F427" i="1"/>
  <c r="F428" i="1"/>
  <c r="F430" i="1"/>
  <c r="F431" i="1"/>
  <c r="F432" i="1"/>
  <c r="F433" i="1"/>
  <c r="F434" i="1"/>
  <c r="F435" i="1"/>
  <c r="F437" i="1"/>
  <c r="F438" i="1"/>
  <c r="F439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6" i="1"/>
  <c r="F458" i="1"/>
  <c r="F459" i="1"/>
  <c r="F460" i="1"/>
  <c r="F461" i="1"/>
  <c r="F462" i="1"/>
  <c r="F463" i="1"/>
  <c r="F465" i="1"/>
  <c r="F468" i="1"/>
  <c r="F470" i="1"/>
  <c r="F472" i="1"/>
  <c r="F473" i="1"/>
  <c r="F474" i="1"/>
  <c r="F475" i="1"/>
  <c r="F476" i="1"/>
  <c r="F477" i="1"/>
  <c r="F479" i="1"/>
  <c r="F482" i="1"/>
  <c r="F484" i="1"/>
  <c r="F486" i="1"/>
  <c r="F487" i="1"/>
  <c r="F488" i="1"/>
  <c r="F489" i="1"/>
  <c r="F490" i="1"/>
  <c r="F491" i="1"/>
  <c r="F492" i="1"/>
  <c r="F494" i="1"/>
  <c r="F497" i="1"/>
  <c r="F498" i="1"/>
  <c r="F500" i="1"/>
  <c r="F502" i="1"/>
  <c r="F503" i="1"/>
  <c r="F504" i="1"/>
  <c r="F505" i="1"/>
  <c r="F506" i="1"/>
  <c r="F507" i="1"/>
  <c r="F508" i="1"/>
  <c r="F510" i="1"/>
  <c r="F511" i="1"/>
  <c r="F512" i="1"/>
  <c r="F542" i="1"/>
  <c r="F543" i="1"/>
  <c r="F544" i="1"/>
  <c r="F545" i="1"/>
  <c r="F547" i="1"/>
  <c r="F548" i="1"/>
  <c r="F549" i="1"/>
  <c r="F550" i="1"/>
  <c r="F551" i="1"/>
  <c r="F552" i="1"/>
  <c r="F554" i="1"/>
  <c r="F555" i="1"/>
  <c r="F556" i="1"/>
  <c r="F557" i="1"/>
  <c r="F559" i="1"/>
  <c r="F560" i="1"/>
  <c r="F561" i="1"/>
  <c r="F562" i="1"/>
  <c r="F564" i="1"/>
  <c r="F565" i="1"/>
  <c r="F566" i="1"/>
  <c r="F567" i="1"/>
  <c r="F569" i="1"/>
  <c r="F570" i="1"/>
  <c r="F571" i="1"/>
  <c r="F572" i="1"/>
  <c r="F574" i="1"/>
  <c r="F575" i="1"/>
  <c r="F576" i="1"/>
  <c r="F577" i="1"/>
  <c r="F580" i="1"/>
  <c r="F582" i="1"/>
  <c r="F583" i="1"/>
  <c r="F584" i="1"/>
  <c r="F586" i="1"/>
  <c r="F587" i="1"/>
  <c r="F588" i="1"/>
  <c r="F589" i="1"/>
  <c r="F591" i="1"/>
  <c r="F592" i="1"/>
  <c r="F593" i="1"/>
  <c r="F594" i="1"/>
  <c r="F596" i="1"/>
  <c r="F597" i="1"/>
  <c r="F598" i="1"/>
  <c r="F599" i="1"/>
  <c r="F600" i="1"/>
  <c r="F601" i="1"/>
  <c r="F603" i="1"/>
  <c r="F604" i="1"/>
  <c r="F605" i="1"/>
  <c r="F606" i="1"/>
  <c r="F607" i="1"/>
  <c r="F608" i="1"/>
  <c r="F611" i="1"/>
  <c r="F612" i="1"/>
  <c r="F172" i="1" l="1"/>
  <c r="G26" i="1"/>
  <c r="H26" i="1" s="1"/>
  <c r="G27" i="1"/>
  <c r="H27" i="1" s="1"/>
  <c r="G28" i="1"/>
  <c r="H28" i="1" s="1"/>
  <c r="G29" i="1"/>
  <c r="H29" i="1" s="1"/>
  <c r="G30" i="1"/>
  <c r="H30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1" i="1"/>
  <c r="H71" i="1" s="1"/>
  <c r="G72" i="1"/>
  <c r="H72" i="1" s="1"/>
  <c r="G74" i="1"/>
  <c r="H74" i="1" s="1"/>
  <c r="G75" i="1"/>
  <c r="H75" i="1" s="1"/>
  <c r="G77" i="1"/>
  <c r="H77" i="1" s="1"/>
  <c r="G79" i="1"/>
  <c r="H79" i="1" s="1"/>
  <c r="G80" i="1"/>
  <c r="H80" i="1" s="1"/>
  <c r="G81" i="1"/>
  <c r="H81" i="1" s="1"/>
  <c r="G82" i="1"/>
  <c r="H82" i="1" s="1"/>
  <c r="G83" i="1"/>
  <c r="H83" i="1" s="1"/>
  <c r="G86" i="1"/>
  <c r="H86" i="1" s="1"/>
  <c r="G87" i="1"/>
  <c r="H87" i="1" s="1"/>
  <c r="G89" i="1"/>
  <c r="G90" i="1"/>
  <c r="G91" i="1"/>
  <c r="G92" i="1"/>
  <c r="H92" i="1" s="1"/>
  <c r="G93" i="1"/>
  <c r="H93" i="1" s="1"/>
  <c r="G94" i="1"/>
  <c r="G95" i="1"/>
  <c r="H95" i="1" s="1"/>
  <c r="G96" i="1"/>
  <c r="G97" i="1"/>
  <c r="G98" i="1"/>
  <c r="G99" i="1"/>
  <c r="G100" i="1"/>
  <c r="G101" i="1"/>
  <c r="G102" i="1"/>
  <c r="G103" i="1"/>
  <c r="G105" i="1"/>
  <c r="H105" i="1" s="1"/>
  <c r="G106" i="1"/>
  <c r="H106" i="1" s="1"/>
  <c r="G108" i="1"/>
  <c r="H108" i="1" s="1"/>
  <c r="G110" i="1"/>
  <c r="H110" i="1" s="1"/>
  <c r="G119" i="1"/>
  <c r="G120" i="1"/>
  <c r="G121" i="1"/>
  <c r="G122" i="1"/>
  <c r="G123" i="1"/>
  <c r="H123" i="1" s="1"/>
  <c r="G124" i="1"/>
  <c r="H124" i="1" s="1"/>
  <c r="G126" i="1"/>
  <c r="G127" i="1"/>
  <c r="H127" i="1" s="1"/>
  <c r="G129" i="1"/>
  <c r="H129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50" i="1"/>
  <c r="H150" i="1" s="1"/>
  <c r="G152" i="1"/>
  <c r="H152" i="1" s="1"/>
  <c r="G153" i="1"/>
  <c r="G154" i="1"/>
  <c r="G155" i="1"/>
  <c r="G157" i="1"/>
  <c r="H157" i="1" s="1"/>
  <c r="G159" i="1"/>
  <c r="H159" i="1" s="1"/>
  <c r="G160" i="1"/>
  <c r="H160" i="1" s="1"/>
  <c r="G161" i="1"/>
  <c r="H161" i="1" s="1"/>
  <c r="G164" i="1"/>
  <c r="H164" i="1" s="1"/>
  <c r="G165" i="1"/>
  <c r="H165" i="1" s="1"/>
  <c r="G166" i="1"/>
  <c r="H166" i="1" s="1"/>
  <c r="G168" i="1"/>
  <c r="H168" i="1" s="1"/>
  <c r="G169" i="1"/>
  <c r="H169" i="1" s="1"/>
  <c r="G170" i="1"/>
  <c r="H170" i="1" s="1"/>
  <c r="G171" i="1"/>
  <c r="H171" i="1" s="1"/>
  <c r="G173" i="1"/>
  <c r="H173" i="1" s="1"/>
  <c r="G174" i="1"/>
  <c r="H174" i="1" s="1"/>
  <c r="G178" i="1"/>
  <c r="H178" i="1" s="1"/>
  <c r="G179" i="1"/>
  <c r="H179" i="1" s="1"/>
  <c r="G180" i="1"/>
  <c r="H180" i="1" s="1"/>
  <c r="G181" i="1"/>
  <c r="H181" i="1" s="1"/>
  <c r="G183" i="1"/>
  <c r="H183" i="1" s="1"/>
  <c r="G184" i="1"/>
  <c r="H184" i="1" s="1"/>
  <c r="G185" i="1"/>
  <c r="H185" i="1" s="1"/>
  <c r="G186" i="1"/>
  <c r="H186" i="1" s="1"/>
  <c r="G188" i="1"/>
  <c r="G189" i="1"/>
  <c r="G192" i="1"/>
  <c r="H192" i="1" s="1"/>
  <c r="G193" i="1"/>
  <c r="H193" i="1" s="1"/>
  <c r="G194" i="1"/>
  <c r="H194" i="1" s="1"/>
  <c r="G195" i="1"/>
  <c r="H195" i="1" s="1"/>
  <c r="G197" i="1"/>
  <c r="H197" i="1" s="1"/>
  <c r="G198" i="1"/>
  <c r="H198" i="1" s="1"/>
  <c r="G199" i="1"/>
  <c r="H199" i="1" s="1"/>
  <c r="G200" i="1"/>
  <c r="H200" i="1" s="1"/>
  <c r="G202" i="1"/>
  <c r="G203" i="1"/>
  <c r="G206" i="1"/>
  <c r="H206" i="1" s="1"/>
  <c r="G207" i="1"/>
  <c r="H207" i="1" s="1"/>
  <c r="G208" i="1"/>
  <c r="H208" i="1" s="1"/>
  <c r="G210" i="1"/>
  <c r="H210" i="1" s="1"/>
  <c r="G211" i="1"/>
  <c r="H211" i="1" s="1"/>
  <c r="G212" i="1"/>
  <c r="H212" i="1" s="1"/>
  <c r="G213" i="1"/>
  <c r="H213" i="1" s="1"/>
  <c r="G215" i="1"/>
  <c r="G216" i="1"/>
  <c r="H216" i="1" s="1"/>
  <c r="G219" i="1"/>
  <c r="H219" i="1" s="1"/>
  <c r="G220" i="1"/>
  <c r="H220" i="1" s="1"/>
  <c r="G221" i="1"/>
  <c r="H221" i="1" s="1"/>
  <c r="G222" i="1"/>
  <c r="H222" i="1" s="1"/>
  <c r="G224" i="1"/>
  <c r="H224" i="1" s="1"/>
  <c r="G225" i="1"/>
  <c r="H225" i="1" s="1"/>
  <c r="G226" i="1"/>
  <c r="H226" i="1" s="1"/>
  <c r="G227" i="1"/>
  <c r="H227" i="1" s="1"/>
  <c r="G229" i="1"/>
  <c r="H229" i="1" s="1"/>
  <c r="G230" i="1"/>
  <c r="H230" i="1" s="1"/>
  <c r="G234" i="1"/>
  <c r="G237" i="1"/>
  <c r="H237" i="1" s="1"/>
  <c r="G238" i="1"/>
  <c r="H238" i="1" s="1"/>
  <c r="G239" i="1"/>
  <c r="H239" i="1" s="1"/>
  <c r="G240" i="1"/>
  <c r="H240" i="1" s="1"/>
  <c r="G241" i="1"/>
  <c r="H241" i="1" s="1"/>
  <c r="G243" i="1"/>
  <c r="H243" i="1" s="1"/>
  <c r="G244" i="1"/>
  <c r="H244" i="1" s="1"/>
  <c r="G247" i="1"/>
  <c r="H247" i="1" s="1"/>
  <c r="G248" i="1"/>
  <c r="H248" i="1" s="1"/>
  <c r="G249" i="1"/>
  <c r="H249" i="1" s="1"/>
  <c r="G250" i="1"/>
  <c r="H250" i="1" s="1"/>
  <c r="G252" i="1"/>
  <c r="H252" i="1" s="1"/>
  <c r="G253" i="1"/>
  <c r="H253" i="1" s="1"/>
  <c r="G254" i="1"/>
  <c r="H254" i="1" s="1"/>
  <c r="G255" i="1"/>
  <c r="H255" i="1" s="1"/>
  <c r="G256" i="1"/>
  <c r="H256" i="1" s="1"/>
  <c r="G258" i="1"/>
  <c r="H258" i="1" s="1"/>
  <c r="G259" i="1"/>
  <c r="H259" i="1" s="1"/>
  <c r="G262" i="1"/>
  <c r="H262" i="1" s="1"/>
  <c r="G264" i="1"/>
  <c r="H264" i="1" s="1"/>
  <c r="G266" i="1"/>
  <c r="H266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80" i="1"/>
  <c r="G281" i="1"/>
  <c r="H281" i="1" s="1"/>
  <c r="G282" i="1"/>
  <c r="G283" i="1"/>
  <c r="G284" i="1"/>
  <c r="G285" i="1"/>
  <c r="G286" i="1"/>
  <c r="G289" i="1"/>
  <c r="H289" i="1" s="1"/>
  <c r="G290" i="1"/>
  <c r="H290" i="1" s="1"/>
  <c r="G291" i="1"/>
  <c r="H291" i="1" s="1"/>
  <c r="G293" i="1"/>
  <c r="G295" i="1"/>
  <c r="G298" i="1"/>
  <c r="H298" i="1" s="1"/>
  <c r="G299" i="1"/>
  <c r="H299" i="1" s="1"/>
  <c r="G300" i="1"/>
  <c r="H300" i="1" s="1"/>
  <c r="G301" i="1"/>
  <c r="H301" i="1" s="1"/>
  <c r="G303" i="1"/>
  <c r="H303" i="1" s="1"/>
  <c r="G304" i="1"/>
  <c r="H304" i="1" s="1"/>
  <c r="G306" i="1"/>
  <c r="H306" i="1" s="1"/>
  <c r="G307" i="1"/>
  <c r="H307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8" i="1"/>
  <c r="H318" i="1" s="1"/>
  <c r="G319" i="1"/>
  <c r="H319" i="1" s="1"/>
  <c r="G321" i="1"/>
  <c r="H321" i="1" s="1"/>
  <c r="G322" i="1"/>
  <c r="H322" i="1" s="1"/>
  <c r="G325" i="1"/>
  <c r="H325" i="1" s="1"/>
  <c r="G326" i="1"/>
  <c r="H326" i="1" s="1"/>
  <c r="G327" i="1"/>
  <c r="H327" i="1" s="1"/>
  <c r="G328" i="1"/>
  <c r="H328" i="1" s="1"/>
  <c r="G330" i="1"/>
  <c r="H330" i="1" s="1"/>
  <c r="G331" i="1"/>
  <c r="H331" i="1" s="1"/>
  <c r="G332" i="1"/>
  <c r="H332" i="1" s="1"/>
  <c r="G333" i="1"/>
  <c r="H333" i="1" s="1"/>
  <c r="G335" i="1"/>
  <c r="H335" i="1" s="1"/>
  <c r="G336" i="1"/>
  <c r="H336" i="1" s="1"/>
  <c r="G339" i="1"/>
  <c r="H339" i="1" s="1"/>
  <c r="G340" i="1"/>
  <c r="H340" i="1" s="1"/>
  <c r="G341" i="1"/>
  <c r="H341" i="1" s="1"/>
  <c r="G343" i="1"/>
  <c r="H343" i="1" s="1"/>
  <c r="G344" i="1"/>
  <c r="H344" i="1" s="1"/>
  <c r="G345" i="1"/>
  <c r="H345" i="1" s="1"/>
  <c r="G346" i="1"/>
  <c r="H346" i="1" s="1"/>
  <c r="G348" i="1"/>
  <c r="H348" i="1" s="1"/>
  <c r="G349" i="1"/>
  <c r="H349" i="1" s="1"/>
  <c r="G353" i="1"/>
  <c r="G354" i="1"/>
  <c r="H354" i="1" s="1"/>
  <c r="G356" i="1"/>
  <c r="H356" i="1" s="1"/>
  <c r="G357" i="1"/>
  <c r="H357" i="1" s="1"/>
  <c r="G358" i="1"/>
  <c r="H358" i="1" s="1"/>
  <c r="G359" i="1"/>
  <c r="H359" i="1" s="1"/>
  <c r="G360" i="1"/>
  <c r="G361" i="1"/>
  <c r="G363" i="1"/>
  <c r="G364" i="1"/>
  <c r="H364" i="1" s="1"/>
  <c r="G367" i="1"/>
  <c r="H367" i="1" s="1"/>
  <c r="G368" i="1"/>
  <c r="H368" i="1" s="1"/>
  <c r="G370" i="1"/>
  <c r="H370" i="1" s="1"/>
  <c r="G371" i="1"/>
  <c r="H371" i="1" s="1"/>
  <c r="G372" i="1"/>
  <c r="H372" i="1" s="1"/>
  <c r="G373" i="1"/>
  <c r="G374" i="1"/>
  <c r="G375" i="1"/>
  <c r="G377" i="1"/>
  <c r="H377" i="1" s="1"/>
  <c r="G378" i="1"/>
  <c r="H378" i="1" s="1"/>
  <c r="G379" i="1"/>
  <c r="H379" i="1" s="1"/>
  <c r="G380" i="1"/>
  <c r="H380" i="1" s="1"/>
  <c r="G383" i="1"/>
  <c r="G384" i="1"/>
  <c r="H384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3" i="1"/>
  <c r="G394" i="1"/>
  <c r="H394" i="1" s="1"/>
  <c r="G395" i="1"/>
  <c r="H395" i="1" s="1"/>
  <c r="G396" i="1"/>
  <c r="H396" i="1" s="1"/>
  <c r="G399" i="1"/>
  <c r="H399" i="1" s="1"/>
  <c r="G400" i="1"/>
  <c r="H400" i="1" s="1"/>
  <c r="G402" i="1"/>
  <c r="H402" i="1" s="1"/>
  <c r="G403" i="1"/>
  <c r="G404" i="1"/>
  <c r="H404" i="1" s="1"/>
  <c r="G405" i="1"/>
  <c r="H405" i="1" s="1"/>
  <c r="G406" i="1"/>
  <c r="H406" i="1" s="1"/>
  <c r="G407" i="1"/>
  <c r="H407" i="1" s="1"/>
  <c r="G409" i="1"/>
  <c r="G410" i="1"/>
  <c r="H410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20" i="1"/>
  <c r="H420" i="1" s="1"/>
  <c r="G421" i="1"/>
  <c r="H421" i="1" s="1"/>
  <c r="G422" i="1"/>
  <c r="H422" i="1" s="1"/>
  <c r="G423" i="1"/>
  <c r="H423" i="1" s="1"/>
  <c r="G426" i="1"/>
  <c r="H426" i="1" s="1"/>
  <c r="G427" i="1"/>
  <c r="H427" i="1" s="1"/>
  <c r="G428" i="1"/>
  <c r="H428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7" i="1"/>
  <c r="H437" i="1" s="1"/>
  <c r="G438" i="1"/>
  <c r="G439" i="1"/>
  <c r="H439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9" i="1"/>
  <c r="H449" i="1" s="1"/>
  <c r="G450" i="1"/>
  <c r="H450" i="1" s="1"/>
  <c r="G456" i="1"/>
  <c r="H456" i="1" s="1"/>
  <c r="G458" i="1"/>
  <c r="H458" i="1" s="1"/>
  <c r="G459" i="1"/>
  <c r="G461" i="1"/>
  <c r="G462" i="1"/>
  <c r="G463" i="1"/>
  <c r="H463" i="1" s="1"/>
  <c r="G468" i="1"/>
  <c r="H468" i="1" s="1"/>
  <c r="G470" i="1"/>
  <c r="H470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9" i="1"/>
  <c r="H479" i="1" s="1"/>
  <c r="G482" i="1"/>
  <c r="H482" i="1" s="1"/>
  <c r="G484" i="1"/>
  <c r="H484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4" i="1"/>
  <c r="H494" i="1" s="1"/>
  <c r="G497" i="1"/>
  <c r="H497" i="1" s="1"/>
  <c r="G498" i="1"/>
  <c r="H498" i="1" s="1"/>
  <c r="G500" i="1"/>
  <c r="H500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10" i="1"/>
  <c r="H510" i="1" s="1"/>
  <c r="G511" i="1"/>
  <c r="H511" i="1" s="1"/>
  <c r="G512" i="1"/>
  <c r="H512" i="1" s="1"/>
  <c r="G543" i="1"/>
  <c r="H543" i="1" s="1"/>
  <c r="G544" i="1"/>
  <c r="H544" i="1" s="1"/>
  <c r="G545" i="1"/>
  <c r="G548" i="1"/>
  <c r="H548" i="1" s="1"/>
  <c r="G549" i="1"/>
  <c r="H549" i="1" s="1"/>
  <c r="G550" i="1"/>
  <c r="H550" i="1" s="1"/>
  <c r="G551" i="1"/>
  <c r="H551" i="1" s="1"/>
  <c r="G552" i="1"/>
  <c r="H552" i="1" s="1"/>
  <c r="G555" i="1"/>
  <c r="H555" i="1" s="1"/>
  <c r="G556" i="1"/>
  <c r="H556" i="1" s="1"/>
  <c r="G557" i="1"/>
  <c r="G560" i="1"/>
  <c r="H560" i="1" s="1"/>
  <c r="G561" i="1"/>
  <c r="H561" i="1" s="1"/>
  <c r="G562" i="1"/>
  <c r="H562" i="1" s="1"/>
  <c r="G570" i="1"/>
  <c r="H570" i="1" s="1"/>
  <c r="G571" i="1"/>
  <c r="H571" i="1" s="1"/>
  <c r="G572" i="1"/>
  <c r="H572" i="1" s="1"/>
  <c r="G575" i="1"/>
  <c r="H575" i="1" s="1"/>
  <c r="G576" i="1"/>
  <c r="H576" i="1" s="1"/>
  <c r="G577" i="1"/>
  <c r="H577" i="1" s="1"/>
  <c r="G580" i="1"/>
  <c r="H580" i="1" s="1"/>
  <c r="G582" i="1"/>
  <c r="H582" i="1" s="1"/>
  <c r="G583" i="1"/>
  <c r="H583" i="1" s="1"/>
  <c r="G584" i="1"/>
  <c r="H584" i="1" s="1"/>
  <c r="G587" i="1"/>
  <c r="H587" i="1" s="1"/>
  <c r="G588" i="1"/>
  <c r="H588" i="1" s="1"/>
  <c r="G589" i="1"/>
  <c r="H589" i="1" s="1"/>
  <c r="G592" i="1"/>
  <c r="H592" i="1" s="1"/>
  <c r="G593" i="1"/>
  <c r="H593" i="1" s="1"/>
  <c r="G594" i="1"/>
  <c r="G597" i="1"/>
  <c r="H597" i="1" s="1"/>
  <c r="G598" i="1"/>
  <c r="H598" i="1" s="1"/>
  <c r="G599" i="1"/>
  <c r="H599" i="1" s="1"/>
  <c r="G600" i="1"/>
  <c r="H600" i="1" s="1"/>
  <c r="G601" i="1"/>
  <c r="H601" i="1" s="1"/>
  <c r="G604" i="1"/>
  <c r="H604" i="1" s="1"/>
  <c r="G605" i="1"/>
  <c r="H605" i="1" s="1"/>
  <c r="G606" i="1"/>
  <c r="H606" i="1" s="1"/>
  <c r="G607" i="1"/>
  <c r="H607" i="1" s="1"/>
  <c r="G608" i="1"/>
  <c r="H608" i="1" s="1"/>
  <c r="C623" i="1" l="1"/>
  <c r="E158" i="1" l="1"/>
  <c r="D158" i="1"/>
  <c r="E85" i="1"/>
  <c r="D85" i="1"/>
  <c r="E73" i="1"/>
  <c r="D73" i="1"/>
  <c r="D609" i="1"/>
  <c r="E602" i="1"/>
  <c r="D602" i="1"/>
  <c r="E595" i="1"/>
  <c r="D595" i="1"/>
  <c r="E590" i="1"/>
  <c r="D590" i="1"/>
  <c r="E585" i="1"/>
  <c r="D585" i="1"/>
  <c r="E581" i="1"/>
  <c r="D581" i="1"/>
  <c r="E579" i="1"/>
  <c r="D579" i="1"/>
  <c r="E573" i="1"/>
  <c r="D573" i="1"/>
  <c r="E568" i="1"/>
  <c r="D568" i="1"/>
  <c r="E563" i="1"/>
  <c r="D563" i="1"/>
  <c r="E558" i="1"/>
  <c r="D558" i="1"/>
  <c r="E553" i="1"/>
  <c r="D553" i="1"/>
  <c r="G611" i="1"/>
  <c r="H611" i="1" s="1"/>
  <c r="G612" i="1"/>
  <c r="H612" i="1" s="1"/>
  <c r="E546" i="1"/>
  <c r="D546" i="1"/>
  <c r="E541" i="1"/>
  <c r="D541" i="1"/>
  <c r="E509" i="1"/>
  <c r="D509" i="1"/>
  <c r="E501" i="1"/>
  <c r="D501" i="1"/>
  <c r="E499" i="1"/>
  <c r="D499" i="1"/>
  <c r="E496" i="1"/>
  <c r="D496" i="1"/>
  <c r="E493" i="1"/>
  <c r="D493" i="1"/>
  <c r="E485" i="1"/>
  <c r="D485" i="1"/>
  <c r="E483" i="1"/>
  <c r="D483" i="1"/>
  <c r="E481" i="1"/>
  <c r="D481" i="1"/>
  <c r="E478" i="1"/>
  <c r="D478" i="1"/>
  <c r="E471" i="1"/>
  <c r="D471" i="1"/>
  <c r="E469" i="1"/>
  <c r="D469" i="1"/>
  <c r="E467" i="1"/>
  <c r="D467" i="1"/>
  <c r="E464" i="1"/>
  <c r="D464" i="1"/>
  <c r="E455" i="1"/>
  <c r="D455" i="1"/>
  <c r="E457" i="1"/>
  <c r="G465" i="1"/>
  <c r="H465" i="1" s="1"/>
  <c r="G452" i="1"/>
  <c r="H452" i="1" s="1"/>
  <c r="E441" i="1"/>
  <c r="E440" i="1" s="1"/>
  <c r="D441" i="1"/>
  <c r="D440" i="1" s="1"/>
  <c r="E429" i="1"/>
  <c r="D429" i="1"/>
  <c r="E436" i="1"/>
  <c r="D436" i="1"/>
  <c r="E425" i="1"/>
  <c r="D425" i="1"/>
  <c r="E419" i="1"/>
  <c r="D419" i="1"/>
  <c r="E412" i="1"/>
  <c r="D412" i="1"/>
  <c r="E408" i="1"/>
  <c r="D408" i="1"/>
  <c r="E401" i="1"/>
  <c r="D401" i="1"/>
  <c r="E398" i="1"/>
  <c r="D398" i="1"/>
  <c r="E392" i="1"/>
  <c r="D392" i="1"/>
  <c r="E385" i="1"/>
  <c r="D385" i="1"/>
  <c r="E382" i="1"/>
  <c r="D382" i="1"/>
  <c r="E376" i="1"/>
  <c r="D376" i="1"/>
  <c r="E369" i="1"/>
  <c r="D369" i="1"/>
  <c r="E366" i="1"/>
  <c r="D366" i="1"/>
  <c r="G233" i="1"/>
  <c r="H233" i="1" s="1"/>
  <c r="G235" i="1"/>
  <c r="H235" i="1" s="1"/>
  <c r="G135" i="1"/>
  <c r="H135" i="1" s="1"/>
  <c r="E134" i="1"/>
  <c r="D134" i="1"/>
  <c r="E88" i="1"/>
  <c r="D88" i="1"/>
  <c r="E104" i="1"/>
  <c r="D104" i="1"/>
  <c r="E107" i="1"/>
  <c r="D107" i="1"/>
  <c r="E109" i="1"/>
  <c r="D109" i="1"/>
  <c r="F111" i="1"/>
  <c r="G111" i="1" s="1"/>
  <c r="H111" i="1" s="1"/>
  <c r="E70" i="1"/>
  <c r="D70" i="1"/>
  <c r="E62" i="1"/>
  <c r="D62" i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10" i="1"/>
  <c r="F11" i="1"/>
  <c r="F12" i="1"/>
  <c r="F13" i="1"/>
  <c r="F14" i="1"/>
  <c r="F15" i="1"/>
  <c r="F9" i="1"/>
  <c r="E16" i="1"/>
  <c r="D16" i="1"/>
  <c r="C16" i="1"/>
  <c r="E7" i="1"/>
  <c r="D7" i="1"/>
  <c r="E362" i="1"/>
  <c r="D362" i="1"/>
  <c r="E355" i="1"/>
  <c r="D355" i="1"/>
  <c r="E352" i="1"/>
  <c r="D352" i="1"/>
  <c r="E347" i="1"/>
  <c r="D347" i="1"/>
  <c r="E342" i="1"/>
  <c r="D342" i="1"/>
  <c r="E338" i="1"/>
  <c r="D338" i="1"/>
  <c r="E334" i="1"/>
  <c r="D334" i="1"/>
  <c r="E329" i="1"/>
  <c r="D329" i="1"/>
  <c r="E324" i="1"/>
  <c r="D324" i="1"/>
  <c r="E320" i="1"/>
  <c r="D320" i="1"/>
  <c r="E317" i="1"/>
  <c r="D317" i="1"/>
  <c r="E309" i="1"/>
  <c r="D309" i="1"/>
  <c r="E305" i="1"/>
  <c r="D305" i="1"/>
  <c r="E302" i="1"/>
  <c r="D302" i="1"/>
  <c r="E297" i="1"/>
  <c r="D297" i="1"/>
  <c r="E294" i="1"/>
  <c r="D294" i="1"/>
  <c r="E292" i="1"/>
  <c r="D292" i="1"/>
  <c r="E288" i="1"/>
  <c r="D288" i="1"/>
  <c r="E279" i="1"/>
  <c r="D279" i="1"/>
  <c r="E267" i="1"/>
  <c r="D267" i="1"/>
  <c r="G263" i="1"/>
  <c r="H263" i="1" s="1"/>
  <c r="G265" i="1"/>
  <c r="H265" i="1" s="1"/>
  <c r="E261" i="1"/>
  <c r="D261" i="1"/>
  <c r="E257" i="1"/>
  <c r="D257" i="1"/>
  <c r="E251" i="1"/>
  <c r="D251" i="1"/>
  <c r="E246" i="1"/>
  <c r="D246" i="1"/>
  <c r="E242" i="1"/>
  <c r="D242" i="1"/>
  <c r="E236" i="1"/>
  <c r="D236" i="1"/>
  <c r="E232" i="1"/>
  <c r="D232" i="1"/>
  <c r="E228" i="1"/>
  <c r="D228" i="1"/>
  <c r="E223" i="1"/>
  <c r="D223" i="1"/>
  <c r="E218" i="1"/>
  <c r="D218" i="1"/>
  <c r="E214" i="1"/>
  <c r="E209" i="1"/>
  <c r="D209" i="1"/>
  <c r="E205" i="1"/>
  <c r="D205" i="1"/>
  <c r="E201" i="1"/>
  <c r="D201" i="1"/>
  <c r="E196" i="1"/>
  <c r="D196" i="1"/>
  <c r="E191" i="1"/>
  <c r="D191" i="1"/>
  <c r="E187" i="1"/>
  <c r="D187" i="1"/>
  <c r="E182" i="1"/>
  <c r="D182" i="1"/>
  <c r="E177" i="1"/>
  <c r="D177" i="1"/>
  <c r="C7" i="1"/>
  <c r="E163" i="1"/>
  <c r="D163" i="1"/>
  <c r="E156" i="1"/>
  <c r="D156" i="1"/>
  <c r="E151" i="1"/>
  <c r="D151" i="1"/>
  <c r="E128" i="1"/>
  <c r="D128" i="1"/>
  <c r="E125" i="1"/>
  <c r="D125" i="1"/>
  <c r="E118" i="1"/>
  <c r="D118" i="1"/>
  <c r="E25" i="1"/>
  <c r="D25" i="1"/>
  <c r="E31" i="1"/>
  <c r="D31" i="1"/>
  <c r="E38" i="1"/>
  <c r="D38" i="1"/>
  <c r="E45" i="1"/>
  <c r="D45" i="1"/>
  <c r="E52" i="1"/>
  <c r="D52" i="1"/>
  <c r="E76" i="1"/>
  <c r="D76" i="1"/>
  <c r="E78" i="1"/>
  <c r="D78" i="1"/>
  <c r="E411" i="1" l="1"/>
  <c r="D411" i="1"/>
  <c r="E287" i="1"/>
  <c r="D245" i="1"/>
  <c r="F73" i="1"/>
  <c r="G73" i="1" s="1"/>
  <c r="H73" i="1" s="1"/>
  <c r="F209" i="1"/>
  <c r="G209" i="1" s="1"/>
  <c r="H209" i="1" s="1"/>
  <c r="F228" i="1"/>
  <c r="G228" i="1" s="1"/>
  <c r="H228" i="1" s="1"/>
  <c r="F436" i="1"/>
  <c r="F496" i="1"/>
  <c r="G496" i="1" s="1"/>
  <c r="H496" i="1" s="1"/>
  <c r="F602" i="1"/>
  <c r="G602" i="1" s="1"/>
  <c r="F455" i="1"/>
  <c r="G455" i="1" s="1"/>
  <c r="H455" i="1" s="1"/>
  <c r="F467" i="1"/>
  <c r="G467" i="1" s="1"/>
  <c r="H467" i="1" s="1"/>
  <c r="F493" i="1"/>
  <c r="G493" i="1" s="1"/>
  <c r="H493" i="1" s="1"/>
  <c r="F499" i="1"/>
  <c r="G499" i="1" s="1"/>
  <c r="H499" i="1" s="1"/>
  <c r="F509" i="1"/>
  <c r="G509" i="1" s="1"/>
  <c r="H509" i="1" s="1"/>
  <c r="F85" i="1"/>
  <c r="G85" i="1" s="1"/>
  <c r="H85" i="1" s="1"/>
  <c r="F369" i="1"/>
  <c r="F366" i="1"/>
  <c r="G366" i="1" s="1"/>
  <c r="H366" i="1" s="1"/>
  <c r="F485" i="1"/>
  <c r="G485" i="1" s="1"/>
  <c r="H485" i="1" s="1"/>
  <c r="F457" i="1"/>
  <c r="G457" i="1" s="1"/>
  <c r="H457" i="1" s="1"/>
  <c r="F352" i="1"/>
  <c r="G352" i="1" s="1"/>
  <c r="H352" i="1" s="1"/>
  <c r="D190" i="1"/>
  <c r="E480" i="1"/>
  <c r="F62" i="1"/>
  <c r="G62" i="1" s="1"/>
  <c r="H62" i="1" s="1"/>
  <c r="F469" i="1"/>
  <c r="G469" i="1" s="1"/>
  <c r="H469" i="1" s="1"/>
  <c r="F425" i="1"/>
  <c r="G425" i="1" s="1"/>
  <c r="H425" i="1" s="1"/>
  <c r="F382" i="1"/>
  <c r="G382" i="1" s="1"/>
  <c r="H382" i="1" s="1"/>
  <c r="F464" i="1"/>
  <c r="G464" i="1" s="1"/>
  <c r="H464" i="1" s="1"/>
  <c r="E308" i="1"/>
  <c r="E337" i="1"/>
  <c r="E495" i="1"/>
  <c r="E296" i="1"/>
  <c r="F78" i="1"/>
  <c r="G78" i="1" s="1"/>
  <c r="H78" i="1" s="1"/>
  <c r="F45" i="1"/>
  <c r="F118" i="1"/>
  <c r="G118" i="1" s="1"/>
  <c r="H118" i="1" s="1"/>
  <c r="F151" i="1"/>
  <c r="G151" i="1" s="1"/>
  <c r="H151" i="1" s="1"/>
  <c r="E148" i="1"/>
  <c r="F167" i="1"/>
  <c r="G167" i="1" s="1"/>
  <c r="H167" i="1" s="1"/>
  <c r="F177" i="1"/>
  <c r="G177" i="1" s="1"/>
  <c r="H177" i="1" s="1"/>
  <c r="E176" i="1"/>
  <c r="F196" i="1"/>
  <c r="G196" i="1" s="1"/>
  <c r="H196" i="1" s="1"/>
  <c r="F214" i="1"/>
  <c r="G214" i="1" s="1"/>
  <c r="H214" i="1" s="1"/>
  <c r="E217" i="1"/>
  <c r="F279" i="1"/>
  <c r="F288" i="1"/>
  <c r="F294" i="1"/>
  <c r="G294" i="1" s="1"/>
  <c r="F302" i="1"/>
  <c r="F309" i="1"/>
  <c r="F320" i="1"/>
  <c r="F338" i="1"/>
  <c r="G338" i="1" s="1"/>
  <c r="H338" i="1" s="1"/>
  <c r="F347" i="1"/>
  <c r="G347" i="1" s="1"/>
  <c r="H347" i="1" s="1"/>
  <c r="E61" i="1"/>
  <c r="F107" i="1"/>
  <c r="G107" i="1" s="1"/>
  <c r="H107" i="1" s="1"/>
  <c r="D84" i="1"/>
  <c r="E365" i="1"/>
  <c r="F563" i="1"/>
  <c r="F573" i="1"/>
  <c r="G573" i="1" s="1"/>
  <c r="F76" i="1"/>
  <c r="G76" i="1" s="1"/>
  <c r="H76" i="1" s="1"/>
  <c r="F52" i="1"/>
  <c r="F38" i="1"/>
  <c r="F25" i="1"/>
  <c r="F128" i="1"/>
  <c r="G128" i="1" s="1"/>
  <c r="H128" i="1" s="1"/>
  <c r="F187" i="1"/>
  <c r="G187" i="1" s="1"/>
  <c r="F223" i="1"/>
  <c r="G223" i="1" s="1"/>
  <c r="H223" i="1" s="1"/>
  <c r="F232" i="1"/>
  <c r="G232" i="1" s="1"/>
  <c r="H232" i="1" s="1"/>
  <c r="F257" i="1"/>
  <c r="G257" i="1" s="1"/>
  <c r="H257" i="1" s="1"/>
  <c r="F267" i="1"/>
  <c r="F292" i="1"/>
  <c r="G292" i="1" s="1"/>
  <c r="F297" i="1"/>
  <c r="F305" i="1"/>
  <c r="F317" i="1"/>
  <c r="F342" i="1"/>
  <c r="G342" i="1" s="1"/>
  <c r="H342" i="1" s="1"/>
  <c r="F16" i="1"/>
  <c r="G16" i="1" s="1"/>
  <c r="H16" i="1" s="1"/>
  <c r="F109" i="1"/>
  <c r="G109" i="1" s="1"/>
  <c r="H109" i="1" s="1"/>
  <c r="F104" i="1"/>
  <c r="G104" i="1" s="1"/>
  <c r="H104" i="1" s="1"/>
  <c r="F478" i="1"/>
  <c r="G478" i="1" s="1"/>
  <c r="H478" i="1" s="1"/>
  <c r="F541" i="1"/>
  <c r="G541" i="1" s="1"/>
  <c r="H541" i="1" s="1"/>
  <c r="F579" i="1"/>
  <c r="G579" i="1" s="1"/>
  <c r="H579" i="1" s="1"/>
  <c r="F585" i="1"/>
  <c r="G585" i="1" s="1"/>
  <c r="H585" i="1" s="1"/>
  <c r="F158" i="1"/>
  <c r="G158" i="1" s="1"/>
  <c r="H158" i="1" s="1"/>
  <c r="F242" i="1"/>
  <c r="G242" i="1" s="1"/>
  <c r="H242" i="1" s="1"/>
  <c r="F236" i="1"/>
  <c r="G236" i="1" s="1"/>
  <c r="H236" i="1" s="1"/>
  <c r="F362" i="1"/>
  <c r="G362" i="1" s="1"/>
  <c r="H362" i="1" s="1"/>
  <c r="F31" i="1"/>
  <c r="H149" i="1"/>
  <c r="G566" i="1"/>
  <c r="H566" i="1" s="1"/>
  <c r="D204" i="1"/>
  <c r="D495" i="1"/>
  <c r="F501" i="1"/>
  <c r="G501" i="1" s="1"/>
  <c r="H501" i="1" s="1"/>
  <c r="G586" i="1"/>
  <c r="H586" i="1" s="1"/>
  <c r="G565" i="1"/>
  <c r="H565" i="1" s="1"/>
  <c r="G554" i="1"/>
  <c r="H554" i="1" s="1"/>
  <c r="D217" i="1"/>
  <c r="D260" i="1"/>
  <c r="F261" i="1"/>
  <c r="D323" i="1"/>
  <c r="G596" i="1"/>
  <c r="H596" i="1" s="1"/>
  <c r="G569" i="1"/>
  <c r="H569" i="1" s="1"/>
  <c r="G547" i="1"/>
  <c r="H547" i="1" s="1"/>
  <c r="D117" i="1"/>
  <c r="D116" i="1" s="1"/>
  <c r="D296" i="1"/>
  <c r="D337" i="1"/>
  <c r="D365" i="1"/>
  <c r="D381" i="1"/>
  <c r="F385" i="1"/>
  <c r="G385" i="1" s="1"/>
  <c r="H385" i="1" s="1"/>
  <c r="D480" i="1"/>
  <c r="F483" i="1"/>
  <c r="G483" i="1" s="1"/>
  <c r="H483" i="1" s="1"/>
  <c r="F590" i="1"/>
  <c r="G559" i="1"/>
  <c r="H559" i="1" s="1"/>
  <c r="D287" i="1"/>
  <c r="D308" i="1"/>
  <c r="D578" i="1"/>
  <c r="F581" i="1"/>
  <c r="G581" i="1" s="1"/>
  <c r="H581" i="1" s="1"/>
  <c r="D162" i="1"/>
  <c r="F163" i="1"/>
  <c r="G163" i="1" s="1"/>
  <c r="H163" i="1" s="1"/>
  <c r="G603" i="1"/>
  <c r="H603" i="1" s="1"/>
  <c r="G574" i="1"/>
  <c r="H574" i="1" s="1"/>
  <c r="E162" i="1"/>
  <c r="F191" i="1"/>
  <c r="G191" i="1" s="1"/>
  <c r="H191" i="1" s="1"/>
  <c r="F125" i="1"/>
  <c r="G125" i="1" s="1"/>
  <c r="H125" i="1" s="1"/>
  <c r="F156" i="1"/>
  <c r="G156" i="1" s="1"/>
  <c r="H156" i="1" s="1"/>
  <c r="G172" i="1"/>
  <c r="H172" i="1" s="1"/>
  <c r="F182" i="1"/>
  <c r="G182" i="1" s="1"/>
  <c r="H182" i="1" s="1"/>
  <c r="F201" i="1"/>
  <c r="G201" i="1" s="1"/>
  <c r="F205" i="1"/>
  <c r="G205" i="1" s="1"/>
  <c r="H205" i="1" s="1"/>
  <c r="E231" i="1"/>
  <c r="F251" i="1"/>
  <c r="G251" i="1" s="1"/>
  <c r="H251" i="1" s="1"/>
  <c r="E260" i="1"/>
  <c r="D351" i="1"/>
  <c r="F355" i="1"/>
  <c r="G355" i="1" s="1"/>
  <c r="H355" i="1" s="1"/>
  <c r="G591" i="1"/>
  <c r="H591" i="1" s="1"/>
  <c r="G567" i="1"/>
  <c r="H567" i="1" s="1"/>
  <c r="F7" i="1"/>
  <c r="G7" i="1" s="1"/>
  <c r="H7" i="1" s="1"/>
  <c r="F70" i="1"/>
  <c r="G70" i="1" s="1"/>
  <c r="H70" i="1" s="1"/>
  <c r="F134" i="1"/>
  <c r="D176" i="1"/>
  <c r="F398" i="1"/>
  <c r="G398" i="1" s="1"/>
  <c r="H398" i="1" s="1"/>
  <c r="F408" i="1"/>
  <c r="G408" i="1" s="1"/>
  <c r="H408" i="1" s="1"/>
  <c r="F429" i="1"/>
  <c r="G429" i="1" s="1"/>
  <c r="H429" i="1" s="1"/>
  <c r="F471" i="1"/>
  <c r="G471" i="1" s="1"/>
  <c r="H471" i="1" s="1"/>
  <c r="F481" i="1"/>
  <c r="G481" i="1" s="1"/>
  <c r="H481" i="1" s="1"/>
  <c r="G542" i="1"/>
  <c r="H542" i="1" s="1"/>
  <c r="E578" i="1"/>
  <c r="F595" i="1"/>
  <c r="D61" i="1"/>
  <c r="D148" i="1"/>
  <c r="F88" i="1"/>
  <c r="G88" i="1" s="1"/>
  <c r="H88" i="1" s="1"/>
  <c r="E84" i="1"/>
  <c r="F376" i="1"/>
  <c r="F392" i="1"/>
  <c r="G392" i="1" s="1"/>
  <c r="H392" i="1" s="1"/>
  <c r="E190" i="1"/>
  <c r="F553" i="1"/>
  <c r="E381" i="1"/>
  <c r="F441" i="1"/>
  <c r="G441" i="1" s="1"/>
  <c r="H441" i="1" s="1"/>
  <c r="F419" i="1"/>
  <c r="F412" i="1"/>
  <c r="G412" i="1" s="1"/>
  <c r="H412" i="1" s="1"/>
  <c r="F246" i="1"/>
  <c r="G246" i="1" s="1"/>
  <c r="H246" i="1" s="1"/>
  <c r="F218" i="1"/>
  <c r="G218" i="1" s="1"/>
  <c r="H218" i="1" s="1"/>
  <c r="E245" i="1"/>
  <c r="F401" i="1"/>
  <c r="G401" i="1" s="1"/>
  <c r="H401" i="1" s="1"/>
  <c r="F568" i="1"/>
  <c r="F558" i="1"/>
  <c r="F546" i="1"/>
  <c r="E204" i="1"/>
  <c r="F334" i="1"/>
  <c r="F329" i="1"/>
  <c r="G329" i="1" s="1"/>
  <c r="H329" i="1" s="1"/>
  <c r="F324" i="1"/>
  <c r="E323" i="1"/>
  <c r="D231" i="1"/>
  <c r="G460" i="1"/>
  <c r="H460" i="1" s="1"/>
  <c r="D454" i="1"/>
  <c r="C148" i="1"/>
  <c r="C61" i="1"/>
  <c r="E454" i="1"/>
  <c r="E351" i="1"/>
  <c r="E117" i="1"/>
  <c r="E466" i="1"/>
  <c r="D466" i="1"/>
  <c r="D424" i="1"/>
  <c r="E424" i="1"/>
  <c r="D397" i="1"/>
  <c r="E397" i="1"/>
  <c r="C162" i="1"/>
  <c r="E350" i="1" l="1"/>
  <c r="D147" i="1"/>
  <c r="D350" i="1"/>
  <c r="E147" i="1"/>
  <c r="F245" i="1"/>
  <c r="G245" i="1" s="1"/>
  <c r="H245" i="1" s="1"/>
  <c r="F287" i="1"/>
  <c r="F84" i="1"/>
  <c r="G84" i="1" s="1"/>
  <c r="H84" i="1" s="1"/>
  <c r="F148" i="1"/>
  <c r="G148" i="1" s="1"/>
  <c r="H148" i="1" s="1"/>
  <c r="G595" i="1"/>
  <c r="H595" i="1" s="1"/>
  <c r="F217" i="1"/>
  <c r="G217" i="1" s="1"/>
  <c r="H217" i="1" s="1"/>
  <c r="F176" i="1"/>
  <c r="G176" i="1" s="1"/>
  <c r="H176" i="1" s="1"/>
  <c r="F365" i="1"/>
  <c r="F190" i="1"/>
  <c r="G190" i="1" s="1"/>
  <c r="H190" i="1" s="1"/>
  <c r="F480" i="1"/>
  <c r="G480" i="1" s="1"/>
  <c r="H480" i="1" s="1"/>
  <c r="F61" i="1"/>
  <c r="G61" i="1" s="1"/>
  <c r="H61" i="1" s="1"/>
  <c r="F337" i="1"/>
  <c r="G337" i="1" s="1"/>
  <c r="H337" i="1" s="1"/>
  <c r="G546" i="1"/>
  <c r="H546" i="1" s="1"/>
  <c r="G553" i="1"/>
  <c r="H553" i="1" s="1"/>
  <c r="F260" i="1"/>
  <c r="F411" i="1"/>
  <c r="F296" i="1"/>
  <c r="F308" i="1"/>
  <c r="G590" i="1"/>
  <c r="H590" i="1" s="1"/>
  <c r="F495" i="1"/>
  <c r="G495" i="1" s="1"/>
  <c r="H495" i="1" s="1"/>
  <c r="F204" i="1"/>
  <c r="G204" i="1" s="1"/>
  <c r="H204" i="1" s="1"/>
  <c r="G419" i="1"/>
  <c r="H419" i="1" s="1"/>
  <c r="F231" i="1"/>
  <c r="G231" i="1" s="1"/>
  <c r="H231" i="1" s="1"/>
  <c r="F162" i="1"/>
  <c r="G162" i="1" s="1"/>
  <c r="H162" i="1" s="1"/>
  <c r="G288" i="1"/>
  <c r="H288" i="1" s="1"/>
  <c r="G309" i="1"/>
  <c r="H309" i="1" s="1"/>
  <c r="G564" i="1"/>
  <c r="H564" i="1" s="1"/>
  <c r="G376" i="1"/>
  <c r="H376" i="1" s="1"/>
  <c r="F578" i="1"/>
  <c r="G578" i="1" s="1"/>
  <c r="H578" i="1" s="1"/>
  <c r="G302" i="1"/>
  <c r="H302" i="1" s="1"/>
  <c r="G317" i="1"/>
  <c r="H317" i="1" s="1"/>
  <c r="F424" i="1"/>
  <c r="F117" i="1"/>
  <c r="G334" i="1"/>
  <c r="H334" i="1" s="1"/>
  <c r="G558" i="1"/>
  <c r="H558" i="1" s="1"/>
  <c r="G267" i="1"/>
  <c r="H267" i="1" s="1"/>
  <c r="G297" i="1"/>
  <c r="H297" i="1" s="1"/>
  <c r="G320" i="1"/>
  <c r="H320" i="1" s="1"/>
  <c r="G436" i="1"/>
  <c r="H436" i="1" s="1"/>
  <c r="F454" i="1"/>
  <c r="G454" i="1" s="1"/>
  <c r="H454" i="1" s="1"/>
  <c r="G568" i="1"/>
  <c r="H568" i="1" s="1"/>
  <c r="F351" i="1"/>
  <c r="G351" i="1" s="1"/>
  <c r="H351" i="1" s="1"/>
  <c r="H602" i="1"/>
  <c r="G279" i="1"/>
  <c r="H279" i="1" s="1"/>
  <c r="G305" i="1"/>
  <c r="H305" i="1" s="1"/>
  <c r="G369" i="1"/>
  <c r="H369" i="1" s="1"/>
  <c r="F466" i="1"/>
  <c r="G466" i="1" s="1"/>
  <c r="H466" i="1" s="1"/>
  <c r="D540" i="1"/>
  <c r="F323" i="1"/>
  <c r="G324" i="1"/>
  <c r="H324" i="1" s="1"/>
  <c r="F381" i="1"/>
  <c r="G381" i="1" s="1"/>
  <c r="H381" i="1" s="1"/>
  <c r="H573" i="1"/>
  <c r="E116" i="1"/>
  <c r="F116" i="1" s="1"/>
  <c r="F397" i="1"/>
  <c r="G397" i="1" s="1"/>
  <c r="H397" i="1" s="1"/>
  <c r="G261" i="1"/>
  <c r="H261" i="1" s="1"/>
  <c r="D60" i="1"/>
  <c r="D6" i="1" s="1"/>
  <c r="D112" i="1" s="1"/>
  <c r="E60" i="1"/>
  <c r="C60" i="1"/>
  <c r="G365" i="1" l="1"/>
  <c r="H365" i="1" s="1"/>
  <c r="G260" i="1"/>
  <c r="H260" i="1" s="1"/>
  <c r="G563" i="1"/>
  <c r="H563" i="1" s="1"/>
  <c r="G323" i="1"/>
  <c r="H323" i="1" s="1"/>
  <c r="G424" i="1"/>
  <c r="H424" i="1" s="1"/>
  <c r="G296" i="1"/>
  <c r="H296" i="1" s="1"/>
  <c r="C147" i="1"/>
  <c r="G411" i="1"/>
  <c r="H411" i="1" s="1"/>
  <c r="G287" i="1"/>
  <c r="H287" i="1" s="1"/>
  <c r="G308" i="1"/>
  <c r="H308" i="1" s="1"/>
  <c r="E6" i="1"/>
  <c r="F60" i="1"/>
  <c r="G60" i="1" s="1"/>
  <c r="H60" i="1" s="1"/>
  <c r="F147" i="1"/>
  <c r="E112" i="1" l="1"/>
  <c r="F6" i="1"/>
  <c r="C52" i="1"/>
  <c r="C45" i="1"/>
  <c r="C38" i="1"/>
  <c r="C31" i="1"/>
  <c r="C25" i="1"/>
  <c r="F18" i="1"/>
  <c r="G14" i="1"/>
  <c r="H14" i="1" s="1"/>
  <c r="G13" i="1"/>
  <c r="H13" i="1" s="1"/>
  <c r="G12" i="1"/>
  <c r="H12" i="1" s="1"/>
  <c r="G11" i="1"/>
  <c r="H11" i="1" s="1"/>
  <c r="G10" i="1"/>
  <c r="H10" i="1" s="1"/>
  <c r="C6" i="1" l="1"/>
  <c r="C112" i="1" s="1"/>
  <c r="G52" i="1"/>
  <c r="H52" i="1" s="1"/>
  <c r="G31" i="1"/>
  <c r="H31" i="1" s="1"/>
  <c r="G38" i="1"/>
  <c r="H38" i="1" s="1"/>
  <c r="G45" i="1"/>
  <c r="H45" i="1" s="1"/>
  <c r="G134" i="1"/>
  <c r="H134" i="1" s="1"/>
  <c r="F112" i="1"/>
  <c r="G147" i="1"/>
  <c r="H147" i="1" s="1"/>
  <c r="G18" i="1"/>
  <c r="H18" i="1" s="1"/>
  <c r="G25" i="1"/>
  <c r="H25" i="1" s="1"/>
  <c r="G9" i="1"/>
  <c r="H9" i="1" s="1"/>
  <c r="G15" i="1"/>
  <c r="H15" i="1" s="1"/>
  <c r="G117" i="1" l="1"/>
  <c r="H117" i="1" s="1"/>
  <c r="C116" i="1"/>
  <c r="G112" i="1"/>
  <c r="H112" i="1" s="1"/>
  <c r="G6" i="1"/>
  <c r="H6" i="1" s="1"/>
  <c r="C613" i="1" l="1"/>
  <c r="G116" i="1"/>
  <c r="H116" i="1" s="1"/>
  <c r="C615" i="1" l="1"/>
  <c r="F113" i="1"/>
  <c r="D613" i="1"/>
  <c r="D615" i="1" s="1"/>
  <c r="G451" i="1" l="1"/>
  <c r="H451" i="1" s="1"/>
  <c r="F440" i="1" l="1"/>
  <c r="F350" i="1"/>
  <c r="G453" i="1"/>
  <c r="G448" i="1" l="1"/>
  <c r="H448" i="1" s="1"/>
  <c r="G440" i="1" l="1"/>
  <c r="H440" i="1" s="1"/>
  <c r="G350" i="1" l="1"/>
  <c r="H350" i="1" s="1"/>
  <c r="F610" i="1"/>
  <c r="G610" i="1" s="1"/>
  <c r="H610" i="1" s="1"/>
  <c r="E609" i="1"/>
  <c r="E540" i="1" s="1"/>
  <c r="F540" i="1" l="1"/>
  <c r="G540" i="1" s="1"/>
  <c r="H540" i="1" s="1"/>
  <c r="E613" i="1"/>
  <c r="F609" i="1"/>
  <c r="G609" i="1" s="1"/>
  <c r="H609" i="1" s="1"/>
  <c r="E615" i="1" l="1"/>
  <c r="F613" i="1"/>
  <c r="F615" i="1" l="1"/>
  <c r="G615" i="1" s="1"/>
  <c r="G613" i="1"/>
  <c r="F614" i="1" l="1"/>
  <c r="H613" i="1"/>
  <c r="F616" i="1"/>
  <c r="H615" i="1"/>
</calcChain>
</file>

<file path=xl/sharedStrings.xml><?xml version="1.0" encoding="utf-8"?>
<sst xmlns="http://schemas.openxmlformats.org/spreadsheetml/2006/main" count="795" uniqueCount="344">
  <si>
    <t>KODE/AKUN</t>
  </si>
  <si>
    <t>PAGU</t>
  </si>
  <si>
    <t>S/D BULAN</t>
  </si>
  <si>
    <t>BULAN INI</t>
  </si>
  <si>
    <t>JUMLAH</t>
  </si>
  <si>
    <t>SISA</t>
  </si>
  <si>
    <t>LALU</t>
  </si>
  <si>
    <t>2079,994,002</t>
  </si>
  <si>
    <t>Operasional dan Pemeliharaan kantor</t>
  </si>
  <si>
    <t>Belanja Keperluan Perkantoran</t>
  </si>
  <si>
    <t xml:space="preserve">A </t>
  </si>
  <si>
    <t>( Pengiriman surat, fotokopi, keperluan sehari-hari)</t>
  </si>
  <si>
    <t>Semarang</t>
  </si>
  <si>
    <t>Purwokerto</t>
  </si>
  <si>
    <t>Pekalongan</t>
  </si>
  <si>
    <t>Blora</t>
  </si>
  <si>
    <t>Magelang</t>
  </si>
  <si>
    <t>Tegal</t>
  </si>
  <si>
    <t>Kendal</t>
  </si>
  <si>
    <t>Belanja Barang Persediaan Barang Konsumsi</t>
  </si>
  <si>
    <t>( Barang cetakan, bantuan ATK Prodi )</t>
  </si>
  <si>
    <t>Belanja Biaya Pemeliharaan Gedung dan Bangunan lainnya ( Pemeliharaan Halaman Gedung )</t>
  </si>
  <si>
    <t>Pemeliharaan Peralatan antor dan Mesin ( Inventaris, AC, dll)</t>
  </si>
  <si>
    <t>C</t>
  </si>
  <si>
    <t>Pemeliharaan dan Operasional Kendaraan Bermotor</t>
  </si>
  <si>
    <t>Operasiona Perkantoran(Belanja Perjalanan Biasa)</t>
  </si>
  <si>
    <t>E</t>
  </si>
  <si>
    <t>Belanja Biaya Pemeliharaan Gedung dan Bangunan</t>
  </si>
  <si>
    <t>G</t>
  </si>
  <si>
    <t>2077.006.</t>
  </si>
  <si>
    <t>KELAS RPL</t>
  </si>
  <si>
    <t>052</t>
  </si>
  <si>
    <t>PELAKSANAAN PROGRAM PERCEPATAN PEND.TEG.KES.</t>
  </si>
  <si>
    <t>AA</t>
  </si>
  <si>
    <t>Belanja Bahan</t>
  </si>
  <si>
    <t>Honor Out kegiatan</t>
  </si>
  <si>
    <t>Belanja jasa lainnya</t>
  </si>
  <si>
    <t>Belanja Perjalanan dinas biasa</t>
  </si>
  <si>
    <t>AB</t>
  </si>
  <si>
    <t>JUMLAH RM</t>
  </si>
  <si>
    <t>Persentasi Realisasi RM</t>
  </si>
  <si>
    <t>Pembinaan dan Pengelolaan Pendidikan Tinggi</t>
  </si>
  <si>
    <t>5034.501.001</t>
  </si>
  <si>
    <t>Mahasiswa yang dididik pada Jurusan Keperawatan</t>
  </si>
  <si>
    <t>051</t>
  </si>
  <si>
    <t>Pelaksanaan Persiapan</t>
  </si>
  <si>
    <t>A</t>
  </si>
  <si>
    <t>Jurusan Keperawatan</t>
  </si>
  <si>
    <t>Belanja Perjalanan</t>
  </si>
  <si>
    <t>Pembelajaran  Teori dan Pratikum</t>
  </si>
  <si>
    <t>Manajemen Jurusan Keperawatan</t>
  </si>
  <si>
    <t>Prodi D.III Keperawatan Semarang</t>
  </si>
  <si>
    <t>Prodi D.III Keperawatan Purwokerto</t>
  </si>
  <si>
    <t>053</t>
  </si>
  <si>
    <t>Praktek Kerja Lapangan</t>
  </si>
  <si>
    <t>054</t>
  </si>
  <si>
    <t>JUMLAH BLU</t>
  </si>
  <si>
    <t>PERSENTASE BLU</t>
  </si>
  <si>
    <t>TOTAL ( RM + BLU )</t>
  </si>
  <si>
    <t>PERSENTASE TOTAL</t>
  </si>
  <si>
    <t xml:space="preserve">Listrik </t>
  </si>
  <si>
    <t>Semarang, …………………………………………………2020</t>
  </si>
  <si>
    <t xml:space="preserve">Speedy  bulan  </t>
  </si>
  <si>
    <t xml:space="preserve">PDAM  Bulan  </t>
  </si>
  <si>
    <t>Suharto,SPd,MN</t>
  </si>
  <si>
    <t>NIP.196605101986031001</t>
  </si>
  <si>
    <t>Ketua Jurusan Kep.Semarang</t>
  </si>
  <si>
    <t xml:space="preserve">REALISASI ANGGARAN JURUSAN KEPERAWATAN </t>
  </si>
  <si>
    <t>KETERANGAN</t>
  </si>
  <si>
    <t xml:space="preserve">Uang makan bulan </t>
  </si>
  <si>
    <t>B</t>
  </si>
  <si>
    <t>Konsumsi PelaksanaanAsesment</t>
  </si>
  <si>
    <t>Konsumsi PPSM</t>
  </si>
  <si>
    <t>Konsumsi Rapat PPSM</t>
  </si>
  <si>
    <t>Penggandaan modul mata ajar</t>
  </si>
  <si>
    <t>Penggandaan RPS RPP dan Kontrak Belajar</t>
  </si>
  <si>
    <t>Penggandaan buku panduan praktek</t>
  </si>
  <si>
    <t>Konsumsi rapat monev PBM</t>
  </si>
  <si>
    <t>Konsumsi  ujian proposal KTI</t>
  </si>
  <si>
    <t>Penggandaan Instrumen ujian OSCA</t>
  </si>
  <si>
    <t>Penggandaan Ujian Tulis</t>
  </si>
  <si>
    <t>Cetak buku panduan KTI</t>
  </si>
  <si>
    <t>Konsumsi Yudisium</t>
  </si>
  <si>
    <t>Konsumsi Ujian Sidang KTI</t>
  </si>
  <si>
    <t>HonorDosen tamu</t>
  </si>
  <si>
    <t>Honor dosen tidak tetap</t>
  </si>
  <si>
    <t>Belanja Honor Out kegiatan</t>
  </si>
  <si>
    <t>Biaya lahan praktek</t>
  </si>
  <si>
    <t>Transport dosen tamu</t>
  </si>
  <si>
    <t>Transport dosen tidak tetap</t>
  </si>
  <si>
    <t>Uang harian</t>
  </si>
  <si>
    <t>Transport rapat koordinasi</t>
  </si>
  <si>
    <t>Konsumsi rapat PBM</t>
  </si>
  <si>
    <t>Penggandaan buku panduan praktek klinik</t>
  </si>
  <si>
    <t>Penggandaan materi Workshop</t>
  </si>
  <si>
    <t>Spanduk, Backdrop Workshop</t>
  </si>
  <si>
    <t>Sewa Gedung</t>
  </si>
  <si>
    <t xml:space="preserve">Sewa Sound dan Kursi </t>
  </si>
  <si>
    <t>Penggandaan RPS dan Kontrak Belajar</t>
  </si>
  <si>
    <t>Konsumsi rapat pembelajaran PBM tingkat Prodi</t>
  </si>
  <si>
    <t>Honor koreksi lembar jawab</t>
  </si>
  <si>
    <t>Honor Dosen tidak tetap</t>
  </si>
  <si>
    <t>Honor Dosen Tamu</t>
  </si>
  <si>
    <t xml:space="preserve">Honor DTT pembuatan soal </t>
  </si>
  <si>
    <t>Transport  Dosen tidak tetap</t>
  </si>
  <si>
    <t>Transport Dosen Tamu</t>
  </si>
  <si>
    <t>Honor narasumber kegiatan pra klinik</t>
  </si>
  <si>
    <t xml:space="preserve">Penggandaan instrumen ujian/evaluasi </t>
  </si>
  <si>
    <t>Penggandaan materi EBP</t>
  </si>
  <si>
    <t xml:space="preserve"> Penggandaan materi pra klinik</t>
  </si>
  <si>
    <t xml:space="preserve">Penggandaan buku monitoring praktek profesi </t>
  </si>
  <si>
    <t>Penggandaan buku panduan praktek profesi</t>
  </si>
  <si>
    <t>Honor pembuatan TO Ukom</t>
  </si>
  <si>
    <t>Honor dosen tamu TO Ukom</t>
  </si>
  <si>
    <t>Honor Koreksi Soal Panum dan OSCA</t>
  </si>
  <si>
    <t>Honor dosen tamu pengembangan karakter</t>
  </si>
  <si>
    <t>honor dosen tamu EBP</t>
  </si>
  <si>
    <t>Honor dosen tamu Panel Expert</t>
  </si>
  <si>
    <t>Honor DTT Panum dan OSCA</t>
  </si>
  <si>
    <t xml:space="preserve">Honor DTT pengkayaan materi </t>
  </si>
  <si>
    <t xml:space="preserve">Honor koreksi matrikulasi </t>
  </si>
  <si>
    <t>Honor pembuatan soal matrikulasi</t>
  </si>
  <si>
    <t xml:space="preserve"> transport dosen tamu TO Ukom</t>
  </si>
  <si>
    <t>Transport DTT Panum dan OSCA</t>
  </si>
  <si>
    <t xml:space="preserve">Transport pengembangan karakter </t>
  </si>
  <si>
    <t xml:space="preserve"> transport dosen tamu kegiatan pra klinik </t>
  </si>
  <si>
    <t>Transport dosen tamu EBP</t>
  </si>
  <si>
    <t xml:space="preserve"> Transport dosen tamu Panel Expert</t>
  </si>
  <si>
    <t>Transport DTT pengkayaan materi/matrikulasi</t>
  </si>
  <si>
    <t>525112</t>
  </si>
  <si>
    <t xml:space="preserve">Belanja Barang </t>
  </si>
  <si>
    <t>525113</t>
  </si>
  <si>
    <t xml:space="preserve">Belanja Jasa </t>
  </si>
  <si>
    <t>525115</t>
  </si>
  <si>
    <t xml:space="preserve">Belanja Perjalanan </t>
  </si>
  <si>
    <t>Fotocopy Materi Assesment</t>
  </si>
  <si>
    <t>Konsumsi persiapan dan evaluasi PBM</t>
  </si>
  <si>
    <t>Konsumsi Pelaksanaan Assesment (Ujian Tulis, Interview, Osce)</t>
  </si>
  <si>
    <t>Konsumsi Rapat Persiapan Assesment RPL</t>
  </si>
  <si>
    <t xml:space="preserve">Belanja Penyediaan Barang dan Jasa BLU Lainnya </t>
  </si>
  <si>
    <t xml:space="preserve">Belanja Jasa   </t>
  </si>
  <si>
    <t xml:space="preserve">Transport seminar Praktek Klinik  </t>
  </si>
  <si>
    <t>Konsumsi Penyerahan dan Penarikan Praktek Klinik</t>
  </si>
  <si>
    <t xml:space="preserve">Biaya Lahan Praktek TK II </t>
  </si>
  <si>
    <t xml:space="preserve">Biaya lahan praktek TK III </t>
  </si>
  <si>
    <t xml:space="preserve">Transport Penyerahan dan Penarikan Praktek Klinik </t>
  </si>
  <si>
    <t xml:space="preserve">Uang Harian Penyerahan dan Penarikan Praktek Klinik  </t>
  </si>
  <si>
    <t xml:space="preserve">Biaya Lahan Praktek TK III </t>
  </si>
  <si>
    <t xml:space="preserve">Prodi DIII Keperawatan Kelas Kendal     </t>
  </si>
  <si>
    <t>AT)</t>
  </si>
  <si>
    <t xml:space="preserve">Prodi D-III Keperawatan Tegal    </t>
  </si>
  <si>
    <t>AS)</t>
  </si>
  <si>
    <t>AO)</t>
  </si>
  <si>
    <t xml:space="preserve">DIII Keperawatan Semarang Kelas RPL NON PNS       </t>
  </si>
  <si>
    <t xml:space="preserve"> AN)</t>
  </si>
  <si>
    <t xml:space="preserve">D-IV Keperawatan Semarang Alih Jenjang  </t>
  </si>
  <si>
    <t xml:space="preserve">  AL) </t>
  </si>
  <si>
    <t xml:space="preserve">Profesi Ners     </t>
  </si>
  <si>
    <t xml:space="preserve">  AK)  </t>
  </si>
  <si>
    <t xml:space="preserve">D-IV Keperawatan Magelang  </t>
  </si>
  <si>
    <t xml:space="preserve">     AJ) </t>
  </si>
  <si>
    <t xml:space="preserve">D-IV Keperawatan Semarang   </t>
  </si>
  <si>
    <t xml:space="preserve">     AF)   </t>
  </si>
  <si>
    <t xml:space="preserve">D-III Keperawatan Magelang      </t>
  </si>
  <si>
    <t xml:space="preserve">      AE)   </t>
  </si>
  <si>
    <t xml:space="preserve">D-III Keperawatan Blora        </t>
  </si>
  <si>
    <t xml:space="preserve">     AD)</t>
  </si>
  <si>
    <t xml:space="preserve">D-III Keperawatan Pekalongan  </t>
  </si>
  <si>
    <t xml:space="preserve">  AC)  </t>
  </si>
  <si>
    <t xml:space="preserve">D-III Keperawatan Purwokerto   </t>
  </si>
  <si>
    <t xml:space="preserve"> AB)  </t>
  </si>
  <si>
    <t xml:space="preserve">D-III Keperawatan Semarang   </t>
  </si>
  <si>
    <t xml:space="preserve">   AA)</t>
  </si>
  <si>
    <t xml:space="preserve">Pelaksanaan Ujian               </t>
  </si>
  <si>
    <t>525119</t>
  </si>
  <si>
    <t xml:space="preserve">   525113  </t>
  </si>
  <si>
    <t xml:space="preserve">D-IV Keperawatan Magelang   </t>
  </si>
  <si>
    <t xml:space="preserve">DIII Keperawatan Purwokerto Kelas RPL NON PNS   </t>
  </si>
  <si>
    <t xml:space="preserve">DIII Keperawatan Semarang Kelas RPL NON PNS      </t>
  </si>
  <si>
    <t>AN)</t>
  </si>
  <si>
    <t xml:space="preserve">D-IV Keperawatan Semarang Alih Jenjang                                                                                                                                                                                                                    </t>
  </si>
  <si>
    <t>AL)</t>
  </si>
  <si>
    <t xml:space="preserve">Profesi Ners  </t>
  </si>
  <si>
    <t>AK)</t>
  </si>
  <si>
    <t>AJ)</t>
  </si>
  <si>
    <t xml:space="preserve">D-IV Keperawatan Semarang                                                                                                                                                                                                                                 </t>
  </si>
  <si>
    <t>AE)</t>
  </si>
  <si>
    <t xml:space="preserve">D-III Keperawatan Magelang   </t>
  </si>
  <si>
    <t xml:space="preserve">D-III Keperawatan Blora      </t>
  </si>
  <si>
    <t>AD)</t>
  </si>
  <si>
    <t xml:space="preserve">D-III Keperawatan Pekalongan     </t>
  </si>
  <si>
    <t>AC)</t>
  </si>
  <si>
    <t>Transport Penyerahan dan Penarikan Praktek Klinik</t>
  </si>
  <si>
    <t xml:space="preserve">Uang Harian Penyerahan dan Penarikan Praktek Klinik </t>
  </si>
  <si>
    <t>Biaya Lahan Praktek TK II</t>
  </si>
  <si>
    <t xml:space="preserve">Konsumsi Rapat Persiapan Praktek Klinik </t>
  </si>
  <si>
    <t xml:space="preserve">Honor Penguji Pencapaian Kompetensi TK II  </t>
  </si>
  <si>
    <t xml:space="preserve">Biaya lahan praktek TK III  </t>
  </si>
  <si>
    <t xml:space="preserve">Konsumsi Rapat Persiapan Praktek Klinik  </t>
  </si>
  <si>
    <t xml:space="preserve">Uang Harian Penjajakan Praktek Lahan </t>
  </si>
  <si>
    <t>Uang Harian Penyerahan dan Penarikan Praktek Klinik</t>
  </si>
  <si>
    <t xml:space="preserve">Biaya lahan praktek TK II  </t>
  </si>
  <si>
    <t xml:space="preserve">Transport Penyerahan dan Penarikan Praktek Klinik  </t>
  </si>
  <si>
    <t xml:space="preserve">Honor Penguji Pencapaian Kompetensi TK IV </t>
  </si>
  <si>
    <t xml:space="preserve">Konsumsi Penyerahan dan Penarikan Praktek Klinik  </t>
  </si>
  <si>
    <t>Honor Penguji Pencapaian Kompetensi</t>
  </si>
  <si>
    <t>Biaya lahan praktek Ners</t>
  </si>
  <si>
    <t xml:space="preserve">Penggandaan instrumen penilaian ujian praktek klinik </t>
  </si>
  <si>
    <t xml:space="preserve">Honor Penguji Penilaian Pencapaian Kompetensi </t>
  </si>
  <si>
    <t>Penggandaan instrumen penilaian ujian praktek klinik</t>
  </si>
  <si>
    <t>Transport supervisi kegiatan praktek klinik</t>
  </si>
  <si>
    <t xml:space="preserve"> Honor Penguji Penilaian Pencapaian Kompetensi                                                                                                                                                                </t>
  </si>
  <si>
    <t xml:space="preserve">Konsumsi penyerahan dan penarikan praktek klinik </t>
  </si>
  <si>
    <t>Penggandaan lembar penilaian ujian</t>
  </si>
  <si>
    <t xml:space="preserve">Honor Penguji TA </t>
  </si>
  <si>
    <t>Penggandaan soal tryout lokal ukom</t>
  </si>
  <si>
    <t>Belanja Barang Non Operasional Lainnya</t>
  </si>
  <si>
    <t>Pemenuhan kompetensi IT</t>
  </si>
  <si>
    <t>Pelatihan Softskill</t>
  </si>
  <si>
    <t>Belanja Barang Operasional Lainnya</t>
  </si>
  <si>
    <t>% SERAPAN</t>
  </si>
  <si>
    <t>SPJ</t>
  </si>
  <si>
    <t xml:space="preserve">DIII Keperawatan Purwokerto Kelas RPL NON PNS     </t>
  </si>
  <si>
    <t>Biaya Penggandaan dan Penjilidan (bimbingan, evaluasi, seminar) konseling</t>
  </si>
  <si>
    <t>Transport (bimbingan, evaluasi, seminar) praktek</t>
  </si>
  <si>
    <t xml:space="preserve">Belanja Barang                                                                                                                                                                                                                                            </t>
  </si>
  <si>
    <t>Penggandaan dan Penjilidan buku panduan KTI D3</t>
  </si>
  <si>
    <t>Penggandaan dan Penjilidan buku panduan Skripsi</t>
  </si>
  <si>
    <t>Penggandaan dan Penjilidan buku panduan KIN Ners</t>
  </si>
  <si>
    <t>Penggandaan dan Penjilidan buku panduan Jurusan</t>
  </si>
  <si>
    <t>Konsumsi Workshop (Persiapan/Reviu Kurikulum, Evaluasi Kurikulum, Persiapan Pembelajaran, Persiapan Pra Klinik, Persiapan ReAkreditasi)</t>
  </si>
  <si>
    <t xml:space="preserve">Belanja Jasa  </t>
  </si>
  <si>
    <t>Narasumber Workshop  (Persiapan/Reviu Kurikulum, Evaluasi Kurikulum, Persiapan Pembelajaran, Persiapan Pra Klinik, Persiapan ReAkreditasi)</t>
  </si>
  <si>
    <t xml:space="preserve"> 525115 </t>
  </si>
  <si>
    <t xml:space="preserve">Belanja Perjalanan     </t>
  </si>
  <si>
    <t>Transport Peserta Workshop (Persiapan/Reviu Kurikulum, Evaluasi Kurikulum, Persiapan Pembelajaran, Persiapan Pra Klinik, Persiapan ReAkreditasi)</t>
  </si>
  <si>
    <t>Belanja Penyediaan Barang dan Jasa BLU Lainnya</t>
  </si>
  <si>
    <t>Bahan praktek laboratorium Prodi Keperawatan Semarang</t>
  </si>
  <si>
    <t xml:space="preserve">Bahan praktek laboratorium Prodi Keperawatan Purwokerto     </t>
  </si>
  <si>
    <t>Bahan praktek laboratorium Prodi Keperawatan Pekalongan</t>
  </si>
  <si>
    <t xml:space="preserve">Bahan praktek laboratorium Prodi Keperawatan Blora </t>
  </si>
  <si>
    <t>Bahan praktek laboratorium Prodi Keperawatan Magelang</t>
  </si>
  <si>
    <t xml:space="preserve">Bahan praktek laboratorium Prodi Keperawatan Tegal  </t>
  </si>
  <si>
    <t xml:space="preserve">Bahan prektek laboratorium Prodi Keperawatan Kelas Kendal </t>
  </si>
  <si>
    <t>Konsumsi Dosen Tamu</t>
  </si>
  <si>
    <t>Narasumber Dosen Tamu</t>
  </si>
  <si>
    <t>Spanduk, Backdrop Dosen Tamu</t>
  </si>
  <si>
    <t>Transport Narasumber Dosen Tamu</t>
  </si>
  <si>
    <t xml:space="preserve">Belanja Penyediaan Barang dan Jasa BLU Lainnya   </t>
  </si>
  <si>
    <t>Pemenuhan Kompetensi IT</t>
  </si>
  <si>
    <t>Biaya Pemenuhan Kompetensi Mahasiswa Reguler</t>
  </si>
  <si>
    <t>Biaya pemenuhan kompetensi Sertifikasi keahlian Profesi Ners</t>
  </si>
  <si>
    <t>Penggandaan dan Penjilidan modul mata ajar</t>
  </si>
  <si>
    <t>Penggandaan dan Penjilidan buku panduan praktek</t>
  </si>
  <si>
    <t xml:space="preserve">D-III Keperawatan Pekalongan </t>
  </si>
  <si>
    <t xml:space="preserve">D-III Keperawatan Blora         </t>
  </si>
  <si>
    <t xml:space="preserve">D-III Keperawatan Magelang  </t>
  </si>
  <si>
    <t>AF)</t>
  </si>
  <si>
    <t>D-IV Keperawatan Semarang</t>
  </si>
  <si>
    <t xml:space="preserve">Profesi Ners   </t>
  </si>
  <si>
    <t>Honor dosen tamu Phanum, DRK, OSCA</t>
  </si>
  <si>
    <t xml:space="preserve">DIII Keperawatan Semarang Kelas RPL NON PNS                                                                                                                                                                                                               </t>
  </si>
  <si>
    <t xml:space="preserve">DIII Keperawatan Purwokerto Kelas RPL NON PNS                                                                                                                                                                                                               </t>
  </si>
  <si>
    <t xml:space="preserve">Prodi D-III Keperawatan Tegal                                                    </t>
  </si>
  <si>
    <t xml:space="preserve">Prodi DIII Keperawatan Kelas Kendal   </t>
  </si>
  <si>
    <t xml:space="preserve">Honor Penguji Pencapaian Kompetensi TK II                                                                                                                                                               </t>
  </si>
  <si>
    <t>Honor Penguji Pencapaian Kompetensi TK III</t>
  </si>
  <si>
    <t>Transport (rapat koordinasi, penjajagan lahan) praktek klinik</t>
  </si>
  <si>
    <t xml:space="preserve"> Transport (bimbingan, evaluasi) Praktek Klinik</t>
  </si>
  <si>
    <t xml:space="preserve">Uang harian (rapat koordinasi, penjajagan lahan, bimbingan, evaluasi) praktek klinik </t>
  </si>
  <si>
    <t xml:space="preserve">Uang harian (seminar, penyerahan, penarikan) praktek klinik </t>
  </si>
  <si>
    <t>AB)</t>
  </si>
  <si>
    <t xml:space="preserve">D-III Keperawatan Purwokerto          </t>
  </si>
  <si>
    <t xml:space="preserve"> Transport (rapat koordinasi, penjajagan lahan) Praktek </t>
  </si>
  <si>
    <t xml:space="preserve">Transport (bimbingan, evaluasi, seminar) Praktek Klinik </t>
  </si>
  <si>
    <t xml:space="preserve">Uang Harian (rapat koordinasi, penjajagan lahan) Praktek </t>
  </si>
  <si>
    <t xml:space="preserve">Uang harian (bimbingan, evaluasi, seminar) praktek klinik </t>
  </si>
  <si>
    <t>Honor Penguji Pencapaian Kompetensi II</t>
  </si>
  <si>
    <t xml:space="preserve">Honor Penguji Pencapaian Kompetensi III </t>
  </si>
  <si>
    <t xml:space="preserve">Transport (rapat koordinasi, penjajagan lahan) praktek klinik </t>
  </si>
  <si>
    <t>Uang Harian (rapat koordinasi, penjajagan lahan) Praktek Lahan</t>
  </si>
  <si>
    <t xml:space="preserve">Biaya Lahan Praktek TK III  </t>
  </si>
  <si>
    <t xml:space="preserve">Honor Penguji Pencapaian Kompetensi TK II     </t>
  </si>
  <si>
    <t xml:space="preserve">Transport (bimbingan, evaluasi, seminar) Praktek Klinik  </t>
  </si>
  <si>
    <t xml:space="preserve">Uang Harian (rapat koordinasi, penjajagan lahan) Praktek klinik                                                                                                                                               </t>
  </si>
  <si>
    <t xml:space="preserve">Transport (rapat koordinasi, penjajagan lahan) praktek klinik  </t>
  </si>
  <si>
    <t xml:space="preserve">Transport (bimbingan, evaluasi, seminar) Praktek Klinik   </t>
  </si>
  <si>
    <t xml:space="preserve">Biaya lahan praktek TK II </t>
  </si>
  <si>
    <t xml:space="preserve">Konsumsi Rapat Persiapan Praktek Klinik                                                                                                                                                                         </t>
  </si>
  <si>
    <t xml:space="preserve">Honor Penguji Pencapaian Kompetensi TK III                                                                                                                                                            </t>
  </si>
  <si>
    <t>Uang harian (bimbingan, evaluasi, seminar) praktek klinik</t>
  </si>
  <si>
    <t xml:space="preserve">Biaya Lahan Praktek TK II  </t>
  </si>
  <si>
    <t xml:space="preserve"> Biaya Lahan Praktek TK III</t>
  </si>
  <si>
    <t>Biaya lahan praktek TK IV</t>
  </si>
  <si>
    <t xml:space="preserve">Transport Penyerahan dan Penarikan Praktek Klinik                                                                                                                                                      </t>
  </si>
  <si>
    <t xml:space="preserve">Transport (bimbingan, evaluasi, seminar) Praktek Klinik                                                                                                                                                                             </t>
  </si>
  <si>
    <t>Biaya Lahan Praktek TK IV</t>
  </si>
  <si>
    <t xml:space="preserve">Transport (rapat koordinasi, penjajagan lahan) Praktek </t>
  </si>
  <si>
    <t xml:space="preserve">Transport (bimbingan, evaluasi, seminar, DRK, EBP, menguji KIN, desiminasi) Praktek Klinik  </t>
  </si>
  <si>
    <t>Uang Harian (rapat koordinasi, penjajagan lahan) Praktek</t>
  </si>
  <si>
    <t xml:space="preserve">Uang harian (bimbingan, evaluasi, seminar, DRK, EBP, menguji KIN, desiminasi) praktek klinik  </t>
  </si>
  <si>
    <t xml:space="preserve">Uang Harian (rapat koordinasi, penjajagan lahan) Praktek                                                                                                                                                                              </t>
  </si>
  <si>
    <t xml:space="preserve"> Uang Harian Penyerahan dan Penarikan Praktek Klinik                                                                                                                                                             </t>
  </si>
  <si>
    <t xml:space="preserve">Uang harian (bimbingan, evaluasi, seminar) praktek klinik                                                                                                                                                                            </t>
  </si>
  <si>
    <t xml:space="preserve">Konsumsi rapat koordinasi praktek klinik  </t>
  </si>
  <si>
    <t xml:space="preserve">Biaya lahan praktek </t>
  </si>
  <si>
    <t>Honor Penguji Penilaian Pencapaian Kompetensi</t>
  </si>
  <si>
    <t xml:space="preserve">Transport supervisi kegiatan praktek klinik </t>
  </si>
  <si>
    <t xml:space="preserve">Biaya lahan praktek  </t>
  </si>
  <si>
    <t xml:space="preserve">Konsumsi rapat koordinasi praktek dan seminar klinik                                                                                                                                                              </t>
  </si>
  <si>
    <t xml:space="preserve">Transport (rapat koordinasi, penjajagan lahan) Praktek                                                                                                                                                                              </t>
  </si>
  <si>
    <t xml:space="preserve">Transport (bimbingan, evaluasi, seminar) Praktek Klinik                                                                                                                                                                               </t>
  </si>
  <si>
    <t xml:space="preserve">Uang Harian (rapat koordinasi, penjajagan lahan) Praktek  </t>
  </si>
  <si>
    <t xml:space="preserve">Uang Harian Penyerahan dan Penarikan Praktek Klinik                                                                                                                                                          </t>
  </si>
  <si>
    <t>Prodi DIII Keperawatan Tegal</t>
  </si>
  <si>
    <t xml:space="preserve"> Transport Penyerahan dan Penarikan Praktek Klinik</t>
  </si>
  <si>
    <t>Transport (bimbingan, evaluasi, seminar) Praktek Klinik</t>
  </si>
  <si>
    <t xml:space="preserve">Uang harian (bimbingan, evaluasi, seminar) praktek klinik  </t>
  </si>
  <si>
    <t xml:space="preserve">Konsumsi Rapat Persiapan Praktek Klinik    </t>
  </si>
  <si>
    <t>Prodi DIII Keperawatan Kelas Kendal</t>
  </si>
  <si>
    <t xml:space="preserve">Konsumsi ujian proposal KTI  </t>
  </si>
  <si>
    <t xml:space="preserve">penggandaan soal tryout lokal ukom </t>
  </si>
  <si>
    <t>Konsumsi ujian proposal KTI</t>
  </si>
  <si>
    <t xml:space="preserve"> Konsumsi ujian sidang KTI </t>
  </si>
  <si>
    <t xml:space="preserve">Penggandaan soal tryout lokal ukom </t>
  </si>
  <si>
    <t xml:space="preserve">Konsumsi ujian sidang KTI  </t>
  </si>
  <si>
    <t xml:space="preserve">Honor Pembimbing Tugas Akhir (TA) </t>
  </si>
  <si>
    <t xml:space="preserve">Konsumsi ujian sidang KTI   </t>
  </si>
  <si>
    <t>Transport Narasumber (Persiapan/Reviu Kurikulum, Evaluasi Kurikulum, Persiapan Pembelajaran, Persiapan Pra Klinik)</t>
  </si>
  <si>
    <t>Uang Penginapan Narasumber Workshop (Persiapan/Reviu Kurikulum, Evaluasi Kurikulum, Persiapan Pembelajaran, Persiapan P</t>
  </si>
  <si>
    <t xml:space="preserve"> Uang harian fullbord Peserta Workshop (Persiapan/Reviu Kurikulum, Evaluasi Kurikulum, Persiapan Pembelajaran, Persiapan Pra Klinik, Persiapan ReAkreditasi)</t>
  </si>
  <si>
    <t xml:space="preserve">     537115</t>
  </si>
  <si>
    <t>Belanja Modal Fisik Lainnya</t>
  </si>
  <si>
    <t/>
  </si>
  <si>
    <t xml:space="preserve">    - CCTV Indoor dan Server</t>
  </si>
  <si>
    <t xml:space="preserve">    - AC 2 PK</t>
  </si>
  <si>
    <t xml:space="preserve">    - Sound System</t>
  </si>
  <si>
    <t xml:space="preserve">    - Laptop</t>
  </si>
  <si>
    <t>Transport Dosen Perjalanan antar kampus</t>
  </si>
  <si>
    <t>Penggandaan (soal uji tulis, praktika lab)</t>
  </si>
  <si>
    <t>Penggandaan (lembar jawab, format penilaian praktika lab)</t>
  </si>
  <si>
    <t>Uang harian fullbord Peserta Workshop (Persiapan/Reviu Kurikulum, Evaluasi Kurikulum, Persiapan Pembelajaran, Persiapan Pra Kl</t>
  </si>
  <si>
    <t>55 Kelas RPL Semarang</t>
  </si>
  <si>
    <t>Bulan  September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</si>
</sst>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color rgb="FF7030A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u/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25">
    <xf numFmtId="0" fontId="0" fillId="0" borderId="0" xfId="0"/>
    <xf numFmtId="0" fontId="2" fillId="0" borderId="20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2" fillId="0" borderId="20" xfId="0" applyFont="1" applyFill="1" applyBorder="1" applyAlignment="1">
      <alignment wrapText="1"/>
    </xf>
    <xf numFmtId="0" fontId="3" fillId="0" borderId="17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4" fillId="0" borderId="14" xfId="0" applyFont="1" applyFill="1" applyBorder="1" applyAlignment="1">
      <alignment wrapText="1"/>
    </xf>
    <xf numFmtId="0" fontId="3" fillId="0" borderId="20" xfId="0" applyFont="1" applyFill="1" applyBorder="1" applyAlignment="1">
      <alignment wrapText="1"/>
    </xf>
    <xf numFmtId="0" fontId="3" fillId="0" borderId="20" xfId="0" quotePrefix="1" applyFont="1" applyBorder="1" applyAlignment="1">
      <alignment horizontal="center" vertical="center"/>
    </xf>
    <xf numFmtId="0" fontId="2" fillId="0" borderId="20" xfId="0" quotePrefix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3" fillId="0" borderId="20" xfId="0" quotePrefix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Fill="1" applyAlignment="1">
      <alignment wrapText="1"/>
    </xf>
    <xf numFmtId="0" fontId="2" fillId="0" borderId="22" xfId="0" applyFont="1" applyBorder="1" applyAlignment="1">
      <alignment horizontal="center" vertical="center"/>
    </xf>
    <xf numFmtId="0" fontId="3" fillId="0" borderId="17" xfId="0" quotePrefix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wrapText="1"/>
    </xf>
    <xf numFmtId="0" fontId="2" fillId="0" borderId="22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wrapText="1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wrapText="1"/>
    </xf>
    <xf numFmtId="0" fontId="5" fillId="0" borderId="2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3" fillId="0" borderId="17" xfId="0" quotePrefix="1" applyFont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left" vertical="center" wrapText="1"/>
    </xf>
    <xf numFmtId="41" fontId="6" fillId="0" borderId="0" xfId="2" applyFont="1" applyBorder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 wrapText="1"/>
    </xf>
    <xf numFmtId="164" fontId="6" fillId="0" borderId="9" xfId="1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left" vertical="center" wrapText="1"/>
    </xf>
    <xf numFmtId="41" fontId="9" fillId="2" borderId="2" xfId="2" applyFont="1" applyFill="1" applyBorder="1" applyAlignment="1">
      <alignment horizontal="center" vertical="center"/>
    </xf>
    <xf numFmtId="164" fontId="9" fillId="2" borderId="2" xfId="1" applyNumberFormat="1" applyFont="1" applyFill="1" applyBorder="1" applyAlignment="1">
      <alignment horizontal="center" vertical="center"/>
    </xf>
    <xf numFmtId="41" fontId="9" fillId="2" borderId="2" xfId="0" applyNumberFormat="1" applyFont="1" applyFill="1" applyBorder="1" applyAlignment="1">
      <alignment horizontal="center" vertical="center"/>
    </xf>
    <xf numFmtId="41" fontId="10" fillId="2" borderId="21" xfId="0" applyNumberFormat="1" applyFont="1" applyFill="1" applyBorder="1" applyAlignment="1">
      <alignment vertical="center"/>
    </xf>
    <xf numFmtId="0" fontId="4" fillId="0" borderId="26" xfId="0" applyFont="1" applyBorder="1" applyAlignment="1">
      <alignment horizontal="right" vertical="center"/>
    </xf>
    <xf numFmtId="0" fontId="4" fillId="0" borderId="4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27" xfId="0" applyFont="1" applyBorder="1" applyAlignment="1">
      <alignment horizontal="right" vertical="center"/>
    </xf>
    <xf numFmtId="0" fontId="4" fillId="0" borderId="10" xfId="0" applyFont="1" applyBorder="1" applyAlignment="1">
      <alignment vertical="center" wrapText="1"/>
    </xf>
    <xf numFmtId="0" fontId="10" fillId="0" borderId="16" xfId="0" applyFont="1" applyBorder="1" applyAlignment="1">
      <alignment horizontal="right" vertical="center"/>
    </xf>
    <xf numFmtId="0" fontId="10" fillId="0" borderId="17" xfId="0" applyFont="1" applyBorder="1" applyAlignment="1">
      <alignment vertical="center" wrapText="1"/>
    </xf>
    <xf numFmtId="41" fontId="10" fillId="0" borderId="17" xfId="2" applyFont="1" applyBorder="1" applyAlignment="1">
      <alignment vertical="center"/>
    </xf>
    <xf numFmtId="164" fontId="10" fillId="0" borderId="17" xfId="1" applyNumberFormat="1" applyFont="1" applyBorder="1" applyAlignment="1">
      <alignment vertical="center"/>
    </xf>
    <xf numFmtId="41" fontId="10" fillId="0" borderId="17" xfId="0" applyNumberFormat="1" applyFont="1" applyBorder="1" applyAlignment="1">
      <alignment vertical="center"/>
    </xf>
    <xf numFmtId="41" fontId="10" fillId="0" borderId="18" xfId="0" applyNumberFormat="1" applyFont="1" applyBorder="1" applyAlignment="1">
      <alignment vertical="center"/>
    </xf>
    <xf numFmtId="0" fontId="10" fillId="0" borderId="19" xfId="0" applyFont="1" applyBorder="1" applyAlignment="1">
      <alignment horizontal="right" vertical="center"/>
    </xf>
    <xf numFmtId="0" fontId="10" fillId="0" borderId="20" xfId="0" applyFont="1" applyBorder="1" applyAlignment="1">
      <alignment vertical="center" wrapText="1"/>
    </xf>
    <xf numFmtId="41" fontId="10" fillId="0" borderId="20" xfId="2" applyFont="1" applyBorder="1" applyAlignment="1">
      <alignment vertical="center"/>
    </xf>
    <xf numFmtId="164" fontId="10" fillId="0" borderId="20" xfId="1" applyNumberFormat="1" applyFont="1" applyBorder="1" applyAlignment="1">
      <alignment vertical="center"/>
    </xf>
    <xf numFmtId="41" fontId="10" fillId="0" borderId="20" xfId="0" applyNumberFormat="1" applyFont="1" applyBorder="1" applyAlignment="1">
      <alignment vertical="center"/>
    </xf>
    <xf numFmtId="41" fontId="10" fillId="0" borderId="21" xfId="0" applyNumberFormat="1" applyFont="1" applyBorder="1" applyAlignment="1">
      <alignment vertical="center"/>
    </xf>
    <xf numFmtId="164" fontId="10" fillId="0" borderId="22" xfId="1" applyNumberFormat="1" applyFont="1" applyBorder="1" applyAlignment="1">
      <alignment vertical="center"/>
    </xf>
    <xf numFmtId="41" fontId="10" fillId="0" borderId="22" xfId="0" applyNumberFormat="1" applyFont="1" applyBorder="1" applyAlignment="1">
      <alignment vertical="center"/>
    </xf>
    <xf numFmtId="41" fontId="10" fillId="0" borderId="23" xfId="0" applyNumberFormat="1" applyFont="1" applyBorder="1" applyAlignment="1">
      <alignment vertical="center"/>
    </xf>
    <xf numFmtId="0" fontId="10" fillId="0" borderId="24" xfId="0" applyFont="1" applyBorder="1" applyAlignment="1">
      <alignment horizontal="right" vertical="center"/>
    </xf>
    <xf numFmtId="0" fontId="10" fillId="0" borderId="25" xfId="0" applyFont="1" applyBorder="1" applyAlignment="1">
      <alignment vertical="center" wrapText="1"/>
    </xf>
    <xf numFmtId="41" fontId="10" fillId="0" borderId="25" xfId="2" applyFont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4" fillId="0" borderId="27" xfId="0" applyFont="1" applyBorder="1" applyAlignment="1">
      <alignment horizontal="right" vertical="center"/>
    </xf>
    <xf numFmtId="0" fontId="4" fillId="0" borderId="10" xfId="0" applyFont="1" applyFill="1" applyBorder="1" applyAlignment="1">
      <alignment vertical="center" wrapText="1"/>
    </xf>
    <xf numFmtId="0" fontId="10" fillId="0" borderId="28" xfId="0" applyFont="1" applyBorder="1" applyAlignment="1">
      <alignment horizontal="right" vertical="center"/>
    </xf>
    <xf numFmtId="41" fontId="10" fillId="0" borderId="22" xfId="2" applyFont="1" applyBorder="1" applyAlignment="1">
      <alignment vertical="center"/>
    </xf>
    <xf numFmtId="41" fontId="10" fillId="0" borderId="25" xfId="0" applyNumberFormat="1" applyFont="1" applyBorder="1" applyAlignment="1">
      <alignment vertical="center"/>
    </xf>
    <xf numFmtId="41" fontId="10" fillId="0" borderId="31" xfId="0" applyNumberFormat="1" applyFont="1" applyBorder="1" applyAlignment="1">
      <alignment vertical="center"/>
    </xf>
    <xf numFmtId="0" fontId="4" fillId="0" borderId="13" xfId="0" applyFont="1" applyBorder="1" applyAlignment="1">
      <alignment horizontal="right" vertical="center"/>
    </xf>
    <xf numFmtId="0" fontId="4" fillId="0" borderId="14" xfId="0" applyFont="1" applyFill="1" applyBorder="1" applyAlignment="1">
      <alignment vertical="center" wrapText="1"/>
    </xf>
    <xf numFmtId="41" fontId="11" fillId="0" borderId="14" xfId="2" applyFont="1" applyFill="1" applyBorder="1" applyAlignment="1">
      <alignment vertical="center"/>
    </xf>
    <xf numFmtId="164" fontId="11" fillId="0" borderId="14" xfId="1" applyNumberFormat="1" applyFont="1" applyFill="1" applyBorder="1" applyAlignment="1">
      <alignment vertical="center"/>
    </xf>
    <xf numFmtId="164" fontId="11" fillId="0" borderId="14" xfId="0" applyNumberFormat="1" applyFont="1" applyFill="1" applyBorder="1" applyAlignment="1">
      <alignment vertical="center"/>
    </xf>
    <xf numFmtId="41" fontId="11" fillId="0" borderId="15" xfId="0" applyNumberFormat="1" applyFont="1" applyBorder="1" applyAlignment="1">
      <alignment vertical="center"/>
    </xf>
    <xf numFmtId="41" fontId="11" fillId="0" borderId="38" xfId="0" applyNumberFormat="1" applyFont="1" applyBorder="1" applyAlignment="1">
      <alignment vertical="center"/>
    </xf>
    <xf numFmtId="0" fontId="10" fillId="0" borderId="22" xfId="0" applyFont="1" applyBorder="1" applyAlignment="1">
      <alignment vertical="center" wrapText="1"/>
    </xf>
    <xf numFmtId="164" fontId="10" fillId="0" borderId="25" xfId="1" applyNumberFormat="1" applyFont="1" applyBorder="1" applyAlignment="1">
      <alignment vertical="center"/>
    </xf>
    <xf numFmtId="41" fontId="11" fillId="0" borderId="14" xfId="0" applyNumberFormat="1" applyFont="1" applyBorder="1" applyAlignment="1">
      <alignment vertical="center"/>
    </xf>
    <xf numFmtId="0" fontId="12" fillId="0" borderId="19" xfId="0" applyFont="1" applyBorder="1" applyAlignment="1">
      <alignment horizontal="right" vertical="center"/>
    </xf>
    <xf numFmtId="0" fontId="12" fillId="0" borderId="16" xfId="0" applyFont="1" applyBorder="1" applyAlignment="1">
      <alignment horizontal="right" vertical="center"/>
    </xf>
    <xf numFmtId="0" fontId="4" fillId="0" borderId="14" xfId="0" applyFont="1" applyBorder="1" applyAlignment="1">
      <alignment vertical="center" wrapText="1"/>
    </xf>
    <xf numFmtId="41" fontId="5" fillId="0" borderId="14" xfId="2" applyFont="1" applyFill="1" applyBorder="1" applyAlignment="1">
      <alignment vertical="center"/>
    </xf>
    <xf numFmtId="164" fontId="4" fillId="0" borderId="14" xfId="1" applyNumberFormat="1" applyFont="1" applyBorder="1" applyAlignment="1">
      <alignment vertical="center"/>
    </xf>
    <xf numFmtId="41" fontId="4" fillId="0" borderId="14" xfId="0" applyNumberFormat="1" applyFont="1" applyBorder="1" applyAlignment="1">
      <alignment vertical="center"/>
    </xf>
    <xf numFmtId="0" fontId="4" fillId="2" borderId="7" xfId="0" quotePrefix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 wrapText="1"/>
    </xf>
    <xf numFmtId="41" fontId="4" fillId="2" borderId="8" xfId="2" applyFont="1" applyFill="1" applyBorder="1" applyAlignment="1">
      <alignment vertical="center"/>
    </xf>
    <xf numFmtId="164" fontId="4" fillId="2" borderId="8" xfId="1" applyNumberFormat="1" applyFont="1" applyFill="1" applyBorder="1" applyAlignment="1">
      <alignment vertical="center"/>
    </xf>
    <xf numFmtId="164" fontId="4" fillId="2" borderId="8" xfId="0" applyNumberFormat="1" applyFont="1" applyFill="1" applyBorder="1" applyAlignment="1">
      <alignment vertical="center"/>
    </xf>
    <xf numFmtId="41" fontId="11" fillId="2" borderId="8" xfId="0" applyNumberFormat="1" applyFont="1" applyFill="1" applyBorder="1" applyAlignment="1">
      <alignment vertical="center"/>
    </xf>
    <xf numFmtId="41" fontId="11" fillId="2" borderId="34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1" fontId="4" fillId="0" borderId="14" xfId="2" applyFont="1" applyFill="1" applyBorder="1" applyAlignment="1">
      <alignment vertical="center"/>
    </xf>
    <xf numFmtId="164" fontId="4" fillId="0" borderId="14" xfId="1" applyNumberFormat="1" applyFont="1" applyFill="1" applyBorder="1" applyAlignment="1">
      <alignment vertical="center"/>
    </xf>
    <xf numFmtId="164" fontId="4" fillId="0" borderId="14" xfId="0" applyNumberFormat="1" applyFont="1" applyFill="1" applyBorder="1" applyAlignment="1">
      <alignment vertical="center"/>
    </xf>
    <xf numFmtId="0" fontId="12" fillId="0" borderId="16" xfId="0" applyFont="1" applyFill="1" applyBorder="1" applyAlignment="1">
      <alignment horizontal="right" vertical="center"/>
    </xf>
    <xf numFmtId="0" fontId="12" fillId="0" borderId="32" xfId="0" applyFont="1" applyFill="1" applyBorder="1" applyAlignment="1">
      <alignment vertical="center" wrapText="1"/>
    </xf>
    <xf numFmtId="41" fontId="4" fillId="0" borderId="17" xfId="2" applyFont="1" applyBorder="1" applyAlignment="1">
      <alignment vertical="center"/>
    </xf>
    <xf numFmtId="164" fontId="4" fillId="0" borderId="17" xfId="1" applyNumberFormat="1" applyFont="1" applyBorder="1" applyAlignment="1">
      <alignment vertical="center"/>
    </xf>
    <xf numFmtId="164" fontId="4" fillId="0" borderId="17" xfId="0" applyNumberFormat="1" applyFont="1" applyBorder="1" applyAlignment="1">
      <alignment vertical="center"/>
    </xf>
    <xf numFmtId="41" fontId="4" fillId="0" borderId="17" xfId="0" applyNumberFormat="1" applyFont="1" applyBorder="1" applyAlignment="1">
      <alignment vertical="center"/>
    </xf>
    <xf numFmtId="41" fontId="4" fillId="0" borderId="18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19" xfId="0" applyFont="1" applyFill="1" applyBorder="1" applyAlignment="1">
      <alignment horizontal="right" vertical="center"/>
    </xf>
    <xf numFmtId="0" fontId="10" fillId="0" borderId="33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right" vertical="center"/>
    </xf>
    <xf numFmtId="0" fontId="12" fillId="0" borderId="33" xfId="0" applyFont="1" applyFill="1" applyBorder="1" applyAlignment="1">
      <alignment vertical="center" wrapText="1"/>
    </xf>
    <xf numFmtId="41" fontId="4" fillId="0" borderId="20" xfId="2" applyFont="1" applyBorder="1" applyAlignment="1">
      <alignment vertical="center"/>
    </xf>
    <xf numFmtId="164" fontId="4" fillId="0" borderId="20" xfId="1" applyNumberFormat="1" applyFont="1" applyBorder="1" applyAlignment="1">
      <alignment vertical="center"/>
    </xf>
    <xf numFmtId="164" fontId="4" fillId="0" borderId="20" xfId="0" applyNumberFormat="1" applyFont="1" applyBorder="1" applyAlignment="1">
      <alignment vertical="center"/>
    </xf>
    <xf numFmtId="41" fontId="4" fillId="0" borderId="20" xfId="0" applyNumberFormat="1" applyFont="1" applyBorder="1" applyAlignment="1">
      <alignment vertical="center"/>
    </xf>
    <xf numFmtId="0" fontId="10" fillId="0" borderId="28" xfId="0" applyFont="1" applyFill="1" applyBorder="1" applyAlignment="1">
      <alignment horizontal="right" vertical="center"/>
    </xf>
    <xf numFmtId="0" fontId="10" fillId="0" borderId="40" xfId="0" applyFont="1" applyFill="1" applyBorder="1" applyAlignment="1">
      <alignment vertical="center" wrapText="1"/>
    </xf>
    <xf numFmtId="164" fontId="10" fillId="0" borderId="44" xfId="1" applyNumberFormat="1" applyFont="1" applyBorder="1" applyAlignment="1">
      <alignment vertical="center"/>
    </xf>
    <xf numFmtId="0" fontId="4" fillId="0" borderId="13" xfId="0" applyFont="1" applyFill="1" applyBorder="1" applyAlignment="1">
      <alignment horizontal="right" vertical="center"/>
    </xf>
    <xf numFmtId="0" fontId="4" fillId="0" borderId="37" xfId="0" applyFont="1" applyFill="1" applyBorder="1" applyAlignment="1">
      <alignment vertical="center" wrapText="1"/>
    </xf>
    <xf numFmtId="164" fontId="4" fillId="0" borderId="30" xfId="1" applyNumberFormat="1" applyFont="1" applyFill="1" applyBorder="1" applyAlignment="1">
      <alignment vertical="center"/>
    </xf>
    <xf numFmtId="41" fontId="4" fillId="0" borderId="17" xfId="2" applyFont="1" applyFill="1" applyBorder="1" applyAlignment="1">
      <alignment vertical="center"/>
    </xf>
    <xf numFmtId="164" fontId="4" fillId="0" borderId="42" xfId="1" applyNumberFormat="1" applyFont="1" applyFill="1" applyBorder="1" applyAlignment="1">
      <alignment vertical="center"/>
    </xf>
    <xf numFmtId="164" fontId="4" fillId="0" borderId="17" xfId="0" applyNumberFormat="1" applyFont="1" applyFill="1" applyBorder="1" applyAlignment="1">
      <alignment vertical="center"/>
    </xf>
    <xf numFmtId="0" fontId="4" fillId="0" borderId="19" xfId="0" applyFont="1" applyFill="1" applyBorder="1" applyAlignment="1">
      <alignment horizontal="right" vertical="center"/>
    </xf>
    <xf numFmtId="41" fontId="10" fillId="0" borderId="20" xfId="2" applyFont="1" applyFill="1" applyBorder="1" applyAlignment="1">
      <alignment vertical="center"/>
    </xf>
    <xf numFmtId="164" fontId="10" fillId="0" borderId="43" xfId="1" applyNumberFormat="1" applyFont="1" applyFill="1" applyBorder="1" applyAlignment="1">
      <alignment vertical="center"/>
    </xf>
    <xf numFmtId="164" fontId="10" fillId="0" borderId="20" xfId="0" applyNumberFormat="1" applyFont="1" applyFill="1" applyBorder="1" applyAlignment="1">
      <alignment vertical="center"/>
    </xf>
    <xf numFmtId="164" fontId="4" fillId="0" borderId="43" xfId="1" applyNumberFormat="1" applyFont="1" applyBorder="1" applyAlignment="1">
      <alignment vertical="center"/>
    </xf>
    <xf numFmtId="164" fontId="10" fillId="0" borderId="43" xfId="1" applyNumberFormat="1" applyFont="1" applyBorder="1" applyAlignment="1">
      <alignment vertical="center"/>
    </xf>
    <xf numFmtId="41" fontId="10" fillId="0" borderId="22" xfId="2" applyFont="1" applyFill="1" applyBorder="1" applyAlignment="1">
      <alignment vertical="center"/>
    </xf>
    <xf numFmtId="41" fontId="13" fillId="3" borderId="38" xfId="2" applyFont="1" applyFill="1" applyBorder="1" applyAlignment="1">
      <alignment horizontal="center" vertical="center"/>
    </xf>
    <xf numFmtId="164" fontId="13" fillId="3" borderId="41" xfId="1" applyNumberFormat="1" applyFont="1" applyFill="1" applyBorder="1" applyAlignment="1">
      <alignment horizontal="center" vertical="center"/>
    </xf>
    <xf numFmtId="41" fontId="13" fillId="3" borderId="38" xfId="0" applyNumberFormat="1" applyFont="1" applyFill="1" applyBorder="1" applyAlignment="1">
      <alignment horizontal="center" vertical="center"/>
    </xf>
    <xf numFmtId="41" fontId="13" fillId="3" borderId="38" xfId="0" applyNumberFormat="1" applyFont="1" applyFill="1" applyBorder="1" applyAlignment="1">
      <alignment vertical="center"/>
    </xf>
    <xf numFmtId="41" fontId="13" fillId="0" borderId="45" xfId="2" applyFont="1" applyBorder="1" applyAlignment="1">
      <alignment vertical="center"/>
    </xf>
    <xf numFmtId="164" fontId="14" fillId="0" borderId="38" xfId="1" applyNumberFormat="1" applyFont="1" applyBorder="1" applyAlignment="1">
      <alignment vertical="center"/>
    </xf>
    <xf numFmtId="165" fontId="14" fillId="0" borderId="38" xfId="2" applyNumberFormat="1" applyFont="1" applyBorder="1" applyAlignment="1">
      <alignment vertical="center"/>
    </xf>
    <xf numFmtId="41" fontId="12" fillId="0" borderId="38" xfId="0" applyNumberFormat="1" applyFont="1" applyBorder="1" applyAlignment="1">
      <alignment vertical="center"/>
    </xf>
    <xf numFmtId="165" fontId="13" fillId="0" borderId="38" xfId="2" applyNumberFormat="1" applyFont="1" applyBorder="1" applyAlignment="1">
      <alignment vertical="center"/>
    </xf>
    <xf numFmtId="41" fontId="10" fillId="0" borderId="38" xfId="0" applyNumberFormat="1" applyFont="1" applyBorder="1" applyAlignment="1">
      <alignment vertical="center"/>
    </xf>
    <xf numFmtId="41" fontId="12" fillId="0" borderId="38" xfId="2" applyFont="1" applyBorder="1" applyAlignment="1">
      <alignment vertical="center" wrapText="1"/>
    </xf>
    <xf numFmtId="164" fontId="10" fillId="0" borderId="38" xfId="1" applyNumberFormat="1" applyFont="1" applyBorder="1" applyAlignment="1">
      <alignment vertical="center" wrapText="1"/>
    </xf>
    <xf numFmtId="0" fontId="10" fillId="0" borderId="38" xfId="0" applyFont="1" applyBorder="1" applyAlignment="1">
      <alignment vertical="center" wrapText="1"/>
    </xf>
    <xf numFmtId="164" fontId="12" fillId="0" borderId="38" xfId="0" applyNumberFormat="1" applyFont="1" applyBorder="1" applyAlignment="1">
      <alignment vertical="center" wrapText="1"/>
    </xf>
    <xf numFmtId="3" fontId="13" fillId="0" borderId="13" xfId="0" quotePrefix="1" applyNumberFormat="1" applyFont="1" applyBorder="1" applyAlignment="1">
      <alignment horizontal="right" vertical="center" wrapText="1"/>
    </xf>
    <xf numFmtId="0" fontId="13" fillId="0" borderId="14" xfId="0" applyFont="1" applyBorder="1" applyAlignment="1">
      <alignment vertical="center" wrapText="1"/>
    </xf>
    <xf numFmtId="41" fontId="13" fillId="0" borderId="14" xfId="2" applyFont="1" applyFill="1" applyBorder="1" applyAlignment="1">
      <alignment vertical="center" wrapText="1"/>
    </xf>
    <xf numFmtId="164" fontId="14" fillId="0" borderId="14" xfId="1" applyNumberFormat="1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165" fontId="13" fillId="0" borderId="15" xfId="0" applyNumberFormat="1" applyFont="1" applyFill="1" applyBorder="1" applyAlignment="1">
      <alignment vertical="center" wrapText="1"/>
    </xf>
    <xf numFmtId="3" fontId="13" fillId="2" borderId="13" xfId="0" quotePrefix="1" applyNumberFormat="1" applyFont="1" applyFill="1" applyBorder="1" applyAlignment="1">
      <alignment horizontal="right" vertical="center" wrapText="1"/>
    </xf>
    <xf numFmtId="0" fontId="13" fillId="2" borderId="14" xfId="0" applyFont="1" applyFill="1" applyBorder="1" applyAlignment="1">
      <alignment vertical="center" wrapText="1"/>
    </xf>
    <xf numFmtId="41" fontId="13" fillId="2" borderId="14" xfId="2" applyFont="1" applyFill="1" applyBorder="1" applyAlignment="1">
      <alignment vertical="center" wrapText="1"/>
    </xf>
    <xf numFmtId="164" fontId="13" fillId="2" borderId="14" xfId="1" applyNumberFormat="1" applyFont="1" applyFill="1" applyBorder="1" applyAlignment="1">
      <alignment vertical="center" wrapText="1"/>
    </xf>
    <xf numFmtId="165" fontId="13" fillId="2" borderId="14" xfId="0" applyNumberFormat="1" applyFont="1" applyFill="1" applyBorder="1" applyAlignment="1">
      <alignment vertical="center" wrapText="1"/>
    </xf>
    <xf numFmtId="41" fontId="12" fillId="2" borderId="14" xfId="0" applyNumberFormat="1" applyFont="1" applyFill="1" applyBorder="1" applyAlignment="1">
      <alignment vertical="center"/>
    </xf>
    <xf numFmtId="41" fontId="12" fillId="2" borderId="15" xfId="0" applyNumberFormat="1" applyFont="1" applyFill="1" applyBorder="1" applyAlignment="1">
      <alignment vertical="center"/>
    </xf>
    <xf numFmtId="0" fontId="4" fillId="0" borderId="13" xfId="0" applyFont="1" applyBorder="1" applyAlignment="1">
      <alignment horizontal="right" vertical="center" wrapText="1"/>
    </xf>
    <xf numFmtId="41" fontId="4" fillId="0" borderId="15" xfId="0" applyNumberFormat="1" applyFont="1" applyBorder="1" applyAlignment="1">
      <alignment vertical="center"/>
    </xf>
    <xf numFmtId="41" fontId="4" fillId="0" borderId="38" xfId="0" applyNumberFormat="1" applyFont="1" applyBorder="1" applyAlignment="1">
      <alignment vertical="center"/>
    </xf>
    <xf numFmtId="0" fontId="15" fillId="0" borderId="17" xfId="0" quotePrefix="1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wrapText="1"/>
    </xf>
    <xf numFmtId="41" fontId="4" fillId="0" borderId="32" xfId="2" applyFont="1" applyFill="1" applyBorder="1" applyAlignment="1">
      <alignment vertical="center"/>
    </xf>
    <xf numFmtId="164" fontId="4" fillId="0" borderId="32" xfId="1" applyNumberFormat="1" applyFont="1" applyFill="1" applyBorder="1" applyAlignment="1">
      <alignment vertical="center"/>
    </xf>
    <xf numFmtId="0" fontId="15" fillId="0" borderId="20" xfId="0" quotePrefix="1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wrapText="1"/>
    </xf>
    <xf numFmtId="41" fontId="4" fillId="0" borderId="33" xfId="2" applyFont="1" applyFill="1" applyBorder="1" applyAlignment="1">
      <alignment vertical="center"/>
    </xf>
    <xf numFmtId="164" fontId="4" fillId="0" borderId="33" xfId="1" applyNumberFormat="1" applyFont="1" applyFill="1" applyBorder="1" applyAlignment="1">
      <alignment vertical="center"/>
    </xf>
    <xf numFmtId="41" fontId="5" fillId="0" borderId="33" xfId="2" applyFont="1" applyFill="1" applyBorder="1" applyAlignment="1">
      <alignment vertical="center"/>
    </xf>
    <xf numFmtId="164" fontId="5" fillId="0" borderId="33" xfId="1" applyNumberFormat="1" applyFont="1" applyFill="1" applyBorder="1" applyAlignment="1">
      <alignment vertical="center"/>
    </xf>
    <xf numFmtId="41" fontId="2" fillId="0" borderId="33" xfId="2" applyFont="1" applyFill="1" applyBorder="1"/>
    <xf numFmtId="41" fontId="12" fillId="2" borderId="14" xfId="2" applyFont="1" applyFill="1" applyBorder="1" applyAlignment="1">
      <alignment vertical="center"/>
    </xf>
    <xf numFmtId="41" fontId="10" fillId="2" borderId="14" xfId="0" applyNumberFormat="1" applyFont="1" applyFill="1" applyBorder="1" applyAlignment="1">
      <alignment vertical="center"/>
    </xf>
    <xf numFmtId="41" fontId="10" fillId="2" borderId="15" xfId="0" applyNumberFormat="1" applyFont="1" applyFill="1" applyBorder="1" applyAlignment="1">
      <alignment vertical="center"/>
    </xf>
    <xf numFmtId="0" fontId="4" fillId="0" borderId="7" xfId="0" applyFont="1" applyBorder="1" applyAlignment="1">
      <alignment horizontal="right" vertical="center" wrapText="1"/>
    </xf>
    <xf numFmtId="0" fontId="4" fillId="0" borderId="8" xfId="0" applyFont="1" applyBorder="1" applyAlignment="1">
      <alignment vertical="center" wrapText="1"/>
    </xf>
    <xf numFmtId="41" fontId="4" fillId="0" borderId="8" xfId="2" applyFont="1" applyBorder="1" applyAlignment="1">
      <alignment vertical="center"/>
    </xf>
    <xf numFmtId="164" fontId="4" fillId="0" borderId="8" xfId="1" applyNumberFormat="1" applyFont="1" applyBorder="1" applyAlignment="1">
      <alignment vertical="center"/>
    </xf>
    <xf numFmtId="41" fontId="4" fillId="0" borderId="8" xfId="0" applyNumberFormat="1" applyFont="1" applyBorder="1" applyAlignment="1">
      <alignment vertical="center"/>
    </xf>
    <xf numFmtId="41" fontId="4" fillId="0" borderId="34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164" fontId="10" fillId="0" borderId="20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20" xfId="2" applyFont="1" applyFill="1" applyBorder="1" applyAlignment="1">
      <alignment vertical="center"/>
    </xf>
    <xf numFmtId="164" fontId="4" fillId="0" borderId="20" xfId="1" applyNumberFormat="1" applyFont="1" applyFill="1" applyBorder="1" applyAlignment="1">
      <alignment vertical="center"/>
    </xf>
    <xf numFmtId="0" fontId="5" fillId="0" borderId="35" xfId="0" applyFont="1" applyBorder="1" applyAlignment="1">
      <alignment vertical="center" wrapText="1"/>
    </xf>
    <xf numFmtId="41" fontId="4" fillId="0" borderId="36" xfId="2" applyFont="1" applyFill="1" applyBorder="1" applyAlignment="1">
      <alignment vertical="center"/>
    </xf>
    <xf numFmtId="164" fontId="4" fillId="0" borderId="36" xfId="1" applyNumberFormat="1" applyFont="1" applyFill="1" applyBorder="1" applyAlignment="1">
      <alignment vertical="center"/>
    </xf>
    <xf numFmtId="164" fontId="10" fillId="0" borderId="36" xfId="1" applyNumberFormat="1" applyFont="1" applyBorder="1" applyAlignment="1">
      <alignment vertical="center"/>
    </xf>
    <xf numFmtId="41" fontId="10" fillId="0" borderId="36" xfId="0" applyNumberFormat="1" applyFont="1" applyBorder="1" applyAlignment="1">
      <alignment vertical="center"/>
    </xf>
    <xf numFmtId="0" fontId="5" fillId="0" borderId="37" xfId="0" applyFont="1" applyBorder="1" applyAlignment="1">
      <alignment vertical="center" wrapText="1"/>
    </xf>
    <xf numFmtId="41" fontId="4" fillId="0" borderId="37" xfId="2" applyFont="1" applyFill="1" applyBorder="1" applyAlignment="1">
      <alignment vertical="center"/>
    </xf>
    <xf numFmtId="164" fontId="4" fillId="0" borderId="37" xfId="1" applyNumberFormat="1" applyFont="1" applyFill="1" applyBorder="1" applyAlignment="1">
      <alignment vertical="center"/>
    </xf>
    <xf numFmtId="41" fontId="5" fillId="0" borderId="37" xfId="2" applyFont="1" applyFill="1" applyBorder="1" applyAlignment="1">
      <alignment vertical="center"/>
    </xf>
    <xf numFmtId="164" fontId="5" fillId="0" borderId="37" xfId="1" applyNumberFormat="1" applyFont="1" applyFill="1" applyBorder="1" applyAlignment="1">
      <alignment vertical="center"/>
    </xf>
    <xf numFmtId="41" fontId="5" fillId="0" borderId="14" xfId="0" applyNumberFormat="1" applyFont="1" applyFill="1" applyBorder="1" applyAlignment="1">
      <alignment vertical="center"/>
    </xf>
    <xf numFmtId="41" fontId="5" fillId="0" borderId="35" xfId="0" applyNumberFormat="1" applyFont="1" applyFill="1" applyBorder="1" applyAlignment="1">
      <alignment vertical="center"/>
    </xf>
    <xf numFmtId="41" fontId="5" fillId="0" borderId="15" xfId="0" applyNumberFormat="1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41" fontId="11" fillId="0" borderId="20" xfId="2" applyFont="1" applyFill="1" applyBorder="1" applyAlignment="1">
      <alignment vertical="center"/>
    </xf>
    <xf numFmtId="164" fontId="11" fillId="0" borderId="20" xfId="1" applyNumberFormat="1" applyFont="1" applyFill="1" applyBorder="1" applyAlignment="1">
      <alignment vertical="center"/>
    </xf>
    <xf numFmtId="41" fontId="11" fillId="0" borderId="17" xfId="0" applyNumberFormat="1" applyFont="1" applyBorder="1" applyAlignment="1">
      <alignment vertical="center"/>
    </xf>
    <xf numFmtId="41" fontId="11" fillId="0" borderId="18" xfId="0" applyNumberFormat="1" applyFont="1" applyBorder="1" applyAlignment="1">
      <alignment vertical="center"/>
    </xf>
    <xf numFmtId="41" fontId="5" fillId="0" borderId="38" xfId="0" applyNumberFormat="1" applyFont="1" applyFill="1" applyBorder="1" applyAlignment="1">
      <alignment vertical="center"/>
    </xf>
    <xf numFmtId="41" fontId="4" fillId="0" borderId="14" xfId="0" applyNumberFormat="1" applyFont="1" applyFill="1" applyBorder="1" applyAlignment="1">
      <alignment vertical="center"/>
    </xf>
    <xf numFmtId="41" fontId="4" fillId="0" borderId="15" xfId="0" applyNumberFormat="1" applyFont="1" applyFill="1" applyBorder="1" applyAlignment="1">
      <alignment vertical="center"/>
    </xf>
    <xf numFmtId="41" fontId="4" fillId="0" borderId="38" xfId="0" applyNumberFormat="1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164" fontId="4" fillId="0" borderId="17" xfId="1" applyNumberFormat="1" applyFont="1" applyFill="1" applyBorder="1" applyAlignment="1">
      <alignment vertical="center"/>
    </xf>
    <xf numFmtId="164" fontId="4" fillId="0" borderId="20" xfId="1" applyNumberFormat="1" applyFont="1" applyBorder="1"/>
    <xf numFmtId="164" fontId="4" fillId="0" borderId="20" xfId="0" applyNumberFormat="1" applyFont="1" applyBorder="1"/>
    <xf numFmtId="164" fontId="4" fillId="0" borderId="17" xfId="1" applyNumberFormat="1" applyFont="1" applyBorder="1"/>
    <xf numFmtId="164" fontId="4" fillId="0" borderId="17" xfId="0" applyNumberFormat="1" applyFont="1" applyBorder="1"/>
    <xf numFmtId="0" fontId="13" fillId="2" borderId="37" xfId="0" applyFont="1" applyFill="1" applyBorder="1" applyAlignment="1">
      <alignment vertical="center" wrapText="1"/>
    </xf>
    <xf numFmtId="164" fontId="4" fillId="2" borderId="14" xfId="1" applyNumberFormat="1" applyFont="1" applyFill="1" applyBorder="1" applyAlignment="1">
      <alignment vertical="center"/>
    </xf>
    <xf numFmtId="41" fontId="4" fillId="2" borderId="14" xfId="0" applyNumberFormat="1" applyFont="1" applyFill="1" applyBorder="1" applyAlignment="1">
      <alignment vertical="center"/>
    </xf>
    <xf numFmtId="41" fontId="4" fillId="2" borderId="15" xfId="0" applyNumberFormat="1" applyFont="1" applyFill="1" applyBorder="1" applyAlignment="1">
      <alignment vertical="center"/>
    </xf>
    <xf numFmtId="41" fontId="4" fillId="2" borderId="38" xfId="0" applyNumberFormat="1" applyFont="1" applyFill="1" applyBorder="1" applyAlignment="1">
      <alignment vertical="center"/>
    </xf>
    <xf numFmtId="0" fontId="4" fillId="0" borderId="13" xfId="0" applyFont="1" applyFill="1" applyBorder="1" applyAlignment="1">
      <alignment horizontal="right" vertical="center" wrapText="1"/>
    </xf>
    <xf numFmtId="164" fontId="4" fillId="0" borderId="14" xfId="1" applyNumberFormat="1" applyFont="1" applyFill="1" applyBorder="1"/>
    <xf numFmtId="164" fontId="4" fillId="0" borderId="14" xfId="0" applyNumberFormat="1" applyFont="1" applyFill="1" applyBorder="1"/>
    <xf numFmtId="0" fontId="6" fillId="0" borderId="0" xfId="0" applyFont="1" applyFill="1" applyAlignment="1">
      <alignment vertical="center"/>
    </xf>
    <xf numFmtId="164" fontId="13" fillId="0" borderId="20" xfId="1" applyNumberFormat="1" applyFont="1" applyBorder="1" applyAlignment="1">
      <alignment vertical="center" wrapText="1"/>
    </xf>
    <xf numFmtId="164" fontId="13" fillId="0" borderId="20" xfId="1" applyNumberFormat="1" applyFont="1" applyBorder="1" applyAlignment="1">
      <alignment vertical="center"/>
    </xf>
    <xf numFmtId="164" fontId="14" fillId="0" borderId="20" xfId="1" applyNumberFormat="1" applyFont="1" applyBorder="1" applyAlignment="1">
      <alignment vertical="center"/>
    </xf>
    <xf numFmtId="164" fontId="14" fillId="0" borderId="20" xfId="1" applyNumberFormat="1" applyFont="1" applyBorder="1" applyAlignment="1">
      <alignment vertical="center" wrapText="1"/>
    </xf>
    <xf numFmtId="164" fontId="17" fillId="0" borderId="22" xfId="1" applyNumberFormat="1" applyFont="1" applyBorder="1" applyAlignment="1">
      <alignment vertical="center" wrapText="1"/>
    </xf>
    <xf numFmtId="0" fontId="10" fillId="0" borderId="20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164" fontId="7" fillId="0" borderId="20" xfId="1" applyNumberFormat="1" applyFont="1" applyBorder="1" applyAlignment="1">
      <alignment vertical="center"/>
    </xf>
    <xf numFmtId="41" fontId="6" fillId="0" borderId="20" xfId="2" applyFont="1" applyBorder="1" applyAlignment="1">
      <alignment vertical="center"/>
    </xf>
    <xf numFmtId="41" fontId="12" fillId="0" borderId="17" xfId="0" applyNumberFormat="1" applyFont="1" applyBorder="1" applyAlignment="1">
      <alignment vertical="center"/>
    </xf>
    <xf numFmtId="41" fontId="12" fillId="0" borderId="18" xfId="0" applyNumberFormat="1" applyFont="1" applyBorder="1" applyAlignment="1">
      <alignment vertical="center"/>
    </xf>
    <xf numFmtId="41" fontId="7" fillId="0" borderId="20" xfId="2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164" fontId="7" fillId="0" borderId="22" xfId="1" applyNumberFormat="1" applyFont="1" applyBorder="1" applyAlignment="1">
      <alignment vertical="center"/>
    </xf>
    <xf numFmtId="41" fontId="7" fillId="0" borderId="22" xfId="2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164" fontId="4" fillId="0" borderId="37" xfId="1" applyNumberFormat="1" applyFont="1" applyFill="1" applyBorder="1"/>
    <xf numFmtId="164" fontId="4" fillId="0" borderId="37" xfId="0" applyNumberFormat="1" applyFont="1" applyFill="1" applyBorder="1"/>
    <xf numFmtId="164" fontId="4" fillId="0" borderId="33" xfId="1" applyNumberFormat="1" applyFont="1" applyFill="1" applyBorder="1"/>
    <xf numFmtId="164" fontId="4" fillId="0" borderId="33" xfId="0" applyNumberFormat="1" applyFont="1" applyFill="1" applyBorder="1"/>
    <xf numFmtId="0" fontId="4" fillId="2" borderId="13" xfId="0" quotePrefix="1" applyFont="1" applyFill="1" applyBorder="1" applyAlignment="1">
      <alignment horizontal="right" vertical="center"/>
    </xf>
    <xf numFmtId="0" fontId="4" fillId="2" borderId="14" xfId="0" applyFont="1" applyFill="1" applyBorder="1" applyAlignment="1">
      <alignment wrapText="1"/>
    </xf>
    <xf numFmtId="164" fontId="4" fillId="2" borderId="14" xfId="1" applyNumberFormat="1" applyFont="1" applyFill="1" applyBorder="1"/>
    <xf numFmtId="164" fontId="4" fillId="2" borderId="14" xfId="0" applyNumberFormat="1" applyFont="1" applyFill="1" applyBorder="1"/>
    <xf numFmtId="164" fontId="4" fillId="0" borderId="32" xfId="0" applyNumberFormat="1" applyFont="1" applyFill="1" applyBorder="1"/>
    <xf numFmtId="41" fontId="13" fillId="3" borderId="14" xfId="2" applyFont="1" applyFill="1" applyBorder="1" applyAlignment="1">
      <alignment vertical="center"/>
    </xf>
    <xf numFmtId="164" fontId="13" fillId="3" borderId="14" xfId="1" applyNumberFormat="1" applyFont="1" applyFill="1" applyBorder="1" applyAlignment="1">
      <alignment vertical="center"/>
    </xf>
    <xf numFmtId="41" fontId="10" fillId="3" borderId="17" xfId="0" applyNumberFormat="1" applyFont="1" applyFill="1" applyBorder="1" applyAlignment="1">
      <alignment vertical="center"/>
    </xf>
    <xf numFmtId="41" fontId="10" fillId="3" borderId="18" xfId="0" applyNumberFormat="1" applyFont="1" applyFill="1" applyBorder="1" applyAlignment="1">
      <alignment vertical="center"/>
    </xf>
    <xf numFmtId="41" fontId="13" fillId="0" borderId="14" xfId="2" applyFont="1" applyBorder="1" applyAlignment="1">
      <alignment vertical="center"/>
    </xf>
    <xf numFmtId="41" fontId="10" fillId="0" borderId="14" xfId="0" applyNumberFormat="1" applyFont="1" applyBorder="1" applyAlignment="1">
      <alignment horizontal="center" vertical="center"/>
    </xf>
    <xf numFmtId="164" fontId="13" fillId="0" borderId="15" xfId="1" applyNumberFormat="1" applyFont="1" applyBorder="1" applyAlignment="1">
      <alignment vertical="center"/>
    </xf>
    <xf numFmtId="41" fontId="17" fillId="0" borderId="14" xfId="2" applyFont="1" applyBorder="1" applyAlignment="1">
      <alignment vertical="center" wrapText="1"/>
    </xf>
    <xf numFmtId="164" fontId="17" fillId="0" borderId="14" xfId="1" applyNumberFormat="1" applyFont="1" applyBorder="1" applyAlignment="1">
      <alignment vertical="center" wrapText="1"/>
    </xf>
    <xf numFmtId="41" fontId="18" fillId="0" borderId="18" xfId="0" applyNumberFormat="1" applyFont="1" applyBorder="1" applyAlignment="1">
      <alignment vertical="center"/>
    </xf>
    <xf numFmtId="41" fontId="12" fillId="0" borderId="14" xfId="2" applyFont="1" applyBorder="1" applyAlignment="1">
      <alignment vertical="center" wrapText="1"/>
    </xf>
    <xf numFmtId="164" fontId="10" fillId="0" borderId="14" xfId="1" applyNumberFormat="1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4" fontId="12" fillId="0" borderId="15" xfId="0" applyNumberFormat="1" applyFont="1" applyBorder="1" applyAlignment="1">
      <alignment vertical="center" wrapText="1"/>
    </xf>
    <xf numFmtId="0" fontId="10" fillId="0" borderId="0" xfId="0" applyFont="1" applyBorder="1" applyAlignment="1">
      <alignment horizontal="right" vertical="center" wrapText="1"/>
    </xf>
    <xf numFmtId="0" fontId="12" fillId="0" borderId="0" xfId="0" applyFont="1" applyBorder="1" applyAlignment="1">
      <alignment horizontal="center" vertical="center" wrapText="1"/>
    </xf>
    <xf numFmtId="41" fontId="12" fillId="0" borderId="0" xfId="2" applyFont="1" applyBorder="1" applyAlignment="1">
      <alignment vertical="center" wrapText="1"/>
    </xf>
    <xf numFmtId="164" fontId="10" fillId="0" borderId="0" xfId="1" applyNumberFormat="1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164" fontId="12" fillId="0" borderId="0" xfId="0" applyNumberFormat="1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41" fontId="10" fillId="0" borderId="0" xfId="2" applyFont="1" applyBorder="1" applyAlignment="1">
      <alignment vertical="center"/>
    </xf>
    <xf numFmtId="164" fontId="10" fillId="0" borderId="0" xfId="1" applyNumberFormat="1" applyFont="1" applyAlignment="1">
      <alignment vertical="center"/>
    </xf>
    <xf numFmtId="0" fontId="10" fillId="0" borderId="20" xfId="0" applyFont="1" applyBorder="1" applyAlignment="1">
      <alignment horizontal="center" vertical="center"/>
    </xf>
    <xf numFmtId="41" fontId="12" fillId="0" borderId="2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1" fontId="7" fillId="0" borderId="0" xfId="2" applyFont="1" applyBorder="1" applyAlignment="1">
      <alignment vertical="center"/>
    </xf>
    <xf numFmtId="164" fontId="7" fillId="0" borderId="0" xfId="1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41" fontId="7" fillId="0" borderId="0" xfId="2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 wrapText="1"/>
    </xf>
    <xf numFmtId="41" fontId="2" fillId="0" borderId="20" xfId="2" applyFont="1" applyBorder="1"/>
    <xf numFmtId="41" fontId="2" fillId="0" borderId="20" xfId="2" applyFont="1" applyFill="1" applyBorder="1"/>
    <xf numFmtId="0" fontId="3" fillId="0" borderId="20" xfId="0" applyFont="1" applyBorder="1"/>
    <xf numFmtId="0" fontId="2" fillId="0" borderId="20" xfId="0" applyFont="1" applyBorder="1"/>
    <xf numFmtId="41" fontId="4" fillId="0" borderId="20" xfId="2" applyFont="1" applyBorder="1"/>
    <xf numFmtId="41" fontId="4" fillId="0" borderId="17" xfId="2" applyFont="1" applyBorder="1"/>
    <xf numFmtId="41" fontId="4" fillId="2" borderId="14" xfId="2" applyFont="1" applyFill="1" applyBorder="1" applyAlignment="1">
      <alignment vertical="center"/>
    </xf>
    <xf numFmtId="41" fontId="4" fillId="0" borderId="14" xfId="2" applyFont="1" applyFill="1" applyBorder="1"/>
    <xf numFmtId="41" fontId="4" fillId="0" borderId="37" xfId="2" applyFont="1" applyFill="1" applyBorder="1"/>
    <xf numFmtId="41" fontId="4" fillId="0" borderId="33" xfId="2" applyFont="1" applyFill="1" applyBorder="1"/>
    <xf numFmtId="41" fontId="4" fillId="2" borderId="14" xfId="2" applyFont="1" applyFill="1" applyBorder="1"/>
    <xf numFmtId="41" fontId="4" fillId="0" borderId="32" xfId="2" applyFont="1" applyFill="1" applyBorder="1"/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41" fontId="6" fillId="0" borderId="2" xfId="2" applyFont="1" applyBorder="1" applyAlignment="1">
      <alignment horizontal="center" vertical="center"/>
    </xf>
    <xf numFmtId="41" fontId="6" fillId="0" borderId="8" xfId="2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3" borderId="29" xfId="0" applyFont="1" applyFill="1" applyBorder="1" applyAlignment="1">
      <alignment horizontal="center" vertical="center"/>
    </xf>
    <xf numFmtId="0" fontId="13" fillId="3" borderId="30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41" fontId="11" fillId="0" borderId="39" xfId="0" applyNumberFormat="1" applyFont="1" applyFill="1" applyBorder="1" applyAlignment="1">
      <alignment horizontal="center" vertical="center"/>
    </xf>
    <xf numFmtId="41" fontId="11" fillId="0" borderId="34" xfId="0" applyNumberFormat="1" applyFont="1" applyFill="1" applyBorder="1" applyAlignment="1">
      <alignment horizontal="center" vertical="center"/>
    </xf>
    <xf numFmtId="0" fontId="12" fillId="0" borderId="4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4" fontId="11" fillId="0" borderId="2" xfId="1" applyNumberFormat="1" applyFont="1" applyFill="1" applyBorder="1" applyAlignment="1">
      <alignment horizontal="center" vertical="center"/>
    </xf>
    <xf numFmtId="164" fontId="11" fillId="0" borderId="8" xfId="1" applyNumberFormat="1" applyFont="1" applyFill="1" applyBorder="1" applyAlignment="1">
      <alignment horizontal="center" vertical="center"/>
    </xf>
    <xf numFmtId="41" fontId="11" fillId="0" borderId="2" xfId="0" applyNumberFormat="1" applyFont="1" applyFill="1" applyBorder="1" applyAlignment="1">
      <alignment horizontal="center" vertical="center"/>
    </xf>
    <xf numFmtId="41" fontId="11" fillId="0" borderId="8" xfId="0" applyNumberFormat="1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41" fontId="11" fillId="0" borderId="2" xfId="2" applyFont="1" applyFill="1" applyBorder="1" applyAlignment="1">
      <alignment horizontal="center" vertical="center"/>
    </xf>
    <xf numFmtId="41" fontId="11" fillId="0" borderId="8" xfId="2" applyFont="1" applyFill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8"/>
  <sheetViews>
    <sheetView tabSelected="1" view="pageBreakPreview" topLeftCell="A532" zoomScaleNormal="90" zoomScaleSheetLayoutView="100" workbookViewId="0">
      <selection activeCell="E600" sqref="E600"/>
    </sheetView>
  </sheetViews>
  <sheetFormatPr defaultColWidth="8.7109375" defaultRowHeight="12.75" x14ac:dyDescent="0.25"/>
  <cols>
    <col min="1" max="1" width="13.42578125" style="276" customWidth="1"/>
    <col min="2" max="2" width="42.7109375" style="277" customWidth="1"/>
    <col min="3" max="3" width="15.85546875" style="275" customWidth="1"/>
    <col min="4" max="4" width="16.28515625" style="273" customWidth="1"/>
    <col min="5" max="5" width="16.28515625" style="26" customWidth="1"/>
    <col min="6" max="6" width="16.85546875" style="26" customWidth="1"/>
    <col min="7" max="7" width="19.85546875" style="26" customWidth="1"/>
    <col min="8" max="8" width="10.42578125" style="26" customWidth="1"/>
    <col min="9" max="9" width="15.85546875" style="26" customWidth="1"/>
    <col min="10" max="11" width="8.7109375" style="26"/>
    <col min="12" max="12" width="8.85546875" style="26" bestFit="1" customWidth="1"/>
    <col min="13" max="13" width="15" style="26" bestFit="1" customWidth="1"/>
    <col min="14" max="16384" width="8.7109375" style="26"/>
  </cols>
  <sheetData>
    <row r="1" spans="1:8" x14ac:dyDescent="0.25">
      <c r="A1" s="290" t="s">
        <v>67</v>
      </c>
      <c r="B1" s="290"/>
      <c r="C1" s="290"/>
      <c r="D1" s="290"/>
      <c r="E1" s="290"/>
      <c r="F1" s="290"/>
      <c r="G1" s="290"/>
      <c r="H1" s="290"/>
    </row>
    <row r="2" spans="1:8" x14ac:dyDescent="0.25">
      <c r="A2" s="291" t="s">
        <v>343</v>
      </c>
      <c r="B2" s="291"/>
      <c r="C2" s="291"/>
      <c r="D2" s="291"/>
      <c r="E2" s="291"/>
      <c r="F2" s="291"/>
      <c r="G2" s="291"/>
      <c r="H2" s="291"/>
    </row>
    <row r="3" spans="1:8" ht="13.5" thickBot="1" x14ac:dyDescent="0.3">
      <c r="A3" s="27" t="s">
        <v>221</v>
      </c>
      <c r="B3" s="28" t="s">
        <v>342</v>
      </c>
      <c r="C3" s="29"/>
      <c r="D3" s="30"/>
      <c r="E3" s="31"/>
      <c r="F3" s="31"/>
      <c r="G3" s="31"/>
      <c r="H3" s="31"/>
    </row>
    <row r="4" spans="1:8" x14ac:dyDescent="0.25">
      <c r="A4" s="292" t="s">
        <v>0</v>
      </c>
      <c r="B4" s="294" t="s">
        <v>68</v>
      </c>
      <c r="C4" s="296" t="s">
        <v>1</v>
      </c>
      <c r="D4" s="32" t="s">
        <v>2</v>
      </c>
      <c r="E4" s="298" t="s">
        <v>3</v>
      </c>
      <c r="F4" s="300" t="s">
        <v>4</v>
      </c>
      <c r="G4" s="302" t="s">
        <v>5</v>
      </c>
      <c r="H4" s="302" t="s">
        <v>220</v>
      </c>
    </row>
    <row r="5" spans="1:8" ht="13.5" thickBot="1" x14ac:dyDescent="0.3">
      <c r="A5" s="293"/>
      <c r="B5" s="295"/>
      <c r="C5" s="297"/>
      <c r="D5" s="33" t="s">
        <v>6</v>
      </c>
      <c r="E5" s="299"/>
      <c r="F5" s="301"/>
      <c r="G5" s="303"/>
      <c r="H5" s="303"/>
    </row>
    <row r="6" spans="1:8" ht="13.5" thickBot="1" x14ac:dyDescent="0.3">
      <c r="A6" s="34" t="s">
        <v>7</v>
      </c>
      <c r="B6" s="35" t="s">
        <v>8</v>
      </c>
      <c r="C6" s="36">
        <f>C7+C16+C25+C31+C38+C45+C52+C60</f>
        <v>1391128000</v>
      </c>
      <c r="D6" s="37">
        <f>D7+D16+D25+D31+D38+D45+D52+D60</f>
        <v>969743350</v>
      </c>
      <c r="E6" s="38">
        <f>E7+E16+E25+E31+E38+E45+E52+E60</f>
        <v>20923900</v>
      </c>
      <c r="F6" s="38">
        <f>D6+E6</f>
        <v>990667250</v>
      </c>
      <c r="G6" s="39">
        <f>C6-F6</f>
        <v>400460750</v>
      </c>
      <c r="H6" s="39">
        <f>(C6-G6)/C6*100</f>
        <v>71.213234871269933</v>
      </c>
    </row>
    <row r="7" spans="1:8" s="42" customFormat="1" x14ac:dyDescent="0.25">
      <c r="A7" s="40">
        <v>521111</v>
      </c>
      <c r="B7" s="41" t="s">
        <v>9</v>
      </c>
      <c r="C7" s="323">
        <f>SUM(C9:C15)</f>
        <v>389250000</v>
      </c>
      <c r="D7" s="317">
        <f>SUM(D9:D15)</f>
        <v>196090650</v>
      </c>
      <c r="E7" s="319">
        <f>SUM(E9:E15)</f>
        <v>0</v>
      </c>
      <c r="F7" s="319">
        <f>D7+E7</f>
        <v>196090650</v>
      </c>
      <c r="G7" s="313">
        <f>C7-F7</f>
        <v>193159350</v>
      </c>
      <c r="H7" s="313">
        <f>(C7-G7)/C7*100</f>
        <v>50.376531791907517</v>
      </c>
    </row>
    <row r="8" spans="1:8" s="42" customFormat="1" ht="13.5" thickBot="1" x14ac:dyDescent="0.3">
      <c r="A8" s="43" t="s">
        <v>10</v>
      </c>
      <c r="B8" s="44" t="s">
        <v>11</v>
      </c>
      <c r="C8" s="324"/>
      <c r="D8" s="318"/>
      <c r="E8" s="320"/>
      <c r="F8" s="320"/>
      <c r="G8" s="314"/>
      <c r="H8" s="314"/>
    </row>
    <row r="9" spans="1:8" x14ac:dyDescent="0.25">
      <c r="A9" s="45"/>
      <c r="B9" s="46" t="s">
        <v>12</v>
      </c>
      <c r="C9" s="47">
        <v>67000000</v>
      </c>
      <c r="D9" s="48">
        <v>43485000</v>
      </c>
      <c r="E9" s="49"/>
      <c r="F9" s="49">
        <f>D9+E9</f>
        <v>43485000</v>
      </c>
      <c r="G9" s="50">
        <f>C9-F9</f>
        <v>23515000</v>
      </c>
      <c r="H9" s="50">
        <f>(C9-G9)/C9*100</f>
        <v>64.902985074626855</v>
      </c>
    </row>
    <row r="10" spans="1:8" x14ac:dyDescent="0.25">
      <c r="A10" s="51"/>
      <c r="B10" s="52" t="s">
        <v>13</v>
      </c>
      <c r="C10" s="53">
        <v>67000000</v>
      </c>
      <c r="D10" s="54">
        <v>36154000</v>
      </c>
      <c r="E10" s="55"/>
      <c r="F10" s="49">
        <f t="shared" ref="F10:F15" si="0">D10+E10</f>
        <v>36154000</v>
      </c>
      <c r="G10" s="56">
        <f t="shared" ref="G10:G15" si="1">C10-F10</f>
        <v>30846000</v>
      </c>
      <c r="H10" s="50">
        <f t="shared" ref="H10:H15" si="2">(C10-G10)/C10*100</f>
        <v>53.961194029850745</v>
      </c>
    </row>
    <row r="11" spans="1:8" x14ac:dyDescent="0.25">
      <c r="A11" s="51"/>
      <c r="B11" s="52" t="s">
        <v>14</v>
      </c>
      <c r="C11" s="53">
        <v>51500000</v>
      </c>
      <c r="D11" s="54">
        <v>39678050</v>
      </c>
      <c r="E11" s="55"/>
      <c r="F11" s="49">
        <f t="shared" si="0"/>
        <v>39678050</v>
      </c>
      <c r="G11" s="56">
        <f t="shared" si="1"/>
        <v>11821950</v>
      </c>
      <c r="H11" s="50">
        <f t="shared" si="2"/>
        <v>77.044757281553402</v>
      </c>
    </row>
    <row r="12" spans="1:8" x14ac:dyDescent="0.25">
      <c r="A12" s="51"/>
      <c r="B12" s="52" t="s">
        <v>15</v>
      </c>
      <c r="C12" s="53">
        <v>66500000</v>
      </c>
      <c r="D12" s="54">
        <v>10682500</v>
      </c>
      <c r="E12" s="55"/>
      <c r="F12" s="49">
        <f t="shared" si="0"/>
        <v>10682500</v>
      </c>
      <c r="G12" s="56">
        <f t="shared" si="1"/>
        <v>55817500</v>
      </c>
      <c r="H12" s="50">
        <f t="shared" si="2"/>
        <v>16.063909774436091</v>
      </c>
    </row>
    <row r="13" spans="1:8" x14ac:dyDescent="0.25">
      <c r="A13" s="51"/>
      <c r="B13" s="52" t="s">
        <v>16</v>
      </c>
      <c r="C13" s="53">
        <v>67000000</v>
      </c>
      <c r="D13" s="54">
        <v>44612700</v>
      </c>
      <c r="E13" s="55"/>
      <c r="F13" s="49">
        <f t="shared" si="0"/>
        <v>44612700</v>
      </c>
      <c r="G13" s="56">
        <f t="shared" si="1"/>
        <v>22387300</v>
      </c>
      <c r="H13" s="50">
        <f t="shared" si="2"/>
        <v>66.586119402985076</v>
      </c>
    </row>
    <row r="14" spans="1:8" x14ac:dyDescent="0.25">
      <c r="A14" s="51"/>
      <c r="B14" s="52" t="s">
        <v>17</v>
      </c>
      <c r="C14" s="53">
        <v>51500000</v>
      </c>
      <c r="D14" s="57">
        <v>10748400</v>
      </c>
      <c r="E14" s="58"/>
      <c r="F14" s="49">
        <f t="shared" si="0"/>
        <v>10748400</v>
      </c>
      <c r="G14" s="59">
        <f t="shared" si="1"/>
        <v>40751600</v>
      </c>
      <c r="H14" s="50">
        <f t="shared" si="2"/>
        <v>20.870679611650488</v>
      </c>
    </row>
    <row r="15" spans="1:8" ht="13.5" thickBot="1" x14ac:dyDescent="0.3">
      <c r="A15" s="60"/>
      <c r="B15" s="61" t="s">
        <v>18</v>
      </c>
      <c r="C15" s="62">
        <v>18750000</v>
      </c>
      <c r="D15" s="57">
        <v>10730000</v>
      </c>
      <c r="E15" s="58"/>
      <c r="F15" s="49">
        <f t="shared" si="0"/>
        <v>10730000</v>
      </c>
      <c r="G15" s="59">
        <f t="shared" si="1"/>
        <v>8020000</v>
      </c>
      <c r="H15" s="50">
        <f t="shared" si="2"/>
        <v>57.226666666666674</v>
      </c>
    </row>
    <row r="16" spans="1:8" s="42" customFormat="1" x14ac:dyDescent="0.25">
      <c r="A16" s="40">
        <v>521811</v>
      </c>
      <c r="B16" s="63" t="s">
        <v>19</v>
      </c>
      <c r="C16" s="323">
        <f>SUM(C18:C24)</f>
        <v>40750000</v>
      </c>
      <c r="D16" s="317">
        <f>SUM(D18:D24)</f>
        <v>40745900</v>
      </c>
      <c r="E16" s="319">
        <f>SUM(E18:E24)</f>
        <v>0</v>
      </c>
      <c r="F16" s="319">
        <f>D16+E16</f>
        <v>40745900</v>
      </c>
      <c r="G16" s="319">
        <f>C16-F16</f>
        <v>4100</v>
      </c>
      <c r="H16" s="313">
        <f>(C16-G16)/C16*100</f>
        <v>99.989938650306755</v>
      </c>
    </row>
    <row r="17" spans="1:8" s="42" customFormat="1" ht="13.5" thickBot="1" x14ac:dyDescent="0.3">
      <c r="A17" s="64"/>
      <c r="B17" s="65" t="s">
        <v>20</v>
      </c>
      <c r="C17" s="324"/>
      <c r="D17" s="318"/>
      <c r="E17" s="320"/>
      <c r="F17" s="320"/>
      <c r="G17" s="320"/>
      <c r="H17" s="314"/>
    </row>
    <row r="18" spans="1:8" x14ac:dyDescent="0.25">
      <c r="A18" s="45"/>
      <c r="B18" s="52" t="s">
        <v>12</v>
      </c>
      <c r="C18" s="47">
        <v>6500000</v>
      </c>
      <c r="D18" s="48">
        <v>6500000</v>
      </c>
      <c r="E18" s="49"/>
      <c r="F18" s="49">
        <f t="shared" ref="F18:F24" si="3">D18+E18</f>
        <v>6500000</v>
      </c>
      <c r="G18" s="50">
        <f>C18-F18</f>
        <v>0</v>
      </c>
      <c r="H18" s="50">
        <f t="shared" ref="H18:H73" si="4">(C18-G18)/C18*100</f>
        <v>100</v>
      </c>
    </row>
    <row r="19" spans="1:8" x14ac:dyDescent="0.25">
      <c r="A19" s="51"/>
      <c r="B19" s="52" t="s">
        <v>13</v>
      </c>
      <c r="C19" s="47">
        <v>6500000</v>
      </c>
      <c r="D19" s="48">
        <v>6500000</v>
      </c>
      <c r="E19" s="49"/>
      <c r="F19" s="49">
        <f t="shared" si="3"/>
        <v>6500000</v>
      </c>
      <c r="G19" s="50">
        <f t="shared" ref="G19:G74" si="5">C19-F19</f>
        <v>0</v>
      </c>
      <c r="H19" s="50">
        <f t="shared" si="4"/>
        <v>100</v>
      </c>
    </row>
    <row r="20" spans="1:8" x14ac:dyDescent="0.25">
      <c r="A20" s="51"/>
      <c r="B20" s="52" t="s">
        <v>14</v>
      </c>
      <c r="C20" s="47">
        <v>6000000</v>
      </c>
      <c r="D20" s="48">
        <v>5997500</v>
      </c>
      <c r="E20" s="49"/>
      <c r="F20" s="49">
        <f t="shared" si="3"/>
        <v>5997500</v>
      </c>
      <c r="G20" s="50">
        <f t="shared" si="5"/>
        <v>2500</v>
      </c>
      <c r="H20" s="50">
        <f t="shared" si="4"/>
        <v>99.958333333333343</v>
      </c>
    </row>
    <row r="21" spans="1:8" x14ac:dyDescent="0.25">
      <c r="A21" s="51"/>
      <c r="B21" s="52" t="s">
        <v>15</v>
      </c>
      <c r="C21" s="47">
        <v>6000000</v>
      </c>
      <c r="D21" s="48">
        <v>5998500</v>
      </c>
      <c r="E21" s="49"/>
      <c r="F21" s="49">
        <f t="shared" si="3"/>
        <v>5998500</v>
      </c>
      <c r="G21" s="50">
        <f t="shared" si="5"/>
        <v>1500</v>
      </c>
      <c r="H21" s="50">
        <f t="shared" si="4"/>
        <v>99.975000000000009</v>
      </c>
    </row>
    <row r="22" spans="1:8" x14ac:dyDescent="0.25">
      <c r="A22" s="51"/>
      <c r="B22" s="52" t="s">
        <v>16</v>
      </c>
      <c r="C22" s="53">
        <v>6500000</v>
      </c>
      <c r="D22" s="54">
        <v>6500000</v>
      </c>
      <c r="E22" s="55"/>
      <c r="F22" s="49">
        <f t="shared" si="3"/>
        <v>6500000</v>
      </c>
      <c r="G22" s="50">
        <f t="shared" si="5"/>
        <v>0</v>
      </c>
      <c r="H22" s="50">
        <f t="shared" si="4"/>
        <v>100</v>
      </c>
    </row>
    <row r="23" spans="1:8" x14ac:dyDescent="0.25">
      <c r="A23" s="51"/>
      <c r="B23" s="52" t="s">
        <v>17</v>
      </c>
      <c r="C23" s="53">
        <v>6000000</v>
      </c>
      <c r="D23" s="54">
        <v>5999900</v>
      </c>
      <c r="E23" s="55"/>
      <c r="F23" s="49">
        <f t="shared" si="3"/>
        <v>5999900</v>
      </c>
      <c r="G23" s="50">
        <f t="shared" si="5"/>
        <v>100</v>
      </c>
      <c r="H23" s="50">
        <f t="shared" si="4"/>
        <v>99.998333333333335</v>
      </c>
    </row>
    <row r="24" spans="1:8" ht="13.5" thickBot="1" x14ac:dyDescent="0.3">
      <c r="A24" s="66"/>
      <c r="B24" s="61" t="s">
        <v>18</v>
      </c>
      <c r="C24" s="67">
        <v>3250000</v>
      </c>
      <c r="D24" s="57">
        <v>3250000</v>
      </c>
      <c r="E24" s="58"/>
      <c r="F24" s="68">
        <f t="shared" si="3"/>
        <v>3250000</v>
      </c>
      <c r="G24" s="69">
        <f t="shared" si="5"/>
        <v>0</v>
      </c>
      <c r="H24" s="69">
        <f t="shared" si="4"/>
        <v>100</v>
      </c>
    </row>
    <row r="25" spans="1:8" s="42" customFormat="1" ht="26.25" thickBot="1" x14ac:dyDescent="0.3">
      <c r="A25" s="70">
        <v>523119</v>
      </c>
      <c r="B25" s="71" t="s">
        <v>21</v>
      </c>
      <c r="C25" s="72">
        <f>SUM(C26:C30)</f>
        <v>280800000</v>
      </c>
      <c r="D25" s="73">
        <f>SUM(D26:D30)</f>
        <v>245550000</v>
      </c>
      <c r="E25" s="74">
        <f>SUM(E26:E30)</f>
        <v>0</v>
      </c>
      <c r="F25" s="74">
        <f>D25+E25</f>
        <v>245550000</v>
      </c>
      <c r="G25" s="75">
        <f t="shared" si="5"/>
        <v>35250000</v>
      </c>
      <c r="H25" s="76">
        <f t="shared" si="4"/>
        <v>87.446581196581192</v>
      </c>
    </row>
    <row r="26" spans="1:8" x14ac:dyDescent="0.25">
      <c r="A26" s="45" t="s">
        <v>70</v>
      </c>
      <c r="B26" s="46" t="s">
        <v>13</v>
      </c>
      <c r="C26" s="47">
        <v>43200000</v>
      </c>
      <c r="D26" s="48">
        <v>43200000</v>
      </c>
      <c r="E26" s="49"/>
      <c r="F26" s="49">
        <f t="shared" ref="F26:F81" si="6">D26+E26</f>
        <v>43200000</v>
      </c>
      <c r="G26" s="50">
        <f t="shared" si="5"/>
        <v>0</v>
      </c>
      <c r="H26" s="50">
        <f t="shared" si="4"/>
        <v>100</v>
      </c>
    </row>
    <row r="27" spans="1:8" x14ac:dyDescent="0.25">
      <c r="A27" s="51"/>
      <c r="B27" s="52" t="s">
        <v>14</v>
      </c>
      <c r="C27" s="47">
        <v>86400000</v>
      </c>
      <c r="D27" s="48">
        <v>86250000</v>
      </c>
      <c r="E27" s="49"/>
      <c r="F27" s="55">
        <f t="shared" si="6"/>
        <v>86250000</v>
      </c>
      <c r="G27" s="50">
        <f t="shared" si="5"/>
        <v>150000</v>
      </c>
      <c r="H27" s="50">
        <f t="shared" si="4"/>
        <v>99.826388888888886</v>
      </c>
    </row>
    <row r="28" spans="1:8" x14ac:dyDescent="0.25">
      <c r="A28" s="51"/>
      <c r="B28" s="52" t="s">
        <v>15</v>
      </c>
      <c r="C28" s="47">
        <v>43200000</v>
      </c>
      <c r="D28" s="48">
        <v>42900000</v>
      </c>
      <c r="E28" s="49"/>
      <c r="F28" s="55">
        <f t="shared" si="6"/>
        <v>42900000</v>
      </c>
      <c r="G28" s="50">
        <f t="shared" si="5"/>
        <v>300000</v>
      </c>
      <c r="H28" s="50">
        <f t="shared" si="4"/>
        <v>99.305555555555557</v>
      </c>
    </row>
    <row r="29" spans="1:8" x14ac:dyDescent="0.25">
      <c r="A29" s="51"/>
      <c r="B29" s="52" t="s">
        <v>16</v>
      </c>
      <c r="C29" s="47">
        <v>43200000</v>
      </c>
      <c r="D29" s="48">
        <v>43200000</v>
      </c>
      <c r="E29" s="49"/>
      <c r="F29" s="55">
        <f t="shared" si="6"/>
        <v>43200000</v>
      </c>
      <c r="G29" s="50">
        <f t="shared" si="5"/>
        <v>0</v>
      </c>
      <c r="H29" s="50">
        <f t="shared" si="4"/>
        <v>100</v>
      </c>
    </row>
    <row r="30" spans="1:8" ht="13.5" thickBot="1" x14ac:dyDescent="0.3">
      <c r="A30" s="66"/>
      <c r="B30" s="77" t="s">
        <v>17</v>
      </c>
      <c r="C30" s="62">
        <v>64800000</v>
      </c>
      <c r="D30" s="78">
        <v>30000000</v>
      </c>
      <c r="E30" s="68"/>
      <c r="F30" s="58">
        <f t="shared" si="6"/>
        <v>30000000</v>
      </c>
      <c r="G30" s="69">
        <f t="shared" si="5"/>
        <v>34800000</v>
      </c>
      <c r="H30" s="69">
        <f t="shared" si="4"/>
        <v>46.296296296296298</v>
      </c>
    </row>
    <row r="31" spans="1:8" s="42" customFormat="1" ht="26.25" thickBot="1" x14ac:dyDescent="0.3">
      <c r="A31" s="70">
        <v>523121</v>
      </c>
      <c r="B31" s="71" t="s">
        <v>22</v>
      </c>
      <c r="C31" s="72">
        <f>SUM(C32:C37)</f>
        <v>150000000</v>
      </c>
      <c r="D31" s="73">
        <f>SUM(D32:D37)</f>
        <v>114929450</v>
      </c>
      <c r="E31" s="74">
        <f>SUM(E32:E37)</f>
        <v>0</v>
      </c>
      <c r="F31" s="79">
        <f t="shared" si="6"/>
        <v>114929450</v>
      </c>
      <c r="G31" s="75">
        <f t="shared" si="5"/>
        <v>35070550</v>
      </c>
      <c r="H31" s="76">
        <f t="shared" si="4"/>
        <v>76.61963333333334</v>
      </c>
    </row>
    <row r="32" spans="1:8" x14ac:dyDescent="0.25">
      <c r="A32" s="45" t="s">
        <v>23</v>
      </c>
      <c r="B32" s="46" t="s">
        <v>12</v>
      </c>
      <c r="C32" s="47">
        <v>25000000</v>
      </c>
      <c r="D32" s="48">
        <v>18747800</v>
      </c>
      <c r="E32" s="49"/>
      <c r="F32" s="49">
        <f t="shared" si="6"/>
        <v>18747800</v>
      </c>
      <c r="G32" s="50">
        <f t="shared" si="5"/>
        <v>6252200</v>
      </c>
      <c r="H32" s="50">
        <f t="shared" si="4"/>
        <v>74.991200000000006</v>
      </c>
    </row>
    <row r="33" spans="1:8" x14ac:dyDescent="0.25">
      <c r="A33" s="80"/>
      <c r="B33" s="52" t="s">
        <v>13</v>
      </c>
      <c r="C33" s="47">
        <v>25000000</v>
      </c>
      <c r="D33" s="48">
        <v>25000000</v>
      </c>
      <c r="E33" s="49"/>
      <c r="F33" s="55">
        <f t="shared" si="6"/>
        <v>25000000</v>
      </c>
      <c r="G33" s="50">
        <f t="shared" si="5"/>
        <v>0</v>
      </c>
      <c r="H33" s="50">
        <f t="shared" si="4"/>
        <v>100</v>
      </c>
    </row>
    <row r="34" spans="1:8" x14ac:dyDescent="0.25">
      <c r="A34" s="51"/>
      <c r="B34" s="52" t="s">
        <v>14</v>
      </c>
      <c r="C34" s="47">
        <v>25000000</v>
      </c>
      <c r="D34" s="48">
        <v>19426650</v>
      </c>
      <c r="E34" s="49"/>
      <c r="F34" s="55">
        <f t="shared" si="6"/>
        <v>19426650</v>
      </c>
      <c r="G34" s="50">
        <f t="shared" si="5"/>
        <v>5573350</v>
      </c>
      <c r="H34" s="50">
        <f t="shared" si="4"/>
        <v>77.706600000000009</v>
      </c>
    </row>
    <row r="35" spans="1:8" x14ac:dyDescent="0.25">
      <c r="A35" s="51"/>
      <c r="B35" s="52" t="s">
        <v>15</v>
      </c>
      <c r="C35" s="47">
        <v>25000000</v>
      </c>
      <c r="D35" s="48">
        <v>15000000</v>
      </c>
      <c r="E35" s="49"/>
      <c r="F35" s="55">
        <f t="shared" si="6"/>
        <v>15000000</v>
      </c>
      <c r="G35" s="50">
        <f t="shared" si="5"/>
        <v>10000000</v>
      </c>
      <c r="H35" s="50">
        <f t="shared" si="4"/>
        <v>60</v>
      </c>
    </row>
    <row r="36" spans="1:8" x14ac:dyDescent="0.25">
      <c r="A36" s="51"/>
      <c r="B36" s="52" t="s">
        <v>16</v>
      </c>
      <c r="C36" s="47">
        <v>25000000</v>
      </c>
      <c r="D36" s="48">
        <v>25000000</v>
      </c>
      <c r="E36" s="49"/>
      <c r="F36" s="55">
        <f t="shared" si="6"/>
        <v>25000000</v>
      </c>
      <c r="G36" s="50">
        <f t="shared" si="5"/>
        <v>0</v>
      </c>
      <c r="H36" s="50">
        <f t="shared" si="4"/>
        <v>100</v>
      </c>
    </row>
    <row r="37" spans="1:8" ht="13.5" thickBot="1" x14ac:dyDescent="0.3">
      <c r="A37" s="66"/>
      <c r="B37" s="77" t="s">
        <v>17</v>
      </c>
      <c r="C37" s="62">
        <v>25000000</v>
      </c>
      <c r="D37" s="78">
        <v>11755000</v>
      </c>
      <c r="E37" s="68"/>
      <c r="F37" s="58">
        <f t="shared" si="6"/>
        <v>11755000</v>
      </c>
      <c r="G37" s="69">
        <f t="shared" si="5"/>
        <v>13245000</v>
      </c>
      <c r="H37" s="69">
        <f t="shared" si="4"/>
        <v>47.02</v>
      </c>
    </row>
    <row r="38" spans="1:8" s="42" customFormat="1" ht="13.5" thickBot="1" x14ac:dyDescent="0.3">
      <c r="A38" s="70">
        <v>523121</v>
      </c>
      <c r="B38" s="71" t="s">
        <v>24</v>
      </c>
      <c r="C38" s="72">
        <f>SUM(C39:C44)</f>
        <v>255000000</v>
      </c>
      <c r="D38" s="73">
        <f>SUM(D39:D44)</f>
        <v>182406350</v>
      </c>
      <c r="E38" s="74">
        <f>SUM(E39:E44)</f>
        <v>0</v>
      </c>
      <c r="F38" s="79">
        <f t="shared" si="6"/>
        <v>182406350</v>
      </c>
      <c r="G38" s="75">
        <f t="shared" si="5"/>
        <v>72593650</v>
      </c>
      <c r="H38" s="76">
        <f t="shared" si="4"/>
        <v>71.53190196078431</v>
      </c>
    </row>
    <row r="39" spans="1:8" x14ac:dyDescent="0.25">
      <c r="A39" s="45"/>
      <c r="B39" s="46" t="s">
        <v>12</v>
      </c>
      <c r="C39" s="47">
        <v>40000000</v>
      </c>
      <c r="D39" s="48">
        <v>39466000</v>
      </c>
      <c r="E39" s="49"/>
      <c r="F39" s="49">
        <f t="shared" si="6"/>
        <v>39466000</v>
      </c>
      <c r="G39" s="50">
        <f t="shared" si="5"/>
        <v>534000</v>
      </c>
      <c r="H39" s="50">
        <f t="shared" si="4"/>
        <v>98.665000000000006</v>
      </c>
    </row>
    <row r="40" spans="1:8" x14ac:dyDescent="0.25">
      <c r="A40" s="45"/>
      <c r="B40" s="52" t="s">
        <v>13</v>
      </c>
      <c r="C40" s="47">
        <v>45000000</v>
      </c>
      <c r="D40" s="48">
        <v>31951000</v>
      </c>
      <c r="E40" s="49"/>
      <c r="F40" s="55">
        <f t="shared" si="6"/>
        <v>31951000</v>
      </c>
      <c r="G40" s="50">
        <f t="shared" si="5"/>
        <v>13049000</v>
      </c>
      <c r="H40" s="50">
        <f t="shared" si="4"/>
        <v>71.002222222222215</v>
      </c>
    </row>
    <row r="41" spans="1:8" x14ac:dyDescent="0.25">
      <c r="A41" s="80"/>
      <c r="B41" s="52" t="s">
        <v>14</v>
      </c>
      <c r="C41" s="47">
        <v>45000000</v>
      </c>
      <c r="D41" s="48">
        <v>44992450</v>
      </c>
      <c r="E41" s="49"/>
      <c r="F41" s="55">
        <f t="shared" si="6"/>
        <v>44992450</v>
      </c>
      <c r="G41" s="50">
        <f t="shared" si="5"/>
        <v>7550</v>
      </c>
      <c r="H41" s="50">
        <f t="shared" si="4"/>
        <v>99.983222222222224</v>
      </c>
    </row>
    <row r="42" spans="1:8" x14ac:dyDescent="0.25">
      <c r="A42" s="51"/>
      <c r="B42" s="52" t="s">
        <v>15</v>
      </c>
      <c r="C42" s="47">
        <v>45000000</v>
      </c>
      <c r="D42" s="48">
        <v>17177250</v>
      </c>
      <c r="E42" s="49"/>
      <c r="F42" s="55">
        <f t="shared" si="6"/>
        <v>17177250</v>
      </c>
      <c r="G42" s="50">
        <f t="shared" si="5"/>
        <v>27822750</v>
      </c>
      <c r="H42" s="50">
        <f t="shared" si="4"/>
        <v>38.171666666666667</v>
      </c>
    </row>
    <row r="43" spans="1:8" x14ac:dyDescent="0.25">
      <c r="A43" s="51"/>
      <c r="B43" s="52" t="s">
        <v>16</v>
      </c>
      <c r="C43" s="53">
        <v>40000000</v>
      </c>
      <c r="D43" s="48">
        <v>25758050</v>
      </c>
      <c r="E43" s="49"/>
      <c r="F43" s="55">
        <f t="shared" si="6"/>
        <v>25758050</v>
      </c>
      <c r="G43" s="50">
        <f t="shared" si="5"/>
        <v>14241950</v>
      </c>
      <c r="H43" s="50">
        <f t="shared" si="4"/>
        <v>64.395124999999993</v>
      </c>
    </row>
    <row r="44" spans="1:8" ht="13.5" thickBot="1" x14ac:dyDescent="0.3">
      <c r="A44" s="66"/>
      <c r="B44" s="77" t="s">
        <v>17</v>
      </c>
      <c r="C44" s="67">
        <v>40000000</v>
      </c>
      <c r="D44" s="78">
        <v>23061600</v>
      </c>
      <c r="E44" s="68"/>
      <c r="F44" s="58">
        <f t="shared" si="6"/>
        <v>23061600</v>
      </c>
      <c r="G44" s="69">
        <f t="shared" si="5"/>
        <v>16938400</v>
      </c>
      <c r="H44" s="69">
        <f t="shared" si="4"/>
        <v>57.654000000000003</v>
      </c>
    </row>
    <row r="45" spans="1:8" s="42" customFormat="1" ht="13.5" thickBot="1" x14ac:dyDescent="0.3">
      <c r="A45" s="70">
        <v>524111</v>
      </c>
      <c r="B45" s="71" t="s">
        <v>25</v>
      </c>
      <c r="C45" s="72">
        <f>SUM(C46:C51)</f>
        <v>19400000</v>
      </c>
      <c r="D45" s="73">
        <f>SUM(D46:D51)</f>
        <v>19200000</v>
      </c>
      <c r="E45" s="74">
        <f>SUM(E46:E51)</f>
        <v>0</v>
      </c>
      <c r="F45" s="79">
        <f t="shared" si="6"/>
        <v>19200000</v>
      </c>
      <c r="G45" s="75">
        <f t="shared" si="5"/>
        <v>200000</v>
      </c>
      <c r="H45" s="76">
        <f t="shared" si="4"/>
        <v>98.969072164948457</v>
      </c>
    </row>
    <row r="46" spans="1:8" x14ac:dyDescent="0.25">
      <c r="A46" s="81" t="s">
        <v>26</v>
      </c>
      <c r="B46" s="46" t="s">
        <v>12</v>
      </c>
      <c r="C46" s="47">
        <v>6000000</v>
      </c>
      <c r="D46" s="48">
        <v>6000000</v>
      </c>
      <c r="E46" s="49"/>
      <c r="F46" s="49">
        <f t="shared" si="6"/>
        <v>6000000</v>
      </c>
      <c r="G46" s="50">
        <f t="shared" si="5"/>
        <v>0</v>
      </c>
      <c r="H46" s="50">
        <f t="shared" si="4"/>
        <v>100</v>
      </c>
    </row>
    <row r="47" spans="1:8" x14ac:dyDescent="0.25">
      <c r="A47" s="81"/>
      <c r="B47" s="52" t="s">
        <v>13</v>
      </c>
      <c r="C47" s="47">
        <v>3800000</v>
      </c>
      <c r="D47" s="48">
        <v>3800000</v>
      </c>
      <c r="E47" s="49"/>
      <c r="F47" s="55">
        <f t="shared" si="6"/>
        <v>3800000</v>
      </c>
      <c r="G47" s="50">
        <f t="shared" si="5"/>
        <v>0</v>
      </c>
      <c r="H47" s="50">
        <f t="shared" si="4"/>
        <v>100</v>
      </c>
    </row>
    <row r="48" spans="1:8" x14ac:dyDescent="0.25">
      <c r="A48" s="51"/>
      <c r="B48" s="52" t="s">
        <v>14</v>
      </c>
      <c r="C48" s="53">
        <v>2400000</v>
      </c>
      <c r="D48" s="48">
        <v>2400000</v>
      </c>
      <c r="E48" s="49"/>
      <c r="F48" s="55">
        <f t="shared" si="6"/>
        <v>2400000</v>
      </c>
      <c r="G48" s="50">
        <f t="shared" si="5"/>
        <v>0</v>
      </c>
      <c r="H48" s="50">
        <f t="shared" si="4"/>
        <v>100</v>
      </c>
    </row>
    <row r="49" spans="1:8" x14ac:dyDescent="0.25">
      <c r="A49" s="51"/>
      <c r="B49" s="52" t="s">
        <v>15</v>
      </c>
      <c r="C49" s="53">
        <v>2400000</v>
      </c>
      <c r="D49" s="48">
        <v>2400000</v>
      </c>
      <c r="E49" s="49"/>
      <c r="F49" s="55">
        <f t="shared" si="6"/>
        <v>2400000</v>
      </c>
      <c r="G49" s="50">
        <f t="shared" si="5"/>
        <v>0</v>
      </c>
      <c r="H49" s="50">
        <f t="shared" si="4"/>
        <v>100</v>
      </c>
    </row>
    <row r="50" spans="1:8" x14ac:dyDescent="0.25">
      <c r="A50" s="51"/>
      <c r="B50" s="52" t="s">
        <v>16</v>
      </c>
      <c r="C50" s="53">
        <v>2200000</v>
      </c>
      <c r="D50" s="48">
        <v>2100000</v>
      </c>
      <c r="E50" s="49"/>
      <c r="F50" s="55">
        <f t="shared" si="6"/>
        <v>2100000</v>
      </c>
      <c r="G50" s="50">
        <f t="shared" si="5"/>
        <v>100000</v>
      </c>
      <c r="H50" s="50">
        <f t="shared" si="4"/>
        <v>95.454545454545453</v>
      </c>
    </row>
    <row r="51" spans="1:8" ht="13.5" thickBot="1" x14ac:dyDescent="0.3">
      <c r="A51" s="66"/>
      <c r="B51" s="77" t="s">
        <v>17</v>
      </c>
      <c r="C51" s="67">
        <v>2600000</v>
      </c>
      <c r="D51" s="78">
        <v>2500000</v>
      </c>
      <c r="E51" s="68"/>
      <c r="F51" s="58">
        <f t="shared" si="6"/>
        <v>2500000</v>
      </c>
      <c r="G51" s="69">
        <f t="shared" si="5"/>
        <v>100000</v>
      </c>
      <c r="H51" s="69">
        <f t="shared" si="4"/>
        <v>96.15384615384616</v>
      </c>
    </row>
    <row r="52" spans="1:8" s="42" customFormat="1" ht="13.5" thickBot="1" x14ac:dyDescent="0.3">
      <c r="A52" s="70">
        <v>523111</v>
      </c>
      <c r="B52" s="71" t="s">
        <v>27</v>
      </c>
      <c r="C52" s="72">
        <f>SUM(C53:C58)</f>
        <v>126000000</v>
      </c>
      <c r="D52" s="73">
        <f>SUM(D53:D58)</f>
        <v>114607000</v>
      </c>
      <c r="E52" s="74">
        <f>SUM(E53:E58)</f>
        <v>0</v>
      </c>
      <c r="F52" s="79">
        <f t="shared" si="6"/>
        <v>114607000</v>
      </c>
      <c r="G52" s="75">
        <f t="shared" si="5"/>
        <v>11393000</v>
      </c>
      <c r="H52" s="76">
        <f t="shared" si="4"/>
        <v>90.957936507936509</v>
      </c>
    </row>
    <row r="53" spans="1:8" x14ac:dyDescent="0.25">
      <c r="A53" s="81" t="s">
        <v>28</v>
      </c>
      <c r="B53" s="46" t="s">
        <v>12</v>
      </c>
      <c r="C53" s="47">
        <v>24000000</v>
      </c>
      <c r="D53" s="48">
        <v>23995000</v>
      </c>
      <c r="E53" s="49"/>
      <c r="F53" s="49">
        <f t="shared" si="6"/>
        <v>23995000</v>
      </c>
      <c r="G53" s="50">
        <f t="shared" si="5"/>
        <v>5000</v>
      </c>
      <c r="H53" s="50">
        <f t="shared" si="4"/>
        <v>99.979166666666657</v>
      </c>
    </row>
    <row r="54" spans="1:8" x14ac:dyDescent="0.25">
      <c r="A54" s="81"/>
      <c r="B54" s="52" t="s">
        <v>13</v>
      </c>
      <c r="C54" s="47">
        <v>24000000</v>
      </c>
      <c r="D54" s="48">
        <v>24000000</v>
      </c>
      <c r="E54" s="49"/>
      <c r="F54" s="55">
        <f t="shared" si="6"/>
        <v>24000000</v>
      </c>
      <c r="G54" s="50">
        <f t="shared" si="5"/>
        <v>0</v>
      </c>
      <c r="H54" s="50">
        <f t="shared" si="4"/>
        <v>100</v>
      </c>
    </row>
    <row r="55" spans="1:8" x14ac:dyDescent="0.25">
      <c r="A55" s="51"/>
      <c r="B55" s="52" t="s">
        <v>14</v>
      </c>
      <c r="C55" s="47">
        <v>24000000</v>
      </c>
      <c r="D55" s="48">
        <v>23950000</v>
      </c>
      <c r="E55" s="49"/>
      <c r="F55" s="55">
        <f t="shared" si="6"/>
        <v>23950000</v>
      </c>
      <c r="G55" s="50">
        <f t="shared" si="5"/>
        <v>50000</v>
      </c>
      <c r="H55" s="50">
        <f t="shared" si="4"/>
        <v>99.791666666666671</v>
      </c>
    </row>
    <row r="56" spans="1:8" x14ac:dyDescent="0.25">
      <c r="A56" s="51"/>
      <c r="B56" s="52" t="s">
        <v>15</v>
      </c>
      <c r="C56" s="53">
        <v>12000000</v>
      </c>
      <c r="D56" s="48">
        <v>12000000</v>
      </c>
      <c r="E56" s="49"/>
      <c r="F56" s="55">
        <f t="shared" si="6"/>
        <v>12000000</v>
      </c>
      <c r="G56" s="50">
        <f t="shared" si="5"/>
        <v>0</v>
      </c>
      <c r="H56" s="50">
        <f t="shared" si="4"/>
        <v>100</v>
      </c>
    </row>
    <row r="57" spans="1:8" x14ac:dyDescent="0.25">
      <c r="A57" s="51"/>
      <c r="B57" s="52" t="s">
        <v>16</v>
      </c>
      <c r="C57" s="53">
        <v>18000000</v>
      </c>
      <c r="D57" s="48">
        <v>18000000</v>
      </c>
      <c r="E57" s="49"/>
      <c r="F57" s="55">
        <f t="shared" si="6"/>
        <v>18000000</v>
      </c>
      <c r="G57" s="50">
        <f t="shared" si="5"/>
        <v>0</v>
      </c>
      <c r="H57" s="50">
        <f t="shared" si="4"/>
        <v>100</v>
      </c>
    </row>
    <row r="58" spans="1:8" ht="13.5" thickBot="1" x14ac:dyDescent="0.3">
      <c r="A58" s="66"/>
      <c r="B58" s="77" t="s">
        <v>17</v>
      </c>
      <c r="C58" s="62">
        <v>24000000</v>
      </c>
      <c r="D58" s="78">
        <v>12662000</v>
      </c>
      <c r="E58" s="68"/>
      <c r="F58" s="58">
        <f t="shared" si="6"/>
        <v>12662000</v>
      </c>
      <c r="G58" s="69">
        <f t="shared" si="5"/>
        <v>11338000</v>
      </c>
      <c r="H58" s="69">
        <f t="shared" si="4"/>
        <v>52.758333333333326</v>
      </c>
    </row>
    <row r="59" spans="1:8" s="42" customFormat="1" ht="13.5" thickBot="1" x14ac:dyDescent="0.3">
      <c r="A59" s="70" t="s">
        <v>29</v>
      </c>
      <c r="B59" s="82" t="s">
        <v>30</v>
      </c>
      <c r="C59" s="83"/>
      <c r="D59" s="84"/>
      <c r="E59" s="85"/>
      <c r="F59" s="79">
        <f t="shared" si="6"/>
        <v>0</v>
      </c>
      <c r="G59" s="75">
        <f t="shared" si="5"/>
        <v>0</v>
      </c>
      <c r="H59" s="76"/>
    </row>
    <row r="60" spans="1:8" s="93" customFormat="1" ht="26.25" thickBot="1" x14ac:dyDescent="0.3">
      <c r="A60" s="86" t="s">
        <v>31</v>
      </c>
      <c r="B60" s="87" t="s">
        <v>32</v>
      </c>
      <c r="C60" s="88">
        <f>C61+C84</f>
        <v>129928000</v>
      </c>
      <c r="D60" s="89">
        <f>D61+D84</f>
        <v>56214000</v>
      </c>
      <c r="E60" s="90">
        <f>E61+E84</f>
        <v>20923900</v>
      </c>
      <c r="F60" s="91">
        <f t="shared" si="6"/>
        <v>77137900</v>
      </c>
      <c r="G60" s="92">
        <f t="shared" si="5"/>
        <v>52790100</v>
      </c>
      <c r="H60" s="76">
        <f t="shared" si="4"/>
        <v>59.369727849270369</v>
      </c>
    </row>
    <row r="61" spans="1:8" s="93" customFormat="1" ht="13.5" thickBot="1" x14ac:dyDescent="0.3">
      <c r="A61" s="70" t="s">
        <v>33</v>
      </c>
      <c r="B61" s="82" t="s">
        <v>12</v>
      </c>
      <c r="C61" s="94">
        <f>C62+C70+C76+C78+C73</f>
        <v>78027000</v>
      </c>
      <c r="D61" s="95">
        <f>D62+D70+D76+D78+D73</f>
        <v>41234000</v>
      </c>
      <c r="E61" s="96">
        <f>E62+E70+E76+E78+E73</f>
        <v>20923900</v>
      </c>
      <c r="F61" s="79">
        <f t="shared" si="6"/>
        <v>62157900</v>
      </c>
      <c r="G61" s="75">
        <f t="shared" si="5"/>
        <v>15869100</v>
      </c>
      <c r="H61" s="76">
        <f t="shared" si="4"/>
        <v>79.662040063055102</v>
      </c>
    </row>
    <row r="62" spans="1:8" s="104" customFormat="1" x14ac:dyDescent="0.25">
      <c r="A62" s="97">
        <v>521211</v>
      </c>
      <c r="B62" s="98" t="s">
        <v>34</v>
      </c>
      <c r="C62" s="99">
        <f>SUM(C63:C69)</f>
        <v>22912000</v>
      </c>
      <c r="D62" s="100">
        <f>SUM(D63:D69)</f>
        <v>8814000</v>
      </c>
      <c r="E62" s="101">
        <f>SUM(E63:E69)</f>
        <v>13723900</v>
      </c>
      <c r="F62" s="102">
        <f t="shared" si="6"/>
        <v>22537900</v>
      </c>
      <c r="G62" s="103">
        <f t="shared" si="5"/>
        <v>374100</v>
      </c>
      <c r="H62" s="103">
        <f t="shared" si="4"/>
        <v>98.367231145251395</v>
      </c>
    </row>
    <row r="63" spans="1:8" x14ac:dyDescent="0.2">
      <c r="A63" s="105"/>
      <c r="B63" s="106" t="s">
        <v>74</v>
      </c>
      <c r="C63" s="278">
        <v>6500000</v>
      </c>
      <c r="D63" s="54">
        <v>6000000</v>
      </c>
      <c r="E63" s="55">
        <v>486900</v>
      </c>
      <c r="F63" s="55">
        <f t="shared" si="6"/>
        <v>6486900</v>
      </c>
      <c r="G63" s="50">
        <f t="shared" si="5"/>
        <v>13100</v>
      </c>
      <c r="H63" s="50">
        <f t="shared" si="4"/>
        <v>99.798461538461538</v>
      </c>
    </row>
    <row r="64" spans="1:8" x14ac:dyDescent="0.2">
      <c r="A64" s="105"/>
      <c r="B64" s="106" t="s">
        <v>75</v>
      </c>
      <c r="C64" s="278">
        <v>4704000</v>
      </c>
      <c r="D64" s="54">
        <v>294000</v>
      </c>
      <c r="E64" s="55">
        <v>4410000</v>
      </c>
      <c r="F64" s="55">
        <f t="shared" si="6"/>
        <v>4704000</v>
      </c>
      <c r="G64" s="50">
        <f t="shared" si="5"/>
        <v>0</v>
      </c>
      <c r="H64" s="50">
        <f t="shared" si="4"/>
        <v>100</v>
      </c>
    </row>
    <row r="65" spans="1:8" x14ac:dyDescent="0.2">
      <c r="A65" s="105"/>
      <c r="B65" s="106" t="s">
        <v>76</v>
      </c>
      <c r="C65" s="278">
        <v>2600000</v>
      </c>
      <c r="D65" s="54">
        <v>2520000</v>
      </c>
      <c r="E65" s="55">
        <v>77000</v>
      </c>
      <c r="F65" s="55">
        <f t="shared" si="6"/>
        <v>2597000</v>
      </c>
      <c r="G65" s="50">
        <f t="shared" si="5"/>
        <v>3000</v>
      </c>
      <c r="H65" s="50">
        <f t="shared" si="4"/>
        <v>99.884615384615387</v>
      </c>
    </row>
    <row r="66" spans="1:8" ht="25.5" x14ac:dyDescent="0.2">
      <c r="A66" s="105"/>
      <c r="B66" s="106" t="s">
        <v>223</v>
      </c>
      <c r="C66" s="279">
        <v>1350000</v>
      </c>
      <c r="D66" s="54"/>
      <c r="E66" s="55">
        <v>1000000</v>
      </c>
      <c r="F66" s="55">
        <f t="shared" si="6"/>
        <v>1000000</v>
      </c>
      <c r="G66" s="50">
        <f t="shared" si="5"/>
        <v>350000</v>
      </c>
      <c r="H66" s="50">
        <f t="shared" si="4"/>
        <v>74.074074074074076</v>
      </c>
    </row>
    <row r="67" spans="1:8" x14ac:dyDescent="0.2">
      <c r="A67" s="105"/>
      <c r="B67" s="106" t="s">
        <v>79</v>
      </c>
      <c r="C67" s="278">
        <v>4500000</v>
      </c>
      <c r="D67" s="54"/>
      <c r="E67" s="55">
        <v>4500000</v>
      </c>
      <c r="F67" s="55">
        <f t="shared" si="6"/>
        <v>4500000</v>
      </c>
      <c r="G67" s="50">
        <f t="shared" si="5"/>
        <v>0</v>
      </c>
      <c r="H67" s="50">
        <f t="shared" si="4"/>
        <v>100</v>
      </c>
    </row>
    <row r="68" spans="1:8" x14ac:dyDescent="0.2">
      <c r="A68" s="105"/>
      <c r="B68" s="106" t="s">
        <v>80</v>
      </c>
      <c r="C68" s="278">
        <v>2400000</v>
      </c>
      <c r="D68" s="54"/>
      <c r="E68" s="55">
        <v>2400000</v>
      </c>
      <c r="F68" s="55">
        <f t="shared" si="6"/>
        <v>2400000</v>
      </c>
      <c r="G68" s="50">
        <f t="shared" si="5"/>
        <v>0</v>
      </c>
      <c r="H68" s="50">
        <f t="shared" si="4"/>
        <v>100</v>
      </c>
    </row>
    <row r="69" spans="1:8" x14ac:dyDescent="0.2">
      <c r="A69" s="105"/>
      <c r="B69" s="106" t="s">
        <v>81</v>
      </c>
      <c r="C69" s="278">
        <v>858000</v>
      </c>
      <c r="D69" s="54"/>
      <c r="E69" s="55">
        <v>850000</v>
      </c>
      <c r="F69" s="55">
        <f t="shared" si="6"/>
        <v>850000</v>
      </c>
      <c r="G69" s="50">
        <f t="shared" si="5"/>
        <v>8000</v>
      </c>
      <c r="H69" s="50">
        <f t="shared" si="4"/>
        <v>99.067599067599062</v>
      </c>
    </row>
    <row r="70" spans="1:8" s="104" customFormat="1" x14ac:dyDescent="0.25">
      <c r="A70" s="107">
        <v>521213</v>
      </c>
      <c r="B70" s="108" t="s">
        <v>86</v>
      </c>
      <c r="C70" s="109">
        <f>SUM(C71:C72)</f>
        <v>9000000</v>
      </c>
      <c r="D70" s="110">
        <f>SUM(D71:D72)</f>
        <v>8000000</v>
      </c>
      <c r="E70" s="111">
        <f>SUM(E71:E72)</f>
        <v>1000000</v>
      </c>
      <c r="F70" s="112">
        <f t="shared" si="6"/>
        <v>9000000</v>
      </c>
      <c r="G70" s="103">
        <f t="shared" si="5"/>
        <v>0</v>
      </c>
      <c r="H70" s="103">
        <f t="shared" si="4"/>
        <v>100</v>
      </c>
    </row>
    <row r="71" spans="1:8" x14ac:dyDescent="0.2">
      <c r="A71" s="105"/>
      <c r="B71" s="106" t="s">
        <v>84</v>
      </c>
      <c r="C71" s="278">
        <v>2000000</v>
      </c>
      <c r="D71" s="54">
        <v>1000000</v>
      </c>
      <c r="E71" s="55">
        <v>1000000</v>
      </c>
      <c r="F71" s="55">
        <f t="shared" si="6"/>
        <v>2000000</v>
      </c>
      <c r="G71" s="50">
        <f t="shared" si="5"/>
        <v>0</v>
      </c>
      <c r="H71" s="50">
        <f t="shared" si="4"/>
        <v>100</v>
      </c>
    </row>
    <row r="72" spans="1:8" x14ac:dyDescent="0.2">
      <c r="A72" s="105"/>
      <c r="B72" s="106" t="s">
        <v>85</v>
      </c>
      <c r="C72" s="278">
        <v>7000000</v>
      </c>
      <c r="D72" s="54">
        <v>7000000</v>
      </c>
      <c r="E72" s="55"/>
      <c r="F72" s="55">
        <f t="shared" si="6"/>
        <v>7000000</v>
      </c>
      <c r="G72" s="50">
        <f t="shared" si="5"/>
        <v>0</v>
      </c>
      <c r="H72" s="50">
        <f t="shared" si="4"/>
        <v>100</v>
      </c>
    </row>
    <row r="73" spans="1:8" x14ac:dyDescent="0.2">
      <c r="A73" s="107">
        <v>521219</v>
      </c>
      <c r="B73" s="108" t="s">
        <v>216</v>
      </c>
      <c r="C73" s="278">
        <v>15340000</v>
      </c>
      <c r="D73" s="110">
        <f>SUM(D74:D75)</f>
        <v>0</v>
      </c>
      <c r="E73" s="111">
        <f>SUM(E74:E75)</f>
        <v>0</v>
      </c>
      <c r="F73" s="112">
        <f t="shared" si="6"/>
        <v>0</v>
      </c>
      <c r="G73" s="103">
        <f t="shared" si="5"/>
        <v>15340000</v>
      </c>
      <c r="H73" s="103">
        <f t="shared" si="4"/>
        <v>0</v>
      </c>
    </row>
    <row r="74" spans="1:8" x14ac:dyDescent="0.2">
      <c r="A74" s="105"/>
      <c r="B74" s="106" t="s">
        <v>217</v>
      </c>
      <c r="C74" s="278">
        <v>11700000</v>
      </c>
      <c r="D74" s="54"/>
      <c r="E74" s="55"/>
      <c r="F74" s="55">
        <f t="shared" si="6"/>
        <v>0</v>
      </c>
      <c r="G74" s="50">
        <f t="shared" si="5"/>
        <v>11700000</v>
      </c>
      <c r="H74" s="50">
        <f t="shared" ref="H74:H129" si="7">(C74-G74)/C74*100</f>
        <v>0</v>
      </c>
    </row>
    <row r="75" spans="1:8" x14ac:dyDescent="0.2">
      <c r="A75" s="105"/>
      <c r="B75" s="106" t="s">
        <v>218</v>
      </c>
      <c r="C75" s="278">
        <v>3640000</v>
      </c>
      <c r="D75" s="54"/>
      <c r="E75" s="55"/>
      <c r="F75" s="55">
        <f t="shared" si="6"/>
        <v>0</v>
      </c>
      <c r="G75" s="50">
        <f t="shared" ref="G75:G112" si="8">C75-F75</f>
        <v>3640000</v>
      </c>
      <c r="H75" s="50">
        <f t="shared" si="7"/>
        <v>0</v>
      </c>
    </row>
    <row r="76" spans="1:8" x14ac:dyDescent="0.25">
      <c r="A76" s="107">
        <v>522191</v>
      </c>
      <c r="B76" s="108" t="s">
        <v>36</v>
      </c>
      <c r="C76" s="109">
        <f>SUM(C77:C77)</f>
        <v>15600000</v>
      </c>
      <c r="D76" s="110">
        <f>SUM(D77:D77)</f>
        <v>15590000</v>
      </c>
      <c r="E76" s="111">
        <f>SUM(E77:E77)</f>
        <v>0</v>
      </c>
      <c r="F76" s="112">
        <f t="shared" si="6"/>
        <v>15590000</v>
      </c>
      <c r="G76" s="103">
        <f t="shared" si="8"/>
        <v>10000</v>
      </c>
      <c r="H76" s="103">
        <f t="shared" si="7"/>
        <v>99.935897435897431</v>
      </c>
    </row>
    <row r="77" spans="1:8" x14ac:dyDescent="0.2">
      <c r="A77" s="105"/>
      <c r="B77" s="106" t="s">
        <v>87</v>
      </c>
      <c r="C77" s="278">
        <v>15600000</v>
      </c>
      <c r="D77" s="54">
        <v>15590000</v>
      </c>
      <c r="E77" s="55"/>
      <c r="F77" s="55">
        <f t="shared" si="6"/>
        <v>15590000</v>
      </c>
      <c r="G77" s="50">
        <f t="shared" si="8"/>
        <v>10000</v>
      </c>
      <c r="H77" s="50">
        <f t="shared" si="7"/>
        <v>99.935897435897431</v>
      </c>
    </row>
    <row r="78" spans="1:8" x14ac:dyDescent="0.25">
      <c r="A78" s="107">
        <v>524111</v>
      </c>
      <c r="B78" s="108" t="s">
        <v>37</v>
      </c>
      <c r="C78" s="109">
        <f>SUM(C79:C83)</f>
        <v>15175000</v>
      </c>
      <c r="D78" s="110">
        <f>SUM(D79:D83)</f>
        <v>8830000</v>
      </c>
      <c r="E78" s="111">
        <f>SUM(E79:E83)</f>
        <v>6200000</v>
      </c>
      <c r="F78" s="112">
        <f t="shared" si="6"/>
        <v>15030000</v>
      </c>
      <c r="G78" s="103">
        <f t="shared" si="8"/>
        <v>145000</v>
      </c>
      <c r="H78" s="103">
        <f t="shared" si="7"/>
        <v>99.044481054365733</v>
      </c>
    </row>
    <row r="79" spans="1:8" x14ac:dyDescent="0.2">
      <c r="A79" s="105"/>
      <c r="B79" s="106" t="s">
        <v>88</v>
      </c>
      <c r="C79" s="278">
        <v>375000</v>
      </c>
      <c r="D79" s="54">
        <v>375000</v>
      </c>
      <c r="E79" s="55"/>
      <c r="F79" s="55">
        <f t="shared" si="6"/>
        <v>375000</v>
      </c>
      <c r="G79" s="50">
        <f t="shared" si="8"/>
        <v>0</v>
      </c>
      <c r="H79" s="50">
        <f t="shared" si="7"/>
        <v>100</v>
      </c>
    </row>
    <row r="80" spans="1:8" x14ac:dyDescent="0.2">
      <c r="A80" s="105"/>
      <c r="B80" s="106" t="s">
        <v>89</v>
      </c>
      <c r="C80" s="278">
        <v>4200000</v>
      </c>
      <c r="D80" s="54">
        <v>4200000</v>
      </c>
      <c r="E80" s="55"/>
      <c r="F80" s="55">
        <f t="shared" si="6"/>
        <v>4200000</v>
      </c>
      <c r="G80" s="50">
        <f t="shared" si="8"/>
        <v>0</v>
      </c>
      <c r="H80" s="50">
        <f t="shared" si="7"/>
        <v>100</v>
      </c>
    </row>
    <row r="81" spans="1:8" x14ac:dyDescent="0.2">
      <c r="A81" s="105"/>
      <c r="B81" s="106" t="s">
        <v>224</v>
      </c>
      <c r="C81" s="278">
        <v>2250000</v>
      </c>
      <c r="D81" s="54">
        <v>2200000</v>
      </c>
      <c r="E81" s="55"/>
      <c r="F81" s="55">
        <f t="shared" si="6"/>
        <v>2200000</v>
      </c>
      <c r="G81" s="50">
        <f t="shared" si="8"/>
        <v>50000</v>
      </c>
      <c r="H81" s="50">
        <f t="shared" si="7"/>
        <v>97.777777777777771</v>
      </c>
    </row>
    <row r="82" spans="1:8" x14ac:dyDescent="0.2">
      <c r="A82" s="105"/>
      <c r="B82" s="106" t="s">
        <v>90</v>
      </c>
      <c r="C82" s="278">
        <v>7200000</v>
      </c>
      <c r="D82" s="54">
        <v>955000</v>
      </c>
      <c r="E82" s="55">
        <v>6200000</v>
      </c>
      <c r="F82" s="55">
        <f t="shared" ref="F82:F110" si="9">D82+E82</f>
        <v>7155000</v>
      </c>
      <c r="G82" s="50">
        <f t="shared" si="8"/>
        <v>45000</v>
      </c>
      <c r="H82" s="50">
        <f t="shared" si="7"/>
        <v>99.375</v>
      </c>
    </row>
    <row r="83" spans="1:8" ht="13.5" thickBot="1" x14ac:dyDescent="0.25">
      <c r="A83" s="113"/>
      <c r="B83" s="114" t="s">
        <v>91</v>
      </c>
      <c r="C83" s="278">
        <v>1150000</v>
      </c>
      <c r="D83" s="115">
        <v>1100000</v>
      </c>
      <c r="E83" s="58"/>
      <c r="F83" s="58">
        <f t="shared" si="9"/>
        <v>1100000</v>
      </c>
      <c r="G83" s="69">
        <f t="shared" si="8"/>
        <v>50000</v>
      </c>
      <c r="H83" s="69">
        <f t="shared" si="7"/>
        <v>95.652173913043484</v>
      </c>
    </row>
    <row r="84" spans="1:8" s="93" customFormat="1" ht="13.5" thickBot="1" x14ac:dyDescent="0.3">
      <c r="A84" s="116" t="s">
        <v>38</v>
      </c>
      <c r="B84" s="117" t="s">
        <v>13</v>
      </c>
      <c r="C84" s="94">
        <f>C88+C104+C107+C109+C85</f>
        <v>51901000</v>
      </c>
      <c r="D84" s="118">
        <f>D88+D104+D107+D109+D85</f>
        <v>14980000</v>
      </c>
      <c r="E84" s="96">
        <f>E88+E104+E107+E109+E85</f>
        <v>0</v>
      </c>
      <c r="F84" s="79">
        <f t="shared" si="9"/>
        <v>14980000</v>
      </c>
      <c r="G84" s="75">
        <f t="shared" si="8"/>
        <v>36921000</v>
      </c>
      <c r="H84" s="76">
        <f t="shared" si="7"/>
        <v>28.86264233829791</v>
      </c>
    </row>
    <row r="85" spans="1:8" s="104" customFormat="1" x14ac:dyDescent="0.25">
      <c r="A85" s="97">
        <v>521119</v>
      </c>
      <c r="B85" s="98" t="s">
        <v>219</v>
      </c>
      <c r="C85" s="119">
        <f>C86+C87</f>
        <v>17680000</v>
      </c>
      <c r="D85" s="120">
        <f>D86+D87</f>
        <v>0</v>
      </c>
      <c r="E85" s="121">
        <f>E86+E87</f>
        <v>0</v>
      </c>
      <c r="F85" s="102">
        <f t="shared" si="9"/>
        <v>0</v>
      </c>
      <c r="G85" s="103">
        <f t="shared" si="8"/>
        <v>17680000</v>
      </c>
      <c r="H85" s="103">
        <f t="shared" si="7"/>
        <v>0</v>
      </c>
    </row>
    <row r="86" spans="1:8" s="104" customFormat="1" x14ac:dyDescent="0.25">
      <c r="A86" s="122"/>
      <c r="B86" s="106" t="s">
        <v>218</v>
      </c>
      <c r="C86" s="123">
        <v>2380000</v>
      </c>
      <c r="D86" s="124"/>
      <c r="E86" s="125"/>
      <c r="F86" s="55">
        <f t="shared" si="9"/>
        <v>0</v>
      </c>
      <c r="G86" s="50">
        <f t="shared" si="8"/>
        <v>2380000</v>
      </c>
      <c r="H86" s="50">
        <f t="shared" si="7"/>
        <v>0</v>
      </c>
    </row>
    <row r="87" spans="1:8" s="104" customFormat="1" x14ac:dyDescent="0.25">
      <c r="A87" s="122"/>
      <c r="B87" s="106" t="s">
        <v>217</v>
      </c>
      <c r="C87" s="123">
        <v>15300000</v>
      </c>
      <c r="D87" s="124"/>
      <c r="E87" s="125"/>
      <c r="F87" s="55">
        <f t="shared" si="9"/>
        <v>0</v>
      </c>
      <c r="G87" s="50">
        <f t="shared" si="8"/>
        <v>15300000</v>
      </c>
      <c r="H87" s="50">
        <f t="shared" si="7"/>
        <v>0</v>
      </c>
    </row>
    <row r="88" spans="1:8" x14ac:dyDescent="0.25">
      <c r="A88" s="107">
        <v>521211</v>
      </c>
      <c r="B88" s="108" t="s">
        <v>34</v>
      </c>
      <c r="C88" s="109">
        <f>SUM(C89:C103)</f>
        <v>15881000</v>
      </c>
      <c r="D88" s="126">
        <f>SUM(D89:D103)</f>
        <v>14980000</v>
      </c>
      <c r="E88" s="111">
        <f>SUM(E89:E103)</f>
        <v>0</v>
      </c>
      <c r="F88" s="112">
        <f t="shared" si="9"/>
        <v>14980000</v>
      </c>
      <c r="G88" s="103">
        <f t="shared" si="8"/>
        <v>901000</v>
      </c>
      <c r="H88" s="103">
        <f t="shared" si="7"/>
        <v>94.326553743467031</v>
      </c>
    </row>
    <row r="89" spans="1:8" x14ac:dyDescent="0.2">
      <c r="A89" s="105"/>
      <c r="B89" s="106" t="s">
        <v>71</v>
      </c>
      <c r="C89" s="278">
        <v>750000</v>
      </c>
      <c r="D89" s="127"/>
      <c r="E89" s="55"/>
      <c r="F89" s="55">
        <f t="shared" si="9"/>
        <v>0</v>
      </c>
      <c r="G89" s="50">
        <f t="shared" si="8"/>
        <v>750000</v>
      </c>
      <c r="H89" s="50"/>
    </row>
    <row r="90" spans="1:8" x14ac:dyDescent="0.2">
      <c r="A90" s="105"/>
      <c r="B90" s="106" t="s">
        <v>72</v>
      </c>
      <c r="C90" s="278">
        <v>1200000</v>
      </c>
      <c r="D90" s="127"/>
      <c r="E90" s="55"/>
      <c r="F90" s="55">
        <f t="shared" si="9"/>
        <v>0</v>
      </c>
      <c r="G90" s="50">
        <f t="shared" si="8"/>
        <v>1200000</v>
      </c>
      <c r="H90" s="50"/>
    </row>
    <row r="91" spans="1:8" x14ac:dyDescent="0.2">
      <c r="A91" s="105"/>
      <c r="B91" s="106" t="s">
        <v>73</v>
      </c>
      <c r="C91" s="278">
        <v>2700000</v>
      </c>
      <c r="D91" s="127"/>
      <c r="E91" s="55"/>
      <c r="F91" s="55">
        <f t="shared" si="9"/>
        <v>0</v>
      </c>
      <c r="G91" s="50">
        <f t="shared" si="8"/>
        <v>2700000</v>
      </c>
      <c r="H91" s="50"/>
    </row>
    <row r="92" spans="1:8" x14ac:dyDescent="0.2">
      <c r="A92" s="105"/>
      <c r="B92" s="106" t="s">
        <v>74</v>
      </c>
      <c r="C92" s="278">
        <v>1125000</v>
      </c>
      <c r="D92" s="127">
        <v>7200000</v>
      </c>
      <c r="E92" s="55"/>
      <c r="F92" s="55">
        <f t="shared" si="9"/>
        <v>7200000</v>
      </c>
      <c r="G92" s="50">
        <f t="shared" si="8"/>
        <v>-6075000</v>
      </c>
      <c r="H92" s="50">
        <f t="shared" si="7"/>
        <v>640</v>
      </c>
    </row>
    <row r="93" spans="1:8" x14ac:dyDescent="0.2">
      <c r="A93" s="105"/>
      <c r="B93" s="106" t="s">
        <v>75</v>
      </c>
      <c r="C93" s="278">
        <v>144000</v>
      </c>
      <c r="D93" s="127">
        <v>3280000</v>
      </c>
      <c r="E93" s="55"/>
      <c r="F93" s="55">
        <f t="shared" si="9"/>
        <v>3280000</v>
      </c>
      <c r="G93" s="50">
        <f t="shared" si="8"/>
        <v>-3136000</v>
      </c>
      <c r="H93" s="50">
        <f t="shared" si="7"/>
        <v>2277.7777777777778</v>
      </c>
    </row>
    <row r="94" spans="1:8" x14ac:dyDescent="0.2">
      <c r="A94" s="105"/>
      <c r="B94" s="106" t="s">
        <v>92</v>
      </c>
      <c r="C94" s="278">
        <v>1875000</v>
      </c>
      <c r="D94" s="127"/>
      <c r="E94" s="55"/>
      <c r="F94" s="55">
        <f t="shared" si="9"/>
        <v>0</v>
      </c>
      <c r="G94" s="50">
        <f t="shared" si="8"/>
        <v>1875000</v>
      </c>
      <c r="H94" s="50"/>
    </row>
    <row r="95" spans="1:8" x14ac:dyDescent="0.2">
      <c r="A95" s="105"/>
      <c r="B95" s="106" t="s">
        <v>93</v>
      </c>
      <c r="C95" s="278">
        <v>2125000</v>
      </c>
      <c r="D95" s="127">
        <v>4500000</v>
      </c>
      <c r="E95" s="55"/>
      <c r="F95" s="55">
        <f t="shared" si="9"/>
        <v>4500000</v>
      </c>
      <c r="G95" s="50">
        <f t="shared" si="8"/>
        <v>-2375000</v>
      </c>
      <c r="H95" s="50">
        <f t="shared" si="7"/>
        <v>211.76470588235296</v>
      </c>
    </row>
    <row r="96" spans="1:8" x14ac:dyDescent="0.2">
      <c r="A96" s="105"/>
      <c r="B96" s="106" t="s">
        <v>77</v>
      </c>
      <c r="C96" s="278">
        <v>900000</v>
      </c>
      <c r="D96" s="127"/>
      <c r="E96" s="55"/>
      <c r="F96" s="55">
        <f t="shared" si="9"/>
        <v>0</v>
      </c>
      <c r="G96" s="50">
        <f t="shared" si="8"/>
        <v>900000</v>
      </c>
      <c r="H96" s="50"/>
    </row>
    <row r="97" spans="1:8" x14ac:dyDescent="0.2">
      <c r="A97" s="105"/>
      <c r="B97" s="106" t="s">
        <v>78</v>
      </c>
      <c r="C97" s="278">
        <v>300000</v>
      </c>
      <c r="D97" s="127"/>
      <c r="E97" s="55"/>
      <c r="F97" s="55">
        <f t="shared" si="9"/>
        <v>0</v>
      </c>
      <c r="G97" s="50">
        <f t="shared" si="8"/>
        <v>300000</v>
      </c>
      <c r="H97" s="50"/>
    </row>
    <row r="98" spans="1:8" x14ac:dyDescent="0.2">
      <c r="A98" s="105"/>
      <c r="B98" s="106" t="s">
        <v>82</v>
      </c>
      <c r="C98" s="278">
        <v>900000</v>
      </c>
      <c r="D98" s="127"/>
      <c r="E98" s="55"/>
      <c r="F98" s="55">
        <f t="shared" si="9"/>
        <v>0</v>
      </c>
      <c r="G98" s="50">
        <f t="shared" si="8"/>
        <v>900000</v>
      </c>
      <c r="H98" s="50"/>
    </row>
    <row r="99" spans="1:8" x14ac:dyDescent="0.2">
      <c r="A99" s="105"/>
      <c r="B99" s="106" t="s">
        <v>83</v>
      </c>
      <c r="C99" s="278">
        <v>360000</v>
      </c>
      <c r="D99" s="127"/>
      <c r="E99" s="55"/>
      <c r="F99" s="55">
        <f t="shared" si="9"/>
        <v>0</v>
      </c>
      <c r="G99" s="50">
        <f t="shared" si="8"/>
        <v>360000</v>
      </c>
      <c r="H99" s="50"/>
    </row>
    <row r="100" spans="1:8" x14ac:dyDescent="0.2">
      <c r="A100" s="105"/>
      <c r="B100" s="106" t="s">
        <v>79</v>
      </c>
      <c r="C100" s="278">
        <v>1020000</v>
      </c>
      <c r="D100" s="127"/>
      <c r="E100" s="55"/>
      <c r="F100" s="55">
        <f t="shared" si="9"/>
        <v>0</v>
      </c>
      <c r="G100" s="50">
        <f t="shared" si="8"/>
        <v>1020000</v>
      </c>
      <c r="H100" s="50"/>
    </row>
    <row r="101" spans="1:8" x14ac:dyDescent="0.2">
      <c r="A101" s="105"/>
      <c r="B101" s="106" t="s">
        <v>80</v>
      </c>
      <c r="C101" s="278">
        <v>1632000</v>
      </c>
      <c r="D101" s="127"/>
      <c r="E101" s="55"/>
      <c r="F101" s="55">
        <f t="shared" si="9"/>
        <v>0</v>
      </c>
      <c r="G101" s="50">
        <f t="shared" si="8"/>
        <v>1632000</v>
      </c>
      <c r="H101" s="50"/>
    </row>
    <row r="102" spans="1:8" x14ac:dyDescent="0.2">
      <c r="A102" s="105"/>
      <c r="B102" s="106" t="s">
        <v>81</v>
      </c>
      <c r="C102" s="278">
        <v>510000</v>
      </c>
      <c r="D102" s="127"/>
      <c r="E102" s="55"/>
      <c r="F102" s="55">
        <f t="shared" si="9"/>
        <v>0</v>
      </c>
      <c r="G102" s="50">
        <f t="shared" si="8"/>
        <v>510000</v>
      </c>
      <c r="H102" s="50"/>
    </row>
    <row r="103" spans="1:8" ht="25.5" x14ac:dyDescent="0.2">
      <c r="A103" s="105"/>
      <c r="B103" s="106" t="s">
        <v>223</v>
      </c>
      <c r="C103" s="278">
        <v>340000</v>
      </c>
      <c r="D103" s="127"/>
      <c r="E103" s="55"/>
      <c r="F103" s="55">
        <f t="shared" si="9"/>
        <v>0</v>
      </c>
      <c r="G103" s="50">
        <f t="shared" si="8"/>
        <v>340000</v>
      </c>
      <c r="H103" s="50"/>
    </row>
    <row r="104" spans="1:8" x14ac:dyDescent="0.25">
      <c r="A104" s="107">
        <v>521213</v>
      </c>
      <c r="B104" s="108" t="s">
        <v>35</v>
      </c>
      <c r="C104" s="109">
        <f>SUM(C105:C106)</f>
        <v>7000000</v>
      </c>
      <c r="D104" s="126">
        <f>SUM(D105:D106)</f>
        <v>0</v>
      </c>
      <c r="E104" s="111">
        <f>SUM(E105:E106)</f>
        <v>0</v>
      </c>
      <c r="F104" s="112">
        <f t="shared" si="9"/>
        <v>0</v>
      </c>
      <c r="G104" s="103">
        <f t="shared" si="8"/>
        <v>7000000</v>
      </c>
      <c r="H104" s="103">
        <f t="shared" si="7"/>
        <v>0</v>
      </c>
    </row>
    <row r="105" spans="1:8" x14ac:dyDescent="0.25">
      <c r="A105" s="105"/>
      <c r="B105" s="106" t="s">
        <v>84</v>
      </c>
      <c r="C105" s="123">
        <v>1500000</v>
      </c>
      <c r="D105" s="127"/>
      <c r="E105" s="55"/>
      <c r="F105" s="55">
        <f t="shared" si="9"/>
        <v>0</v>
      </c>
      <c r="G105" s="50">
        <f t="shared" si="8"/>
        <v>1500000</v>
      </c>
      <c r="H105" s="50">
        <f t="shared" si="7"/>
        <v>0</v>
      </c>
    </row>
    <row r="106" spans="1:8" x14ac:dyDescent="0.25">
      <c r="A106" s="105"/>
      <c r="B106" s="106" t="s">
        <v>85</v>
      </c>
      <c r="C106" s="123">
        <v>5500000</v>
      </c>
      <c r="D106" s="127"/>
      <c r="E106" s="55"/>
      <c r="F106" s="55">
        <f t="shared" si="9"/>
        <v>0</v>
      </c>
      <c r="G106" s="50">
        <f t="shared" si="8"/>
        <v>5500000</v>
      </c>
      <c r="H106" s="50">
        <f t="shared" si="7"/>
        <v>0</v>
      </c>
    </row>
    <row r="107" spans="1:8" x14ac:dyDescent="0.25">
      <c r="A107" s="107">
        <v>522191</v>
      </c>
      <c r="B107" s="108" t="s">
        <v>36</v>
      </c>
      <c r="C107" s="109">
        <f>C108</f>
        <v>7140000</v>
      </c>
      <c r="D107" s="126">
        <f>D108</f>
        <v>0</v>
      </c>
      <c r="E107" s="111">
        <f>E108</f>
        <v>0</v>
      </c>
      <c r="F107" s="112">
        <f t="shared" si="9"/>
        <v>0</v>
      </c>
      <c r="G107" s="103">
        <f t="shared" si="8"/>
        <v>7140000</v>
      </c>
      <c r="H107" s="103">
        <f t="shared" si="7"/>
        <v>0</v>
      </c>
    </row>
    <row r="108" spans="1:8" x14ac:dyDescent="0.25">
      <c r="A108" s="105"/>
      <c r="B108" s="106" t="s">
        <v>87</v>
      </c>
      <c r="C108" s="123">
        <v>7140000</v>
      </c>
      <c r="D108" s="127"/>
      <c r="E108" s="55"/>
      <c r="F108" s="55">
        <f t="shared" si="9"/>
        <v>0</v>
      </c>
      <c r="G108" s="50">
        <f t="shared" si="8"/>
        <v>7140000</v>
      </c>
      <c r="H108" s="50">
        <f t="shared" si="7"/>
        <v>0</v>
      </c>
    </row>
    <row r="109" spans="1:8" x14ac:dyDescent="0.25">
      <c r="A109" s="107">
        <v>524111</v>
      </c>
      <c r="B109" s="108" t="s">
        <v>37</v>
      </c>
      <c r="C109" s="109">
        <f>SUM(C110:C111)</f>
        <v>4200000</v>
      </c>
      <c r="D109" s="126">
        <f>SUM(D110:D111)</f>
        <v>0</v>
      </c>
      <c r="E109" s="111">
        <f>SUM(E110:E111)</f>
        <v>0</v>
      </c>
      <c r="F109" s="112">
        <f t="shared" si="9"/>
        <v>0</v>
      </c>
      <c r="G109" s="103">
        <f t="shared" si="8"/>
        <v>4200000</v>
      </c>
      <c r="H109" s="103">
        <f t="shared" si="7"/>
        <v>0</v>
      </c>
    </row>
    <row r="110" spans="1:8" x14ac:dyDescent="0.25">
      <c r="A110" s="105"/>
      <c r="B110" s="106" t="s">
        <v>88</v>
      </c>
      <c r="C110" s="123">
        <v>900000</v>
      </c>
      <c r="D110" s="127"/>
      <c r="E110" s="55"/>
      <c r="F110" s="55">
        <f t="shared" si="9"/>
        <v>0</v>
      </c>
      <c r="G110" s="50">
        <f t="shared" si="8"/>
        <v>900000</v>
      </c>
      <c r="H110" s="50">
        <f t="shared" si="7"/>
        <v>0</v>
      </c>
    </row>
    <row r="111" spans="1:8" ht="13.5" thickBot="1" x14ac:dyDescent="0.3">
      <c r="A111" s="113"/>
      <c r="B111" s="114" t="s">
        <v>89</v>
      </c>
      <c r="C111" s="128">
        <v>3300000</v>
      </c>
      <c r="D111" s="115"/>
      <c r="E111" s="58"/>
      <c r="F111" s="58">
        <f t="shared" ref="F111:F112" si="10">D111+E111</f>
        <v>0</v>
      </c>
      <c r="G111" s="69">
        <f t="shared" si="8"/>
        <v>3300000</v>
      </c>
      <c r="H111" s="69">
        <f t="shared" si="7"/>
        <v>0</v>
      </c>
    </row>
    <row r="112" spans="1:8" ht="13.5" thickBot="1" x14ac:dyDescent="0.3">
      <c r="A112" s="305" t="s">
        <v>39</v>
      </c>
      <c r="B112" s="321"/>
      <c r="C112" s="129">
        <f>C6</f>
        <v>1391128000</v>
      </c>
      <c r="D112" s="130">
        <f>D6</f>
        <v>969743350</v>
      </c>
      <c r="E112" s="131">
        <f>E6</f>
        <v>20923900</v>
      </c>
      <c r="F112" s="132">
        <f t="shared" si="10"/>
        <v>990667250</v>
      </c>
      <c r="G112" s="132">
        <f t="shared" si="8"/>
        <v>400460750</v>
      </c>
      <c r="H112" s="132">
        <f t="shared" si="7"/>
        <v>71.213234871269933</v>
      </c>
    </row>
    <row r="113" spans="1:8" ht="15.75" customHeight="1" thickBot="1" x14ac:dyDescent="0.3">
      <c r="A113" s="307" t="s">
        <v>40</v>
      </c>
      <c r="B113" s="322"/>
      <c r="C113" s="133"/>
      <c r="D113" s="134"/>
      <c r="E113" s="135"/>
      <c r="F113" s="136">
        <f>(C112-G112)/C112*100</f>
        <v>71.213234871269933</v>
      </c>
      <c r="G113" s="137"/>
      <c r="H113" s="138"/>
    </row>
    <row r="114" spans="1:8" ht="15.75" customHeight="1" thickBot="1" x14ac:dyDescent="0.3">
      <c r="A114" s="309" t="s">
        <v>41</v>
      </c>
      <c r="B114" s="315"/>
      <c r="C114" s="139"/>
      <c r="D114" s="140"/>
      <c r="E114" s="141"/>
      <c r="F114" s="141"/>
      <c r="G114" s="142"/>
      <c r="H114" s="138"/>
    </row>
    <row r="115" spans="1:8" ht="26.25" thickBot="1" x14ac:dyDescent="0.3">
      <c r="A115" s="143" t="s">
        <v>42</v>
      </c>
      <c r="B115" s="144" t="s">
        <v>43</v>
      </c>
      <c r="C115" s="145"/>
      <c r="D115" s="146"/>
      <c r="E115" s="147"/>
      <c r="F115" s="147"/>
      <c r="G115" s="148"/>
      <c r="H115" s="69"/>
    </row>
    <row r="116" spans="1:8" ht="13.5" thickBot="1" x14ac:dyDescent="0.3">
      <c r="A116" s="149" t="s">
        <v>44</v>
      </c>
      <c r="B116" s="150" t="s">
        <v>45</v>
      </c>
      <c r="C116" s="151">
        <f>C117</f>
        <v>1296770000</v>
      </c>
      <c r="D116" s="152">
        <f>D117</f>
        <v>277048800</v>
      </c>
      <c r="E116" s="153">
        <f>E117</f>
        <v>0</v>
      </c>
      <c r="F116" s="154">
        <f t="shared" ref="F116:F176" si="11">D116+E116</f>
        <v>277048800</v>
      </c>
      <c r="G116" s="155">
        <f t="shared" ref="G116:G176" si="12">C116-F116</f>
        <v>1019721200</v>
      </c>
      <c r="H116" s="136">
        <f t="shared" si="7"/>
        <v>21.364528790764748</v>
      </c>
    </row>
    <row r="117" spans="1:8" s="42" customFormat="1" ht="13.5" thickBot="1" x14ac:dyDescent="0.3">
      <c r="A117" s="156" t="s">
        <v>46</v>
      </c>
      <c r="B117" s="82" t="s">
        <v>47</v>
      </c>
      <c r="C117" s="94">
        <f>C118+C125+C128+C134+C142</f>
        <v>1296770000</v>
      </c>
      <c r="D117" s="95">
        <f>D118+D125+D128+D134</f>
        <v>277048800</v>
      </c>
      <c r="E117" s="95">
        <f>E118+E125+E128+E134</f>
        <v>0</v>
      </c>
      <c r="F117" s="85">
        <f t="shared" si="11"/>
        <v>277048800</v>
      </c>
      <c r="G117" s="157">
        <f t="shared" si="12"/>
        <v>1019721200</v>
      </c>
      <c r="H117" s="158">
        <f t="shared" si="7"/>
        <v>21.364528790764748</v>
      </c>
    </row>
    <row r="118" spans="1:8" s="104" customFormat="1" x14ac:dyDescent="0.2">
      <c r="A118" s="159" t="s">
        <v>129</v>
      </c>
      <c r="B118" s="160" t="s">
        <v>225</v>
      </c>
      <c r="C118" s="161">
        <f>SUM(C119:C124)</f>
        <v>211156000</v>
      </c>
      <c r="D118" s="162">
        <f>SUM(D119:D124)</f>
        <v>0</v>
      </c>
      <c r="E118" s="162">
        <f>SUM(E119:E124)</f>
        <v>0</v>
      </c>
      <c r="F118" s="102">
        <f t="shared" si="11"/>
        <v>0</v>
      </c>
      <c r="G118" s="102">
        <f t="shared" si="12"/>
        <v>211156000</v>
      </c>
      <c r="H118" s="103">
        <f t="shared" si="7"/>
        <v>0</v>
      </c>
    </row>
    <row r="119" spans="1:8" x14ac:dyDescent="0.2">
      <c r="A119" s="10"/>
      <c r="B119" s="3" t="s">
        <v>226</v>
      </c>
      <c r="C119" s="278">
        <v>22500000</v>
      </c>
      <c r="D119" s="48"/>
      <c r="E119" s="49"/>
      <c r="F119" s="49">
        <f t="shared" si="11"/>
        <v>0</v>
      </c>
      <c r="G119" s="49">
        <f t="shared" si="12"/>
        <v>22500000</v>
      </c>
      <c r="H119" s="50"/>
    </row>
    <row r="120" spans="1:8" x14ac:dyDescent="0.2">
      <c r="A120" s="10"/>
      <c r="B120" s="3" t="s">
        <v>227</v>
      </c>
      <c r="C120" s="278">
        <v>8750000</v>
      </c>
      <c r="D120" s="48"/>
      <c r="E120" s="49"/>
      <c r="F120" s="49">
        <f t="shared" si="11"/>
        <v>0</v>
      </c>
      <c r="G120" s="49">
        <f t="shared" si="12"/>
        <v>8750000</v>
      </c>
      <c r="H120" s="50"/>
    </row>
    <row r="121" spans="1:8" ht="25.5" x14ac:dyDescent="0.2">
      <c r="A121" s="10"/>
      <c r="B121" s="3" t="s">
        <v>228</v>
      </c>
      <c r="C121" s="278">
        <v>4500000</v>
      </c>
      <c r="D121" s="48"/>
      <c r="E121" s="49"/>
      <c r="F121" s="49">
        <f t="shared" si="11"/>
        <v>0</v>
      </c>
      <c r="G121" s="49">
        <f t="shared" si="12"/>
        <v>4500000</v>
      </c>
      <c r="H121" s="50"/>
    </row>
    <row r="122" spans="1:8" ht="25.5" x14ac:dyDescent="0.2">
      <c r="A122" s="10"/>
      <c r="B122" s="3" t="s">
        <v>229</v>
      </c>
      <c r="C122" s="278">
        <v>12750000</v>
      </c>
      <c r="D122" s="48"/>
      <c r="E122" s="49"/>
      <c r="F122" s="49">
        <f t="shared" si="11"/>
        <v>0</v>
      </c>
      <c r="G122" s="49">
        <f t="shared" si="12"/>
        <v>12750000</v>
      </c>
      <c r="H122" s="50"/>
    </row>
    <row r="123" spans="1:8" x14ac:dyDescent="0.2">
      <c r="A123" s="10"/>
      <c r="B123" s="3" t="s">
        <v>94</v>
      </c>
      <c r="C123" s="279">
        <v>16376000</v>
      </c>
      <c r="D123" s="48"/>
      <c r="E123" s="49"/>
      <c r="F123" s="49">
        <f t="shared" si="11"/>
        <v>0</v>
      </c>
      <c r="G123" s="49">
        <f t="shared" si="12"/>
        <v>16376000</v>
      </c>
      <c r="H123" s="50">
        <f t="shared" si="7"/>
        <v>0</v>
      </c>
    </row>
    <row r="124" spans="1:8" ht="38.25" x14ac:dyDescent="0.2">
      <c r="A124" s="10"/>
      <c r="B124" s="3" t="s">
        <v>230</v>
      </c>
      <c r="C124" s="279">
        <v>146280000</v>
      </c>
      <c r="D124" s="48"/>
      <c r="E124" s="49"/>
      <c r="F124" s="49">
        <f t="shared" si="11"/>
        <v>0</v>
      </c>
      <c r="G124" s="49">
        <f t="shared" si="12"/>
        <v>146280000</v>
      </c>
      <c r="H124" s="50">
        <f t="shared" si="7"/>
        <v>0</v>
      </c>
    </row>
    <row r="125" spans="1:8" x14ac:dyDescent="0.2">
      <c r="A125" s="163" t="s">
        <v>131</v>
      </c>
      <c r="B125" s="164" t="s">
        <v>231</v>
      </c>
      <c r="C125" s="165">
        <f>SUM(C126:C127)</f>
        <v>25600000</v>
      </c>
      <c r="D125" s="166">
        <f>SUM(D126:D127)</f>
        <v>0</v>
      </c>
      <c r="E125" s="166">
        <f>SUM(E126:E127)</f>
        <v>0</v>
      </c>
      <c r="F125" s="102">
        <f t="shared" si="11"/>
        <v>0</v>
      </c>
      <c r="G125" s="102">
        <f t="shared" si="12"/>
        <v>25600000</v>
      </c>
      <c r="H125" s="103">
        <f t="shared" si="7"/>
        <v>0</v>
      </c>
    </row>
    <row r="126" spans="1:8" x14ac:dyDescent="0.2">
      <c r="A126" s="10"/>
      <c r="B126" s="3" t="s">
        <v>95</v>
      </c>
      <c r="C126" s="279">
        <v>4000000</v>
      </c>
      <c r="D126" s="54"/>
      <c r="E126" s="55"/>
      <c r="F126" s="49">
        <f t="shared" si="11"/>
        <v>0</v>
      </c>
      <c r="G126" s="49">
        <f t="shared" si="12"/>
        <v>4000000</v>
      </c>
      <c r="H126" s="50"/>
    </row>
    <row r="127" spans="1:8" ht="51" x14ac:dyDescent="0.2">
      <c r="A127" s="10"/>
      <c r="B127" s="3" t="s">
        <v>232</v>
      </c>
      <c r="C127" s="279">
        <v>21600000</v>
      </c>
      <c r="D127" s="54"/>
      <c r="E127" s="55"/>
      <c r="F127" s="49">
        <f t="shared" si="11"/>
        <v>0</v>
      </c>
      <c r="G127" s="49">
        <f t="shared" si="12"/>
        <v>21600000</v>
      </c>
      <c r="H127" s="50">
        <f t="shared" si="7"/>
        <v>0</v>
      </c>
    </row>
    <row r="128" spans="1:8" x14ac:dyDescent="0.2">
      <c r="A128" s="163" t="s">
        <v>233</v>
      </c>
      <c r="B128" s="164" t="s">
        <v>234</v>
      </c>
      <c r="C128" s="165">
        <f>SUM(C129:C133)</f>
        <v>709200000</v>
      </c>
      <c r="D128" s="166">
        <f>SUM(D129:D133)</f>
        <v>0</v>
      </c>
      <c r="E128" s="166">
        <f>SUM(E129:E133)</f>
        <v>0</v>
      </c>
      <c r="F128" s="102">
        <f t="shared" si="11"/>
        <v>0</v>
      </c>
      <c r="G128" s="102">
        <f t="shared" si="12"/>
        <v>709200000</v>
      </c>
      <c r="H128" s="103">
        <f t="shared" si="7"/>
        <v>0</v>
      </c>
    </row>
    <row r="129" spans="1:8" ht="38.25" x14ac:dyDescent="0.2">
      <c r="A129" s="10"/>
      <c r="B129" s="3" t="s">
        <v>328</v>
      </c>
      <c r="C129" s="279">
        <v>18000000</v>
      </c>
      <c r="D129" s="54"/>
      <c r="E129" s="55"/>
      <c r="F129" s="49">
        <f t="shared" si="11"/>
        <v>0</v>
      </c>
      <c r="G129" s="49">
        <f t="shared" si="12"/>
        <v>18000000</v>
      </c>
      <c r="H129" s="50">
        <f t="shared" si="7"/>
        <v>0</v>
      </c>
    </row>
    <row r="130" spans="1:8" ht="51" x14ac:dyDescent="0.2">
      <c r="A130" s="10"/>
      <c r="B130" s="3" t="s">
        <v>235</v>
      </c>
      <c r="C130" s="279">
        <v>324000000</v>
      </c>
      <c r="D130" s="54"/>
      <c r="E130" s="55"/>
      <c r="F130" s="49">
        <f t="shared" si="11"/>
        <v>0</v>
      </c>
      <c r="G130" s="49">
        <f t="shared" si="12"/>
        <v>324000000</v>
      </c>
      <c r="H130" s="50"/>
    </row>
    <row r="131" spans="1:8" ht="51" x14ac:dyDescent="0.2">
      <c r="A131" s="10"/>
      <c r="B131" s="3" t="s">
        <v>330</v>
      </c>
      <c r="C131" s="279">
        <v>356400000</v>
      </c>
      <c r="D131" s="54"/>
      <c r="E131" s="55"/>
      <c r="F131" s="49">
        <f t="shared" si="11"/>
        <v>0</v>
      </c>
      <c r="G131" s="49">
        <f t="shared" si="12"/>
        <v>356400000</v>
      </c>
      <c r="H131" s="50"/>
    </row>
    <row r="132" spans="1:8" ht="38.25" x14ac:dyDescent="0.2">
      <c r="A132" s="10"/>
      <c r="B132" s="1" t="s">
        <v>341</v>
      </c>
      <c r="C132" s="278">
        <v>4200000</v>
      </c>
      <c r="D132" s="54"/>
      <c r="E132" s="55"/>
      <c r="F132" s="49">
        <f t="shared" si="11"/>
        <v>0</v>
      </c>
      <c r="G132" s="49">
        <f t="shared" si="12"/>
        <v>4200000</v>
      </c>
      <c r="H132" s="50"/>
    </row>
    <row r="133" spans="1:8" ht="38.25" x14ac:dyDescent="0.2">
      <c r="A133" s="10"/>
      <c r="B133" s="1" t="s">
        <v>329</v>
      </c>
      <c r="C133" s="278">
        <v>6600000</v>
      </c>
      <c r="D133" s="54"/>
      <c r="E133" s="55"/>
      <c r="F133" s="49">
        <f t="shared" si="11"/>
        <v>0</v>
      </c>
      <c r="G133" s="49">
        <f t="shared" si="12"/>
        <v>6600000</v>
      </c>
      <c r="H133" s="50"/>
    </row>
    <row r="134" spans="1:8" x14ac:dyDescent="0.2">
      <c r="A134" s="163" t="s">
        <v>174</v>
      </c>
      <c r="B134" s="164" t="s">
        <v>236</v>
      </c>
      <c r="C134" s="167">
        <f>SUM(C135:C141)</f>
        <v>287628000</v>
      </c>
      <c r="D134" s="168">
        <f>SUM(D135:D141)</f>
        <v>277048800</v>
      </c>
      <c r="E134" s="168">
        <f>SUM(E135:E141)</f>
        <v>0</v>
      </c>
      <c r="F134" s="102">
        <f t="shared" si="11"/>
        <v>277048800</v>
      </c>
      <c r="G134" s="102">
        <f t="shared" si="12"/>
        <v>10579200</v>
      </c>
      <c r="H134" s="103">
        <f t="shared" ref="H134:H196" si="13">(C134-G134)/C134*100</f>
        <v>96.321915807918558</v>
      </c>
    </row>
    <row r="135" spans="1:8" ht="25.5" x14ac:dyDescent="0.2">
      <c r="A135" s="10"/>
      <c r="B135" s="3" t="s">
        <v>237</v>
      </c>
      <c r="C135" s="169">
        <v>78772000</v>
      </c>
      <c r="D135" s="54">
        <v>78765400</v>
      </c>
      <c r="E135" s="55"/>
      <c r="F135" s="49">
        <f t="shared" si="11"/>
        <v>78765400</v>
      </c>
      <c r="G135" s="49">
        <f t="shared" si="12"/>
        <v>6600</v>
      </c>
      <c r="H135" s="50">
        <f t="shared" si="13"/>
        <v>99.991621388310563</v>
      </c>
    </row>
    <row r="136" spans="1:8" ht="25.5" x14ac:dyDescent="0.2">
      <c r="A136" s="10"/>
      <c r="B136" s="3" t="s">
        <v>238</v>
      </c>
      <c r="C136" s="169">
        <v>46608000</v>
      </c>
      <c r="D136" s="54">
        <v>46608000</v>
      </c>
      <c r="E136" s="55"/>
      <c r="F136" s="49">
        <f t="shared" si="11"/>
        <v>46608000</v>
      </c>
      <c r="G136" s="49">
        <f t="shared" si="12"/>
        <v>0</v>
      </c>
      <c r="H136" s="50">
        <f t="shared" si="13"/>
        <v>100</v>
      </c>
    </row>
    <row r="137" spans="1:8" ht="25.5" x14ac:dyDescent="0.2">
      <c r="A137" s="10"/>
      <c r="B137" s="3" t="s">
        <v>239</v>
      </c>
      <c r="C137" s="169">
        <v>34205000</v>
      </c>
      <c r="D137" s="54">
        <v>34200000</v>
      </c>
      <c r="E137" s="55"/>
      <c r="F137" s="49">
        <f t="shared" si="11"/>
        <v>34200000</v>
      </c>
      <c r="G137" s="49">
        <f t="shared" si="12"/>
        <v>5000</v>
      </c>
      <c r="H137" s="50">
        <f t="shared" si="13"/>
        <v>99.985382254056418</v>
      </c>
    </row>
    <row r="138" spans="1:8" ht="25.5" x14ac:dyDescent="0.2">
      <c r="A138" s="10"/>
      <c r="B138" s="3" t="s">
        <v>240</v>
      </c>
      <c r="C138" s="169">
        <v>35336000</v>
      </c>
      <c r="D138" s="54">
        <v>35335900</v>
      </c>
      <c r="E138" s="55"/>
      <c r="F138" s="49">
        <f t="shared" si="11"/>
        <v>35335900</v>
      </c>
      <c r="G138" s="49">
        <f t="shared" si="12"/>
        <v>100</v>
      </c>
      <c r="H138" s="50">
        <f t="shared" si="13"/>
        <v>99.999717002490371</v>
      </c>
    </row>
    <row r="139" spans="1:8" ht="25.5" x14ac:dyDescent="0.2">
      <c r="A139" s="10"/>
      <c r="B139" s="3" t="s">
        <v>241</v>
      </c>
      <c r="C139" s="169">
        <v>53875000</v>
      </c>
      <c r="D139" s="54">
        <v>43307500</v>
      </c>
      <c r="E139" s="55"/>
      <c r="F139" s="49">
        <f t="shared" si="11"/>
        <v>43307500</v>
      </c>
      <c r="G139" s="49">
        <f t="shared" si="12"/>
        <v>10567500</v>
      </c>
      <c r="H139" s="50">
        <f t="shared" si="13"/>
        <v>80.385150812064964</v>
      </c>
    </row>
    <row r="140" spans="1:8" ht="25.5" x14ac:dyDescent="0.2">
      <c r="A140" s="10"/>
      <c r="B140" s="3" t="s">
        <v>242</v>
      </c>
      <c r="C140" s="169">
        <v>27500000</v>
      </c>
      <c r="D140" s="54">
        <v>27500000</v>
      </c>
      <c r="E140" s="55"/>
      <c r="F140" s="49">
        <f t="shared" si="11"/>
        <v>27500000</v>
      </c>
      <c r="G140" s="49">
        <f t="shared" si="12"/>
        <v>0</v>
      </c>
      <c r="H140" s="50">
        <f t="shared" si="13"/>
        <v>100</v>
      </c>
    </row>
    <row r="141" spans="1:8" ht="25.5" x14ac:dyDescent="0.2">
      <c r="A141" s="10"/>
      <c r="B141" s="3" t="s">
        <v>243</v>
      </c>
      <c r="C141" s="169">
        <v>11332000</v>
      </c>
      <c r="D141" s="57">
        <v>11332000</v>
      </c>
      <c r="E141" s="58"/>
      <c r="F141" s="68">
        <f t="shared" si="11"/>
        <v>11332000</v>
      </c>
      <c r="G141" s="68">
        <f t="shared" si="12"/>
        <v>0</v>
      </c>
      <c r="H141" s="69">
        <f t="shared" si="13"/>
        <v>100</v>
      </c>
    </row>
    <row r="142" spans="1:8" s="104" customFormat="1" x14ac:dyDescent="0.2">
      <c r="A142" s="280" t="s">
        <v>331</v>
      </c>
      <c r="B142" s="2" t="s">
        <v>332</v>
      </c>
      <c r="C142" s="167">
        <f>SUM(C143:C146)</f>
        <v>63186000</v>
      </c>
      <c r="D142" s="168">
        <f>SUM(D143:D146)</f>
        <v>0</v>
      </c>
      <c r="E142" s="168">
        <f>SUM(E143:E146)</f>
        <v>0</v>
      </c>
      <c r="F142" s="102">
        <f t="shared" ref="F142:F146" si="14">D142+E142</f>
        <v>0</v>
      </c>
      <c r="G142" s="102">
        <f t="shared" ref="G142:G146" si="15">C142-F142</f>
        <v>63186000</v>
      </c>
      <c r="H142" s="103">
        <f t="shared" ref="H142:H146" si="16">(C142-G142)/C142*100</f>
        <v>0</v>
      </c>
    </row>
    <row r="143" spans="1:8" x14ac:dyDescent="0.2">
      <c r="A143" s="281" t="s">
        <v>333</v>
      </c>
      <c r="B143" s="1" t="s">
        <v>334</v>
      </c>
      <c r="C143" s="278">
        <v>18200000</v>
      </c>
      <c r="D143" s="54"/>
      <c r="E143" s="55"/>
      <c r="F143" s="49">
        <f t="shared" si="14"/>
        <v>0</v>
      </c>
      <c r="G143" s="49">
        <f t="shared" si="15"/>
        <v>18200000</v>
      </c>
      <c r="H143" s="50">
        <f t="shared" si="16"/>
        <v>0</v>
      </c>
    </row>
    <row r="144" spans="1:8" x14ac:dyDescent="0.2">
      <c r="A144" s="281" t="s">
        <v>333</v>
      </c>
      <c r="B144" s="1" t="s">
        <v>335</v>
      </c>
      <c r="C144" s="278">
        <v>30000000</v>
      </c>
      <c r="D144" s="54"/>
      <c r="E144" s="55"/>
      <c r="F144" s="49">
        <f t="shared" si="14"/>
        <v>0</v>
      </c>
      <c r="G144" s="49">
        <f t="shared" si="15"/>
        <v>30000000</v>
      </c>
      <c r="H144" s="50">
        <f t="shared" si="16"/>
        <v>0</v>
      </c>
    </row>
    <row r="145" spans="1:8" x14ac:dyDescent="0.2">
      <c r="A145" s="281" t="s">
        <v>333</v>
      </c>
      <c r="B145" s="1" t="s">
        <v>336</v>
      </c>
      <c r="C145" s="278">
        <v>7000000</v>
      </c>
      <c r="D145" s="54"/>
      <c r="E145" s="55"/>
      <c r="F145" s="49">
        <f t="shared" si="14"/>
        <v>0</v>
      </c>
      <c r="G145" s="49">
        <f t="shared" si="15"/>
        <v>7000000</v>
      </c>
      <c r="H145" s="50">
        <f t="shared" si="16"/>
        <v>0</v>
      </c>
    </row>
    <row r="146" spans="1:8" ht="13.5" thickBot="1" x14ac:dyDescent="0.25">
      <c r="A146" s="281" t="s">
        <v>333</v>
      </c>
      <c r="B146" s="1" t="s">
        <v>337</v>
      </c>
      <c r="C146" s="278">
        <v>7986000</v>
      </c>
      <c r="D146" s="54"/>
      <c r="E146" s="55"/>
      <c r="F146" s="49">
        <f t="shared" si="14"/>
        <v>0</v>
      </c>
      <c r="G146" s="49">
        <f t="shared" si="15"/>
        <v>7986000</v>
      </c>
      <c r="H146" s="50">
        <f t="shared" si="16"/>
        <v>0</v>
      </c>
    </row>
    <row r="147" spans="1:8" ht="13.5" thickBot="1" x14ac:dyDescent="0.3">
      <c r="A147" s="149" t="s">
        <v>31</v>
      </c>
      <c r="B147" s="150" t="s">
        <v>49</v>
      </c>
      <c r="C147" s="170">
        <f>C148+C162+C176+C190+C204+C217+C231+C245+C296+C308+C323+C337+C260+C287</f>
        <v>3562282000</v>
      </c>
      <c r="D147" s="170">
        <f>D148+D162+D176+D190+D204+D217+D231+D245+D296+D308+D323+D337+D260+D287</f>
        <v>570008800</v>
      </c>
      <c r="E147" s="170">
        <f>E148+E162+E176+E190+E204+E217+E231+E245+E296+E308+E323+E337+E260+E287</f>
        <v>0</v>
      </c>
      <c r="F147" s="171">
        <f t="shared" si="11"/>
        <v>570008800</v>
      </c>
      <c r="G147" s="172">
        <f t="shared" si="12"/>
        <v>2992273200</v>
      </c>
      <c r="H147" s="138">
        <f t="shared" si="13"/>
        <v>16.001226180296786</v>
      </c>
    </row>
    <row r="148" spans="1:8" s="42" customFormat="1" ht="13.5" thickBot="1" x14ac:dyDescent="0.3">
      <c r="A148" s="173" t="s">
        <v>46</v>
      </c>
      <c r="B148" s="174" t="s">
        <v>50</v>
      </c>
      <c r="C148" s="175">
        <f>C149+C151+C156+C158</f>
        <v>1639500000</v>
      </c>
      <c r="D148" s="176">
        <f>D149+D151+D156+D158</f>
        <v>0</v>
      </c>
      <c r="E148" s="176">
        <f>E149+E151+E156+E158</f>
        <v>0</v>
      </c>
      <c r="F148" s="177">
        <f t="shared" si="11"/>
        <v>0</v>
      </c>
      <c r="G148" s="178">
        <f t="shared" si="12"/>
        <v>1639500000</v>
      </c>
      <c r="H148" s="158">
        <f t="shared" si="13"/>
        <v>0</v>
      </c>
    </row>
    <row r="149" spans="1:8" s="179" customFormat="1" x14ac:dyDescent="0.2">
      <c r="A149" s="8" t="s">
        <v>129</v>
      </c>
      <c r="B149" s="2" t="s">
        <v>130</v>
      </c>
      <c r="C149" s="119">
        <f>C150</f>
        <v>122500000</v>
      </c>
      <c r="D149" s="119">
        <f>D150</f>
        <v>0</v>
      </c>
      <c r="E149" s="119">
        <f>E150</f>
        <v>0</v>
      </c>
      <c r="F149" s="102">
        <f>D149+E149</f>
        <v>0</v>
      </c>
      <c r="G149" s="102">
        <f>C149-F149</f>
        <v>122500000</v>
      </c>
      <c r="H149" s="103">
        <f t="shared" si="13"/>
        <v>0</v>
      </c>
    </row>
    <row r="150" spans="1:8" s="181" customFormat="1" x14ac:dyDescent="0.2">
      <c r="A150" s="10"/>
      <c r="B150" s="3" t="s">
        <v>244</v>
      </c>
      <c r="C150" s="278">
        <v>122500000</v>
      </c>
      <c r="D150" s="54"/>
      <c r="E150" s="180"/>
      <c r="F150" s="49">
        <f t="shared" si="11"/>
        <v>0</v>
      </c>
      <c r="G150" s="49">
        <f t="shared" si="12"/>
        <v>122500000</v>
      </c>
      <c r="H150" s="50">
        <f t="shared" si="13"/>
        <v>0</v>
      </c>
    </row>
    <row r="151" spans="1:8" s="181" customFormat="1" x14ac:dyDescent="0.2">
      <c r="A151" s="11" t="s">
        <v>131</v>
      </c>
      <c r="B151" s="7" t="s">
        <v>132</v>
      </c>
      <c r="C151" s="182">
        <f>SUM(C152:C155)</f>
        <v>67800000</v>
      </c>
      <c r="D151" s="183">
        <f>SUM(D152:D155)</f>
        <v>0</v>
      </c>
      <c r="E151" s="183">
        <f>SUM(E152:E155)</f>
        <v>0</v>
      </c>
      <c r="F151" s="102">
        <f t="shared" si="11"/>
        <v>0</v>
      </c>
      <c r="G151" s="102">
        <f t="shared" si="12"/>
        <v>67800000</v>
      </c>
      <c r="H151" s="103">
        <f t="shared" si="13"/>
        <v>0</v>
      </c>
    </row>
    <row r="152" spans="1:8" s="181" customFormat="1" x14ac:dyDescent="0.2">
      <c r="A152" s="10"/>
      <c r="B152" s="3" t="s">
        <v>245</v>
      </c>
      <c r="C152" s="278">
        <v>37800000</v>
      </c>
      <c r="D152" s="54"/>
      <c r="E152" s="55"/>
      <c r="F152" s="49">
        <f t="shared" si="11"/>
        <v>0</v>
      </c>
      <c r="G152" s="49">
        <f t="shared" si="12"/>
        <v>37800000</v>
      </c>
      <c r="H152" s="50">
        <f t="shared" si="13"/>
        <v>0</v>
      </c>
    </row>
    <row r="153" spans="1:8" s="181" customFormat="1" x14ac:dyDescent="0.2">
      <c r="A153" s="10"/>
      <c r="B153" s="3" t="s">
        <v>246</v>
      </c>
      <c r="C153" s="278">
        <v>7000000</v>
      </c>
      <c r="D153" s="54"/>
      <c r="E153" s="55"/>
      <c r="F153" s="49">
        <f t="shared" si="11"/>
        <v>0</v>
      </c>
      <c r="G153" s="49">
        <f t="shared" si="12"/>
        <v>7000000</v>
      </c>
      <c r="H153" s="50"/>
    </row>
    <row r="154" spans="1:8" s="181" customFormat="1" x14ac:dyDescent="0.2">
      <c r="A154" s="10"/>
      <c r="B154" s="3" t="s">
        <v>97</v>
      </c>
      <c r="C154" s="278">
        <v>21000000</v>
      </c>
      <c r="D154" s="54"/>
      <c r="E154" s="55"/>
      <c r="F154" s="49">
        <f t="shared" si="11"/>
        <v>0</v>
      </c>
      <c r="G154" s="49">
        <f t="shared" si="12"/>
        <v>21000000</v>
      </c>
      <c r="H154" s="50"/>
    </row>
    <row r="155" spans="1:8" s="181" customFormat="1" x14ac:dyDescent="0.2">
      <c r="A155" s="10"/>
      <c r="B155" s="3" t="s">
        <v>96</v>
      </c>
      <c r="C155" s="278">
        <v>2000000</v>
      </c>
      <c r="D155" s="54"/>
      <c r="E155" s="55"/>
      <c r="F155" s="49">
        <f t="shared" si="11"/>
        <v>0</v>
      </c>
      <c r="G155" s="49">
        <f t="shared" si="12"/>
        <v>2000000</v>
      </c>
      <c r="H155" s="50"/>
    </row>
    <row r="156" spans="1:8" s="181" customFormat="1" x14ac:dyDescent="0.2">
      <c r="A156" s="11" t="s">
        <v>133</v>
      </c>
      <c r="B156" s="7" t="s">
        <v>134</v>
      </c>
      <c r="C156" s="182">
        <f>C157</f>
        <v>7000000</v>
      </c>
      <c r="D156" s="183">
        <f>D157</f>
        <v>0</v>
      </c>
      <c r="E156" s="183">
        <f>E157</f>
        <v>0</v>
      </c>
      <c r="F156" s="102">
        <f t="shared" si="11"/>
        <v>0</v>
      </c>
      <c r="G156" s="102">
        <f t="shared" si="12"/>
        <v>7000000</v>
      </c>
      <c r="H156" s="103">
        <f t="shared" si="13"/>
        <v>0</v>
      </c>
    </row>
    <row r="157" spans="1:8" s="181" customFormat="1" x14ac:dyDescent="0.2">
      <c r="A157" s="10"/>
      <c r="B157" s="3" t="s">
        <v>247</v>
      </c>
      <c r="C157" s="278">
        <v>7000000</v>
      </c>
      <c r="D157" s="54"/>
      <c r="E157" s="55"/>
      <c r="F157" s="49">
        <f t="shared" si="11"/>
        <v>0</v>
      </c>
      <c r="G157" s="49">
        <f t="shared" si="12"/>
        <v>7000000</v>
      </c>
      <c r="H157" s="50">
        <f t="shared" si="13"/>
        <v>0</v>
      </c>
    </row>
    <row r="158" spans="1:8" s="181" customFormat="1" x14ac:dyDescent="0.2">
      <c r="A158" s="11" t="s">
        <v>174</v>
      </c>
      <c r="B158" s="7" t="s">
        <v>248</v>
      </c>
      <c r="C158" s="182">
        <f>SUM(C159:C161)</f>
        <v>1442200000</v>
      </c>
      <c r="D158" s="183">
        <f>SUM(D159:D161)</f>
        <v>0</v>
      </c>
      <c r="E158" s="183">
        <f>SUM(E159:E161)</f>
        <v>0</v>
      </c>
      <c r="F158" s="102">
        <f t="shared" si="11"/>
        <v>0</v>
      </c>
      <c r="G158" s="102">
        <f t="shared" si="12"/>
        <v>1442200000</v>
      </c>
      <c r="H158" s="103">
        <f t="shared" si="13"/>
        <v>0</v>
      </c>
    </row>
    <row r="159" spans="1:8" s="181" customFormat="1" x14ac:dyDescent="0.2">
      <c r="A159" s="10"/>
      <c r="B159" s="3" t="s">
        <v>249</v>
      </c>
      <c r="C159" s="278">
        <v>327200000</v>
      </c>
      <c r="D159" s="54"/>
      <c r="E159" s="55"/>
      <c r="F159" s="49">
        <f t="shared" si="11"/>
        <v>0</v>
      </c>
      <c r="G159" s="49">
        <f t="shared" si="12"/>
        <v>327200000</v>
      </c>
      <c r="H159" s="50">
        <f t="shared" si="13"/>
        <v>0</v>
      </c>
    </row>
    <row r="160" spans="1:8" s="181" customFormat="1" x14ac:dyDescent="0.2">
      <c r="A160" s="10"/>
      <c r="B160" s="3" t="s">
        <v>250</v>
      </c>
      <c r="C160" s="278">
        <v>952500000</v>
      </c>
      <c r="D160" s="54"/>
      <c r="E160" s="55"/>
      <c r="F160" s="49">
        <f t="shared" si="11"/>
        <v>0</v>
      </c>
      <c r="G160" s="49">
        <f t="shared" si="12"/>
        <v>952500000</v>
      </c>
      <c r="H160" s="50">
        <f t="shared" si="13"/>
        <v>0</v>
      </c>
    </row>
    <row r="161" spans="1:8" s="181" customFormat="1" ht="26.25" thickBot="1" x14ac:dyDescent="0.25">
      <c r="A161" s="10"/>
      <c r="B161" s="3" t="s">
        <v>251</v>
      </c>
      <c r="C161" s="278">
        <v>162500000</v>
      </c>
      <c r="D161" s="57"/>
      <c r="E161" s="58"/>
      <c r="F161" s="68">
        <f t="shared" si="11"/>
        <v>0</v>
      </c>
      <c r="G161" s="68">
        <f t="shared" si="12"/>
        <v>162500000</v>
      </c>
      <c r="H161" s="69">
        <f t="shared" si="13"/>
        <v>0</v>
      </c>
    </row>
    <row r="162" spans="1:8" s="42" customFormat="1" ht="13.5" thickBot="1" x14ac:dyDescent="0.3">
      <c r="A162" s="156" t="s">
        <v>33</v>
      </c>
      <c r="B162" s="184" t="s">
        <v>51</v>
      </c>
      <c r="C162" s="94">
        <f>C163+C167+C172</f>
        <v>304556000</v>
      </c>
      <c r="D162" s="95">
        <f>D163+D167+D172</f>
        <v>132012000</v>
      </c>
      <c r="E162" s="95">
        <f>E163+E167+E172</f>
        <v>0</v>
      </c>
      <c r="F162" s="85">
        <f t="shared" si="11"/>
        <v>132012000</v>
      </c>
      <c r="G162" s="157">
        <f t="shared" si="12"/>
        <v>172544000</v>
      </c>
      <c r="H162" s="158">
        <f t="shared" si="13"/>
        <v>43.345722954070844</v>
      </c>
    </row>
    <row r="163" spans="1:8" x14ac:dyDescent="0.2">
      <c r="A163" s="8" t="s">
        <v>129</v>
      </c>
      <c r="B163" s="2" t="s">
        <v>130</v>
      </c>
      <c r="C163" s="185">
        <f>SUM(C164:C166)</f>
        <v>102336000</v>
      </c>
      <c r="D163" s="186">
        <f>SUM(D164:D166)</f>
        <v>62762000</v>
      </c>
      <c r="E163" s="186">
        <f>SUM(E164:E166)</f>
        <v>0</v>
      </c>
      <c r="F163" s="102">
        <f t="shared" si="11"/>
        <v>62762000</v>
      </c>
      <c r="G163" s="102">
        <f t="shared" si="12"/>
        <v>39574000</v>
      </c>
      <c r="H163" s="103">
        <f t="shared" si="13"/>
        <v>61.329346466541587</v>
      </c>
    </row>
    <row r="164" spans="1:8" x14ac:dyDescent="0.2">
      <c r="A164" s="10"/>
      <c r="B164" s="3" t="s">
        <v>252</v>
      </c>
      <c r="C164" s="278">
        <v>48000000</v>
      </c>
      <c r="D164" s="54">
        <v>38300000</v>
      </c>
      <c r="E164" s="55"/>
      <c r="F164" s="49">
        <f t="shared" si="11"/>
        <v>38300000</v>
      </c>
      <c r="G164" s="49">
        <f t="shared" si="12"/>
        <v>9700000</v>
      </c>
      <c r="H164" s="50">
        <f t="shared" si="13"/>
        <v>79.791666666666671</v>
      </c>
    </row>
    <row r="165" spans="1:8" x14ac:dyDescent="0.2">
      <c r="A165" s="10"/>
      <c r="B165" s="3" t="s">
        <v>253</v>
      </c>
      <c r="C165" s="278">
        <v>48000000</v>
      </c>
      <c r="D165" s="54">
        <v>22500000</v>
      </c>
      <c r="E165" s="55"/>
      <c r="F165" s="49">
        <f t="shared" si="11"/>
        <v>22500000</v>
      </c>
      <c r="G165" s="49">
        <f t="shared" si="12"/>
        <v>25500000</v>
      </c>
      <c r="H165" s="50">
        <f t="shared" si="13"/>
        <v>46.875</v>
      </c>
    </row>
    <row r="166" spans="1:8" x14ac:dyDescent="0.2">
      <c r="A166" s="10"/>
      <c r="B166" s="3" t="s">
        <v>98</v>
      </c>
      <c r="C166" s="278">
        <v>6336000</v>
      </c>
      <c r="D166" s="54">
        <v>1962000</v>
      </c>
      <c r="E166" s="55"/>
      <c r="F166" s="49">
        <f t="shared" si="11"/>
        <v>1962000</v>
      </c>
      <c r="G166" s="49">
        <f t="shared" si="12"/>
        <v>4374000</v>
      </c>
      <c r="H166" s="50">
        <f t="shared" si="13"/>
        <v>30.96590909090909</v>
      </c>
    </row>
    <row r="167" spans="1:8" x14ac:dyDescent="0.2">
      <c r="A167" s="11" t="s">
        <v>131</v>
      </c>
      <c r="B167" s="7" t="s">
        <v>132</v>
      </c>
      <c r="C167" s="182">
        <f>SUM(C168:C171)</f>
        <v>107120000</v>
      </c>
      <c r="D167" s="183">
        <f>SUM(D168:D171)</f>
        <v>56500000</v>
      </c>
      <c r="E167" s="183">
        <f>SUM(E168:E171)</f>
        <v>0</v>
      </c>
      <c r="F167" s="102">
        <f t="shared" si="11"/>
        <v>56500000</v>
      </c>
      <c r="G167" s="102">
        <f t="shared" si="12"/>
        <v>50620000</v>
      </c>
      <c r="H167" s="103">
        <f t="shared" si="13"/>
        <v>52.744585511575806</v>
      </c>
    </row>
    <row r="168" spans="1:8" x14ac:dyDescent="0.2">
      <c r="A168" s="10"/>
      <c r="B168" s="3" t="s">
        <v>103</v>
      </c>
      <c r="C168" s="278">
        <v>5520000</v>
      </c>
      <c r="D168" s="54">
        <v>2760000</v>
      </c>
      <c r="E168" s="55"/>
      <c r="F168" s="49">
        <f t="shared" si="11"/>
        <v>2760000</v>
      </c>
      <c r="G168" s="49">
        <f t="shared" si="12"/>
        <v>2760000</v>
      </c>
      <c r="H168" s="50">
        <f t="shared" si="13"/>
        <v>50</v>
      </c>
    </row>
    <row r="169" spans="1:8" x14ac:dyDescent="0.2">
      <c r="A169" s="10"/>
      <c r="B169" s="3" t="s">
        <v>102</v>
      </c>
      <c r="C169" s="278">
        <v>3200000</v>
      </c>
      <c r="D169" s="54">
        <v>3000000</v>
      </c>
      <c r="E169" s="55"/>
      <c r="F169" s="49">
        <f t="shared" si="11"/>
        <v>3000000</v>
      </c>
      <c r="G169" s="49">
        <f t="shared" si="12"/>
        <v>200000</v>
      </c>
      <c r="H169" s="50">
        <f t="shared" si="13"/>
        <v>93.75</v>
      </c>
    </row>
    <row r="170" spans="1:8" x14ac:dyDescent="0.2">
      <c r="A170" s="10"/>
      <c r="B170" s="3" t="s">
        <v>101</v>
      </c>
      <c r="C170" s="278">
        <v>84000000</v>
      </c>
      <c r="D170" s="54">
        <v>42000000</v>
      </c>
      <c r="E170" s="55"/>
      <c r="F170" s="49">
        <f t="shared" si="11"/>
        <v>42000000</v>
      </c>
      <c r="G170" s="49">
        <f t="shared" si="12"/>
        <v>42000000</v>
      </c>
      <c r="H170" s="50">
        <f t="shared" si="13"/>
        <v>50</v>
      </c>
    </row>
    <row r="171" spans="1:8" x14ac:dyDescent="0.2">
      <c r="A171" s="10"/>
      <c r="B171" s="3" t="s">
        <v>100</v>
      </c>
      <c r="C171" s="278">
        <v>14400000</v>
      </c>
      <c r="D171" s="54">
        <v>8740000</v>
      </c>
      <c r="E171" s="55"/>
      <c r="F171" s="49">
        <f t="shared" si="11"/>
        <v>8740000</v>
      </c>
      <c r="G171" s="49">
        <f t="shared" si="12"/>
        <v>5660000</v>
      </c>
      <c r="H171" s="50">
        <f t="shared" si="13"/>
        <v>60.694444444444443</v>
      </c>
    </row>
    <row r="172" spans="1:8" x14ac:dyDescent="0.2">
      <c r="A172" s="11" t="s">
        <v>133</v>
      </c>
      <c r="B172" s="7" t="s">
        <v>134</v>
      </c>
      <c r="C172" s="182">
        <f>C173+C174+C175</f>
        <v>95100000</v>
      </c>
      <c r="D172" s="182">
        <f>D173+D174+D175</f>
        <v>12750000</v>
      </c>
      <c r="E172" s="182">
        <f>E173+E174+E175</f>
        <v>0</v>
      </c>
      <c r="F172" s="182">
        <f>F173+F174+F175</f>
        <v>12750000</v>
      </c>
      <c r="G172" s="102">
        <f t="shared" si="12"/>
        <v>82350000</v>
      </c>
      <c r="H172" s="103">
        <f t="shared" si="13"/>
        <v>13.406940063091483</v>
      </c>
    </row>
    <row r="173" spans="1:8" x14ac:dyDescent="0.2">
      <c r="A173" s="10"/>
      <c r="B173" s="3" t="s">
        <v>105</v>
      </c>
      <c r="C173" s="278">
        <v>600000</v>
      </c>
      <c r="D173" s="54">
        <v>150000</v>
      </c>
      <c r="E173" s="55"/>
      <c r="F173" s="49">
        <f t="shared" si="11"/>
        <v>150000</v>
      </c>
      <c r="G173" s="49">
        <f t="shared" si="12"/>
        <v>450000</v>
      </c>
      <c r="H173" s="50">
        <f t="shared" si="13"/>
        <v>25</v>
      </c>
    </row>
    <row r="174" spans="1:8" x14ac:dyDescent="0.2">
      <c r="A174" s="10"/>
      <c r="B174" s="3" t="s">
        <v>104</v>
      </c>
      <c r="C174" s="278">
        <v>25200000</v>
      </c>
      <c r="D174" s="187">
        <v>12600000</v>
      </c>
      <c r="E174" s="188"/>
      <c r="F174" s="68">
        <f t="shared" si="11"/>
        <v>12600000</v>
      </c>
      <c r="G174" s="68">
        <f t="shared" si="12"/>
        <v>12600000</v>
      </c>
      <c r="H174" s="69">
        <f t="shared" si="13"/>
        <v>50</v>
      </c>
    </row>
    <row r="175" spans="1:8" ht="13.5" thickBot="1" x14ac:dyDescent="0.25">
      <c r="A175" s="25"/>
      <c r="B175" s="1" t="s">
        <v>338</v>
      </c>
      <c r="C175" s="278">
        <v>69300000</v>
      </c>
      <c r="D175" s="187"/>
      <c r="E175" s="188"/>
      <c r="F175" s="68">
        <f t="shared" ref="F175" si="17">D175+E175</f>
        <v>0</v>
      </c>
      <c r="G175" s="68">
        <f t="shared" ref="G175" si="18">C175-F175</f>
        <v>69300000</v>
      </c>
      <c r="H175" s="69">
        <f t="shared" ref="H175" si="19">(C175-G175)/C175*100</f>
        <v>0</v>
      </c>
    </row>
    <row r="176" spans="1:8" s="42" customFormat="1" ht="13.5" thickBot="1" x14ac:dyDescent="0.3">
      <c r="A176" s="156" t="s">
        <v>38</v>
      </c>
      <c r="B176" s="189" t="s">
        <v>52</v>
      </c>
      <c r="C176" s="190">
        <f>C177+C182+C187</f>
        <v>335940000</v>
      </c>
      <c r="D176" s="191">
        <f>D177+D182+D187</f>
        <v>0</v>
      </c>
      <c r="E176" s="191">
        <f>E177+E182+E187</f>
        <v>0</v>
      </c>
      <c r="F176" s="85">
        <f t="shared" si="11"/>
        <v>0</v>
      </c>
      <c r="G176" s="157">
        <f t="shared" si="12"/>
        <v>335940000</v>
      </c>
      <c r="H176" s="136">
        <f t="shared" si="13"/>
        <v>0</v>
      </c>
    </row>
    <row r="177" spans="1:8" x14ac:dyDescent="0.2">
      <c r="A177" s="8" t="s">
        <v>129</v>
      </c>
      <c r="B177" s="2" t="s">
        <v>130</v>
      </c>
      <c r="C177" s="185">
        <f>SUM(C178:C181)</f>
        <v>71780000</v>
      </c>
      <c r="D177" s="186">
        <f>SUM(D178:D181)</f>
        <v>0</v>
      </c>
      <c r="E177" s="186">
        <f>SUM(E178:E181)</f>
        <v>0</v>
      </c>
      <c r="F177" s="102">
        <f t="shared" ref="F177:F238" si="20">D177+E177</f>
        <v>0</v>
      </c>
      <c r="G177" s="102">
        <f t="shared" ref="G177:G238" si="21">C177-F177</f>
        <v>71780000</v>
      </c>
      <c r="H177" s="103">
        <f t="shared" si="13"/>
        <v>0</v>
      </c>
    </row>
    <row r="178" spans="1:8" x14ac:dyDescent="0.2">
      <c r="A178" s="12"/>
      <c r="B178" s="1" t="s">
        <v>99</v>
      </c>
      <c r="C178" s="278">
        <v>2880000</v>
      </c>
      <c r="D178" s="54"/>
      <c r="E178" s="55"/>
      <c r="F178" s="49">
        <f t="shared" si="20"/>
        <v>0</v>
      </c>
      <c r="G178" s="49">
        <f t="shared" si="21"/>
        <v>2880000</v>
      </c>
      <c r="H178" s="50">
        <f t="shared" si="13"/>
        <v>0</v>
      </c>
    </row>
    <row r="179" spans="1:8" x14ac:dyDescent="0.2">
      <c r="A179" s="10"/>
      <c r="B179" s="3" t="s">
        <v>252</v>
      </c>
      <c r="C179" s="278">
        <v>21100000</v>
      </c>
      <c r="D179" s="54"/>
      <c r="E179" s="55"/>
      <c r="F179" s="49">
        <f t="shared" si="20"/>
        <v>0</v>
      </c>
      <c r="G179" s="49">
        <f t="shared" si="21"/>
        <v>21100000</v>
      </c>
      <c r="H179" s="50">
        <f t="shared" si="13"/>
        <v>0</v>
      </c>
    </row>
    <row r="180" spans="1:8" x14ac:dyDescent="0.2">
      <c r="A180" s="10"/>
      <c r="B180" s="3" t="s">
        <v>253</v>
      </c>
      <c r="C180" s="278">
        <v>45000000</v>
      </c>
      <c r="D180" s="54"/>
      <c r="E180" s="55"/>
      <c r="F180" s="49">
        <f t="shared" si="20"/>
        <v>0</v>
      </c>
      <c r="G180" s="49">
        <f t="shared" si="21"/>
        <v>45000000</v>
      </c>
      <c r="H180" s="50">
        <f t="shared" si="13"/>
        <v>0</v>
      </c>
    </row>
    <row r="181" spans="1:8" x14ac:dyDescent="0.2">
      <c r="A181" s="12"/>
      <c r="B181" s="1" t="s">
        <v>98</v>
      </c>
      <c r="C181" s="278">
        <v>2800000</v>
      </c>
      <c r="D181" s="54"/>
      <c r="E181" s="55"/>
      <c r="F181" s="49">
        <f t="shared" si="20"/>
        <v>0</v>
      </c>
      <c r="G181" s="49">
        <f t="shared" si="21"/>
        <v>2800000</v>
      </c>
      <c r="H181" s="50">
        <f t="shared" si="13"/>
        <v>0</v>
      </c>
    </row>
    <row r="182" spans="1:8" x14ac:dyDescent="0.2">
      <c r="A182" s="8" t="s">
        <v>131</v>
      </c>
      <c r="B182" s="2" t="s">
        <v>132</v>
      </c>
      <c r="C182" s="182">
        <f>SUM(C183:C186)</f>
        <v>211360000</v>
      </c>
      <c r="D182" s="183">
        <f>SUM(D183:D186)</f>
        <v>0</v>
      </c>
      <c r="E182" s="183">
        <f>SUM(E183:E186)</f>
        <v>0</v>
      </c>
      <c r="F182" s="102">
        <f t="shared" si="20"/>
        <v>0</v>
      </c>
      <c r="G182" s="102">
        <f t="shared" si="21"/>
        <v>211360000</v>
      </c>
      <c r="H182" s="103">
        <f t="shared" si="13"/>
        <v>0</v>
      </c>
    </row>
    <row r="183" spans="1:8" x14ac:dyDescent="0.2">
      <c r="A183" s="12"/>
      <c r="B183" s="1" t="s">
        <v>103</v>
      </c>
      <c r="C183" s="278">
        <v>7360000</v>
      </c>
      <c r="D183" s="54"/>
      <c r="E183" s="55"/>
      <c r="F183" s="49">
        <f t="shared" si="20"/>
        <v>0</v>
      </c>
      <c r="G183" s="49">
        <f t="shared" si="21"/>
        <v>7360000</v>
      </c>
      <c r="H183" s="50">
        <f t="shared" si="13"/>
        <v>0</v>
      </c>
    </row>
    <row r="184" spans="1:8" x14ac:dyDescent="0.2">
      <c r="A184" s="12"/>
      <c r="B184" s="1" t="s">
        <v>102</v>
      </c>
      <c r="C184" s="278">
        <v>4000000</v>
      </c>
      <c r="D184" s="54"/>
      <c r="E184" s="55"/>
      <c r="F184" s="49">
        <f t="shared" si="20"/>
        <v>0</v>
      </c>
      <c r="G184" s="49">
        <f t="shared" si="21"/>
        <v>4000000</v>
      </c>
      <c r="H184" s="50">
        <f t="shared" si="13"/>
        <v>0</v>
      </c>
    </row>
    <row r="185" spans="1:8" x14ac:dyDescent="0.2">
      <c r="A185" s="12"/>
      <c r="B185" s="1" t="s">
        <v>101</v>
      </c>
      <c r="C185" s="278">
        <v>168000000</v>
      </c>
      <c r="D185" s="54"/>
      <c r="E185" s="55"/>
      <c r="F185" s="49">
        <f t="shared" si="20"/>
        <v>0</v>
      </c>
      <c r="G185" s="49">
        <f t="shared" si="21"/>
        <v>168000000</v>
      </c>
      <c r="H185" s="50">
        <f t="shared" si="13"/>
        <v>0</v>
      </c>
    </row>
    <row r="186" spans="1:8" x14ac:dyDescent="0.2">
      <c r="A186" s="12"/>
      <c r="B186" s="1" t="s">
        <v>100</v>
      </c>
      <c r="C186" s="278">
        <v>32000000</v>
      </c>
      <c r="D186" s="54"/>
      <c r="E186" s="55"/>
      <c r="F186" s="49">
        <f t="shared" si="20"/>
        <v>0</v>
      </c>
      <c r="G186" s="49">
        <f t="shared" si="21"/>
        <v>32000000</v>
      </c>
      <c r="H186" s="50">
        <f t="shared" si="13"/>
        <v>0</v>
      </c>
    </row>
    <row r="187" spans="1:8" x14ac:dyDescent="0.2">
      <c r="A187" s="8" t="s">
        <v>133</v>
      </c>
      <c r="B187" s="2" t="s">
        <v>134</v>
      </c>
      <c r="C187" s="182">
        <f>C188+C189</f>
        <v>52800000</v>
      </c>
      <c r="D187" s="183">
        <f>D188+D189</f>
        <v>0</v>
      </c>
      <c r="E187" s="183">
        <f>E188+E189</f>
        <v>0</v>
      </c>
      <c r="F187" s="102">
        <f t="shared" si="20"/>
        <v>0</v>
      </c>
      <c r="G187" s="102">
        <f t="shared" si="21"/>
        <v>52800000</v>
      </c>
      <c r="H187" s="103"/>
    </row>
    <row r="188" spans="1:8" x14ac:dyDescent="0.2">
      <c r="A188" s="12"/>
      <c r="B188" s="1" t="s">
        <v>105</v>
      </c>
      <c r="C188" s="278">
        <v>2400000</v>
      </c>
      <c r="D188" s="54"/>
      <c r="E188" s="55"/>
      <c r="F188" s="49">
        <f t="shared" si="20"/>
        <v>0</v>
      </c>
      <c r="G188" s="49">
        <f t="shared" si="21"/>
        <v>2400000</v>
      </c>
      <c r="H188" s="50"/>
    </row>
    <row r="189" spans="1:8" ht="13.5" thickBot="1" x14ac:dyDescent="0.25">
      <c r="A189" s="14"/>
      <c r="B189" s="5" t="s">
        <v>104</v>
      </c>
      <c r="C189" s="278">
        <v>50400000</v>
      </c>
      <c r="D189" s="78"/>
      <c r="E189" s="68"/>
      <c r="F189" s="68">
        <f t="shared" si="20"/>
        <v>0</v>
      </c>
      <c r="G189" s="68">
        <f t="shared" si="21"/>
        <v>50400000</v>
      </c>
      <c r="H189" s="69"/>
    </row>
    <row r="190" spans="1:8" s="197" customFormat="1" ht="13.5" thickBot="1" x14ac:dyDescent="0.25">
      <c r="A190" s="21" t="s">
        <v>191</v>
      </c>
      <c r="B190" s="20" t="s">
        <v>254</v>
      </c>
      <c r="C190" s="192">
        <f>C191+C196+C201</f>
        <v>210615000</v>
      </c>
      <c r="D190" s="193">
        <f>D191+D196+D201</f>
        <v>52925000</v>
      </c>
      <c r="E190" s="193">
        <f>E191+E196+E201</f>
        <v>0</v>
      </c>
      <c r="F190" s="194">
        <f t="shared" si="20"/>
        <v>52925000</v>
      </c>
      <c r="G190" s="195">
        <f t="shared" si="21"/>
        <v>157690000</v>
      </c>
      <c r="H190" s="196">
        <f t="shared" si="13"/>
        <v>25.128789497424208</v>
      </c>
    </row>
    <row r="191" spans="1:8" x14ac:dyDescent="0.2">
      <c r="A191" s="15" t="s">
        <v>129</v>
      </c>
      <c r="B191" s="16" t="s">
        <v>130</v>
      </c>
      <c r="C191" s="185">
        <f>SUM(C192:C195)</f>
        <v>55815000</v>
      </c>
      <c r="D191" s="186">
        <f>SUM(D192:D195)</f>
        <v>13305000</v>
      </c>
      <c r="E191" s="186">
        <f>SUM(E192:E195)</f>
        <v>0</v>
      </c>
      <c r="F191" s="102">
        <f t="shared" si="20"/>
        <v>13305000</v>
      </c>
      <c r="G191" s="102">
        <f t="shared" si="21"/>
        <v>42510000</v>
      </c>
      <c r="H191" s="103">
        <f t="shared" si="13"/>
        <v>23.837678043536684</v>
      </c>
    </row>
    <row r="192" spans="1:8" x14ac:dyDescent="0.2">
      <c r="A192" s="10"/>
      <c r="B192" s="3" t="s">
        <v>99</v>
      </c>
      <c r="C192" s="278">
        <v>840000</v>
      </c>
      <c r="D192" s="54">
        <v>900000</v>
      </c>
      <c r="E192" s="55"/>
      <c r="F192" s="49">
        <f t="shared" si="20"/>
        <v>900000</v>
      </c>
      <c r="G192" s="49">
        <f t="shared" si="21"/>
        <v>-60000</v>
      </c>
      <c r="H192" s="50">
        <f t="shared" si="13"/>
        <v>107.14285714285714</v>
      </c>
    </row>
    <row r="193" spans="1:8" x14ac:dyDescent="0.2">
      <c r="A193" s="10"/>
      <c r="B193" s="3" t="s">
        <v>252</v>
      </c>
      <c r="C193" s="278">
        <v>13850000</v>
      </c>
      <c r="D193" s="54"/>
      <c r="E193" s="55"/>
      <c r="F193" s="49">
        <f t="shared" si="20"/>
        <v>0</v>
      </c>
      <c r="G193" s="49">
        <f t="shared" si="21"/>
        <v>13850000</v>
      </c>
      <c r="H193" s="50">
        <f t="shared" si="13"/>
        <v>0</v>
      </c>
    </row>
    <row r="194" spans="1:8" x14ac:dyDescent="0.2">
      <c r="A194" s="10"/>
      <c r="B194" s="3" t="s">
        <v>253</v>
      </c>
      <c r="C194" s="278">
        <v>38125000</v>
      </c>
      <c r="D194" s="54">
        <v>10125000</v>
      </c>
      <c r="E194" s="55"/>
      <c r="F194" s="49">
        <f t="shared" si="20"/>
        <v>10125000</v>
      </c>
      <c r="G194" s="49">
        <f t="shared" si="21"/>
        <v>28000000</v>
      </c>
      <c r="H194" s="50">
        <f t="shared" si="13"/>
        <v>26.557377049180324</v>
      </c>
    </row>
    <row r="195" spans="1:8" x14ac:dyDescent="0.2">
      <c r="A195" s="10"/>
      <c r="B195" s="3" t="s">
        <v>98</v>
      </c>
      <c r="C195" s="278">
        <v>3000000</v>
      </c>
      <c r="D195" s="54">
        <v>2280000</v>
      </c>
      <c r="E195" s="55"/>
      <c r="F195" s="49">
        <f t="shared" si="20"/>
        <v>2280000</v>
      </c>
      <c r="G195" s="49">
        <f t="shared" si="21"/>
        <v>720000</v>
      </c>
      <c r="H195" s="50">
        <f t="shared" si="13"/>
        <v>76</v>
      </c>
    </row>
    <row r="196" spans="1:8" x14ac:dyDescent="0.2">
      <c r="A196" s="11" t="s">
        <v>131</v>
      </c>
      <c r="B196" s="7" t="s">
        <v>132</v>
      </c>
      <c r="C196" s="198">
        <f>SUM(C197:C200)</f>
        <v>102600000</v>
      </c>
      <c r="D196" s="199">
        <f>SUM(D197:D200)</f>
        <v>29870000</v>
      </c>
      <c r="E196" s="199">
        <f>SUM(E197:E200)</f>
        <v>0</v>
      </c>
      <c r="F196" s="200">
        <f t="shared" si="20"/>
        <v>29870000</v>
      </c>
      <c r="G196" s="200">
        <f t="shared" si="21"/>
        <v>72730000</v>
      </c>
      <c r="H196" s="201">
        <f t="shared" si="13"/>
        <v>29.113060428849902</v>
      </c>
    </row>
    <row r="197" spans="1:8" x14ac:dyDescent="0.2">
      <c r="A197" s="10"/>
      <c r="B197" s="3" t="s">
        <v>102</v>
      </c>
      <c r="C197" s="278">
        <v>3200000</v>
      </c>
      <c r="D197" s="54"/>
      <c r="E197" s="55"/>
      <c r="F197" s="49">
        <f t="shared" si="20"/>
        <v>0</v>
      </c>
      <c r="G197" s="49">
        <f t="shared" si="21"/>
        <v>3200000</v>
      </c>
      <c r="H197" s="50">
        <f t="shared" ref="H197:H258" si="22">(C197-G197)/C197*100</f>
        <v>0</v>
      </c>
    </row>
    <row r="198" spans="1:8" x14ac:dyDescent="0.2">
      <c r="A198" s="10"/>
      <c r="B198" s="3" t="s">
        <v>101</v>
      </c>
      <c r="C198" s="278">
        <v>78400000</v>
      </c>
      <c r="D198" s="54">
        <v>25200000</v>
      </c>
      <c r="E198" s="55"/>
      <c r="F198" s="49">
        <f t="shared" si="20"/>
        <v>25200000</v>
      </c>
      <c r="G198" s="49">
        <f t="shared" si="21"/>
        <v>53200000</v>
      </c>
      <c r="H198" s="50">
        <f t="shared" si="22"/>
        <v>32.142857142857146</v>
      </c>
    </row>
    <row r="199" spans="1:8" x14ac:dyDescent="0.2">
      <c r="A199" s="10"/>
      <c r="B199" s="3" t="s">
        <v>103</v>
      </c>
      <c r="C199" s="278">
        <v>6440000</v>
      </c>
      <c r="D199" s="54">
        <v>1380000</v>
      </c>
      <c r="E199" s="55"/>
      <c r="F199" s="49">
        <f t="shared" si="20"/>
        <v>1380000</v>
      </c>
      <c r="G199" s="49">
        <f t="shared" si="21"/>
        <v>5060000</v>
      </c>
      <c r="H199" s="50">
        <f t="shared" si="22"/>
        <v>21.428571428571427</v>
      </c>
    </row>
    <row r="200" spans="1:8" x14ac:dyDescent="0.2">
      <c r="A200" s="10"/>
      <c r="B200" s="3" t="s">
        <v>100</v>
      </c>
      <c r="C200" s="278">
        <v>14560000</v>
      </c>
      <c r="D200" s="54">
        <v>3290000</v>
      </c>
      <c r="E200" s="55"/>
      <c r="F200" s="49">
        <f t="shared" si="20"/>
        <v>3290000</v>
      </c>
      <c r="G200" s="49">
        <f t="shared" si="21"/>
        <v>11270000</v>
      </c>
      <c r="H200" s="50">
        <f t="shared" si="22"/>
        <v>22.596153846153847</v>
      </c>
    </row>
    <row r="201" spans="1:8" x14ac:dyDescent="0.2">
      <c r="A201" s="11" t="s">
        <v>133</v>
      </c>
      <c r="B201" s="7" t="s">
        <v>134</v>
      </c>
      <c r="C201" s="182">
        <f>C202+C203</f>
        <v>52200000</v>
      </c>
      <c r="D201" s="183">
        <f>D202+D203</f>
        <v>9750000</v>
      </c>
      <c r="E201" s="183">
        <f>E202+E203</f>
        <v>0</v>
      </c>
      <c r="F201" s="102">
        <f t="shared" si="20"/>
        <v>9750000</v>
      </c>
      <c r="G201" s="102">
        <f t="shared" si="21"/>
        <v>42450000</v>
      </c>
      <c r="H201" s="103"/>
    </row>
    <row r="202" spans="1:8" x14ac:dyDescent="0.2">
      <c r="A202" s="10"/>
      <c r="B202" s="18" t="s">
        <v>104</v>
      </c>
      <c r="C202" s="278">
        <v>50400000</v>
      </c>
      <c r="D202" s="54">
        <v>9750000</v>
      </c>
      <c r="E202" s="55"/>
      <c r="F202" s="49">
        <f t="shared" si="20"/>
        <v>9750000</v>
      </c>
      <c r="G202" s="49">
        <f t="shared" si="21"/>
        <v>40650000</v>
      </c>
      <c r="H202" s="50"/>
    </row>
    <row r="203" spans="1:8" ht="13.5" thickBot="1" x14ac:dyDescent="0.25">
      <c r="A203" s="17"/>
      <c r="B203" s="1" t="s">
        <v>105</v>
      </c>
      <c r="C203" s="278">
        <v>1800000</v>
      </c>
      <c r="D203" s="78"/>
      <c r="E203" s="68"/>
      <c r="F203" s="68">
        <f t="shared" si="20"/>
        <v>0</v>
      </c>
      <c r="G203" s="68">
        <f t="shared" si="21"/>
        <v>1800000</v>
      </c>
      <c r="H203" s="69"/>
    </row>
    <row r="204" spans="1:8" s="197" customFormat="1" ht="13.5" thickBot="1" x14ac:dyDescent="0.25">
      <c r="A204" s="19" t="s">
        <v>189</v>
      </c>
      <c r="B204" s="20" t="s">
        <v>255</v>
      </c>
      <c r="C204" s="192">
        <f>C205+C209+C214</f>
        <v>149940000</v>
      </c>
      <c r="D204" s="193">
        <f>D205+D209+D214</f>
        <v>24978800</v>
      </c>
      <c r="E204" s="193">
        <f>E205+E209+E214</f>
        <v>0</v>
      </c>
      <c r="F204" s="194">
        <f t="shared" si="20"/>
        <v>24978800</v>
      </c>
      <c r="G204" s="196">
        <f t="shared" si="21"/>
        <v>124961200</v>
      </c>
      <c r="H204" s="202">
        <f t="shared" si="22"/>
        <v>16.65919701213819</v>
      </c>
    </row>
    <row r="205" spans="1:8" x14ac:dyDescent="0.2">
      <c r="A205" s="15" t="s">
        <v>129</v>
      </c>
      <c r="B205" s="16" t="s">
        <v>130</v>
      </c>
      <c r="C205" s="185">
        <f>SUM(C206:C208)</f>
        <v>49660000</v>
      </c>
      <c r="D205" s="186">
        <f>SUM(D206:D208)</f>
        <v>24228800</v>
      </c>
      <c r="E205" s="186">
        <f>SUM(E206:E208)</f>
        <v>0</v>
      </c>
      <c r="F205" s="102">
        <f t="shared" si="20"/>
        <v>24228800</v>
      </c>
      <c r="G205" s="102">
        <f t="shared" si="21"/>
        <v>25431200</v>
      </c>
      <c r="H205" s="103">
        <f t="shared" si="22"/>
        <v>48.789367700362462</v>
      </c>
    </row>
    <row r="206" spans="1:8" x14ac:dyDescent="0.2">
      <c r="A206" s="10"/>
      <c r="B206" s="3" t="s">
        <v>252</v>
      </c>
      <c r="C206" s="278">
        <v>18500000</v>
      </c>
      <c r="D206" s="54"/>
      <c r="E206" s="55"/>
      <c r="F206" s="49">
        <f t="shared" si="20"/>
        <v>0</v>
      </c>
      <c r="G206" s="49">
        <f t="shared" si="21"/>
        <v>18500000</v>
      </c>
      <c r="H206" s="50">
        <f t="shared" si="22"/>
        <v>0</v>
      </c>
    </row>
    <row r="207" spans="1:8" x14ac:dyDescent="0.2">
      <c r="A207" s="10"/>
      <c r="B207" s="3" t="s">
        <v>253</v>
      </c>
      <c r="C207" s="278">
        <v>25000000</v>
      </c>
      <c r="D207" s="54">
        <v>21000000</v>
      </c>
      <c r="E207" s="55"/>
      <c r="F207" s="49">
        <f t="shared" si="20"/>
        <v>21000000</v>
      </c>
      <c r="G207" s="49">
        <f t="shared" si="21"/>
        <v>4000000</v>
      </c>
      <c r="H207" s="50">
        <f t="shared" si="22"/>
        <v>84</v>
      </c>
    </row>
    <row r="208" spans="1:8" x14ac:dyDescent="0.2">
      <c r="A208" s="10"/>
      <c r="B208" s="3" t="s">
        <v>98</v>
      </c>
      <c r="C208" s="278">
        <v>6160000</v>
      </c>
      <c r="D208" s="54">
        <v>3228800</v>
      </c>
      <c r="E208" s="55"/>
      <c r="F208" s="49">
        <f t="shared" si="20"/>
        <v>3228800</v>
      </c>
      <c r="G208" s="49">
        <f t="shared" si="21"/>
        <v>2931200</v>
      </c>
      <c r="H208" s="50">
        <f t="shared" si="22"/>
        <v>52.415584415584412</v>
      </c>
    </row>
    <row r="209" spans="1:8" x14ac:dyDescent="0.2">
      <c r="A209" s="11" t="s">
        <v>131</v>
      </c>
      <c r="B209" s="7" t="s">
        <v>132</v>
      </c>
      <c r="C209" s="182">
        <f>SUM(C210:C213)</f>
        <v>66080000</v>
      </c>
      <c r="D209" s="183">
        <f>SUM(D210:D213)</f>
        <v>600000</v>
      </c>
      <c r="E209" s="183">
        <f>SUM(E210:E213)</f>
        <v>0</v>
      </c>
      <c r="F209" s="102">
        <f t="shared" si="20"/>
        <v>600000</v>
      </c>
      <c r="G209" s="102">
        <f t="shared" si="21"/>
        <v>65480000</v>
      </c>
      <c r="H209" s="103">
        <f t="shared" si="22"/>
        <v>0.90799031476997571</v>
      </c>
    </row>
    <row r="210" spans="1:8" x14ac:dyDescent="0.2">
      <c r="A210" s="10"/>
      <c r="B210" s="3" t="s">
        <v>102</v>
      </c>
      <c r="C210" s="278">
        <v>1600000</v>
      </c>
      <c r="D210" s="54">
        <v>600000</v>
      </c>
      <c r="E210" s="55"/>
      <c r="F210" s="49">
        <f t="shared" si="20"/>
        <v>600000</v>
      </c>
      <c r="G210" s="49">
        <f t="shared" si="21"/>
        <v>1000000</v>
      </c>
      <c r="H210" s="50">
        <f t="shared" si="22"/>
        <v>37.5</v>
      </c>
    </row>
    <row r="211" spans="1:8" x14ac:dyDescent="0.2">
      <c r="A211" s="10"/>
      <c r="B211" s="3" t="s">
        <v>101</v>
      </c>
      <c r="C211" s="278">
        <v>44800000</v>
      </c>
      <c r="D211" s="54"/>
      <c r="E211" s="55"/>
      <c r="F211" s="49">
        <f t="shared" si="20"/>
        <v>0</v>
      </c>
      <c r="G211" s="49">
        <f t="shared" si="21"/>
        <v>44800000</v>
      </c>
      <c r="H211" s="50">
        <f t="shared" si="22"/>
        <v>0</v>
      </c>
    </row>
    <row r="212" spans="1:8" x14ac:dyDescent="0.2">
      <c r="A212" s="10"/>
      <c r="B212" s="3" t="s">
        <v>103</v>
      </c>
      <c r="C212" s="278">
        <v>3680000</v>
      </c>
      <c r="D212" s="54"/>
      <c r="E212" s="55"/>
      <c r="F212" s="49">
        <f t="shared" si="20"/>
        <v>0</v>
      </c>
      <c r="G212" s="49">
        <f t="shared" si="21"/>
        <v>3680000</v>
      </c>
      <c r="H212" s="50">
        <f t="shared" si="22"/>
        <v>0</v>
      </c>
    </row>
    <row r="213" spans="1:8" x14ac:dyDescent="0.2">
      <c r="A213" s="10"/>
      <c r="B213" s="3" t="s">
        <v>100</v>
      </c>
      <c r="C213" s="278">
        <v>16000000</v>
      </c>
      <c r="D213" s="54"/>
      <c r="E213" s="55"/>
      <c r="F213" s="49">
        <f t="shared" si="20"/>
        <v>0</v>
      </c>
      <c r="G213" s="49">
        <f t="shared" si="21"/>
        <v>16000000</v>
      </c>
      <c r="H213" s="50">
        <f t="shared" si="22"/>
        <v>0</v>
      </c>
    </row>
    <row r="214" spans="1:8" x14ac:dyDescent="0.2">
      <c r="A214" s="11" t="s">
        <v>133</v>
      </c>
      <c r="B214" s="7" t="s">
        <v>134</v>
      </c>
      <c r="C214" s="182">
        <f>C215+C216</f>
        <v>34200000</v>
      </c>
      <c r="D214" s="183">
        <f>D215+D216</f>
        <v>150000</v>
      </c>
      <c r="E214" s="183">
        <f>E215+E216</f>
        <v>0</v>
      </c>
      <c r="F214" s="102">
        <f t="shared" si="20"/>
        <v>150000</v>
      </c>
      <c r="G214" s="102">
        <f t="shared" si="21"/>
        <v>34050000</v>
      </c>
      <c r="H214" s="103">
        <f t="shared" si="22"/>
        <v>0.43859649122807015</v>
      </c>
    </row>
    <row r="215" spans="1:8" x14ac:dyDescent="0.2">
      <c r="A215" s="10"/>
      <c r="B215" s="3" t="s">
        <v>105</v>
      </c>
      <c r="C215" s="278">
        <v>600000</v>
      </c>
      <c r="D215" s="54">
        <v>150000</v>
      </c>
      <c r="E215" s="55"/>
      <c r="F215" s="49">
        <f t="shared" si="20"/>
        <v>150000</v>
      </c>
      <c r="G215" s="49">
        <f t="shared" si="21"/>
        <v>450000</v>
      </c>
      <c r="H215" s="50"/>
    </row>
    <row r="216" spans="1:8" ht="13.5" thickBot="1" x14ac:dyDescent="0.25">
      <c r="A216" s="17"/>
      <c r="B216" s="18" t="s">
        <v>104</v>
      </c>
      <c r="C216" s="278">
        <v>33600000</v>
      </c>
      <c r="D216" s="78"/>
      <c r="E216" s="68"/>
      <c r="F216" s="68">
        <f t="shared" si="20"/>
        <v>0</v>
      </c>
      <c r="G216" s="68">
        <f t="shared" si="21"/>
        <v>33600000</v>
      </c>
      <c r="H216" s="69">
        <f t="shared" si="22"/>
        <v>0</v>
      </c>
    </row>
    <row r="217" spans="1:8" s="206" customFormat="1" ht="13.5" thickBot="1" x14ac:dyDescent="0.25">
      <c r="A217" s="22" t="s">
        <v>186</v>
      </c>
      <c r="B217" s="6" t="s">
        <v>256</v>
      </c>
      <c r="C217" s="94">
        <f>C218+C223+C228</f>
        <v>148300000</v>
      </c>
      <c r="D217" s="95">
        <f>D218+D223+D228</f>
        <v>22225000</v>
      </c>
      <c r="E217" s="95">
        <f>E218+E223+E228</f>
        <v>0</v>
      </c>
      <c r="F217" s="203">
        <f t="shared" si="20"/>
        <v>22225000</v>
      </c>
      <c r="G217" s="204">
        <f t="shared" si="21"/>
        <v>126075000</v>
      </c>
      <c r="H217" s="205">
        <f t="shared" si="22"/>
        <v>14.986513823331086</v>
      </c>
    </row>
    <row r="218" spans="1:8" x14ac:dyDescent="0.2">
      <c r="A218" s="15" t="s">
        <v>129</v>
      </c>
      <c r="B218" s="16" t="s">
        <v>130</v>
      </c>
      <c r="C218" s="185">
        <f>SUM(C219:C222)</f>
        <v>76920000</v>
      </c>
      <c r="D218" s="186">
        <f>SUM(D219:D222)</f>
        <v>22225000</v>
      </c>
      <c r="E218" s="186">
        <f>SUM(E219:E222)</f>
        <v>0</v>
      </c>
      <c r="F218" s="102">
        <f t="shared" si="20"/>
        <v>22225000</v>
      </c>
      <c r="G218" s="102">
        <f t="shared" si="21"/>
        <v>54695000</v>
      </c>
      <c r="H218" s="103">
        <f t="shared" si="22"/>
        <v>28.89365574622985</v>
      </c>
    </row>
    <row r="219" spans="1:8" x14ac:dyDescent="0.2">
      <c r="A219" s="10"/>
      <c r="B219" s="3" t="s">
        <v>99</v>
      </c>
      <c r="C219" s="278">
        <v>2520000</v>
      </c>
      <c r="D219" s="54"/>
      <c r="E219" s="55"/>
      <c r="F219" s="49">
        <f t="shared" si="20"/>
        <v>0</v>
      </c>
      <c r="G219" s="49">
        <f t="shared" si="21"/>
        <v>2520000</v>
      </c>
      <c r="H219" s="50">
        <f t="shared" si="22"/>
        <v>0</v>
      </c>
    </row>
    <row r="220" spans="1:8" x14ac:dyDescent="0.2">
      <c r="A220" s="10"/>
      <c r="B220" s="3" t="s">
        <v>252</v>
      </c>
      <c r="C220" s="278">
        <v>33000000</v>
      </c>
      <c r="D220" s="54">
        <v>4560000</v>
      </c>
      <c r="E220" s="55"/>
      <c r="F220" s="49">
        <f t="shared" si="20"/>
        <v>4560000</v>
      </c>
      <c r="G220" s="49">
        <f t="shared" si="21"/>
        <v>28440000</v>
      </c>
      <c r="H220" s="50">
        <f t="shared" si="22"/>
        <v>13.818181818181818</v>
      </c>
    </row>
    <row r="221" spans="1:8" x14ac:dyDescent="0.2">
      <c r="A221" s="10"/>
      <c r="B221" s="3" t="s">
        <v>253</v>
      </c>
      <c r="C221" s="278">
        <v>33000000</v>
      </c>
      <c r="D221" s="54">
        <v>14750000</v>
      </c>
      <c r="E221" s="55"/>
      <c r="F221" s="49">
        <f t="shared" si="20"/>
        <v>14750000</v>
      </c>
      <c r="G221" s="49">
        <f t="shared" si="21"/>
        <v>18250000</v>
      </c>
      <c r="H221" s="50">
        <f t="shared" si="22"/>
        <v>44.696969696969695</v>
      </c>
    </row>
    <row r="222" spans="1:8" x14ac:dyDescent="0.2">
      <c r="A222" s="10"/>
      <c r="B222" s="3" t="s">
        <v>98</v>
      </c>
      <c r="C222" s="278">
        <v>8400000</v>
      </c>
      <c r="D222" s="54">
        <v>2915000</v>
      </c>
      <c r="E222" s="55"/>
      <c r="F222" s="49">
        <f t="shared" si="20"/>
        <v>2915000</v>
      </c>
      <c r="G222" s="49">
        <f t="shared" si="21"/>
        <v>5485000</v>
      </c>
      <c r="H222" s="50">
        <f t="shared" si="22"/>
        <v>34.702380952380949</v>
      </c>
    </row>
    <row r="223" spans="1:8" x14ac:dyDescent="0.2">
      <c r="A223" s="11" t="s">
        <v>131</v>
      </c>
      <c r="B223" s="7" t="s">
        <v>132</v>
      </c>
      <c r="C223" s="182">
        <f>SUM(C224:C227)</f>
        <v>53680000</v>
      </c>
      <c r="D223" s="183">
        <f>SUM(D224:D227)</f>
        <v>0</v>
      </c>
      <c r="E223" s="183">
        <f>SUM(E224:E227)</f>
        <v>0</v>
      </c>
      <c r="F223" s="102">
        <f t="shared" si="20"/>
        <v>0</v>
      </c>
      <c r="G223" s="102">
        <f t="shared" si="21"/>
        <v>53680000</v>
      </c>
      <c r="H223" s="103">
        <f t="shared" si="22"/>
        <v>0</v>
      </c>
    </row>
    <row r="224" spans="1:8" x14ac:dyDescent="0.2">
      <c r="A224" s="10"/>
      <c r="B224" s="3" t="s">
        <v>103</v>
      </c>
      <c r="C224" s="278">
        <v>3680000</v>
      </c>
      <c r="D224" s="54"/>
      <c r="E224" s="55"/>
      <c r="F224" s="49">
        <f t="shared" si="20"/>
        <v>0</v>
      </c>
      <c r="G224" s="49">
        <f t="shared" si="21"/>
        <v>3680000</v>
      </c>
      <c r="H224" s="50">
        <f t="shared" si="22"/>
        <v>0</v>
      </c>
    </row>
    <row r="225" spans="1:8" x14ac:dyDescent="0.2">
      <c r="A225" s="10"/>
      <c r="B225" s="3" t="s">
        <v>102</v>
      </c>
      <c r="C225" s="278">
        <v>2400000</v>
      </c>
      <c r="D225" s="54"/>
      <c r="E225" s="55"/>
      <c r="F225" s="49">
        <f t="shared" si="20"/>
        <v>0</v>
      </c>
      <c r="G225" s="49">
        <f t="shared" si="21"/>
        <v>2400000</v>
      </c>
      <c r="H225" s="50">
        <f t="shared" si="22"/>
        <v>0</v>
      </c>
    </row>
    <row r="226" spans="1:8" x14ac:dyDescent="0.2">
      <c r="A226" s="10"/>
      <c r="B226" s="3" t="s">
        <v>101</v>
      </c>
      <c r="C226" s="278">
        <v>42000000</v>
      </c>
      <c r="D226" s="54"/>
      <c r="E226" s="55"/>
      <c r="F226" s="49">
        <f t="shared" si="20"/>
        <v>0</v>
      </c>
      <c r="G226" s="49">
        <f t="shared" si="21"/>
        <v>42000000</v>
      </c>
      <c r="H226" s="50">
        <f t="shared" si="22"/>
        <v>0</v>
      </c>
    </row>
    <row r="227" spans="1:8" x14ac:dyDescent="0.2">
      <c r="A227" s="10"/>
      <c r="B227" s="3" t="s">
        <v>100</v>
      </c>
      <c r="C227" s="278">
        <v>5600000</v>
      </c>
      <c r="D227" s="54"/>
      <c r="E227" s="55"/>
      <c r="F227" s="49">
        <f t="shared" si="20"/>
        <v>0</v>
      </c>
      <c r="G227" s="49">
        <f t="shared" si="21"/>
        <v>5600000</v>
      </c>
      <c r="H227" s="50">
        <f t="shared" si="22"/>
        <v>0</v>
      </c>
    </row>
    <row r="228" spans="1:8" x14ac:dyDescent="0.2">
      <c r="A228" s="11" t="s">
        <v>133</v>
      </c>
      <c r="B228" s="7" t="s">
        <v>134</v>
      </c>
      <c r="C228" s="182">
        <f>C229+C230</f>
        <v>17700000</v>
      </c>
      <c r="D228" s="183">
        <f>D229+D230</f>
        <v>0</v>
      </c>
      <c r="E228" s="183">
        <f>E229+E230</f>
        <v>0</v>
      </c>
      <c r="F228" s="102">
        <f t="shared" si="20"/>
        <v>0</v>
      </c>
      <c r="G228" s="102">
        <f t="shared" si="21"/>
        <v>17700000</v>
      </c>
      <c r="H228" s="103">
        <f t="shared" si="22"/>
        <v>0</v>
      </c>
    </row>
    <row r="229" spans="1:8" x14ac:dyDescent="0.2">
      <c r="A229" s="10"/>
      <c r="B229" s="3" t="s">
        <v>105</v>
      </c>
      <c r="C229" s="278">
        <v>900000</v>
      </c>
      <c r="D229" s="54"/>
      <c r="E229" s="55"/>
      <c r="F229" s="49">
        <f t="shared" si="20"/>
        <v>0</v>
      </c>
      <c r="G229" s="49">
        <f t="shared" si="21"/>
        <v>900000</v>
      </c>
      <c r="H229" s="50">
        <f t="shared" si="22"/>
        <v>0</v>
      </c>
    </row>
    <row r="230" spans="1:8" ht="13.5" thickBot="1" x14ac:dyDescent="0.25">
      <c r="A230" s="17"/>
      <c r="B230" s="18" t="s">
        <v>104</v>
      </c>
      <c r="C230" s="278">
        <v>16800000</v>
      </c>
      <c r="D230" s="78"/>
      <c r="E230" s="68"/>
      <c r="F230" s="68">
        <f t="shared" si="20"/>
        <v>0</v>
      </c>
      <c r="G230" s="68">
        <f t="shared" si="21"/>
        <v>16800000</v>
      </c>
      <c r="H230" s="69">
        <f t="shared" si="22"/>
        <v>0</v>
      </c>
    </row>
    <row r="231" spans="1:8" ht="13.5" thickBot="1" x14ac:dyDescent="0.25">
      <c r="A231" s="22" t="s">
        <v>257</v>
      </c>
      <c r="B231" s="6" t="s">
        <v>258</v>
      </c>
      <c r="C231" s="94">
        <f>C232+C236+C242</f>
        <v>197230000</v>
      </c>
      <c r="D231" s="95">
        <f>D232+D236+D242</f>
        <v>87710000</v>
      </c>
      <c r="E231" s="95">
        <f>E232+E236+E242</f>
        <v>0</v>
      </c>
      <c r="F231" s="203">
        <f t="shared" si="20"/>
        <v>87710000</v>
      </c>
      <c r="G231" s="204">
        <f t="shared" si="21"/>
        <v>109520000</v>
      </c>
      <c r="H231" s="205">
        <f t="shared" si="22"/>
        <v>44.470922273487808</v>
      </c>
    </row>
    <row r="232" spans="1:8" x14ac:dyDescent="0.2">
      <c r="A232" s="15" t="s">
        <v>129</v>
      </c>
      <c r="B232" s="16" t="s">
        <v>130</v>
      </c>
      <c r="C232" s="119">
        <f>SUM(C233:C235)</f>
        <v>63670000</v>
      </c>
      <c r="D232" s="207">
        <f>SUM(D233:D235)</f>
        <v>22280000</v>
      </c>
      <c r="E232" s="207">
        <f>SUM(E233:E235)</f>
        <v>0</v>
      </c>
      <c r="F232" s="102">
        <f t="shared" si="20"/>
        <v>22280000</v>
      </c>
      <c r="G232" s="102">
        <f t="shared" si="21"/>
        <v>41390000</v>
      </c>
      <c r="H232" s="103">
        <f t="shared" si="22"/>
        <v>34.992932307209045</v>
      </c>
    </row>
    <row r="233" spans="1:8" x14ac:dyDescent="0.2">
      <c r="A233" s="10"/>
      <c r="B233" s="3" t="s">
        <v>252</v>
      </c>
      <c r="C233" s="278">
        <v>35000000</v>
      </c>
      <c r="D233" s="54">
        <v>19800000</v>
      </c>
      <c r="E233" s="55"/>
      <c r="F233" s="49">
        <f t="shared" si="20"/>
        <v>19800000</v>
      </c>
      <c r="G233" s="49">
        <f t="shared" si="21"/>
        <v>15200000</v>
      </c>
      <c r="H233" s="50">
        <f t="shared" si="22"/>
        <v>56.571428571428569</v>
      </c>
    </row>
    <row r="234" spans="1:8" x14ac:dyDescent="0.2">
      <c r="A234" s="10"/>
      <c r="B234" s="3" t="s">
        <v>253</v>
      </c>
      <c r="C234" s="278">
        <v>18750000</v>
      </c>
      <c r="D234" s="54"/>
      <c r="E234" s="55"/>
      <c r="F234" s="49">
        <f t="shared" si="20"/>
        <v>0</v>
      </c>
      <c r="G234" s="49">
        <f t="shared" si="21"/>
        <v>18750000</v>
      </c>
      <c r="H234" s="50"/>
    </row>
    <row r="235" spans="1:8" x14ac:dyDescent="0.2">
      <c r="A235" s="10"/>
      <c r="B235" s="3" t="s">
        <v>98</v>
      </c>
      <c r="C235" s="278">
        <v>9920000</v>
      </c>
      <c r="D235" s="54">
        <v>2480000</v>
      </c>
      <c r="E235" s="55"/>
      <c r="F235" s="49">
        <f t="shared" si="20"/>
        <v>2480000</v>
      </c>
      <c r="G235" s="49">
        <f t="shared" si="21"/>
        <v>7440000</v>
      </c>
      <c r="H235" s="50">
        <f t="shared" si="22"/>
        <v>25</v>
      </c>
    </row>
    <row r="236" spans="1:8" x14ac:dyDescent="0.2">
      <c r="A236" s="11" t="s">
        <v>131</v>
      </c>
      <c r="B236" s="7" t="s">
        <v>132</v>
      </c>
      <c r="C236" s="182">
        <f>SUM(C237:C241)</f>
        <v>98760000</v>
      </c>
      <c r="D236" s="183">
        <f>SUM(D237:D241)</f>
        <v>45780000</v>
      </c>
      <c r="E236" s="183">
        <f>SUM(E237:E241)</f>
        <v>0</v>
      </c>
      <c r="F236" s="102">
        <f t="shared" si="20"/>
        <v>45780000</v>
      </c>
      <c r="G236" s="102">
        <f t="shared" si="21"/>
        <v>52980000</v>
      </c>
      <c r="H236" s="103">
        <f t="shared" si="22"/>
        <v>46.354799513973269</v>
      </c>
    </row>
    <row r="237" spans="1:8" x14ac:dyDescent="0.2">
      <c r="A237" s="3"/>
      <c r="B237" s="3" t="s">
        <v>103</v>
      </c>
      <c r="C237" s="278">
        <v>7360000</v>
      </c>
      <c r="D237" s="54">
        <v>3680000</v>
      </c>
      <c r="E237" s="55"/>
      <c r="F237" s="49">
        <f t="shared" si="20"/>
        <v>3680000</v>
      </c>
      <c r="G237" s="49">
        <f t="shared" si="21"/>
        <v>3680000</v>
      </c>
      <c r="H237" s="50">
        <f t="shared" si="22"/>
        <v>50</v>
      </c>
    </row>
    <row r="238" spans="1:8" x14ac:dyDescent="0.2">
      <c r="A238" s="10"/>
      <c r="B238" s="3" t="s">
        <v>102</v>
      </c>
      <c r="C238" s="278">
        <v>6400000</v>
      </c>
      <c r="D238" s="54">
        <v>6400000</v>
      </c>
      <c r="E238" s="55"/>
      <c r="F238" s="49">
        <f t="shared" si="20"/>
        <v>6400000</v>
      </c>
      <c r="G238" s="49">
        <f t="shared" si="21"/>
        <v>0</v>
      </c>
      <c r="H238" s="50">
        <f t="shared" si="22"/>
        <v>100</v>
      </c>
    </row>
    <row r="239" spans="1:8" x14ac:dyDescent="0.2">
      <c r="A239" s="10"/>
      <c r="B239" s="3" t="s">
        <v>101</v>
      </c>
      <c r="C239" s="278">
        <v>70000000</v>
      </c>
      <c r="D239" s="54">
        <v>28000000</v>
      </c>
      <c r="E239" s="55"/>
      <c r="F239" s="49">
        <f t="shared" ref="F239:F297" si="23">D239+E239</f>
        <v>28000000</v>
      </c>
      <c r="G239" s="49">
        <f t="shared" ref="G239:G297" si="24">C239-F239</f>
        <v>42000000</v>
      </c>
      <c r="H239" s="50">
        <f t="shared" si="22"/>
        <v>40</v>
      </c>
    </row>
    <row r="240" spans="1:8" x14ac:dyDescent="0.2">
      <c r="A240" s="10"/>
      <c r="B240" s="3" t="s">
        <v>100</v>
      </c>
      <c r="C240" s="278">
        <v>13000000</v>
      </c>
      <c r="D240" s="54">
        <v>7700000</v>
      </c>
      <c r="E240" s="55"/>
      <c r="F240" s="49">
        <f t="shared" si="23"/>
        <v>7700000</v>
      </c>
      <c r="G240" s="49">
        <f t="shared" si="24"/>
        <v>5300000</v>
      </c>
      <c r="H240" s="50">
        <f t="shared" si="22"/>
        <v>59.230769230769234</v>
      </c>
    </row>
    <row r="241" spans="1:8" x14ac:dyDescent="0.2">
      <c r="A241" s="10"/>
      <c r="B241" s="3" t="s">
        <v>106</v>
      </c>
      <c r="C241" s="278">
        <v>2000000</v>
      </c>
      <c r="D241" s="54"/>
      <c r="E241" s="55"/>
      <c r="F241" s="49">
        <f t="shared" si="23"/>
        <v>0</v>
      </c>
      <c r="G241" s="49">
        <f t="shared" si="24"/>
        <v>2000000</v>
      </c>
      <c r="H241" s="50">
        <f t="shared" si="22"/>
        <v>0</v>
      </c>
    </row>
    <row r="242" spans="1:8" x14ac:dyDescent="0.2">
      <c r="A242" s="11" t="s">
        <v>133</v>
      </c>
      <c r="B242" s="7" t="s">
        <v>134</v>
      </c>
      <c r="C242" s="182">
        <f>C243+C244</f>
        <v>34800000</v>
      </c>
      <c r="D242" s="183">
        <f>D243+D244</f>
        <v>19650000</v>
      </c>
      <c r="E242" s="183">
        <f>E243+E244</f>
        <v>0</v>
      </c>
      <c r="F242" s="102">
        <f t="shared" si="23"/>
        <v>19650000</v>
      </c>
      <c r="G242" s="102">
        <f t="shared" si="24"/>
        <v>15150000</v>
      </c>
      <c r="H242" s="103">
        <f t="shared" si="22"/>
        <v>56.465517241379317</v>
      </c>
    </row>
    <row r="243" spans="1:8" x14ac:dyDescent="0.2">
      <c r="A243" s="10"/>
      <c r="B243" s="3" t="s">
        <v>105</v>
      </c>
      <c r="C243" s="278">
        <v>1200000</v>
      </c>
      <c r="D243" s="54">
        <v>750000</v>
      </c>
      <c r="E243" s="55"/>
      <c r="F243" s="49">
        <f t="shared" si="23"/>
        <v>750000</v>
      </c>
      <c r="G243" s="49">
        <f t="shared" si="24"/>
        <v>450000</v>
      </c>
      <c r="H243" s="50">
        <f t="shared" si="22"/>
        <v>62.5</v>
      </c>
    </row>
    <row r="244" spans="1:8" ht="13.5" thickBot="1" x14ac:dyDescent="0.25">
      <c r="A244" s="17"/>
      <c r="B244" s="18" t="s">
        <v>104</v>
      </c>
      <c r="C244" s="278">
        <v>33600000</v>
      </c>
      <c r="D244" s="57">
        <v>18900000</v>
      </c>
      <c r="E244" s="58"/>
      <c r="F244" s="68">
        <f t="shared" si="23"/>
        <v>18900000</v>
      </c>
      <c r="G244" s="68">
        <f t="shared" si="24"/>
        <v>14700000</v>
      </c>
      <c r="H244" s="69">
        <f t="shared" si="22"/>
        <v>56.25</v>
      </c>
    </row>
    <row r="245" spans="1:8" ht="13.5" thickBot="1" x14ac:dyDescent="0.25">
      <c r="A245" s="22" t="s">
        <v>184</v>
      </c>
      <c r="B245" s="6" t="s">
        <v>159</v>
      </c>
      <c r="C245" s="94">
        <f>C246+C251+C257</f>
        <v>113080000</v>
      </c>
      <c r="D245" s="95">
        <f>D246+D251+D257</f>
        <v>11175000</v>
      </c>
      <c r="E245" s="95">
        <f>E246+E251+E257</f>
        <v>0</v>
      </c>
      <c r="F245" s="203">
        <f t="shared" si="23"/>
        <v>11175000</v>
      </c>
      <c r="G245" s="204">
        <f t="shared" si="24"/>
        <v>101905000</v>
      </c>
      <c r="H245" s="205">
        <f t="shared" si="22"/>
        <v>9.8823841528121683</v>
      </c>
    </row>
    <row r="246" spans="1:8" x14ac:dyDescent="0.2">
      <c r="A246" s="15" t="s">
        <v>129</v>
      </c>
      <c r="B246" s="16" t="s">
        <v>130</v>
      </c>
      <c r="C246" s="119">
        <f>SUM(C247:C250)</f>
        <v>60520000</v>
      </c>
      <c r="D246" s="207">
        <f>SUM(D247:D250)</f>
        <v>11175000</v>
      </c>
      <c r="E246" s="207">
        <f>SUM(E247:E250)</f>
        <v>0</v>
      </c>
      <c r="F246" s="102">
        <f t="shared" si="23"/>
        <v>11175000</v>
      </c>
      <c r="G246" s="102">
        <f t="shared" si="24"/>
        <v>49345000</v>
      </c>
      <c r="H246" s="103">
        <f t="shared" si="22"/>
        <v>18.464970257766026</v>
      </c>
    </row>
    <row r="247" spans="1:8" x14ac:dyDescent="0.2">
      <c r="A247" s="10"/>
      <c r="B247" s="3" t="s">
        <v>99</v>
      </c>
      <c r="C247" s="278">
        <v>2520000</v>
      </c>
      <c r="D247" s="54"/>
      <c r="E247" s="55"/>
      <c r="F247" s="49">
        <f t="shared" si="23"/>
        <v>0</v>
      </c>
      <c r="G247" s="49">
        <f t="shared" si="24"/>
        <v>2520000</v>
      </c>
      <c r="H247" s="50">
        <f t="shared" si="22"/>
        <v>0</v>
      </c>
    </row>
    <row r="248" spans="1:8" x14ac:dyDescent="0.2">
      <c r="A248" s="10"/>
      <c r="B248" s="3" t="s">
        <v>252</v>
      </c>
      <c r="C248" s="278">
        <v>16500000</v>
      </c>
      <c r="D248" s="54"/>
      <c r="E248" s="55"/>
      <c r="F248" s="49">
        <f t="shared" si="23"/>
        <v>0</v>
      </c>
      <c r="G248" s="49">
        <f t="shared" si="24"/>
        <v>16500000</v>
      </c>
      <c r="H248" s="50">
        <f t="shared" si="22"/>
        <v>0</v>
      </c>
    </row>
    <row r="249" spans="1:8" x14ac:dyDescent="0.2">
      <c r="A249" s="10"/>
      <c r="B249" s="3" t="s">
        <v>253</v>
      </c>
      <c r="C249" s="278">
        <v>30250000</v>
      </c>
      <c r="D249" s="54">
        <v>5250000</v>
      </c>
      <c r="E249" s="55"/>
      <c r="F249" s="49">
        <f t="shared" si="23"/>
        <v>5250000</v>
      </c>
      <c r="G249" s="49">
        <f t="shared" si="24"/>
        <v>25000000</v>
      </c>
      <c r="H249" s="50">
        <f t="shared" si="22"/>
        <v>17.355371900826448</v>
      </c>
    </row>
    <row r="250" spans="1:8" x14ac:dyDescent="0.2">
      <c r="A250" s="10"/>
      <c r="B250" s="3" t="s">
        <v>98</v>
      </c>
      <c r="C250" s="278">
        <v>11250000</v>
      </c>
      <c r="D250" s="54">
        <v>5925000</v>
      </c>
      <c r="E250" s="55"/>
      <c r="F250" s="49">
        <f t="shared" si="23"/>
        <v>5925000</v>
      </c>
      <c r="G250" s="49">
        <f t="shared" si="24"/>
        <v>5325000</v>
      </c>
      <c r="H250" s="50">
        <f t="shared" si="22"/>
        <v>52.666666666666664</v>
      </c>
    </row>
    <row r="251" spans="1:8" x14ac:dyDescent="0.2">
      <c r="A251" s="11" t="s">
        <v>131</v>
      </c>
      <c r="B251" s="7" t="s">
        <v>132</v>
      </c>
      <c r="C251" s="182">
        <f>SUM(C252:C256)</f>
        <v>42960000</v>
      </c>
      <c r="D251" s="183">
        <f>SUM(D252:D256)</f>
        <v>0</v>
      </c>
      <c r="E251" s="183">
        <f>SUM(E252:E256)</f>
        <v>0</v>
      </c>
      <c r="F251" s="102">
        <f t="shared" si="23"/>
        <v>0</v>
      </c>
      <c r="G251" s="102">
        <f t="shared" si="24"/>
        <v>42960000</v>
      </c>
      <c r="H251" s="103">
        <f t="shared" si="22"/>
        <v>0</v>
      </c>
    </row>
    <row r="252" spans="1:8" x14ac:dyDescent="0.2">
      <c r="A252" s="10"/>
      <c r="B252" s="3" t="s">
        <v>102</v>
      </c>
      <c r="C252" s="278">
        <v>3200000</v>
      </c>
      <c r="D252" s="54"/>
      <c r="E252" s="55"/>
      <c r="F252" s="49">
        <f t="shared" si="23"/>
        <v>0</v>
      </c>
      <c r="G252" s="49">
        <f t="shared" si="24"/>
        <v>3200000</v>
      </c>
      <c r="H252" s="50">
        <f t="shared" si="22"/>
        <v>0</v>
      </c>
    </row>
    <row r="253" spans="1:8" x14ac:dyDescent="0.2">
      <c r="A253" s="10"/>
      <c r="B253" s="3" t="s">
        <v>101</v>
      </c>
      <c r="C253" s="278">
        <v>28000000</v>
      </c>
      <c r="D253" s="54"/>
      <c r="E253" s="55"/>
      <c r="F253" s="49">
        <f t="shared" si="23"/>
        <v>0</v>
      </c>
      <c r="G253" s="49">
        <f t="shared" si="24"/>
        <v>28000000</v>
      </c>
      <c r="H253" s="50">
        <f t="shared" si="22"/>
        <v>0</v>
      </c>
    </row>
    <row r="254" spans="1:8" x14ac:dyDescent="0.2">
      <c r="A254" s="10"/>
      <c r="B254" s="3" t="s">
        <v>103</v>
      </c>
      <c r="C254" s="278">
        <v>1840000</v>
      </c>
      <c r="D254" s="54"/>
      <c r="E254" s="55"/>
      <c r="F254" s="49">
        <f t="shared" si="23"/>
        <v>0</v>
      </c>
      <c r="G254" s="49">
        <f t="shared" si="24"/>
        <v>1840000</v>
      </c>
      <c r="H254" s="50">
        <f t="shared" si="22"/>
        <v>0</v>
      </c>
    </row>
    <row r="255" spans="1:8" x14ac:dyDescent="0.2">
      <c r="A255" s="10"/>
      <c r="B255" s="3" t="s">
        <v>100</v>
      </c>
      <c r="C255" s="278">
        <v>7920000</v>
      </c>
      <c r="D255" s="54"/>
      <c r="E255" s="55"/>
      <c r="F255" s="49">
        <f t="shared" si="23"/>
        <v>0</v>
      </c>
      <c r="G255" s="49">
        <f t="shared" si="24"/>
        <v>7920000</v>
      </c>
      <c r="H255" s="50">
        <f t="shared" si="22"/>
        <v>0</v>
      </c>
    </row>
    <row r="256" spans="1:8" x14ac:dyDescent="0.2">
      <c r="A256" s="10"/>
      <c r="B256" s="3" t="s">
        <v>106</v>
      </c>
      <c r="C256" s="278">
        <v>2000000</v>
      </c>
      <c r="D256" s="54"/>
      <c r="E256" s="55"/>
      <c r="F256" s="49">
        <f t="shared" si="23"/>
        <v>0</v>
      </c>
      <c r="G256" s="49">
        <f t="shared" si="24"/>
        <v>2000000</v>
      </c>
      <c r="H256" s="50">
        <f t="shared" si="22"/>
        <v>0</v>
      </c>
    </row>
    <row r="257" spans="1:8" x14ac:dyDescent="0.2">
      <c r="A257" s="11" t="s">
        <v>133</v>
      </c>
      <c r="B257" s="7" t="s">
        <v>134</v>
      </c>
      <c r="C257" s="182">
        <f>C258+C259</f>
        <v>9600000</v>
      </c>
      <c r="D257" s="183">
        <f>D258+D259</f>
        <v>0</v>
      </c>
      <c r="E257" s="183">
        <f>E258+E259</f>
        <v>0</v>
      </c>
      <c r="F257" s="102">
        <f t="shared" si="23"/>
        <v>0</v>
      </c>
      <c r="G257" s="102">
        <f t="shared" si="24"/>
        <v>9600000</v>
      </c>
      <c r="H257" s="103">
        <f t="shared" si="22"/>
        <v>0</v>
      </c>
    </row>
    <row r="258" spans="1:8" x14ac:dyDescent="0.2">
      <c r="A258" s="10"/>
      <c r="B258" s="18" t="s">
        <v>104</v>
      </c>
      <c r="C258" s="278">
        <v>8400000</v>
      </c>
      <c r="D258" s="54"/>
      <c r="E258" s="55"/>
      <c r="F258" s="49">
        <f t="shared" si="23"/>
        <v>0</v>
      </c>
      <c r="G258" s="49">
        <f t="shared" si="24"/>
        <v>8400000</v>
      </c>
      <c r="H258" s="50">
        <f t="shared" si="22"/>
        <v>0</v>
      </c>
    </row>
    <row r="259" spans="1:8" ht="13.5" thickBot="1" x14ac:dyDescent="0.25">
      <c r="A259" s="17"/>
      <c r="B259" s="3" t="s">
        <v>105</v>
      </c>
      <c r="C259" s="278">
        <v>1200000</v>
      </c>
      <c r="D259" s="57"/>
      <c r="E259" s="58"/>
      <c r="F259" s="68">
        <f t="shared" si="23"/>
        <v>0</v>
      </c>
      <c r="G259" s="68">
        <f t="shared" si="24"/>
        <v>1200000</v>
      </c>
      <c r="H259" s="69">
        <f t="shared" ref="H259:H317" si="25">(C259-G259)/C259*100</f>
        <v>0</v>
      </c>
    </row>
    <row r="260" spans="1:8" ht="13.5" thickBot="1" x14ac:dyDescent="0.25">
      <c r="A260" s="22" t="s">
        <v>183</v>
      </c>
      <c r="B260" s="6" t="s">
        <v>259</v>
      </c>
      <c r="C260" s="94">
        <f>C261+C267+C279</f>
        <v>217434000</v>
      </c>
      <c r="D260" s="95">
        <f>D261+D267+D279</f>
        <v>121026000</v>
      </c>
      <c r="E260" s="95">
        <f>E261+E267+E279</f>
        <v>0</v>
      </c>
      <c r="F260" s="203">
        <f t="shared" si="23"/>
        <v>121026000</v>
      </c>
      <c r="G260" s="204">
        <f t="shared" si="24"/>
        <v>96408000</v>
      </c>
      <c r="H260" s="205">
        <f t="shared" si="25"/>
        <v>55.661028174066615</v>
      </c>
    </row>
    <row r="261" spans="1:8" x14ac:dyDescent="0.2">
      <c r="A261" s="15" t="s">
        <v>129</v>
      </c>
      <c r="B261" s="16" t="s">
        <v>130</v>
      </c>
      <c r="C261" s="185">
        <f>SUM(C262:C266)</f>
        <v>38724000</v>
      </c>
      <c r="D261" s="186">
        <f>SUM(D262:D266)</f>
        <v>34966000</v>
      </c>
      <c r="E261" s="186">
        <f>SUM(E262:E266)</f>
        <v>0</v>
      </c>
      <c r="F261" s="102">
        <f t="shared" si="23"/>
        <v>34966000</v>
      </c>
      <c r="G261" s="102">
        <f t="shared" si="24"/>
        <v>3758000</v>
      </c>
      <c r="H261" s="103">
        <f t="shared" si="25"/>
        <v>90.295424026443555</v>
      </c>
    </row>
    <row r="262" spans="1:8" x14ac:dyDescent="0.2">
      <c r="A262" s="10"/>
      <c r="B262" s="3" t="s">
        <v>107</v>
      </c>
      <c r="C262" s="278">
        <v>6864000</v>
      </c>
      <c r="D262" s="54">
        <v>3120000</v>
      </c>
      <c r="E262" s="55"/>
      <c r="F262" s="49">
        <f t="shared" si="23"/>
        <v>3120000</v>
      </c>
      <c r="G262" s="49">
        <f t="shared" si="24"/>
        <v>3744000</v>
      </c>
      <c r="H262" s="50">
        <f t="shared" si="25"/>
        <v>45.454545454545453</v>
      </c>
    </row>
    <row r="263" spans="1:8" x14ac:dyDescent="0.2">
      <c r="A263" s="10"/>
      <c r="B263" s="3" t="s">
        <v>108</v>
      </c>
      <c r="C263" s="278">
        <v>1400000</v>
      </c>
      <c r="D263" s="54">
        <v>1400000</v>
      </c>
      <c r="E263" s="55"/>
      <c r="F263" s="49">
        <f t="shared" si="23"/>
        <v>1400000</v>
      </c>
      <c r="G263" s="49">
        <f t="shared" si="24"/>
        <v>0</v>
      </c>
      <c r="H263" s="50">
        <f t="shared" si="25"/>
        <v>100</v>
      </c>
    </row>
    <row r="264" spans="1:8" x14ac:dyDescent="0.2">
      <c r="A264" s="10"/>
      <c r="B264" s="3" t="s">
        <v>109</v>
      </c>
      <c r="C264" s="278">
        <v>1560000</v>
      </c>
      <c r="D264" s="54">
        <v>1092000</v>
      </c>
      <c r="E264" s="55"/>
      <c r="F264" s="49">
        <f t="shared" si="23"/>
        <v>1092000</v>
      </c>
      <c r="G264" s="49">
        <f t="shared" si="24"/>
        <v>468000</v>
      </c>
      <c r="H264" s="50">
        <f t="shared" si="25"/>
        <v>70</v>
      </c>
    </row>
    <row r="265" spans="1:8" x14ac:dyDescent="0.2">
      <c r="A265" s="10"/>
      <c r="B265" s="3" t="s">
        <v>110</v>
      </c>
      <c r="C265" s="278">
        <v>14450000</v>
      </c>
      <c r="D265" s="54">
        <v>14950000</v>
      </c>
      <c r="E265" s="55"/>
      <c r="F265" s="49">
        <f t="shared" si="23"/>
        <v>14950000</v>
      </c>
      <c r="G265" s="49">
        <f t="shared" si="24"/>
        <v>-500000</v>
      </c>
      <c r="H265" s="50">
        <f t="shared" si="25"/>
        <v>103.46020761245676</v>
      </c>
    </row>
    <row r="266" spans="1:8" x14ac:dyDescent="0.2">
      <c r="A266" s="10"/>
      <c r="B266" s="3" t="s">
        <v>111</v>
      </c>
      <c r="C266" s="278">
        <v>14450000</v>
      </c>
      <c r="D266" s="54">
        <v>14404000</v>
      </c>
      <c r="E266" s="55"/>
      <c r="F266" s="49">
        <f t="shared" si="23"/>
        <v>14404000</v>
      </c>
      <c r="G266" s="49">
        <f t="shared" si="24"/>
        <v>46000</v>
      </c>
      <c r="H266" s="50">
        <f t="shared" si="25"/>
        <v>99.681660899653977</v>
      </c>
    </row>
    <row r="267" spans="1:8" x14ac:dyDescent="0.2">
      <c r="A267" s="11" t="s">
        <v>131</v>
      </c>
      <c r="B267" s="7" t="s">
        <v>132</v>
      </c>
      <c r="C267" s="282">
        <f>SUM(C268:C278)</f>
        <v>137360000</v>
      </c>
      <c r="D267" s="208">
        <f>SUM(D268:D278)</f>
        <v>85760000</v>
      </c>
      <c r="E267" s="209">
        <f>SUM(E268:E278)</f>
        <v>0</v>
      </c>
      <c r="F267" s="102">
        <f t="shared" si="23"/>
        <v>85760000</v>
      </c>
      <c r="G267" s="102">
        <f t="shared" si="24"/>
        <v>51600000</v>
      </c>
      <c r="H267" s="103">
        <f t="shared" si="25"/>
        <v>62.434478741991853</v>
      </c>
    </row>
    <row r="268" spans="1:8" x14ac:dyDescent="0.2">
      <c r="A268" s="10"/>
      <c r="B268" s="3" t="s">
        <v>121</v>
      </c>
      <c r="C268" s="278">
        <v>2760000</v>
      </c>
      <c r="D268" s="54">
        <v>2760000</v>
      </c>
      <c r="E268" s="55"/>
      <c r="F268" s="49">
        <f t="shared" si="23"/>
        <v>2760000</v>
      </c>
      <c r="G268" s="49">
        <f t="shared" si="24"/>
        <v>0</v>
      </c>
      <c r="H268" s="50">
        <f t="shared" si="25"/>
        <v>100</v>
      </c>
    </row>
    <row r="269" spans="1:8" x14ac:dyDescent="0.2">
      <c r="A269" s="10"/>
      <c r="B269" s="3" t="s">
        <v>120</v>
      </c>
      <c r="C269" s="278">
        <v>15600000</v>
      </c>
      <c r="D269" s="54">
        <v>15600000</v>
      </c>
      <c r="E269" s="55"/>
      <c r="F269" s="49">
        <f t="shared" si="23"/>
        <v>15600000</v>
      </c>
      <c r="G269" s="49">
        <f t="shared" si="24"/>
        <v>0</v>
      </c>
      <c r="H269" s="50">
        <f t="shared" si="25"/>
        <v>100</v>
      </c>
    </row>
    <row r="270" spans="1:8" x14ac:dyDescent="0.2">
      <c r="A270" s="10"/>
      <c r="B270" s="3" t="s">
        <v>119</v>
      </c>
      <c r="C270" s="278">
        <v>42000000</v>
      </c>
      <c r="D270" s="54">
        <v>42000000</v>
      </c>
      <c r="E270" s="55"/>
      <c r="F270" s="49">
        <f t="shared" si="23"/>
        <v>42000000</v>
      </c>
      <c r="G270" s="49">
        <f t="shared" si="24"/>
        <v>0</v>
      </c>
      <c r="H270" s="50">
        <f t="shared" si="25"/>
        <v>100</v>
      </c>
    </row>
    <row r="271" spans="1:8" x14ac:dyDescent="0.2">
      <c r="A271" s="10"/>
      <c r="B271" s="3" t="s">
        <v>118</v>
      </c>
      <c r="C271" s="278">
        <v>25000000</v>
      </c>
      <c r="D271" s="54"/>
      <c r="E271" s="55"/>
      <c r="F271" s="49">
        <f t="shared" si="23"/>
        <v>0</v>
      </c>
      <c r="G271" s="49">
        <f t="shared" si="24"/>
        <v>25000000</v>
      </c>
      <c r="H271" s="50">
        <f t="shared" si="25"/>
        <v>0</v>
      </c>
    </row>
    <row r="272" spans="1:8" x14ac:dyDescent="0.2">
      <c r="A272" s="10"/>
      <c r="B272" s="3" t="s">
        <v>117</v>
      </c>
      <c r="C272" s="278">
        <v>5000000</v>
      </c>
      <c r="D272" s="54">
        <v>5000000</v>
      </c>
      <c r="E272" s="55"/>
      <c r="F272" s="49">
        <f t="shared" si="23"/>
        <v>5000000</v>
      </c>
      <c r="G272" s="49">
        <f t="shared" si="24"/>
        <v>0</v>
      </c>
      <c r="H272" s="50">
        <f t="shared" si="25"/>
        <v>100</v>
      </c>
    </row>
    <row r="273" spans="1:8" x14ac:dyDescent="0.2">
      <c r="A273" s="10"/>
      <c r="B273" s="3" t="s">
        <v>116</v>
      </c>
      <c r="C273" s="278">
        <v>3200000</v>
      </c>
      <c r="D273" s="54">
        <v>3200000</v>
      </c>
      <c r="E273" s="55"/>
      <c r="F273" s="49">
        <f t="shared" si="23"/>
        <v>3200000</v>
      </c>
      <c r="G273" s="49">
        <f t="shared" si="24"/>
        <v>0</v>
      </c>
      <c r="H273" s="50">
        <f t="shared" si="25"/>
        <v>100</v>
      </c>
    </row>
    <row r="274" spans="1:8" x14ac:dyDescent="0.2">
      <c r="A274" s="10"/>
      <c r="B274" s="3" t="s">
        <v>260</v>
      </c>
      <c r="C274" s="278">
        <v>2400000</v>
      </c>
      <c r="D274" s="54"/>
      <c r="E274" s="55"/>
      <c r="F274" s="49">
        <f t="shared" si="23"/>
        <v>0</v>
      </c>
      <c r="G274" s="49">
        <f t="shared" si="24"/>
        <v>2400000</v>
      </c>
      <c r="H274" s="50">
        <f t="shared" si="25"/>
        <v>0</v>
      </c>
    </row>
    <row r="275" spans="1:8" x14ac:dyDescent="0.2">
      <c r="A275" s="10"/>
      <c r="B275" s="3" t="s">
        <v>115</v>
      </c>
      <c r="C275" s="278">
        <v>9600000</v>
      </c>
      <c r="D275" s="54">
        <v>1000000</v>
      </c>
      <c r="E275" s="55"/>
      <c r="F275" s="49">
        <f t="shared" si="23"/>
        <v>1000000</v>
      </c>
      <c r="G275" s="49">
        <f t="shared" si="24"/>
        <v>8600000</v>
      </c>
      <c r="H275" s="50">
        <f t="shared" si="25"/>
        <v>10.416666666666668</v>
      </c>
    </row>
    <row r="276" spans="1:8" x14ac:dyDescent="0.2">
      <c r="A276" s="10"/>
      <c r="B276" s="3" t="s">
        <v>114</v>
      </c>
      <c r="C276" s="278">
        <v>15600000</v>
      </c>
      <c r="D276" s="54"/>
      <c r="E276" s="55"/>
      <c r="F276" s="49">
        <f t="shared" si="23"/>
        <v>0</v>
      </c>
      <c r="G276" s="49">
        <f t="shared" si="24"/>
        <v>15600000</v>
      </c>
      <c r="H276" s="50">
        <f t="shared" si="25"/>
        <v>0</v>
      </c>
    </row>
    <row r="277" spans="1:8" x14ac:dyDescent="0.2">
      <c r="A277" s="10"/>
      <c r="B277" s="3" t="s">
        <v>113</v>
      </c>
      <c r="C277" s="278">
        <v>9000000</v>
      </c>
      <c r="D277" s="54">
        <v>9000000</v>
      </c>
      <c r="E277" s="55"/>
      <c r="F277" s="49">
        <f t="shared" si="23"/>
        <v>9000000</v>
      </c>
      <c r="G277" s="49">
        <f t="shared" si="24"/>
        <v>0</v>
      </c>
      <c r="H277" s="50">
        <f t="shared" si="25"/>
        <v>100</v>
      </c>
    </row>
    <row r="278" spans="1:8" x14ac:dyDescent="0.2">
      <c r="A278" s="10"/>
      <c r="B278" s="13" t="s">
        <v>112</v>
      </c>
      <c r="C278" s="278">
        <v>7200000</v>
      </c>
      <c r="D278" s="54">
        <v>7200000</v>
      </c>
      <c r="E278" s="55"/>
      <c r="F278" s="49">
        <f t="shared" si="23"/>
        <v>7200000</v>
      </c>
      <c r="G278" s="49">
        <f t="shared" si="24"/>
        <v>0</v>
      </c>
      <c r="H278" s="50">
        <f t="shared" si="25"/>
        <v>100</v>
      </c>
    </row>
    <row r="279" spans="1:8" x14ac:dyDescent="0.2">
      <c r="A279" s="11" t="s">
        <v>133</v>
      </c>
      <c r="B279" s="7" t="s">
        <v>134</v>
      </c>
      <c r="C279" s="282">
        <f>SUM(C280:C286)</f>
        <v>41350000</v>
      </c>
      <c r="D279" s="208">
        <f>SUM(D280:D286)</f>
        <v>300000</v>
      </c>
      <c r="E279" s="209">
        <f>SUM(E280:E286)</f>
        <v>0</v>
      </c>
      <c r="F279" s="102">
        <f t="shared" si="23"/>
        <v>300000</v>
      </c>
      <c r="G279" s="102">
        <f t="shared" si="24"/>
        <v>41050000</v>
      </c>
      <c r="H279" s="103">
        <f t="shared" si="25"/>
        <v>0.7255139056831923</v>
      </c>
    </row>
    <row r="280" spans="1:8" x14ac:dyDescent="0.2">
      <c r="A280" s="10"/>
      <c r="B280" s="3" t="s">
        <v>128</v>
      </c>
      <c r="C280" s="278">
        <v>25200000</v>
      </c>
      <c r="D280" s="54"/>
      <c r="E280" s="55"/>
      <c r="F280" s="49">
        <f t="shared" si="23"/>
        <v>0</v>
      </c>
      <c r="G280" s="49">
        <f t="shared" si="24"/>
        <v>25200000</v>
      </c>
      <c r="H280" s="50"/>
    </row>
    <row r="281" spans="1:8" x14ac:dyDescent="0.2">
      <c r="A281" s="10"/>
      <c r="B281" s="3" t="s">
        <v>127</v>
      </c>
      <c r="C281" s="278">
        <v>3600000</v>
      </c>
      <c r="D281" s="54">
        <v>300000</v>
      </c>
      <c r="E281" s="55"/>
      <c r="F281" s="49">
        <f t="shared" si="23"/>
        <v>300000</v>
      </c>
      <c r="G281" s="49">
        <f t="shared" si="24"/>
        <v>3300000</v>
      </c>
      <c r="H281" s="50">
        <f t="shared" si="25"/>
        <v>8.3333333333333321</v>
      </c>
    </row>
    <row r="282" spans="1:8" x14ac:dyDescent="0.2">
      <c r="A282" s="10"/>
      <c r="B282" s="3" t="s">
        <v>126</v>
      </c>
      <c r="C282" s="278">
        <v>4000000</v>
      </c>
      <c r="D282" s="54"/>
      <c r="E282" s="55"/>
      <c r="F282" s="49">
        <f t="shared" si="23"/>
        <v>0</v>
      </c>
      <c r="G282" s="49">
        <f t="shared" si="24"/>
        <v>4000000</v>
      </c>
      <c r="H282" s="50"/>
    </row>
    <row r="283" spans="1:8" x14ac:dyDescent="0.2">
      <c r="A283" s="9"/>
      <c r="B283" s="3" t="s">
        <v>125</v>
      </c>
      <c r="C283" s="278">
        <v>450000</v>
      </c>
      <c r="D283" s="54"/>
      <c r="E283" s="55"/>
      <c r="F283" s="49">
        <f t="shared" si="23"/>
        <v>0</v>
      </c>
      <c r="G283" s="49">
        <f t="shared" si="24"/>
        <v>450000</v>
      </c>
      <c r="H283" s="50"/>
    </row>
    <row r="284" spans="1:8" x14ac:dyDescent="0.2">
      <c r="A284" s="10"/>
      <c r="B284" s="3" t="s">
        <v>124</v>
      </c>
      <c r="C284" s="278">
        <v>900000</v>
      </c>
      <c r="D284" s="54"/>
      <c r="E284" s="55"/>
      <c r="F284" s="49">
        <f t="shared" si="23"/>
        <v>0</v>
      </c>
      <c r="G284" s="49">
        <f t="shared" si="24"/>
        <v>900000</v>
      </c>
      <c r="H284" s="50"/>
    </row>
    <row r="285" spans="1:8" x14ac:dyDescent="0.2">
      <c r="A285" s="10"/>
      <c r="B285" s="3" t="s">
        <v>123</v>
      </c>
      <c r="C285" s="278">
        <v>4500000</v>
      </c>
      <c r="D285" s="54"/>
      <c r="E285" s="55"/>
      <c r="F285" s="49">
        <f t="shared" si="23"/>
        <v>0</v>
      </c>
      <c r="G285" s="49">
        <f t="shared" si="24"/>
        <v>4500000</v>
      </c>
      <c r="H285" s="50"/>
    </row>
    <row r="286" spans="1:8" ht="13.5" thickBot="1" x14ac:dyDescent="0.25">
      <c r="A286" s="17"/>
      <c r="B286" s="18" t="s">
        <v>122</v>
      </c>
      <c r="C286" s="278">
        <v>2700000</v>
      </c>
      <c r="D286" s="78"/>
      <c r="E286" s="68"/>
      <c r="F286" s="68">
        <f t="shared" si="23"/>
        <v>0</v>
      </c>
      <c r="G286" s="68">
        <f t="shared" si="24"/>
        <v>2700000</v>
      </c>
      <c r="H286" s="69"/>
    </row>
    <row r="287" spans="1:8" ht="13.5" thickBot="1" x14ac:dyDescent="0.25">
      <c r="A287" s="22" t="s">
        <v>181</v>
      </c>
      <c r="B287" s="6" t="s">
        <v>155</v>
      </c>
      <c r="C287" s="94">
        <f>C288+C292+C294</f>
        <v>8760000</v>
      </c>
      <c r="D287" s="95">
        <f>D288+D292+D294</f>
        <v>1680000</v>
      </c>
      <c r="E287" s="95">
        <f>E288+E292+E294</f>
        <v>0</v>
      </c>
      <c r="F287" s="203">
        <f t="shared" si="23"/>
        <v>1680000</v>
      </c>
      <c r="G287" s="204">
        <f t="shared" si="24"/>
        <v>7080000</v>
      </c>
      <c r="H287" s="205">
        <f t="shared" si="25"/>
        <v>19.17808219178082</v>
      </c>
    </row>
    <row r="288" spans="1:8" s="42" customFormat="1" x14ac:dyDescent="0.2">
      <c r="A288" s="15" t="s">
        <v>129</v>
      </c>
      <c r="B288" s="16" t="s">
        <v>130</v>
      </c>
      <c r="C288" s="283">
        <f>SUM(C289:C291)</f>
        <v>7460000</v>
      </c>
      <c r="D288" s="210">
        <f>SUM(D289:D291)</f>
        <v>1680000</v>
      </c>
      <c r="E288" s="211">
        <f>SUM(E289:E291)</f>
        <v>0</v>
      </c>
      <c r="F288" s="102">
        <f t="shared" si="23"/>
        <v>1680000</v>
      </c>
      <c r="G288" s="102">
        <f t="shared" si="24"/>
        <v>5780000</v>
      </c>
      <c r="H288" s="103">
        <f t="shared" si="25"/>
        <v>22.520107238605899</v>
      </c>
    </row>
    <row r="289" spans="1:8" s="42" customFormat="1" x14ac:dyDescent="0.2">
      <c r="A289" s="10"/>
      <c r="B289" s="3" t="s">
        <v>252</v>
      </c>
      <c r="C289" s="278">
        <v>3125000</v>
      </c>
      <c r="D289" s="54"/>
      <c r="E289" s="55"/>
      <c r="F289" s="49">
        <f t="shared" si="23"/>
        <v>0</v>
      </c>
      <c r="G289" s="49">
        <f t="shared" si="24"/>
        <v>3125000</v>
      </c>
      <c r="H289" s="50">
        <f t="shared" si="25"/>
        <v>0</v>
      </c>
    </row>
    <row r="290" spans="1:8" s="42" customFormat="1" x14ac:dyDescent="0.2">
      <c r="A290" s="10"/>
      <c r="B290" s="3" t="s">
        <v>253</v>
      </c>
      <c r="C290" s="278">
        <v>1875000</v>
      </c>
      <c r="D290" s="54"/>
      <c r="E290" s="55"/>
      <c r="F290" s="49">
        <f t="shared" si="23"/>
        <v>0</v>
      </c>
      <c r="G290" s="49">
        <f t="shared" si="24"/>
        <v>1875000</v>
      </c>
      <c r="H290" s="50">
        <f t="shared" si="25"/>
        <v>0</v>
      </c>
    </row>
    <row r="291" spans="1:8" s="42" customFormat="1" x14ac:dyDescent="0.2">
      <c r="A291" s="10"/>
      <c r="B291" s="3" t="s">
        <v>98</v>
      </c>
      <c r="C291" s="278">
        <v>2460000</v>
      </c>
      <c r="D291" s="54">
        <v>1680000</v>
      </c>
      <c r="E291" s="55"/>
      <c r="F291" s="49">
        <f t="shared" si="23"/>
        <v>1680000</v>
      </c>
      <c r="G291" s="49">
        <f t="shared" si="24"/>
        <v>780000</v>
      </c>
      <c r="H291" s="50">
        <f t="shared" si="25"/>
        <v>68.292682926829272</v>
      </c>
    </row>
    <row r="292" spans="1:8" s="42" customFormat="1" x14ac:dyDescent="0.2">
      <c r="A292" s="11" t="s">
        <v>131</v>
      </c>
      <c r="B292" s="7" t="s">
        <v>132</v>
      </c>
      <c r="C292" s="282">
        <f>SUM(C293:C293)</f>
        <v>1000000</v>
      </c>
      <c r="D292" s="208">
        <f>SUM(D293:D293)</f>
        <v>0</v>
      </c>
      <c r="E292" s="209">
        <f>SUM(E293:E293)</f>
        <v>0</v>
      </c>
      <c r="F292" s="102">
        <f t="shared" si="23"/>
        <v>0</v>
      </c>
      <c r="G292" s="102">
        <f t="shared" si="24"/>
        <v>1000000</v>
      </c>
      <c r="H292" s="103"/>
    </row>
    <row r="293" spans="1:8" s="42" customFormat="1" x14ac:dyDescent="0.2">
      <c r="A293" s="10"/>
      <c r="B293" s="3" t="s">
        <v>102</v>
      </c>
      <c r="C293" s="278">
        <v>1000000</v>
      </c>
      <c r="D293" s="54"/>
      <c r="E293" s="55"/>
      <c r="F293" s="49">
        <f t="shared" si="23"/>
        <v>0</v>
      </c>
      <c r="G293" s="49">
        <f t="shared" si="24"/>
        <v>1000000</v>
      </c>
      <c r="H293" s="50"/>
    </row>
    <row r="294" spans="1:8" s="42" customFormat="1" x14ac:dyDescent="0.2">
      <c r="A294" s="11" t="s">
        <v>133</v>
      </c>
      <c r="B294" s="7" t="s">
        <v>134</v>
      </c>
      <c r="C294" s="282">
        <f>C295</f>
        <v>300000</v>
      </c>
      <c r="D294" s="208">
        <f>D295</f>
        <v>0</v>
      </c>
      <c r="E294" s="209">
        <f>E295</f>
        <v>0</v>
      </c>
      <c r="F294" s="102">
        <f t="shared" si="23"/>
        <v>0</v>
      </c>
      <c r="G294" s="102">
        <f t="shared" si="24"/>
        <v>300000</v>
      </c>
      <c r="H294" s="103"/>
    </row>
    <row r="295" spans="1:8" s="42" customFormat="1" ht="13.5" thickBot="1" x14ac:dyDescent="0.25">
      <c r="A295" s="17"/>
      <c r="B295" s="18" t="s">
        <v>105</v>
      </c>
      <c r="C295" s="278">
        <v>300000</v>
      </c>
      <c r="D295" s="57"/>
      <c r="E295" s="58"/>
      <c r="F295" s="68">
        <f t="shared" si="23"/>
        <v>0</v>
      </c>
      <c r="G295" s="68">
        <f t="shared" si="24"/>
        <v>300000</v>
      </c>
      <c r="H295" s="69"/>
    </row>
    <row r="296" spans="1:8" ht="13.5" thickBot="1" x14ac:dyDescent="0.25">
      <c r="A296" s="22" t="s">
        <v>179</v>
      </c>
      <c r="B296" s="6" t="s">
        <v>261</v>
      </c>
      <c r="C296" s="94">
        <f>C297+C302+C305</f>
        <v>17238000</v>
      </c>
      <c r="D296" s="95">
        <f>D297+D302+D305</f>
        <v>12150000</v>
      </c>
      <c r="E296" s="95">
        <f>E297+E302+E305</f>
        <v>0</v>
      </c>
      <c r="F296" s="203">
        <f t="shared" si="23"/>
        <v>12150000</v>
      </c>
      <c r="G296" s="204">
        <f t="shared" si="24"/>
        <v>5088000</v>
      </c>
      <c r="H296" s="204">
        <f t="shared" si="25"/>
        <v>70.483814827706226</v>
      </c>
    </row>
    <row r="297" spans="1:8" x14ac:dyDescent="0.2">
      <c r="A297" s="15" t="s">
        <v>129</v>
      </c>
      <c r="B297" s="16" t="s">
        <v>130</v>
      </c>
      <c r="C297" s="283">
        <f>SUM(C298:C301)</f>
        <v>5088000</v>
      </c>
      <c r="D297" s="210">
        <f>SUM(D298:D301)</f>
        <v>0</v>
      </c>
      <c r="E297" s="211">
        <f>SUM(E298:E301)</f>
        <v>0</v>
      </c>
      <c r="F297" s="102">
        <f t="shared" si="23"/>
        <v>0</v>
      </c>
      <c r="G297" s="102">
        <f t="shared" si="24"/>
        <v>5088000</v>
      </c>
      <c r="H297" s="103">
        <f t="shared" si="25"/>
        <v>0</v>
      </c>
    </row>
    <row r="298" spans="1:8" x14ac:dyDescent="0.2">
      <c r="A298" s="10"/>
      <c r="B298" s="3" t="s">
        <v>135</v>
      </c>
      <c r="C298" s="278">
        <v>571000</v>
      </c>
      <c r="D298" s="54"/>
      <c r="E298" s="55"/>
      <c r="F298" s="49">
        <f t="shared" ref="F298:F361" si="26">D298+E298</f>
        <v>0</v>
      </c>
      <c r="G298" s="49">
        <f t="shared" ref="G298:G361" si="27">C298-F298</f>
        <v>571000</v>
      </c>
      <c r="H298" s="50">
        <f t="shared" si="25"/>
        <v>0</v>
      </c>
    </row>
    <row r="299" spans="1:8" x14ac:dyDescent="0.2">
      <c r="A299" s="10"/>
      <c r="B299" s="3" t="s">
        <v>252</v>
      </c>
      <c r="C299" s="278">
        <v>1250000</v>
      </c>
      <c r="D299" s="54"/>
      <c r="E299" s="55"/>
      <c r="F299" s="49">
        <f t="shared" si="26"/>
        <v>0</v>
      </c>
      <c r="G299" s="49">
        <f t="shared" si="27"/>
        <v>1250000</v>
      </c>
      <c r="H299" s="50">
        <f t="shared" si="25"/>
        <v>0</v>
      </c>
    </row>
    <row r="300" spans="1:8" x14ac:dyDescent="0.2">
      <c r="A300" s="10"/>
      <c r="B300" s="3" t="s">
        <v>253</v>
      </c>
      <c r="C300" s="278">
        <v>1875000</v>
      </c>
      <c r="D300" s="54"/>
      <c r="E300" s="55"/>
      <c r="F300" s="49">
        <f t="shared" si="26"/>
        <v>0</v>
      </c>
      <c r="G300" s="49">
        <f t="shared" si="27"/>
        <v>1875000</v>
      </c>
      <c r="H300" s="50">
        <f t="shared" si="25"/>
        <v>0</v>
      </c>
    </row>
    <row r="301" spans="1:8" x14ac:dyDescent="0.2">
      <c r="A301" s="10"/>
      <c r="B301" s="3" t="s">
        <v>98</v>
      </c>
      <c r="C301" s="278">
        <v>1392000</v>
      </c>
      <c r="D301" s="54"/>
      <c r="E301" s="55"/>
      <c r="F301" s="49">
        <f t="shared" si="26"/>
        <v>0</v>
      </c>
      <c r="G301" s="49">
        <f t="shared" si="27"/>
        <v>1392000</v>
      </c>
      <c r="H301" s="50">
        <f t="shared" si="25"/>
        <v>0</v>
      </c>
    </row>
    <row r="302" spans="1:8" x14ac:dyDescent="0.2">
      <c r="A302" s="11" t="s">
        <v>131</v>
      </c>
      <c r="B302" s="7" t="s">
        <v>132</v>
      </c>
      <c r="C302" s="282">
        <f>SUM(C303:C304)</f>
        <v>7800000</v>
      </c>
      <c r="D302" s="208">
        <f>SUM(D303:D304)</f>
        <v>7800000</v>
      </c>
      <c r="E302" s="209">
        <f>SUM(E303:E304)</f>
        <v>0</v>
      </c>
      <c r="F302" s="200">
        <f t="shared" si="26"/>
        <v>7800000</v>
      </c>
      <c r="G302" s="200">
        <f t="shared" si="27"/>
        <v>0</v>
      </c>
      <c r="H302" s="201">
        <f t="shared" si="25"/>
        <v>100</v>
      </c>
    </row>
    <row r="303" spans="1:8" x14ac:dyDescent="0.2">
      <c r="A303" s="10"/>
      <c r="B303" s="3" t="s">
        <v>102</v>
      </c>
      <c r="C303" s="278">
        <v>800000</v>
      </c>
      <c r="D303" s="54">
        <v>800000</v>
      </c>
      <c r="E303" s="55"/>
      <c r="F303" s="49">
        <f t="shared" si="26"/>
        <v>800000</v>
      </c>
      <c r="G303" s="49">
        <f t="shared" si="27"/>
        <v>0</v>
      </c>
      <c r="H303" s="50">
        <f t="shared" si="25"/>
        <v>100</v>
      </c>
    </row>
    <row r="304" spans="1:8" x14ac:dyDescent="0.2">
      <c r="A304" s="10"/>
      <c r="B304" s="3" t="s">
        <v>101</v>
      </c>
      <c r="C304" s="278">
        <v>7000000</v>
      </c>
      <c r="D304" s="54">
        <v>7000000</v>
      </c>
      <c r="E304" s="55"/>
      <c r="F304" s="49">
        <f t="shared" si="26"/>
        <v>7000000</v>
      </c>
      <c r="G304" s="49">
        <f t="shared" si="27"/>
        <v>0</v>
      </c>
      <c r="H304" s="50">
        <f t="shared" si="25"/>
        <v>100</v>
      </c>
    </row>
    <row r="305" spans="1:8" x14ac:dyDescent="0.2">
      <c r="A305" s="11" t="s">
        <v>133</v>
      </c>
      <c r="B305" s="7" t="s">
        <v>134</v>
      </c>
      <c r="C305" s="282">
        <f>C306+C307</f>
        <v>4350000</v>
      </c>
      <c r="D305" s="208">
        <f>D306+D307</f>
        <v>4350000</v>
      </c>
      <c r="E305" s="209">
        <f>E306+E307</f>
        <v>0</v>
      </c>
      <c r="F305" s="200">
        <f t="shared" si="26"/>
        <v>4350000</v>
      </c>
      <c r="G305" s="200">
        <f t="shared" si="27"/>
        <v>0</v>
      </c>
      <c r="H305" s="201">
        <f t="shared" si="25"/>
        <v>100</v>
      </c>
    </row>
    <row r="306" spans="1:8" x14ac:dyDescent="0.2">
      <c r="A306" s="10"/>
      <c r="B306" s="3" t="s">
        <v>105</v>
      </c>
      <c r="C306" s="278">
        <v>150000</v>
      </c>
      <c r="D306" s="54">
        <v>150000</v>
      </c>
      <c r="E306" s="55"/>
      <c r="F306" s="49">
        <f t="shared" si="26"/>
        <v>150000</v>
      </c>
      <c r="G306" s="49">
        <f t="shared" si="27"/>
        <v>0</v>
      </c>
      <c r="H306" s="50">
        <f t="shared" si="25"/>
        <v>100</v>
      </c>
    </row>
    <row r="307" spans="1:8" ht="13.5" thickBot="1" x14ac:dyDescent="0.25">
      <c r="A307" s="17"/>
      <c r="B307" s="18" t="s">
        <v>104</v>
      </c>
      <c r="C307" s="278">
        <v>4200000</v>
      </c>
      <c r="D307" s="78">
        <v>4200000</v>
      </c>
      <c r="E307" s="68"/>
      <c r="F307" s="68">
        <f t="shared" si="26"/>
        <v>4200000</v>
      </c>
      <c r="G307" s="68">
        <f t="shared" si="27"/>
        <v>0</v>
      </c>
      <c r="H307" s="69">
        <f t="shared" si="25"/>
        <v>100</v>
      </c>
    </row>
    <row r="308" spans="1:8" ht="13.5" thickBot="1" x14ac:dyDescent="0.25">
      <c r="A308" s="22" t="s">
        <v>152</v>
      </c>
      <c r="B308" s="6" t="s">
        <v>262</v>
      </c>
      <c r="C308" s="94">
        <f>C309+C317+C320</f>
        <v>13239000</v>
      </c>
      <c r="D308" s="95">
        <f>D309+D317+D320</f>
        <v>0</v>
      </c>
      <c r="E308" s="95">
        <f>E309+E317+E320</f>
        <v>0</v>
      </c>
      <c r="F308" s="203">
        <f t="shared" si="26"/>
        <v>0</v>
      </c>
      <c r="G308" s="204">
        <f t="shared" si="27"/>
        <v>13239000</v>
      </c>
      <c r="H308" s="205">
        <f t="shared" si="25"/>
        <v>0</v>
      </c>
    </row>
    <row r="309" spans="1:8" s="42" customFormat="1" x14ac:dyDescent="0.2">
      <c r="A309" s="23" t="s">
        <v>129</v>
      </c>
      <c r="B309" s="4" t="s">
        <v>130</v>
      </c>
      <c r="C309" s="283">
        <f>SUM(C310:C316)</f>
        <v>3189000</v>
      </c>
      <c r="D309" s="210">
        <f>SUM(D310:D316)</f>
        <v>0</v>
      </c>
      <c r="E309" s="211">
        <f>SUM(E310:E316)</f>
        <v>0</v>
      </c>
      <c r="F309" s="102">
        <f t="shared" si="26"/>
        <v>0</v>
      </c>
      <c r="G309" s="102">
        <f t="shared" si="27"/>
        <v>3189000</v>
      </c>
      <c r="H309" s="103">
        <f t="shared" si="25"/>
        <v>0</v>
      </c>
    </row>
    <row r="310" spans="1:8" s="42" customFormat="1" x14ac:dyDescent="0.2">
      <c r="A310" s="12"/>
      <c r="B310" s="1" t="s">
        <v>138</v>
      </c>
      <c r="C310" s="278">
        <v>135000</v>
      </c>
      <c r="D310" s="54"/>
      <c r="E310" s="55"/>
      <c r="F310" s="49">
        <f t="shared" si="26"/>
        <v>0</v>
      </c>
      <c r="G310" s="49">
        <f t="shared" si="27"/>
        <v>135000</v>
      </c>
      <c r="H310" s="50">
        <f t="shared" si="25"/>
        <v>0</v>
      </c>
    </row>
    <row r="311" spans="1:8" ht="25.5" x14ac:dyDescent="0.2">
      <c r="A311" s="12"/>
      <c r="B311" s="1" t="s">
        <v>137</v>
      </c>
      <c r="C311" s="278">
        <v>135000</v>
      </c>
      <c r="D311" s="54"/>
      <c r="E311" s="55"/>
      <c r="F311" s="49">
        <f t="shared" si="26"/>
        <v>0</v>
      </c>
      <c r="G311" s="49">
        <f t="shared" si="27"/>
        <v>135000</v>
      </c>
      <c r="H311" s="50">
        <f t="shared" si="25"/>
        <v>0</v>
      </c>
    </row>
    <row r="312" spans="1:8" x14ac:dyDescent="0.2">
      <c r="A312" s="12"/>
      <c r="B312" s="1" t="s">
        <v>136</v>
      </c>
      <c r="C312" s="278">
        <v>600000</v>
      </c>
      <c r="D312" s="54"/>
      <c r="E312" s="55"/>
      <c r="F312" s="49">
        <f t="shared" si="26"/>
        <v>0</v>
      </c>
      <c r="G312" s="49">
        <f t="shared" si="27"/>
        <v>600000</v>
      </c>
      <c r="H312" s="50">
        <f t="shared" si="25"/>
        <v>0</v>
      </c>
    </row>
    <row r="313" spans="1:8" x14ac:dyDescent="0.2">
      <c r="A313" s="12"/>
      <c r="B313" s="1" t="s">
        <v>135</v>
      </c>
      <c r="C313" s="278">
        <v>144000</v>
      </c>
      <c r="D313" s="54"/>
      <c r="E313" s="55"/>
      <c r="F313" s="49">
        <f t="shared" si="26"/>
        <v>0</v>
      </c>
      <c r="G313" s="49">
        <f t="shared" si="27"/>
        <v>144000</v>
      </c>
      <c r="H313" s="50">
        <f t="shared" si="25"/>
        <v>0</v>
      </c>
    </row>
    <row r="314" spans="1:8" x14ac:dyDescent="0.2">
      <c r="A314" s="10"/>
      <c r="B314" s="3" t="s">
        <v>252</v>
      </c>
      <c r="C314" s="278">
        <v>750000</v>
      </c>
      <c r="D314" s="54"/>
      <c r="E314" s="55"/>
      <c r="F314" s="49">
        <f t="shared" si="26"/>
        <v>0</v>
      </c>
      <c r="G314" s="49">
        <f t="shared" si="27"/>
        <v>750000</v>
      </c>
      <c r="H314" s="50">
        <f t="shared" si="25"/>
        <v>0</v>
      </c>
    </row>
    <row r="315" spans="1:8" x14ac:dyDescent="0.2">
      <c r="A315" s="10"/>
      <c r="B315" s="3" t="s">
        <v>253</v>
      </c>
      <c r="C315" s="278">
        <v>1125000</v>
      </c>
      <c r="D315" s="54"/>
      <c r="E315" s="55"/>
      <c r="F315" s="49">
        <f t="shared" si="26"/>
        <v>0</v>
      </c>
      <c r="G315" s="49">
        <f t="shared" si="27"/>
        <v>1125000</v>
      </c>
      <c r="H315" s="50">
        <f t="shared" si="25"/>
        <v>0</v>
      </c>
    </row>
    <row r="316" spans="1:8" x14ac:dyDescent="0.2">
      <c r="A316" s="12"/>
      <c r="B316" s="1" t="s">
        <v>98</v>
      </c>
      <c r="C316" s="278">
        <v>300000</v>
      </c>
      <c r="D316" s="54"/>
      <c r="E316" s="55"/>
      <c r="F316" s="49">
        <f t="shared" si="26"/>
        <v>0</v>
      </c>
      <c r="G316" s="49">
        <f t="shared" si="27"/>
        <v>300000</v>
      </c>
      <c r="H316" s="50">
        <f t="shared" si="25"/>
        <v>0</v>
      </c>
    </row>
    <row r="317" spans="1:8" x14ac:dyDescent="0.2">
      <c r="A317" s="8" t="s">
        <v>131</v>
      </c>
      <c r="B317" s="2" t="s">
        <v>132</v>
      </c>
      <c r="C317" s="282">
        <f>SUM(C318:C319)</f>
        <v>7800000</v>
      </c>
      <c r="D317" s="208">
        <f>SUM(D318:D319)</f>
        <v>0</v>
      </c>
      <c r="E317" s="209">
        <f>SUM(E318:E319)</f>
        <v>0</v>
      </c>
      <c r="F317" s="102">
        <f t="shared" si="26"/>
        <v>0</v>
      </c>
      <c r="G317" s="102">
        <f t="shared" si="27"/>
        <v>7800000</v>
      </c>
      <c r="H317" s="103">
        <f t="shared" si="25"/>
        <v>0</v>
      </c>
    </row>
    <row r="318" spans="1:8" x14ac:dyDescent="0.2">
      <c r="A318" s="12"/>
      <c r="B318" s="1" t="s">
        <v>102</v>
      </c>
      <c r="C318" s="278">
        <v>800000</v>
      </c>
      <c r="D318" s="54"/>
      <c r="E318" s="55"/>
      <c r="F318" s="49">
        <f t="shared" si="26"/>
        <v>0</v>
      </c>
      <c r="G318" s="49">
        <f t="shared" si="27"/>
        <v>800000</v>
      </c>
      <c r="H318" s="50">
        <f t="shared" ref="H318:H379" si="28">(C318-G318)/C318*100</f>
        <v>0</v>
      </c>
    </row>
    <row r="319" spans="1:8" x14ac:dyDescent="0.2">
      <c r="A319" s="12"/>
      <c r="B319" s="1" t="s">
        <v>101</v>
      </c>
      <c r="C319" s="278">
        <v>7000000</v>
      </c>
      <c r="D319" s="54"/>
      <c r="E319" s="55"/>
      <c r="F319" s="49">
        <f t="shared" si="26"/>
        <v>0</v>
      </c>
      <c r="G319" s="49">
        <f t="shared" si="27"/>
        <v>7000000</v>
      </c>
      <c r="H319" s="50">
        <f t="shared" si="28"/>
        <v>0</v>
      </c>
    </row>
    <row r="320" spans="1:8" x14ac:dyDescent="0.2">
      <c r="A320" s="8" t="s">
        <v>133</v>
      </c>
      <c r="B320" s="2" t="s">
        <v>134</v>
      </c>
      <c r="C320" s="282">
        <f>C321+C322</f>
        <v>2250000</v>
      </c>
      <c r="D320" s="208">
        <f>D321+D322</f>
        <v>0</v>
      </c>
      <c r="E320" s="209">
        <f>E321+E322</f>
        <v>0</v>
      </c>
      <c r="F320" s="102">
        <f t="shared" si="26"/>
        <v>0</v>
      </c>
      <c r="G320" s="102">
        <f t="shared" si="27"/>
        <v>2250000</v>
      </c>
      <c r="H320" s="103">
        <f t="shared" si="28"/>
        <v>0</v>
      </c>
    </row>
    <row r="321" spans="1:8" x14ac:dyDescent="0.2">
      <c r="A321" s="12"/>
      <c r="B321" s="1" t="s">
        <v>105</v>
      </c>
      <c r="C321" s="278">
        <v>150000</v>
      </c>
      <c r="D321" s="54"/>
      <c r="E321" s="55"/>
      <c r="F321" s="49">
        <f t="shared" si="26"/>
        <v>0</v>
      </c>
      <c r="G321" s="49">
        <f t="shared" si="27"/>
        <v>150000</v>
      </c>
      <c r="H321" s="50">
        <f t="shared" si="28"/>
        <v>0</v>
      </c>
    </row>
    <row r="322" spans="1:8" ht="13.5" thickBot="1" x14ac:dyDescent="0.25">
      <c r="A322" s="14"/>
      <c r="B322" s="5" t="s">
        <v>104</v>
      </c>
      <c r="C322" s="278">
        <v>2100000</v>
      </c>
      <c r="D322" s="78"/>
      <c r="E322" s="68"/>
      <c r="F322" s="68">
        <f t="shared" si="26"/>
        <v>0</v>
      </c>
      <c r="G322" s="68">
        <f t="shared" si="27"/>
        <v>2100000</v>
      </c>
      <c r="H322" s="69">
        <f t="shared" si="28"/>
        <v>0</v>
      </c>
    </row>
    <row r="323" spans="1:8" ht="13.5" thickBot="1" x14ac:dyDescent="0.25">
      <c r="A323" s="22" t="s">
        <v>151</v>
      </c>
      <c r="B323" s="6" t="s">
        <v>263</v>
      </c>
      <c r="C323" s="94">
        <f>C324+C329+C334</f>
        <v>135590000</v>
      </c>
      <c r="D323" s="95">
        <f>D324+D329+D334</f>
        <v>66722000</v>
      </c>
      <c r="E323" s="95">
        <f>E324+E329+E334</f>
        <v>0</v>
      </c>
      <c r="F323" s="203">
        <f t="shared" si="26"/>
        <v>66722000</v>
      </c>
      <c r="G323" s="204">
        <f t="shared" si="27"/>
        <v>68868000</v>
      </c>
      <c r="H323" s="204">
        <f t="shared" si="28"/>
        <v>49.208643705288004</v>
      </c>
    </row>
    <row r="324" spans="1:8" s="42" customFormat="1" x14ac:dyDescent="0.2">
      <c r="A324" s="23" t="s">
        <v>129</v>
      </c>
      <c r="B324" s="4" t="s">
        <v>130</v>
      </c>
      <c r="C324" s="283">
        <f>SUM(C325:C328)</f>
        <v>80520000</v>
      </c>
      <c r="D324" s="210">
        <f>SUM(D325:D328)</f>
        <v>25982000</v>
      </c>
      <c r="E324" s="211">
        <f>SUM(E325:E328)</f>
        <v>0</v>
      </c>
      <c r="F324" s="102">
        <f t="shared" si="26"/>
        <v>25982000</v>
      </c>
      <c r="G324" s="102">
        <f t="shared" si="27"/>
        <v>54538000</v>
      </c>
      <c r="H324" s="103">
        <f t="shared" si="28"/>
        <v>32.267759562841533</v>
      </c>
    </row>
    <row r="325" spans="1:8" s="42" customFormat="1" x14ac:dyDescent="0.2">
      <c r="A325" s="12"/>
      <c r="B325" s="1" t="s">
        <v>99</v>
      </c>
      <c r="C325" s="278">
        <v>3600000</v>
      </c>
      <c r="D325" s="57"/>
      <c r="E325" s="58"/>
      <c r="F325" s="49">
        <f t="shared" si="26"/>
        <v>0</v>
      </c>
      <c r="G325" s="49">
        <f t="shared" si="27"/>
        <v>3600000</v>
      </c>
      <c r="H325" s="50">
        <f t="shared" si="28"/>
        <v>0</v>
      </c>
    </row>
    <row r="326" spans="1:8" s="42" customFormat="1" x14ac:dyDescent="0.2">
      <c r="A326" s="10"/>
      <c r="B326" s="3" t="s">
        <v>252</v>
      </c>
      <c r="C326" s="278">
        <v>45000000</v>
      </c>
      <c r="D326" s="57">
        <v>13933000</v>
      </c>
      <c r="E326" s="58"/>
      <c r="F326" s="49">
        <f t="shared" si="26"/>
        <v>13933000</v>
      </c>
      <c r="G326" s="49">
        <f t="shared" si="27"/>
        <v>31067000</v>
      </c>
      <c r="H326" s="50">
        <f t="shared" si="28"/>
        <v>30.962222222222223</v>
      </c>
    </row>
    <row r="327" spans="1:8" s="42" customFormat="1" x14ac:dyDescent="0.2">
      <c r="A327" s="10"/>
      <c r="B327" s="3" t="s">
        <v>253</v>
      </c>
      <c r="C327" s="278">
        <v>30000000</v>
      </c>
      <c r="D327" s="57">
        <v>10749000</v>
      </c>
      <c r="E327" s="58"/>
      <c r="F327" s="49">
        <f t="shared" si="26"/>
        <v>10749000</v>
      </c>
      <c r="G327" s="49">
        <f t="shared" si="27"/>
        <v>19251000</v>
      </c>
      <c r="H327" s="50">
        <f t="shared" si="28"/>
        <v>35.83</v>
      </c>
    </row>
    <row r="328" spans="1:8" s="42" customFormat="1" x14ac:dyDescent="0.2">
      <c r="A328" s="12"/>
      <c r="B328" s="1" t="s">
        <v>98</v>
      </c>
      <c r="C328" s="278">
        <v>1920000</v>
      </c>
      <c r="D328" s="57">
        <v>1300000</v>
      </c>
      <c r="E328" s="58"/>
      <c r="F328" s="49">
        <f t="shared" si="26"/>
        <v>1300000</v>
      </c>
      <c r="G328" s="49">
        <f t="shared" si="27"/>
        <v>620000</v>
      </c>
      <c r="H328" s="50">
        <f t="shared" si="28"/>
        <v>67.708333333333343</v>
      </c>
    </row>
    <row r="329" spans="1:8" s="93" customFormat="1" x14ac:dyDescent="0.2">
      <c r="A329" s="8" t="s">
        <v>131</v>
      </c>
      <c r="B329" s="2" t="s">
        <v>132</v>
      </c>
      <c r="C329" s="282">
        <f>SUM(C330:C333)</f>
        <v>45320000</v>
      </c>
      <c r="D329" s="208">
        <f>SUM(D330:D333)</f>
        <v>32340000</v>
      </c>
      <c r="E329" s="209">
        <f>SUM(E330:E333)</f>
        <v>0</v>
      </c>
      <c r="F329" s="102">
        <f t="shared" si="26"/>
        <v>32340000</v>
      </c>
      <c r="G329" s="102">
        <f t="shared" si="27"/>
        <v>12980000</v>
      </c>
      <c r="H329" s="103">
        <f t="shared" si="28"/>
        <v>71.359223300970882</v>
      </c>
    </row>
    <row r="330" spans="1:8" s="42" customFormat="1" x14ac:dyDescent="0.2">
      <c r="A330" s="12"/>
      <c r="B330" s="1" t="s">
        <v>102</v>
      </c>
      <c r="C330" s="278">
        <v>2400000</v>
      </c>
      <c r="D330" s="57"/>
      <c r="E330" s="58"/>
      <c r="F330" s="49">
        <f t="shared" si="26"/>
        <v>0</v>
      </c>
      <c r="G330" s="49">
        <f t="shared" si="27"/>
        <v>2400000</v>
      </c>
      <c r="H330" s="50">
        <f t="shared" si="28"/>
        <v>0</v>
      </c>
    </row>
    <row r="331" spans="1:8" s="42" customFormat="1" x14ac:dyDescent="0.2">
      <c r="A331" s="12"/>
      <c r="B331" s="1" t="s">
        <v>101</v>
      </c>
      <c r="C331" s="278">
        <v>28000000</v>
      </c>
      <c r="D331" s="57">
        <v>27300000</v>
      </c>
      <c r="E331" s="58"/>
      <c r="F331" s="49">
        <f t="shared" si="26"/>
        <v>27300000</v>
      </c>
      <c r="G331" s="49">
        <f t="shared" si="27"/>
        <v>700000</v>
      </c>
      <c r="H331" s="50">
        <f t="shared" si="28"/>
        <v>97.5</v>
      </c>
    </row>
    <row r="332" spans="1:8" s="42" customFormat="1" x14ac:dyDescent="0.2">
      <c r="A332" s="12"/>
      <c r="B332" s="1" t="s">
        <v>103</v>
      </c>
      <c r="C332" s="278">
        <v>3680000</v>
      </c>
      <c r="D332" s="57">
        <v>920000</v>
      </c>
      <c r="E332" s="58"/>
      <c r="F332" s="49">
        <f t="shared" si="26"/>
        <v>920000</v>
      </c>
      <c r="G332" s="49">
        <f t="shared" si="27"/>
        <v>2760000</v>
      </c>
      <c r="H332" s="50">
        <f t="shared" si="28"/>
        <v>25</v>
      </c>
    </row>
    <row r="333" spans="1:8" s="42" customFormat="1" x14ac:dyDescent="0.2">
      <c r="A333" s="12"/>
      <c r="B333" s="1" t="s">
        <v>100</v>
      </c>
      <c r="C333" s="278">
        <v>11240000</v>
      </c>
      <c r="D333" s="57">
        <v>4120000</v>
      </c>
      <c r="E333" s="58"/>
      <c r="F333" s="49">
        <f t="shared" si="26"/>
        <v>4120000</v>
      </c>
      <c r="G333" s="49">
        <f t="shared" si="27"/>
        <v>7120000</v>
      </c>
      <c r="H333" s="50">
        <f t="shared" si="28"/>
        <v>36.654804270462634</v>
      </c>
    </row>
    <row r="334" spans="1:8" s="93" customFormat="1" x14ac:dyDescent="0.2">
      <c r="A334" s="8" t="s">
        <v>133</v>
      </c>
      <c r="B334" s="2" t="s">
        <v>134</v>
      </c>
      <c r="C334" s="282">
        <f>C335+C336</f>
        <v>9750000</v>
      </c>
      <c r="D334" s="208">
        <f>D335+D336</f>
        <v>8400000</v>
      </c>
      <c r="E334" s="209">
        <f>E335+E336</f>
        <v>0</v>
      </c>
      <c r="F334" s="102">
        <f t="shared" si="26"/>
        <v>8400000</v>
      </c>
      <c r="G334" s="102">
        <f t="shared" si="27"/>
        <v>1350000</v>
      </c>
      <c r="H334" s="103">
        <f t="shared" si="28"/>
        <v>86.15384615384616</v>
      </c>
    </row>
    <row r="335" spans="1:8" s="42" customFormat="1" x14ac:dyDescent="0.2">
      <c r="A335" s="12"/>
      <c r="B335" s="1" t="s">
        <v>102</v>
      </c>
      <c r="C335" s="278">
        <v>1350000</v>
      </c>
      <c r="D335" s="57"/>
      <c r="E335" s="58"/>
      <c r="F335" s="49">
        <f t="shared" si="26"/>
        <v>0</v>
      </c>
      <c r="G335" s="49">
        <f t="shared" si="27"/>
        <v>1350000</v>
      </c>
      <c r="H335" s="50">
        <f t="shared" si="28"/>
        <v>0</v>
      </c>
    </row>
    <row r="336" spans="1:8" s="42" customFormat="1" ht="13.5" thickBot="1" x14ac:dyDescent="0.25">
      <c r="A336" s="14"/>
      <c r="B336" s="5" t="s">
        <v>104</v>
      </c>
      <c r="C336" s="278">
        <v>8400000</v>
      </c>
      <c r="D336" s="57">
        <v>8400000</v>
      </c>
      <c r="E336" s="58"/>
      <c r="F336" s="68">
        <f t="shared" si="26"/>
        <v>8400000</v>
      </c>
      <c r="G336" s="68">
        <f t="shared" si="27"/>
        <v>0</v>
      </c>
      <c r="H336" s="69">
        <f t="shared" si="28"/>
        <v>100</v>
      </c>
    </row>
    <row r="337" spans="1:8" ht="13.5" thickBot="1" x14ac:dyDescent="0.25">
      <c r="A337" s="22" t="s">
        <v>149</v>
      </c>
      <c r="B337" s="6" t="s">
        <v>264</v>
      </c>
      <c r="C337" s="94">
        <f>C338+C342+C347</f>
        <v>70860000</v>
      </c>
      <c r="D337" s="95">
        <f>D338+D342+D347</f>
        <v>37405000</v>
      </c>
      <c r="E337" s="95">
        <f>E338+E342+E347</f>
        <v>0</v>
      </c>
      <c r="F337" s="203">
        <f t="shared" si="26"/>
        <v>37405000</v>
      </c>
      <c r="G337" s="204">
        <f t="shared" si="27"/>
        <v>33455000</v>
      </c>
      <c r="H337" s="205">
        <f t="shared" si="28"/>
        <v>52.787186000564489</v>
      </c>
    </row>
    <row r="338" spans="1:8" s="93" customFormat="1" x14ac:dyDescent="0.2">
      <c r="A338" s="23" t="s">
        <v>129</v>
      </c>
      <c r="B338" s="4" t="s">
        <v>130</v>
      </c>
      <c r="C338" s="283">
        <f>SUM(C339:C341)</f>
        <v>35940000</v>
      </c>
      <c r="D338" s="210">
        <f>SUM(D339:D341)</f>
        <v>21345000</v>
      </c>
      <c r="E338" s="211">
        <f>SUM(E339:E341)</f>
        <v>0</v>
      </c>
      <c r="F338" s="102">
        <f t="shared" si="26"/>
        <v>21345000</v>
      </c>
      <c r="G338" s="102">
        <f t="shared" si="27"/>
        <v>14595000</v>
      </c>
      <c r="H338" s="103">
        <f t="shared" si="28"/>
        <v>59.390651085141897</v>
      </c>
    </row>
    <row r="339" spans="1:8" s="42" customFormat="1" x14ac:dyDescent="0.2">
      <c r="A339" s="12"/>
      <c r="B339" s="1" t="s">
        <v>99</v>
      </c>
      <c r="C339" s="278">
        <v>2700000</v>
      </c>
      <c r="D339" s="57">
        <v>225000</v>
      </c>
      <c r="E339" s="58"/>
      <c r="F339" s="49">
        <f t="shared" si="26"/>
        <v>225000</v>
      </c>
      <c r="G339" s="49">
        <f t="shared" si="27"/>
        <v>2475000</v>
      </c>
      <c r="H339" s="50">
        <f t="shared" si="28"/>
        <v>8.3333333333333321</v>
      </c>
    </row>
    <row r="340" spans="1:8" s="42" customFormat="1" x14ac:dyDescent="0.2">
      <c r="A340" s="10"/>
      <c r="B340" s="3" t="s">
        <v>252</v>
      </c>
      <c r="C340" s="278">
        <v>27000000</v>
      </c>
      <c r="D340" s="57">
        <v>18000000</v>
      </c>
      <c r="E340" s="58"/>
      <c r="F340" s="49">
        <f t="shared" si="26"/>
        <v>18000000</v>
      </c>
      <c r="G340" s="49">
        <f t="shared" si="27"/>
        <v>9000000</v>
      </c>
      <c r="H340" s="50">
        <f t="shared" si="28"/>
        <v>66.666666666666657</v>
      </c>
    </row>
    <row r="341" spans="1:8" s="42" customFormat="1" x14ac:dyDescent="0.2">
      <c r="A341" s="12"/>
      <c r="B341" s="1" t="s">
        <v>98</v>
      </c>
      <c r="C341" s="278">
        <v>6240000</v>
      </c>
      <c r="D341" s="57">
        <v>3120000</v>
      </c>
      <c r="E341" s="58"/>
      <c r="F341" s="49">
        <f t="shared" si="26"/>
        <v>3120000</v>
      </c>
      <c r="G341" s="49">
        <f t="shared" si="27"/>
        <v>3120000</v>
      </c>
      <c r="H341" s="50">
        <f t="shared" si="28"/>
        <v>50</v>
      </c>
    </row>
    <row r="342" spans="1:8" s="93" customFormat="1" x14ac:dyDescent="0.2">
      <c r="A342" s="8" t="s">
        <v>131</v>
      </c>
      <c r="B342" s="2" t="s">
        <v>132</v>
      </c>
      <c r="C342" s="282">
        <f>SUM(C343:C346)</f>
        <v>25320000</v>
      </c>
      <c r="D342" s="208">
        <f>SUM(D343:D346)</f>
        <v>11860000</v>
      </c>
      <c r="E342" s="209">
        <f>SUM(E343:E346)</f>
        <v>0</v>
      </c>
      <c r="F342" s="102">
        <f t="shared" si="26"/>
        <v>11860000</v>
      </c>
      <c r="G342" s="102">
        <f t="shared" si="27"/>
        <v>13460000</v>
      </c>
      <c r="H342" s="103">
        <f t="shared" si="28"/>
        <v>46.84044233807267</v>
      </c>
    </row>
    <row r="343" spans="1:8" s="42" customFormat="1" x14ac:dyDescent="0.2">
      <c r="A343" s="12"/>
      <c r="B343" s="1" t="s">
        <v>102</v>
      </c>
      <c r="C343" s="278">
        <v>1600000</v>
      </c>
      <c r="D343" s="57"/>
      <c r="E343" s="58"/>
      <c r="F343" s="49">
        <f t="shared" si="26"/>
        <v>0</v>
      </c>
      <c r="G343" s="49">
        <f t="shared" si="27"/>
        <v>1600000</v>
      </c>
      <c r="H343" s="50">
        <f t="shared" si="28"/>
        <v>0</v>
      </c>
    </row>
    <row r="344" spans="1:8" s="42" customFormat="1" x14ac:dyDescent="0.2">
      <c r="A344" s="12"/>
      <c r="B344" s="1" t="s">
        <v>101</v>
      </c>
      <c r="C344" s="278">
        <v>14000000</v>
      </c>
      <c r="D344" s="57">
        <v>7000000</v>
      </c>
      <c r="E344" s="58"/>
      <c r="F344" s="49">
        <f t="shared" si="26"/>
        <v>7000000</v>
      </c>
      <c r="G344" s="49">
        <f t="shared" si="27"/>
        <v>7000000</v>
      </c>
      <c r="H344" s="50">
        <f t="shared" si="28"/>
        <v>50</v>
      </c>
    </row>
    <row r="345" spans="1:8" s="42" customFormat="1" x14ac:dyDescent="0.2">
      <c r="A345" s="12"/>
      <c r="B345" s="1" t="s">
        <v>103</v>
      </c>
      <c r="C345" s="278">
        <v>2760000</v>
      </c>
      <c r="D345" s="57">
        <v>1380000</v>
      </c>
      <c r="E345" s="58"/>
      <c r="F345" s="49">
        <f t="shared" si="26"/>
        <v>1380000</v>
      </c>
      <c r="G345" s="49">
        <f t="shared" si="27"/>
        <v>1380000</v>
      </c>
      <c r="H345" s="50">
        <f t="shared" si="28"/>
        <v>50</v>
      </c>
    </row>
    <row r="346" spans="1:8" s="42" customFormat="1" x14ac:dyDescent="0.2">
      <c r="A346" s="12"/>
      <c r="B346" s="1" t="s">
        <v>100</v>
      </c>
      <c r="C346" s="278">
        <v>6960000</v>
      </c>
      <c r="D346" s="57">
        <v>3480000</v>
      </c>
      <c r="E346" s="58"/>
      <c r="F346" s="49">
        <f t="shared" si="26"/>
        <v>3480000</v>
      </c>
      <c r="G346" s="49">
        <f t="shared" si="27"/>
        <v>3480000</v>
      </c>
      <c r="H346" s="50">
        <f t="shared" si="28"/>
        <v>50</v>
      </c>
    </row>
    <row r="347" spans="1:8" s="93" customFormat="1" x14ac:dyDescent="0.2">
      <c r="A347" s="8" t="s">
        <v>133</v>
      </c>
      <c r="B347" s="2" t="s">
        <v>134</v>
      </c>
      <c r="C347" s="282">
        <f>C348+C349</f>
        <v>9600000</v>
      </c>
      <c r="D347" s="208">
        <f>D348+D349</f>
        <v>4200000</v>
      </c>
      <c r="E347" s="209">
        <f>E348+E349</f>
        <v>0</v>
      </c>
      <c r="F347" s="102">
        <f t="shared" si="26"/>
        <v>4200000</v>
      </c>
      <c r="G347" s="102">
        <f t="shared" si="27"/>
        <v>5400000</v>
      </c>
      <c r="H347" s="103">
        <f t="shared" si="28"/>
        <v>43.75</v>
      </c>
    </row>
    <row r="348" spans="1:8" s="42" customFormat="1" x14ac:dyDescent="0.2">
      <c r="A348" s="12"/>
      <c r="B348" s="1" t="s">
        <v>105</v>
      </c>
      <c r="C348" s="278">
        <v>1200000</v>
      </c>
      <c r="D348" s="57"/>
      <c r="E348" s="58"/>
      <c r="F348" s="49">
        <f t="shared" si="26"/>
        <v>0</v>
      </c>
      <c r="G348" s="49">
        <f t="shared" si="27"/>
        <v>1200000</v>
      </c>
      <c r="H348" s="50">
        <f t="shared" si="28"/>
        <v>0</v>
      </c>
    </row>
    <row r="349" spans="1:8" s="42" customFormat="1" ht="13.5" thickBot="1" x14ac:dyDescent="0.25">
      <c r="A349" s="12"/>
      <c r="B349" s="1" t="s">
        <v>104</v>
      </c>
      <c r="C349" s="278">
        <v>8400000</v>
      </c>
      <c r="D349" s="57">
        <v>4200000</v>
      </c>
      <c r="E349" s="58"/>
      <c r="F349" s="68">
        <f t="shared" si="26"/>
        <v>4200000</v>
      </c>
      <c r="G349" s="68">
        <f t="shared" si="27"/>
        <v>4200000</v>
      </c>
      <c r="H349" s="69">
        <f t="shared" si="28"/>
        <v>50</v>
      </c>
    </row>
    <row r="350" spans="1:8" ht="13.5" thickBot="1" x14ac:dyDescent="0.3">
      <c r="A350" s="149" t="s">
        <v>53</v>
      </c>
      <c r="B350" s="212" t="s">
        <v>54</v>
      </c>
      <c r="C350" s="284">
        <f>C351+C365+C381+C397+C411+C424+C440+C454+C466+C480+C495+C529+C513</f>
        <v>2863063000</v>
      </c>
      <c r="D350" s="213">
        <f>D351+D365+D381+D397+D411+D424+D440+D454+D466+D480+D495+D529+D513</f>
        <v>1136101650</v>
      </c>
      <c r="E350" s="213">
        <f>E351+E365+E381+E397+E411+E424+E440+E454+E466+E480+E495+E529+E513</f>
        <v>408000</v>
      </c>
      <c r="F350" s="214">
        <f t="shared" si="26"/>
        <v>1136509650</v>
      </c>
      <c r="G350" s="215">
        <f t="shared" si="27"/>
        <v>1726553350</v>
      </c>
      <c r="H350" s="216">
        <f t="shared" si="28"/>
        <v>39.695586509972017</v>
      </c>
    </row>
    <row r="351" spans="1:8" s="220" customFormat="1" ht="13.5" thickBot="1" x14ac:dyDescent="0.25">
      <c r="A351" s="217" t="s">
        <v>33</v>
      </c>
      <c r="B351" s="117" t="s">
        <v>51</v>
      </c>
      <c r="C351" s="285">
        <f>C352+C355+C362</f>
        <v>232200000</v>
      </c>
      <c r="D351" s="218">
        <f>D352+D355+D362</f>
        <v>109618000</v>
      </c>
      <c r="E351" s="219">
        <f>E352+E355+E362</f>
        <v>0</v>
      </c>
      <c r="F351" s="203">
        <f t="shared" si="26"/>
        <v>109618000</v>
      </c>
      <c r="G351" s="204">
        <f t="shared" si="27"/>
        <v>122582000</v>
      </c>
      <c r="H351" s="178">
        <f t="shared" si="28"/>
        <v>47.208440999138674</v>
      </c>
    </row>
    <row r="352" spans="1:8" x14ac:dyDescent="0.2">
      <c r="A352" s="11" t="s">
        <v>175</v>
      </c>
      <c r="B352" s="7" t="s">
        <v>140</v>
      </c>
      <c r="C352" s="283">
        <f>SUM(C353:C354)</f>
        <v>63900000</v>
      </c>
      <c r="D352" s="210">
        <f>SUM(D353:D354)</f>
        <v>36000000</v>
      </c>
      <c r="E352" s="211">
        <f>SUM(E353:E354)</f>
        <v>0</v>
      </c>
      <c r="F352" s="102">
        <f t="shared" si="26"/>
        <v>36000000</v>
      </c>
      <c r="G352" s="102">
        <f t="shared" si="27"/>
        <v>27900000</v>
      </c>
      <c r="H352" s="103">
        <f t="shared" si="28"/>
        <v>56.338028169014088</v>
      </c>
    </row>
    <row r="353" spans="1:8" x14ac:dyDescent="0.2">
      <c r="A353" s="10"/>
      <c r="B353" s="3" t="s">
        <v>265</v>
      </c>
      <c r="C353" s="278">
        <v>27900000</v>
      </c>
      <c r="D353" s="57"/>
      <c r="E353" s="58"/>
      <c r="F353" s="49">
        <f t="shared" si="26"/>
        <v>0</v>
      </c>
      <c r="G353" s="49">
        <f t="shared" si="27"/>
        <v>27900000</v>
      </c>
      <c r="H353" s="50"/>
    </row>
    <row r="354" spans="1:8" x14ac:dyDescent="0.2">
      <c r="A354" s="10"/>
      <c r="B354" s="3" t="s">
        <v>266</v>
      </c>
      <c r="C354" s="278">
        <v>36000000</v>
      </c>
      <c r="D354" s="57">
        <v>36000000</v>
      </c>
      <c r="E354" s="58"/>
      <c r="F354" s="49">
        <f t="shared" si="26"/>
        <v>36000000</v>
      </c>
      <c r="G354" s="49">
        <f t="shared" si="27"/>
        <v>0</v>
      </c>
      <c r="H354" s="50">
        <f t="shared" si="28"/>
        <v>100</v>
      </c>
    </row>
    <row r="355" spans="1:8" x14ac:dyDescent="0.2">
      <c r="A355" s="11" t="s">
        <v>133</v>
      </c>
      <c r="B355" s="7" t="s">
        <v>48</v>
      </c>
      <c r="C355" s="282">
        <f>SUM(C356:C361)</f>
        <v>40500000</v>
      </c>
      <c r="D355" s="208">
        <f>SUM(D356:D361)</f>
        <v>15300000</v>
      </c>
      <c r="E355" s="209">
        <f>SUM(E356:E361)</f>
        <v>0</v>
      </c>
      <c r="F355" s="102">
        <f t="shared" si="26"/>
        <v>15300000</v>
      </c>
      <c r="G355" s="102">
        <f t="shared" si="27"/>
        <v>25200000</v>
      </c>
      <c r="H355" s="103">
        <f t="shared" si="28"/>
        <v>37.777777777777779</v>
      </c>
    </row>
    <row r="356" spans="1:8" ht="25.5" x14ac:dyDescent="0.2">
      <c r="A356" s="10"/>
      <c r="B356" s="3" t="s">
        <v>267</v>
      </c>
      <c r="C356" s="278">
        <v>6000000</v>
      </c>
      <c r="D356" s="57">
        <v>3000000</v>
      </c>
      <c r="E356" s="58"/>
      <c r="F356" s="49">
        <f t="shared" si="26"/>
        <v>3000000</v>
      </c>
      <c r="G356" s="49">
        <f t="shared" si="27"/>
        <v>3000000</v>
      </c>
      <c r="H356" s="50">
        <f t="shared" si="28"/>
        <v>50</v>
      </c>
    </row>
    <row r="357" spans="1:8" x14ac:dyDescent="0.2">
      <c r="A357" s="10"/>
      <c r="B357" s="3" t="s">
        <v>192</v>
      </c>
      <c r="C357" s="278">
        <v>6000000</v>
      </c>
      <c r="D357" s="57">
        <v>2600000</v>
      </c>
      <c r="E357" s="58"/>
      <c r="F357" s="49">
        <f t="shared" si="26"/>
        <v>2600000</v>
      </c>
      <c r="G357" s="49">
        <f t="shared" si="27"/>
        <v>3400000</v>
      </c>
      <c r="H357" s="50">
        <f t="shared" si="28"/>
        <v>43.333333333333336</v>
      </c>
    </row>
    <row r="358" spans="1:8" x14ac:dyDescent="0.2">
      <c r="A358" s="10"/>
      <c r="B358" s="3" t="s">
        <v>268</v>
      </c>
      <c r="C358" s="278">
        <v>7500000</v>
      </c>
      <c r="D358" s="57">
        <v>6000000</v>
      </c>
      <c r="E358" s="58"/>
      <c r="F358" s="49">
        <f t="shared" si="26"/>
        <v>6000000</v>
      </c>
      <c r="G358" s="49">
        <f t="shared" si="27"/>
        <v>1500000</v>
      </c>
      <c r="H358" s="50">
        <f t="shared" si="28"/>
        <v>80</v>
      </c>
    </row>
    <row r="359" spans="1:8" x14ac:dyDescent="0.2">
      <c r="A359" s="10"/>
      <c r="B359" s="3" t="s">
        <v>141</v>
      </c>
      <c r="C359" s="278">
        <v>6000000</v>
      </c>
      <c r="D359" s="57">
        <v>3700000</v>
      </c>
      <c r="E359" s="58"/>
      <c r="F359" s="49">
        <f t="shared" si="26"/>
        <v>3700000</v>
      </c>
      <c r="G359" s="49">
        <f t="shared" si="27"/>
        <v>2300000</v>
      </c>
      <c r="H359" s="50">
        <f t="shared" si="28"/>
        <v>61.666666666666671</v>
      </c>
    </row>
    <row r="360" spans="1:8" ht="25.5" x14ac:dyDescent="0.2">
      <c r="A360" s="10"/>
      <c r="B360" s="3" t="s">
        <v>269</v>
      </c>
      <c r="C360" s="278">
        <v>9000000</v>
      </c>
      <c r="D360" s="57"/>
      <c r="E360" s="58"/>
      <c r="F360" s="49">
        <f t="shared" si="26"/>
        <v>0</v>
      </c>
      <c r="G360" s="49">
        <f t="shared" si="27"/>
        <v>9000000</v>
      </c>
      <c r="H360" s="50"/>
    </row>
    <row r="361" spans="1:8" ht="25.5" x14ac:dyDescent="0.2">
      <c r="A361" s="10"/>
      <c r="B361" s="3" t="s">
        <v>270</v>
      </c>
      <c r="C361" s="278">
        <v>6000000</v>
      </c>
      <c r="D361" s="54"/>
      <c r="E361" s="55"/>
      <c r="F361" s="49">
        <f t="shared" si="26"/>
        <v>0</v>
      </c>
      <c r="G361" s="49">
        <f t="shared" si="27"/>
        <v>6000000</v>
      </c>
      <c r="H361" s="50"/>
    </row>
    <row r="362" spans="1:8" x14ac:dyDescent="0.2">
      <c r="A362" s="11" t="s">
        <v>174</v>
      </c>
      <c r="B362" s="7" t="s">
        <v>139</v>
      </c>
      <c r="C362" s="282">
        <f>SUM(C363:C364)</f>
        <v>127800000</v>
      </c>
      <c r="D362" s="208">
        <f>SUM(D363:D364)</f>
        <v>58318000</v>
      </c>
      <c r="E362" s="209">
        <f>SUM(E363:E364)</f>
        <v>0</v>
      </c>
      <c r="F362" s="102">
        <f t="shared" ref="F362:F419" si="29">D362+E362</f>
        <v>58318000</v>
      </c>
      <c r="G362" s="102">
        <f t="shared" ref="G362:G419" si="30">C362-F362</f>
        <v>69482000</v>
      </c>
      <c r="H362" s="103">
        <f t="shared" si="28"/>
        <v>45.632237871674491</v>
      </c>
    </row>
    <row r="363" spans="1:8" x14ac:dyDescent="0.2">
      <c r="A363" s="10"/>
      <c r="B363" s="3" t="s">
        <v>143</v>
      </c>
      <c r="C363" s="278">
        <v>55800000</v>
      </c>
      <c r="D363" s="54"/>
      <c r="E363" s="55"/>
      <c r="F363" s="49">
        <f t="shared" si="29"/>
        <v>0</v>
      </c>
      <c r="G363" s="49">
        <f t="shared" si="30"/>
        <v>55800000</v>
      </c>
      <c r="H363" s="50"/>
    </row>
    <row r="364" spans="1:8" ht="13.5" thickBot="1" x14ac:dyDescent="0.25">
      <c r="A364" s="17"/>
      <c r="B364" s="18" t="s">
        <v>144</v>
      </c>
      <c r="C364" s="278">
        <v>72000000</v>
      </c>
      <c r="D364" s="57">
        <v>58318000</v>
      </c>
      <c r="E364" s="58"/>
      <c r="F364" s="68">
        <f t="shared" si="29"/>
        <v>58318000</v>
      </c>
      <c r="G364" s="68">
        <f t="shared" si="30"/>
        <v>13682000</v>
      </c>
      <c r="H364" s="69">
        <f t="shared" si="28"/>
        <v>80.99722222222222</v>
      </c>
    </row>
    <row r="365" spans="1:8" s="220" customFormat="1" ht="13.5" thickBot="1" x14ac:dyDescent="0.25">
      <c r="A365" s="24" t="s">
        <v>271</v>
      </c>
      <c r="B365" s="6" t="s">
        <v>272</v>
      </c>
      <c r="C365" s="285">
        <f>C366+C369+C376</f>
        <v>214350000</v>
      </c>
      <c r="D365" s="218">
        <f>D366+D369+D376</f>
        <v>185651250</v>
      </c>
      <c r="E365" s="219">
        <f>E366+E369+E376</f>
        <v>0</v>
      </c>
      <c r="F365" s="203">
        <f t="shared" si="29"/>
        <v>185651250</v>
      </c>
      <c r="G365" s="204">
        <f t="shared" si="30"/>
        <v>28698750</v>
      </c>
      <c r="H365" s="205">
        <f t="shared" si="28"/>
        <v>86.611266620013993</v>
      </c>
    </row>
    <row r="366" spans="1:8" x14ac:dyDescent="0.2">
      <c r="A366" s="23" t="s">
        <v>175</v>
      </c>
      <c r="B366" s="4" t="s">
        <v>140</v>
      </c>
      <c r="C366" s="283">
        <f>SUM(C367:C368)</f>
        <v>67650000</v>
      </c>
      <c r="D366" s="210">
        <f>SUM(D367:D368)</f>
        <v>67200000</v>
      </c>
      <c r="E366" s="211">
        <f>SUM(E367:E368)</f>
        <v>0</v>
      </c>
      <c r="F366" s="102">
        <f t="shared" si="29"/>
        <v>67200000</v>
      </c>
      <c r="G366" s="102">
        <f t="shared" si="30"/>
        <v>450000</v>
      </c>
      <c r="H366" s="103">
        <f t="shared" si="28"/>
        <v>99.334811529933489</v>
      </c>
    </row>
    <row r="367" spans="1:8" x14ac:dyDescent="0.2">
      <c r="A367" s="12"/>
      <c r="B367" s="1" t="s">
        <v>196</v>
      </c>
      <c r="C367" s="278">
        <v>31050000</v>
      </c>
      <c r="D367" s="54">
        <v>30600000</v>
      </c>
      <c r="E367" s="54"/>
      <c r="F367" s="49">
        <f t="shared" si="29"/>
        <v>30600000</v>
      </c>
      <c r="G367" s="49">
        <f t="shared" si="30"/>
        <v>450000</v>
      </c>
      <c r="H367" s="50">
        <f t="shared" si="28"/>
        <v>98.550724637681171</v>
      </c>
    </row>
    <row r="368" spans="1:8" x14ac:dyDescent="0.2">
      <c r="A368" s="12"/>
      <c r="B368" s="1" t="s">
        <v>266</v>
      </c>
      <c r="C368" s="278">
        <v>36600000</v>
      </c>
      <c r="D368" s="54">
        <v>36600000</v>
      </c>
      <c r="E368" s="54"/>
      <c r="F368" s="49">
        <f t="shared" si="29"/>
        <v>36600000</v>
      </c>
      <c r="G368" s="49">
        <f t="shared" si="30"/>
        <v>0</v>
      </c>
      <c r="H368" s="50">
        <f t="shared" si="28"/>
        <v>100</v>
      </c>
    </row>
    <row r="369" spans="1:8" x14ac:dyDescent="0.2">
      <c r="A369" s="8" t="s">
        <v>133</v>
      </c>
      <c r="B369" s="2" t="s">
        <v>48</v>
      </c>
      <c r="C369" s="278">
        <v>75000000</v>
      </c>
      <c r="D369" s="208">
        <f>SUM(D370:D375)</f>
        <v>51500000</v>
      </c>
      <c r="E369" s="209">
        <f>SUM(E370:E375)</f>
        <v>0</v>
      </c>
      <c r="F369" s="102">
        <f t="shared" si="29"/>
        <v>51500000</v>
      </c>
      <c r="G369" s="102">
        <f t="shared" si="30"/>
        <v>23500000</v>
      </c>
      <c r="H369" s="50">
        <f t="shared" si="28"/>
        <v>68.666666666666671</v>
      </c>
    </row>
    <row r="370" spans="1:8" ht="25.5" x14ac:dyDescent="0.2">
      <c r="A370" s="12"/>
      <c r="B370" s="1" t="s">
        <v>273</v>
      </c>
      <c r="C370" s="278">
        <v>30000000</v>
      </c>
      <c r="D370" s="54">
        <v>30000000</v>
      </c>
      <c r="E370" s="54"/>
      <c r="F370" s="49">
        <f t="shared" si="29"/>
        <v>30000000</v>
      </c>
      <c r="G370" s="49">
        <f t="shared" si="30"/>
        <v>0</v>
      </c>
      <c r="H370" s="50">
        <f t="shared" si="28"/>
        <v>100</v>
      </c>
    </row>
    <row r="371" spans="1:8" x14ac:dyDescent="0.2">
      <c r="A371" s="12"/>
      <c r="B371" s="1" t="s">
        <v>192</v>
      </c>
      <c r="C371" s="278">
        <v>15000000</v>
      </c>
      <c r="D371" s="54">
        <v>15000000</v>
      </c>
      <c r="E371" s="54"/>
      <c r="F371" s="49">
        <f t="shared" si="29"/>
        <v>15000000</v>
      </c>
      <c r="G371" s="49">
        <f t="shared" si="30"/>
        <v>0</v>
      </c>
      <c r="H371" s="50">
        <f t="shared" si="28"/>
        <v>100</v>
      </c>
    </row>
    <row r="372" spans="1:8" ht="25.5" x14ac:dyDescent="0.2">
      <c r="A372" s="12"/>
      <c r="B372" s="1" t="s">
        <v>274</v>
      </c>
      <c r="C372" s="278">
        <v>7500000</v>
      </c>
      <c r="D372" s="54">
        <v>6500000</v>
      </c>
      <c r="E372" s="54"/>
      <c r="F372" s="49">
        <f t="shared" si="29"/>
        <v>6500000</v>
      </c>
      <c r="G372" s="49">
        <f t="shared" si="30"/>
        <v>1000000</v>
      </c>
      <c r="H372" s="50">
        <f t="shared" si="28"/>
        <v>86.666666666666671</v>
      </c>
    </row>
    <row r="373" spans="1:8" ht="25.5" x14ac:dyDescent="0.2">
      <c r="A373" s="12"/>
      <c r="B373" s="1" t="s">
        <v>275</v>
      </c>
      <c r="C373" s="278">
        <v>7500000</v>
      </c>
      <c r="D373" s="54"/>
      <c r="E373" s="54"/>
      <c r="F373" s="49">
        <f t="shared" si="29"/>
        <v>0</v>
      </c>
      <c r="G373" s="49">
        <f t="shared" si="30"/>
        <v>7500000</v>
      </c>
      <c r="H373" s="50"/>
    </row>
    <row r="374" spans="1:8" ht="25.5" x14ac:dyDescent="0.2">
      <c r="A374" s="12"/>
      <c r="B374" s="1" t="s">
        <v>146</v>
      </c>
      <c r="C374" s="278">
        <v>7500000</v>
      </c>
      <c r="D374" s="54"/>
      <c r="E374" s="54"/>
      <c r="F374" s="49">
        <f t="shared" si="29"/>
        <v>0</v>
      </c>
      <c r="G374" s="49">
        <f t="shared" si="30"/>
        <v>7500000</v>
      </c>
      <c r="H374" s="50"/>
    </row>
    <row r="375" spans="1:8" ht="25.5" x14ac:dyDescent="0.2">
      <c r="A375" s="12"/>
      <c r="B375" s="1" t="s">
        <v>276</v>
      </c>
      <c r="C375" s="278">
        <v>7500000</v>
      </c>
      <c r="D375" s="54"/>
      <c r="E375" s="54"/>
      <c r="F375" s="49">
        <f t="shared" si="29"/>
        <v>0</v>
      </c>
      <c r="G375" s="49">
        <f t="shared" si="30"/>
        <v>7500000</v>
      </c>
      <c r="H375" s="50"/>
    </row>
    <row r="376" spans="1:8" x14ac:dyDescent="0.2">
      <c r="A376" s="8" t="s">
        <v>174</v>
      </c>
      <c r="B376" s="2" t="s">
        <v>139</v>
      </c>
      <c r="C376" s="282">
        <f>SUM(C377:C380)</f>
        <v>71700000</v>
      </c>
      <c r="D376" s="208">
        <f>SUM(D377:D380)</f>
        <v>66951250</v>
      </c>
      <c r="E376" s="209">
        <f>SUM(E377:E380)</f>
        <v>0</v>
      </c>
      <c r="F376" s="102">
        <f t="shared" si="29"/>
        <v>66951250</v>
      </c>
      <c r="G376" s="102">
        <f t="shared" si="30"/>
        <v>4748750</v>
      </c>
      <c r="H376" s="103">
        <f t="shared" si="28"/>
        <v>93.376917712691778</v>
      </c>
    </row>
    <row r="377" spans="1:8" x14ac:dyDescent="0.2">
      <c r="A377" s="12"/>
      <c r="B377" s="1" t="s">
        <v>143</v>
      </c>
      <c r="C377" s="278">
        <v>31050000</v>
      </c>
      <c r="D377" s="54">
        <v>66951250</v>
      </c>
      <c r="E377" s="54"/>
      <c r="F377" s="49">
        <f t="shared" si="29"/>
        <v>66951250</v>
      </c>
      <c r="G377" s="49">
        <f t="shared" si="30"/>
        <v>-35901250</v>
      </c>
      <c r="H377" s="50">
        <f t="shared" si="28"/>
        <v>215.62399355877616</v>
      </c>
    </row>
    <row r="378" spans="1:8" x14ac:dyDescent="0.2">
      <c r="A378" s="12"/>
      <c r="B378" s="1" t="s">
        <v>147</v>
      </c>
      <c r="C378" s="278">
        <v>36600000</v>
      </c>
      <c r="D378" s="54"/>
      <c r="E378" s="54"/>
      <c r="F378" s="49">
        <f t="shared" si="29"/>
        <v>0</v>
      </c>
      <c r="G378" s="49">
        <f t="shared" si="30"/>
        <v>36600000</v>
      </c>
      <c r="H378" s="50">
        <f t="shared" si="28"/>
        <v>0</v>
      </c>
    </row>
    <row r="379" spans="1:8" x14ac:dyDescent="0.2">
      <c r="A379" s="12"/>
      <c r="B379" s="1" t="s">
        <v>195</v>
      </c>
      <c r="C379" s="278">
        <v>1350000</v>
      </c>
      <c r="D379" s="54"/>
      <c r="E379" s="54"/>
      <c r="F379" s="49">
        <f t="shared" si="29"/>
        <v>0</v>
      </c>
      <c r="G379" s="49">
        <f t="shared" si="30"/>
        <v>1350000</v>
      </c>
      <c r="H379" s="50">
        <f t="shared" si="28"/>
        <v>0</v>
      </c>
    </row>
    <row r="380" spans="1:8" ht="13.5" thickBot="1" x14ac:dyDescent="0.25">
      <c r="A380" s="14"/>
      <c r="B380" s="5" t="s">
        <v>142</v>
      </c>
      <c r="C380" s="278">
        <v>2700000</v>
      </c>
      <c r="D380" s="57"/>
      <c r="E380" s="57"/>
      <c r="F380" s="68">
        <f t="shared" si="29"/>
        <v>0</v>
      </c>
      <c r="G380" s="68">
        <f t="shared" si="30"/>
        <v>2700000</v>
      </c>
      <c r="H380" s="69">
        <f t="shared" ref="H380:H437" si="31">(C380-G380)/C380*100</f>
        <v>0</v>
      </c>
    </row>
    <row r="381" spans="1:8" ht="13.5" thickBot="1" x14ac:dyDescent="0.25">
      <c r="A381" s="24" t="s">
        <v>191</v>
      </c>
      <c r="B381" s="6" t="s">
        <v>190</v>
      </c>
      <c r="C381" s="285">
        <f>C382+C385+C392</f>
        <v>242150000</v>
      </c>
      <c r="D381" s="218">
        <f>D382+D385+D392</f>
        <v>92380000</v>
      </c>
      <c r="E381" s="219">
        <f>E382+E385+E392</f>
        <v>0</v>
      </c>
      <c r="F381" s="203">
        <f t="shared" si="29"/>
        <v>92380000</v>
      </c>
      <c r="G381" s="204">
        <f t="shared" si="30"/>
        <v>149770000</v>
      </c>
      <c r="H381" s="205">
        <f t="shared" si="31"/>
        <v>38.149907082386953</v>
      </c>
    </row>
    <row r="382" spans="1:8" x14ac:dyDescent="0.2">
      <c r="A382" s="23" t="s">
        <v>175</v>
      </c>
      <c r="B382" s="4" t="s">
        <v>140</v>
      </c>
      <c r="C382" s="283">
        <f>SUM(C383:C384)</f>
        <v>80100000</v>
      </c>
      <c r="D382" s="210">
        <f>SUM(D383:D384)</f>
        <v>30600000</v>
      </c>
      <c r="E382" s="211">
        <f>SUM(E383:E384)</f>
        <v>0</v>
      </c>
      <c r="F382" s="102">
        <f t="shared" si="29"/>
        <v>30600000</v>
      </c>
      <c r="G382" s="102">
        <f t="shared" si="30"/>
        <v>49500000</v>
      </c>
      <c r="H382" s="103">
        <f t="shared" si="31"/>
        <v>38.202247191011232</v>
      </c>
    </row>
    <row r="383" spans="1:8" x14ac:dyDescent="0.2">
      <c r="A383" s="12"/>
      <c r="B383" s="1" t="s">
        <v>277</v>
      </c>
      <c r="C383" s="278">
        <v>33300000</v>
      </c>
      <c r="D383" s="54"/>
      <c r="E383" s="54"/>
      <c r="F383" s="49">
        <f t="shared" si="29"/>
        <v>0</v>
      </c>
      <c r="G383" s="49">
        <f t="shared" si="30"/>
        <v>33300000</v>
      </c>
      <c r="H383" s="50"/>
    </row>
    <row r="384" spans="1:8" x14ac:dyDescent="0.2">
      <c r="A384" s="12"/>
      <c r="B384" s="1" t="s">
        <v>278</v>
      </c>
      <c r="C384" s="278">
        <v>46800000</v>
      </c>
      <c r="D384" s="54">
        <v>30600000</v>
      </c>
      <c r="E384" s="54"/>
      <c r="F384" s="49">
        <f t="shared" si="29"/>
        <v>30600000</v>
      </c>
      <c r="G384" s="49">
        <f t="shared" si="30"/>
        <v>16200000</v>
      </c>
      <c r="H384" s="50">
        <f t="shared" si="31"/>
        <v>65.384615384615387</v>
      </c>
    </row>
    <row r="385" spans="1:8" x14ac:dyDescent="0.2">
      <c r="A385" s="8" t="s">
        <v>133</v>
      </c>
      <c r="B385" s="2" t="s">
        <v>48</v>
      </c>
      <c r="C385" s="282">
        <f>SUM(C386:C391)</f>
        <v>68000000</v>
      </c>
      <c r="D385" s="208">
        <f>SUM(D386:D391)</f>
        <v>32650000</v>
      </c>
      <c r="E385" s="209">
        <f>SUM(E386:E391)</f>
        <v>0</v>
      </c>
      <c r="F385" s="102">
        <f t="shared" si="29"/>
        <v>32650000</v>
      </c>
      <c r="G385" s="102">
        <f t="shared" si="30"/>
        <v>35350000</v>
      </c>
      <c r="H385" s="103">
        <f t="shared" si="31"/>
        <v>48.014705882352942</v>
      </c>
    </row>
    <row r="386" spans="1:8" ht="25.5" x14ac:dyDescent="0.2">
      <c r="A386" s="12"/>
      <c r="B386" s="1" t="s">
        <v>279</v>
      </c>
      <c r="C386" s="278">
        <v>6000000</v>
      </c>
      <c r="D386" s="54">
        <v>5300000</v>
      </c>
      <c r="E386" s="55"/>
      <c r="F386" s="49">
        <f t="shared" si="29"/>
        <v>5300000</v>
      </c>
      <c r="G386" s="49">
        <f t="shared" si="30"/>
        <v>700000</v>
      </c>
      <c r="H386" s="50">
        <f t="shared" si="31"/>
        <v>88.333333333333329</v>
      </c>
    </row>
    <row r="387" spans="1:8" x14ac:dyDescent="0.2">
      <c r="A387" s="12"/>
      <c r="B387" s="1" t="s">
        <v>192</v>
      </c>
      <c r="C387" s="278">
        <v>15000000</v>
      </c>
      <c r="D387" s="54">
        <v>7000000</v>
      </c>
      <c r="E387" s="55"/>
      <c r="F387" s="49">
        <f t="shared" si="29"/>
        <v>7000000</v>
      </c>
      <c r="G387" s="49">
        <f t="shared" si="30"/>
        <v>8000000</v>
      </c>
      <c r="H387" s="50">
        <f t="shared" si="31"/>
        <v>46.666666666666664</v>
      </c>
    </row>
    <row r="388" spans="1:8" ht="25.5" x14ac:dyDescent="0.2">
      <c r="A388" s="12"/>
      <c r="B388" s="1" t="s">
        <v>274</v>
      </c>
      <c r="C388" s="278">
        <v>15000000</v>
      </c>
      <c r="D388" s="54">
        <v>7350000</v>
      </c>
      <c r="E388" s="55"/>
      <c r="F388" s="49">
        <f t="shared" si="29"/>
        <v>7350000</v>
      </c>
      <c r="G388" s="49">
        <f t="shared" si="30"/>
        <v>7650000</v>
      </c>
      <c r="H388" s="50">
        <f t="shared" si="31"/>
        <v>49</v>
      </c>
    </row>
    <row r="389" spans="1:8" ht="25.5" x14ac:dyDescent="0.2">
      <c r="A389" s="12"/>
      <c r="B389" s="1" t="s">
        <v>280</v>
      </c>
      <c r="C389" s="278">
        <v>2000000</v>
      </c>
      <c r="D389" s="54">
        <v>2000000</v>
      </c>
      <c r="E389" s="54"/>
      <c r="F389" s="49">
        <f t="shared" si="29"/>
        <v>2000000</v>
      </c>
      <c r="G389" s="49">
        <f t="shared" si="30"/>
        <v>0</v>
      </c>
      <c r="H389" s="50">
        <f t="shared" si="31"/>
        <v>100</v>
      </c>
    </row>
    <row r="390" spans="1:8" ht="25.5" x14ac:dyDescent="0.2">
      <c r="A390" s="12"/>
      <c r="B390" s="1" t="s">
        <v>146</v>
      </c>
      <c r="C390" s="278">
        <v>15000000</v>
      </c>
      <c r="D390" s="54">
        <v>4000000</v>
      </c>
      <c r="E390" s="55"/>
      <c r="F390" s="49">
        <f t="shared" si="29"/>
        <v>4000000</v>
      </c>
      <c r="G390" s="49">
        <f t="shared" si="30"/>
        <v>11000000</v>
      </c>
      <c r="H390" s="50">
        <f t="shared" si="31"/>
        <v>26.666666666666668</v>
      </c>
    </row>
    <row r="391" spans="1:8" ht="25.5" x14ac:dyDescent="0.2">
      <c r="A391" s="12"/>
      <c r="B391" s="1" t="s">
        <v>276</v>
      </c>
      <c r="C391" s="278">
        <v>15000000</v>
      </c>
      <c r="D391" s="54">
        <v>7000000</v>
      </c>
      <c r="E391" s="55"/>
      <c r="F391" s="49">
        <f t="shared" si="29"/>
        <v>7000000</v>
      </c>
      <c r="G391" s="49">
        <f t="shared" si="30"/>
        <v>8000000</v>
      </c>
      <c r="H391" s="50">
        <f t="shared" si="31"/>
        <v>46.666666666666664</v>
      </c>
    </row>
    <row r="392" spans="1:8" x14ac:dyDescent="0.2">
      <c r="A392" s="8" t="s">
        <v>174</v>
      </c>
      <c r="B392" s="2" t="s">
        <v>139</v>
      </c>
      <c r="C392" s="282">
        <f>SUM(C393:C396)</f>
        <v>94050000</v>
      </c>
      <c r="D392" s="208">
        <f>SUM(D393:D396)</f>
        <v>29130000</v>
      </c>
      <c r="E392" s="209">
        <f>SUM(E393:E396)</f>
        <v>0</v>
      </c>
      <c r="F392" s="102">
        <f t="shared" si="29"/>
        <v>29130000</v>
      </c>
      <c r="G392" s="102">
        <f t="shared" si="30"/>
        <v>64920000</v>
      </c>
      <c r="H392" s="103">
        <f t="shared" si="31"/>
        <v>30.972886762360446</v>
      </c>
    </row>
    <row r="393" spans="1:8" x14ac:dyDescent="0.2">
      <c r="A393" s="12"/>
      <c r="B393" s="1" t="s">
        <v>194</v>
      </c>
      <c r="C393" s="278">
        <v>30600000</v>
      </c>
      <c r="D393" s="54"/>
      <c r="E393" s="54"/>
      <c r="F393" s="49">
        <f t="shared" si="29"/>
        <v>0</v>
      </c>
      <c r="G393" s="49">
        <f t="shared" si="30"/>
        <v>30600000</v>
      </c>
      <c r="H393" s="50"/>
    </row>
    <row r="394" spans="1:8" x14ac:dyDescent="0.2">
      <c r="A394" s="12"/>
      <c r="B394" s="1" t="s">
        <v>281</v>
      </c>
      <c r="C394" s="278">
        <v>53550000</v>
      </c>
      <c r="D394" s="54">
        <v>27840000</v>
      </c>
      <c r="E394" s="55"/>
      <c r="F394" s="49">
        <f t="shared" si="29"/>
        <v>27840000</v>
      </c>
      <c r="G394" s="49">
        <f t="shared" si="30"/>
        <v>25710000</v>
      </c>
      <c r="H394" s="50">
        <f t="shared" si="31"/>
        <v>51.98879551820729</v>
      </c>
    </row>
    <row r="395" spans="1:8" x14ac:dyDescent="0.2">
      <c r="A395" s="12"/>
      <c r="B395" s="1" t="s">
        <v>195</v>
      </c>
      <c r="C395" s="278">
        <v>3600000</v>
      </c>
      <c r="D395" s="54">
        <v>990000</v>
      </c>
      <c r="E395" s="55"/>
      <c r="F395" s="49">
        <f t="shared" si="29"/>
        <v>990000</v>
      </c>
      <c r="G395" s="49">
        <f t="shared" si="30"/>
        <v>2610000</v>
      </c>
      <c r="H395" s="50">
        <f t="shared" si="31"/>
        <v>27.500000000000004</v>
      </c>
    </row>
    <row r="396" spans="1:8" ht="13.5" thickBot="1" x14ac:dyDescent="0.25">
      <c r="A396" s="14"/>
      <c r="B396" s="5" t="s">
        <v>142</v>
      </c>
      <c r="C396" s="278">
        <v>6300000</v>
      </c>
      <c r="D396" s="57">
        <v>300000</v>
      </c>
      <c r="E396" s="58"/>
      <c r="F396" s="68">
        <f t="shared" si="29"/>
        <v>300000</v>
      </c>
      <c r="G396" s="68">
        <f t="shared" si="30"/>
        <v>6000000</v>
      </c>
      <c r="H396" s="69">
        <f t="shared" si="31"/>
        <v>4.7619047619047619</v>
      </c>
    </row>
    <row r="397" spans="1:8" s="104" customFormat="1" ht="13.5" thickBot="1" x14ac:dyDescent="0.25">
      <c r="A397" s="24" t="s">
        <v>189</v>
      </c>
      <c r="B397" s="6" t="s">
        <v>188</v>
      </c>
      <c r="C397" s="285">
        <f>C398+C401+C408</f>
        <v>341225000</v>
      </c>
      <c r="D397" s="218">
        <f>D398+D401+D408</f>
        <v>118790000</v>
      </c>
      <c r="E397" s="219">
        <f>E398+E401+E408</f>
        <v>0</v>
      </c>
      <c r="F397" s="203">
        <f t="shared" si="29"/>
        <v>118790000</v>
      </c>
      <c r="G397" s="204">
        <f t="shared" si="30"/>
        <v>222435000</v>
      </c>
      <c r="H397" s="205">
        <f t="shared" si="31"/>
        <v>34.812806799032899</v>
      </c>
    </row>
    <row r="398" spans="1:8" x14ac:dyDescent="0.2">
      <c r="A398" s="23" t="s">
        <v>175</v>
      </c>
      <c r="B398" s="4" t="s">
        <v>140</v>
      </c>
      <c r="C398" s="283">
        <f>SUM(C399:C400)</f>
        <v>137400000</v>
      </c>
      <c r="D398" s="210">
        <f>SUM(D399:D400)</f>
        <v>66600000</v>
      </c>
      <c r="E398" s="211">
        <f>SUM(E399:E400)</f>
        <v>0</v>
      </c>
      <c r="F398" s="102">
        <f t="shared" si="29"/>
        <v>66600000</v>
      </c>
      <c r="G398" s="102">
        <f t="shared" si="30"/>
        <v>70800000</v>
      </c>
      <c r="H398" s="103">
        <f t="shared" si="31"/>
        <v>48.471615720524021</v>
      </c>
    </row>
    <row r="399" spans="1:8" x14ac:dyDescent="0.2">
      <c r="A399" s="12"/>
      <c r="B399" s="1" t="s">
        <v>282</v>
      </c>
      <c r="C399" s="278">
        <v>70800000</v>
      </c>
      <c r="D399" s="54"/>
      <c r="E399" s="55"/>
      <c r="F399" s="49">
        <f t="shared" si="29"/>
        <v>0</v>
      </c>
      <c r="G399" s="49">
        <f t="shared" si="30"/>
        <v>70800000</v>
      </c>
      <c r="H399" s="50">
        <f t="shared" si="31"/>
        <v>0</v>
      </c>
    </row>
    <row r="400" spans="1:8" x14ac:dyDescent="0.2">
      <c r="A400" s="12"/>
      <c r="B400" s="1" t="s">
        <v>266</v>
      </c>
      <c r="C400" s="278">
        <v>66600000</v>
      </c>
      <c r="D400" s="54">
        <v>66600000</v>
      </c>
      <c r="E400" s="55"/>
      <c r="F400" s="49">
        <f t="shared" si="29"/>
        <v>66600000</v>
      </c>
      <c r="G400" s="49">
        <f t="shared" si="30"/>
        <v>0</v>
      </c>
      <c r="H400" s="50">
        <f t="shared" si="31"/>
        <v>100</v>
      </c>
    </row>
    <row r="401" spans="1:8" x14ac:dyDescent="0.2">
      <c r="A401" s="8" t="s">
        <v>133</v>
      </c>
      <c r="B401" s="2" t="s">
        <v>48</v>
      </c>
      <c r="C401" s="282">
        <f>SUM(C402:C407)</f>
        <v>68000000</v>
      </c>
      <c r="D401" s="208">
        <f>SUM(D402:D407)</f>
        <v>10600000</v>
      </c>
      <c r="E401" s="209">
        <f>SUM(E402:E407)</f>
        <v>0</v>
      </c>
      <c r="F401" s="102">
        <f t="shared" si="29"/>
        <v>10600000</v>
      </c>
      <c r="G401" s="102">
        <f t="shared" si="30"/>
        <v>57400000</v>
      </c>
      <c r="H401" s="103">
        <f t="shared" si="31"/>
        <v>15.588235294117647</v>
      </c>
    </row>
    <row r="402" spans="1:8" ht="25.5" x14ac:dyDescent="0.2">
      <c r="A402" s="12"/>
      <c r="B402" s="1" t="s">
        <v>279</v>
      </c>
      <c r="C402" s="278">
        <v>4000000</v>
      </c>
      <c r="D402" s="54"/>
      <c r="E402" s="55"/>
      <c r="F402" s="49">
        <f t="shared" si="29"/>
        <v>0</v>
      </c>
      <c r="G402" s="49">
        <f t="shared" si="30"/>
        <v>4000000</v>
      </c>
      <c r="H402" s="50">
        <f t="shared" si="31"/>
        <v>0</v>
      </c>
    </row>
    <row r="403" spans="1:8" x14ac:dyDescent="0.2">
      <c r="A403" s="12"/>
      <c r="B403" s="1" t="s">
        <v>192</v>
      </c>
      <c r="C403" s="278">
        <v>10000000</v>
      </c>
      <c r="D403" s="54"/>
      <c r="E403" s="55"/>
      <c r="F403" s="49">
        <f t="shared" si="29"/>
        <v>0</v>
      </c>
      <c r="G403" s="49">
        <f t="shared" si="30"/>
        <v>10000000</v>
      </c>
      <c r="H403" s="50"/>
    </row>
    <row r="404" spans="1:8" ht="25.5" x14ac:dyDescent="0.2">
      <c r="A404" s="12"/>
      <c r="B404" s="1" t="s">
        <v>283</v>
      </c>
      <c r="C404" s="278">
        <v>10000000</v>
      </c>
      <c r="D404" s="54"/>
      <c r="E404" s="55"/>
      <c r="F404" s="49">
        <f t="shared" si="29"/>
        <v>0</v>
      </c>
      <c r="G404" s="49">
        <f t="shared" si="30"/>
        <v>10000000</v>
      </c>
      <c r="H404" s="50">
        <f t="shared" si="31"/>
        <v>0</v>
      </c>
    </row>
    <row r="405" spans="1:8" ht="25.5" x14ac:dyDescent="0.2">
      <c r="A405" s="12"/>
      <c r="B405" s="1" t="s">
        <v>284</v>
      </c>
      <c r="C405" s="278">
        <v>4000000</v>
      </c>
      <c r="D405" s="54">
        <v>800000</v>
      </c>
      <c r="E405" s="54"/>
      <c r="F405" s="49">
        <f t="shared" si="29"/>
        <v>800000</v>
      </c>
      <c r="G405" s="49">
        <f t="shared" si="30"/>
        <v>3200000</v>
      </c>
      <c r="H405" s="50">
        <f t="shared" si="31"/>
        <v>20</v>
      </c>
    </row>
    <row r="406" spans="1:8" ht="25.5" x14ac:dyDescent="0.2">
      <c r="A406" s="12"/>
      <c r="B406" s="1" t="s">
        <v>193</v>
      </c>
      <c r="C406" s="278">
        <v>20000000</v>
      </c>
      <c r="D406" s="54">
        <v>5200000</v>
      </c>
      <c r="E406" s="55"/>
      <c r="F406" s="49">
        <f t="shared" si="29"/>
        <v>5200000</v>
      </c>
      <c r="G406" s="49">
        <f t="shared" si="30"/>
        <v>14800000</v>
      </c>
      <c r="H406" s="50">
        <f t="shared" si="31"/>
        <v>26</v>
      </c>
    </row>
    <row r="407" spans="1:8" ht="25.5" x14ac:dyDescent="0.2">
      <c r="A407" s="12"/>
      <c r="B407" s="1" t="s">
        <v>276</v>
      </c>
      <c r="C407" s="278">
        <v>20000000</v>
      </c>
      <c r="D407" s="54">
        <v>4600000</v>
      </c>
      <c r="E407" s="55"/>
      <c r="F407" s="49">
        <f t="shared" si="29"/>
        <v>4600000</v>
      </c>
      <c r="G407" s="49">
        <f t="shared" si="30"/>
        <v>15400000</v>
      </c>
      <c r="H407" s="50">
        <f t="shared" si="31"/>
        <v>23</v>
      </c>
    </row>
    <row r="408" spans="1:8" x14ac:dyDescent="0.2">
      <c r="A408" s="8" t="s">
        <v>174</v>
      </c>
      <c r="B408" s="2" t="s">
        <v>139</v>
      </c>
      <c r="C408" s="282">
        <f>SUM(C409:C410)</f>
        <v>135825000</v>
      </c>
      <c r="D408" s="208">
        <f>SUM(D409:D410)</f>
        <v>41590000</v>
      </c>
      <c r="E408" s="209">
        <f>SUM(E409:E410)</f>
        <v>0</v>
      </c>
      <c r="F408" s="102">
        <f t="shared" si="29"/>
        <v>41590000</v>
      </c>
      <c r="G408" s="102">
        <f t="shared" si="30"/>
        <v>94235000</v>
      </c>
      <c r="H408" s="103">
        <f t="shared" si="31"/>
        <v>30.620283452972576</v>
      </c>
    </row>
    <row r="409" spans="1:8" x14ac:dyDescent="0.2">
      <c r="A409" s="12"/>
      <c r="B409" s="1" t="s">
        <v>201</v>
      </c>
      <c r="C409" s="278">
        <v>44250000</v>
      </c>
      <c r="D409" s="54"/>
      <c r="E409" s="54"/>
      <c r="F409" s="49">
        <f t="shared" si="29"/>
        <v>0</v>
      </c>
      <c r="G409" s="49">
        <f t="shared" si="30"/>
        <v>44250000</v>
      </c>
      <c r="H409" s="50"/>
    </row>
    <row r="410" spans="1:8" ht="13.5" thickBot="1" x14ac:dyDescent="0.25">
      <c r="A410" s="12"/>
      <c r="B410" s="1" t="s">
        <v>197</v>
      </c>
      <c r="C410" s="278">
        <v>91575000</v>
      </c>
      <c r="D410" s="54">
        <v>41590000</v>
      </c>
      <c r="E410" s="55"/>
      <c r="F410" s="49">
        <f t="shared" si="29"/>
        <v>41590000</v>
      </c>
      <c r="G410" s="49">
        <f t="shared" si="30"/>
        <v>49985000</v>
      </c>
      <c r="H410" s="50">
        <f t="shared" si="31"/>
        <v>45.416325416325414</v>
      </c>
    </row>
    <row r="411" spans="1:8" s="104" customFormat="1" ht="13.5" thickBot="1" x14ac:dyDescent="0.25">
      <c r="A411" s="24" t="s">
        <v>186</v>
      </c>
      <c r="B411" s="6" t="s">
        <v>187</v>
      </c>
      <c r="C411" s="285">
        <f>C412+C419</f>
        <v>212630000</v>
      </c>
      <c r="D411" s="218">
        <f>D412+D419</f>
        <v>64456400</v>
      </c>
      <c r="E411" s="218">
        <f>E412+E419</f>
        <v>0</v>
      </c>
      <c r="F411" s="203">
        <f t="shared" si="29"/>
        <v>64456400</v>
      </c>
      <c r="G411" s="204">
        <f t="shared" si="30"/>
        <v>148173600</v>
      </c>
      <c r="H411" s="205">
        <f t="shared" si="31"/>
        <v>30.313878568405212</v>
      </c>
    </row>
    <row r="412" spans="1:8" x14ac:dyDescent="0.2">
      <c r="A412" s="8" t="s">
        <v>133</v>
      </c>
      <c r="B412" s="2" t="s">
        <v>48</v>
      </c>
      <c r="C412" s="282">
        <f>SUM(C413:C418)</f>
        <v>44000000</v>
      </c>
      <c r="D412" s="208">
        <f>SUM(D413:D418)</f>
        <v>7500000</v>
      </c>
      <c r="E412" s="209">
        <f>SUM(E413:E418)</f>
        <v>0</v>
      </c>
      <c r="F412" s="102">
        <f t="shared" si="29"/>
        <v>7500000</v>
      </c>
      <c r="G412" s="102">
        <f t="shared" si="30"/>
        <v>36500000</v>
      </c>
      <c r="H412" s="103">
        <f t="shared" si="31"/>
        <v>17.045454545454543</v>
      </c>
    </row>
    <row r="413" spans="1:8" ht="25.5" x14ac:dyDescent="0.2">
      <c r="A413" s="12"/>
      <c r="B413" s="1" t="s">
        <v>285</v>
      </c>
      <c r="C413" s="278">
        <v>2000000</v>
      </c>
      <c r="D413" s="54"/>
      <c r="E413" s="55"/>
      <c r="F413" s="49">
        <f t="shared" si="29"/>
        <v>0</v>
      </c>
      <c r="G413" s="49">
        <f t="shared" si="30"/>
        <v>2000000</v>
      </c>
      <c r="H413" s="50">
        <f t="shared" si="31"/>
        <v>0</v>
      </c>
    </row>
    <row r="414" spans="1:8" x14ac:dyDescent="0.2">
      <c r="A414" s="12"/>
      <c r="B414" s="1" t="s">
        <v>202</v>
      </c>
      <c r="C414" s="278">
        <v>4000000</v>
      </c>
      <c r="D414" s="54"/>
      <c r="E414" s="55"/>
      <c r="F414" s="49">
        <f t="shared" si="29"/>
        <v>0</v>
      </c>
      <c r="G414" s="49">
        <f t="shared" si="30"/>
        <v>4000000</v>
      </c>
      <c r="H414" s="50">
        <f t="shared" si="31"/>
        <v>0</v>
      </c>
    </row>
    <row r="415" spans="1:8" ht="25.5" x14ac:dyDescent="0.2">
      <c r="A415" s="12"/>
      <c r="B415" s="1" t="s">
        <v>286</v>
      </c>
      <c r="C415" s="278">
        <v>12000000</v>
      </c>
      <c r="D415" s="54">
        <v>3900000</v>
      </c>
      <c r="E415" s="54"/>
      <c r="F415" s="49">
        <f t="shared" si="29"/>
        <v>3900000</v>
      </c>
      <c r="G415" s="49">
        <f t="shared" si="30"/>
        <v>8100000</v>
      </c>
      <c r="H415" s="50">
        <f t="shared" si="31"/>
        <v>32.5</v>
      </c>
    </row>
    <row r="416" spans="1:8" ht="25.5" x14ac:dyDescent="0.2">
      <c r="A416" s="12"/>
      <c r="B416" s="1" t="s">
        <v>284</v>
      </c>
      <c r="C416" s="278">
        <v>2000000</v>
      </c>
      <c r="D416" s="54"/>
      <c r="E416" s="55"/>
      <c r="F416" s="49">
        <f t="shared" si="29"/>
        <v>0</v>
      </c>
      <c r="G416" s="49">
        <f t="shared" si="30"/>
        <v>2000000</v>
      </c>
      <c r="H416" s="50">
        <f t="shared" si="31"/>
        <v>0</v>
      </c>
    </row>
    <row r="417" spans="1:8" ht="25.5" x14ac:dyDescent="0.2">
      <c r="A417" s="12"/>
      <c r="B417" s="1" t="s">
        <v>193</v>
      </c>
      <c r="C417" s="278">
        <v>4000000</v>
      </c>
      <c r="D417" s="54"/>
      <c r="E417" s="55"/>
      <c r="F417" s="49">
        <f t="shared" si="29"/>
        <v>0</v>
      </c>
      <c r="G417" s="49">
        <f t="shared" si="30"/>
        <v>4000000</v>
      </c>
      <c r="H417" s="50">
        <f t="shared" si="31"/>
        <v>0</v>
      </c>
    </row>
    <row r="418" spans="1:8" ht="25.5" x14ac:dyDescent="0.2">
      <c r="A418" s="12"/>
      <c r="B418" s="1" t="s">
        <v>276</v>
      </c>
      <c r="C418" s="278">
        <v>20000000</v>
      </c>
      <c r="D418" s="54">
        <v>3600000</v>
      </c>
      <c r="E418" s="55"/>
      <c r="F418" s="49">
        <f t="shared" si="29"/>
        <v>3600000</v>
      </c>
      <c r="G418" s="49">
        <f t="shared" si="30"/>
        <v>16400000</v>
      </c>
      <c r="H418" s="50">
        <f t="shared" si="31"/>
        <v>18</v>
      </c>
    </row>
    <row r="419" spans="1:8" x14ac:dyDescent="0.2">
      <c r="A419" s="8" t="s">
        <v>174</v>
      </c>
      <c r="B419" s="2" t="s">
        <v>139</v>
      </c>
      <c r="C419" s="282">
        <f>SUM(C420:C423)</f>
        <v>168630000</v>
      </c>
      <c r="D419" s="208">
        <f>SUM(D420:D423)</f>
        <v>56956400</v>
      </c>
      <c r="E419" s="209">
        <f>SUM(E420:E423)</f>
        <v>0</v>
      </c>
      <c r="F419" s="102">
        <f t="shared" si="29"/>
        <v>56956400</v>
      </c>
      <c r="G419" s="102">
        <f t="shared" si="30"/>
        <v>111673600</v>
      </c>
      <c r="H419" s="103">
        <f t="shared" si="31"/>
        <v>33.775959200616732</v>
      </c>
    </row>
    <row r="420" spans="1:8" x14ac:dyDescent="0.2">
      <c r="A420" s="12"/>
      <c r="B420" s="1" t="s">
        <v>287</v>
      </c>
      <c r="C420" s="278">
        <v>87360000</v>
      </c>
      <c r="D420" s="54">
        <v>12264000</v>
      </c>
      <c r="E420" s="54"/>
      <c r="F420" s="49">
        <f t="shared" ref="F420:F475" si="32">D420+E420</f>
        <v>12264000</v>
      </c>
      <c r="G420" s="49">
        <f t="shared" ref="G420:G475" si="33">C420-F420</f>
        <v>75096000</v>
      </c>
      <c r="H420" s="50">
        <f t="shared" si="31"/>
        <v>14.038461538461538</v>
      </c>
    </row>
    <row r="421" spans="1:8" x14ac:dyDescent="0.2">
      <c r="A421" s="12"/>
      <c r="B421" s="1" t="s">
        <v>197</v>
      </c>
      <c r="C421" s="278">
        <v>78300000</v>
      </c>
      <c r="D421" s="54">
        <v>44692400</v>
      </c>
      <c r="E421" s="55"/>
      <c r="F421" s="49">
        <f t="shared" si="32"/>
        <v>44692400</v>
      </c>
      <c r="G421" s="49">
        <f t="shared" si="33"/>
        <v>33607600</v>
      </c>
      <c r="H421" s="50">
        <f t="shared" si="31"/>
        <v>57.078416347381868</v>
      </c>
    </row>
    <row r="422" spans="1:8" x14ac:dyDescent="0.2">
      <c r="A422" s="12"/>
      <c r="B422" s="1" t="s">
        <v>288</v>
      </c>
      <c r="C422" s="278">
        <v>1050000</v>
      </c>
      <c r="D422" s="54"/>
      <c r="E422" s="55"/>
      <c r="F422" s="49">
        <f t="shared" si="32"/>
        <v>0</v>
      </c>
      <c r="G422" s="49">
        <f t="shared" si="33"/>
        <v>1050000</v>
      </c>
      <c r="H422" s="50">
        <f t="shared" si="31"/>
        <v>0</v>
      </c>
    </row>
    <row r="423" spans="1:8" ht="13.5" thickBot="1" x14ac:dyDescent="0.25">
      <c r="A423" s="14"/>
      <c r="B423" s="5" t="s">
        <v>204</v>
      </c>
      <c r="C423" s="278">
        <v>1920000</v>
      </c>
      <c r="D423" s="57"/>
      <c r="E423" s="58"/>
      <c r="F423" s="68">
        <f t="shared" si="32"/>
        <v>0</v>
      </c>
      <c r="G423" s="68">
        <f t="shared" si="33"/>
        <v>1920000</v>
      </c>
      <c r="H423" s="69">
        <f t="shared" si="31"/>
        <v>0</v>
      </c>
    </row>
    <row r="424" spans="1:8" ht="13.5" thickBot="1" x14ac:dyDescent="0.25">
      <c r="A424" s="24" t="s">
        <v>186</v>
      </c>
      <c r="B424" s="6" t="s">
        <v>185</v>
      </c>
      <c r="C424" s="285">
        <f>C425+C429+C436</f>
        <v>618360000</v>
      </c>
      <c r="D424" s="218">
        <f>D425+D429+D436</f>
        <v>151640000</v>
      </c>
      <c r="E424" s="219">
        <f>E425+E429+E436</f>
        <v>0</v>
      </c>
      <c r="F424" s="203">
        <f t="shared" si="32"/>
        <v>151640000</v>
      </c>
      <c r="G424" s="204">
        <f t="shared" si="33"/>
        <v>466720000</v>
      </c>
      <c r="H424" s="205">
        <f t="shared" si="31"/>
        <v>24.522931625590271</v>
      </c>
    </row>
    <row r="425" spans="1:8" x14ac:dyDescent="0.2">
      <c r="A425" s="23" t="s">
        <v>175</v>
      </c>
      <c r="B425" s="4" t="s">
        <v>140</v>
      </c>
      <c r="C425" s="283">
        <f>SUM(C426:C428)</f>
        <v>93600000</v>
      </c>
      <c r="D425" s="210">
        <f>SUM(D426:D428)</f>
        <v>56250000</v>
      </c>
      <c r="E425" s="211">
        <f>SUM(E426:E428)</f>
        <v>0</v>
      </c>
      <c r="F425" s="102">
        <f t="shared" si="32"/>
        <v>56250000</v>
      </c>
      <c r="G425" s="102">
        <f t="shared" si="33"/>
        <v>37350000</v>
      </c>
      <c r="H425" s="103">
        <f t="shared" si="31"/>
        <v>60.096153846153847</v>
      </c>
    </row>
    <row r="426" spans="1:8" x14ac:dyDescent="0.2">
      <c r="A426" s="12"/>
      <c r="B426" s="1" t="s">
        <v>196</v>
      </c>
      <c r="C426" s="278">
        <v>27300000</v>
      </c>
      <c r="D426" s="54">
        <v>5850000</v>
      </c>
      <c r="E426" s="55"/>
      <c r="F426" s="49">
        <f t="shared" si="32"/>
        <v>5850000</v>
      </c>
      <c r="G426" s="49">
        <f t="shared" si="33"/>
        <v>21450000</v>
      </c>
      <c r="H426" s="50">
        <f t="shared" si="31"/>
        <v>21.428571428571427</v>
      </c>
    </row>
    <row r="427" spans="1:8" x14ac:dyDescent="0.2">
      <c r="A427" s="12"/>
      <c r="B427" s="1" t="s">
        <v>289</v>
      </c>
      <c r="C427" s="278">
        <v>35100000</v>
      </c>
      <c r="D427" s="54">
        <v>34950000</v>
      </c>
      <c r="E427" s="55"/>
      <c r="F427" s="49">
        <f t="shared" si="32"/>
        <v>34950000</v>
      </c>
      <c r="G427" s="49">
        <f t="shared" si="33"/>
        <v>150000</v>
      </c>
      <c r="H427" s="50">
        <f t="shared" si="31"/>
        <v>99.572649572649567</v>
      </c>
    </row>
    <row r="428" spans="1:8" x14ac:dyDescent="0.2">
      <c r="A428" s="12"/>
      <c r="B428" s="1" t="s">
        <v>203</v>
      </c>
      <c r="C428" s="278">
        <v>31200000</v>
      </c>
      <c r="D428" s="54">
        <v>15450000</v>
      </c>
      <c r="E428" s="54"/>
      <c r="F428" s="49">
        <f t="shared" si="32"/>
        <v>15450000</v>
      </c>
      <c r="G428" s="49">
        <f t="shared" si="33"/>
        <v>15750000</v>
      </c>
      <c r="H428" s="50">
        <f t="shared" si="31"/>
        <v>49.519230769230774</v>
      </c>
    </row>
    <row r="429" spans="1:8" s="104" customFormat="1" x14ac:dyDescent="0.2">
      <c r="A429" s="8" t="s">
        <v>133</v>
      </c>
      <c r="B429" s="2" t="s">
        <v>48</v>
      </c>
      <c r="C429" s="282">
        <f>SUM(C430:C435)</f>
        <v>89000000</v>
      </c>
      <c r="D429" s="208">
        <f>SUM(D430:D435)</f>
        <v>26100000</v>
      </c>
      <c r="E429" s="209">
        <f>SUM(E430:E435)</f>
        <v>0</v>
      </c>
      <c r="F429" s="102">
        <f t="shared" si="32"/>
        <v>26100000</v>
      </c>
      <c r="G429" s="102">
        <f t="shared" si="33"/>
        <v>62900000</v>
      </c>
      <c r="H429" s="103">
        <f t="shared" si="31"/>
        <v>29.325842696629213</v>
      </c>
    </row>
    <row r="430" spans="1:8" ht="25.5" x14ac:dyDescent="0.2">
      <c r="A430" s="10"/>
      <c r="B430" s="3" t="s">
        <v>279</v>
      </c>
      <c r="C430" s="278">
        <v>9000000</v>
      </c>
      <c r="D430" s="54">
        <v>1200000</v>
      </c>
      <c r="E430" s="55"/>
      <c r="F430" s="49">
        <f t="shared" si="32"/>
        <v>1200000</v>
      </c>
      <c r="G430" s="49">
        <f t="shared" si="33"/>
        <v>7800000</v>
      </c>
      <c r="H430" s="50">
        <f t="shared" si="31"/>
        <v>13.333333333333334</v>
      </c>
    </row>
    <row r="431" spans="1:8" x14ac:dyDescent="0.2">
      <c r="A431" s="10"/>
      <c r="B431" s="3" t="s">
        <v>192</v>
      </c>
      <c r="C431" s="278">
        <v>4000000</v>
      </c>
      <c r="D431" s="54">
        <v>1500000</v>
      </c>
      <c r="E431" s="54"/>
      <c r="F431" s="49">
        <f t="shared" si="32"/>
        <v>1500000</v>
      </c>
      <c r="G431" s="49">
        <f t="shared" si="33"/>
        <v>2500000</v>
      </c>
      <c r="H431" s="50">
        <f t="shared" si="31"/>
        <v>37.5</v>
      </c>
    </row>
    <row r="432" spans="1:8" ht="25.5" x14ac:dyDescent="0.2">
      <c r="A432" s="10"/>
      <c r="B432" s="3" t="s">
        <v>274</v>
      </c>
      <c r="C432" s="278">
        <v>20000000</v>
      </c>
      <c r="D432" s="54">
        <v>3600000</v>
      </c>
      <c r="E432" s="55"/>
      <c r="F432" s="49">
        <f t="shared" si="32"/>
        <v>3600000</v>
      </c>
      <c r="G432" s="49">
        <f t="shared" si="33"/>
        <v>16400000</v>
      </c>
      <c r="H432" s="50">
        <f t="shared" si="31"/>
        <v>18</v>
      </c>
    </row>
    <row r="433" spans="1:8" ht="25.5" x14ac:dyDescent="0.2">
      <c r="A433" s="10"/>
      <c r="B433" s="3" t="s">
        <v>284</v>
      </c>
      <c r="C433" s="278">
        <v>18000000</v>
      </c>
      <c r="D433" s="54">
        <v>3600000</v>
      </c>
      <c r="E433" s="54"/>
      <c r="F433" s="49">
        <f t="shared" si="32"/>
        <v>3600000</v>
      </c>
      <c r="G433" s="49">
        <f t="shared" si="33"/>
        <v>14400000</v>
      </c>
      <c r="H433" s="50">
        <f t="shared" si="31"/>
        <v>20</v>
      </c>
    </row>
    <row r="434" spans="1:8" ht="25.5" x14ac:dyDescent="0.2">
      <c r="A434" s="10"/>
      <c r="B434" s="3" t="s">
        <v>200</v>
      </c>
      <c r="C434" s="278">
        <v>8000000</v>
      </c>
      <c r="D434" s="54">
        <v>5200000</v>
      </c>
      <c r="E434" s="55"/>
      <c r="F434" s="49">
        <f t="shared" si="32"/>
        <v>5200000</v>
      </c>
      <c r="G434" s="49">
        <f t="shared" si="33"/>
        <v>2800000</v>
      </c>
      <c r="H434" s="50">
        <f t="shared" si="31"/>
        <v>65</v>
      </c>
    </row>
    <row r="435" spans="1:8" ht="25.5" x14ac:dyDescent="0.2">
      <c r="A435" s="10"/>
      <c r="B435" s="3" t="s">
        <v>290</v>
      </c>
      <c r="C435" s="278">
        <v>30000000</v>
      </c>
      <c r="D435" s="54">
        <v>11000000</v>
      </c>
      <c r="E435" s="54"/>
      <c r="F435" s="49">
        <f t="shared" si="32"/>
        <v>11000000</v>
      </c>
      <c r="G435" s="49">
        <f t="shared" si="33"/>
        <v>19000000</v>
      </c>
      <c r="H435" s="50">
        <f t="shared" si="31"/>
        <v>36.666666666666664</v>
      </c>
    </row>
    <row r="436" spans="1:8" x14ac:dyDescent="0.2">
      <c r="A436" s="11" t="s">
        <v>174</v>
      </c>
      <c r="B436" s="7" t="s">
        <v>139</v>
      </c>
      <c r="C436" s="282">
        <f>SUM(C437:C439)</f>
        <v>435760000</v>
      </c>
      <c r="D436" s="208">
        <f>SUM(D437:D439)</f>
        <v>69290000</v>
      </c>
      <c r="E436" s="209">
        <f>SUM(E437:E439)</f>
        <v>0</v>
      </c>
      <c r="F436" s="102">
        <f t="shared" si="32"/>
        <v>69290000</v>
      </c>
      <c r="G436" s="102">
        <f t="shared" si="33"/>
        <v>366470000</v>
      </c>
      <c r="H436" s="103">
        <f t="shared" si="31"/>
        <v>15.900954653937948</v>
      </c>
    </row>
    <row r="437" spans="1:8" x14ac:dyDescent="0.2">
      <c r="A437" s="10"/>
      <c r="B437" s="3" t="s">
        <v>291</v>
      </c>
      <c r="C437" s="278">
        <v>152880000</v>
      </c>
      <c r="D437" s="54">
        <v>35700000</v>
      </c>
      <c r="E437" s="54"/>
      <c r="F437" s="49">
        <f t="shared" si="32"/>
        <v>35700000</v>
      </c>
      <c r="G437" s="49">
        <f t="shared" si="33"/>
        <v>117180000</v>
      </c>
      <c r="H437" s="50">
        <f t="shared" si="31"/>
        <v>23.35164835164835</v>
      </c>
    </row>
    <row r="438" spans="1:8" x14ac:dyDescent="0.2">
      <c r="A438" s="12"/>
      <c r="B438" s="1" t="s">
        <v>292</v>
      </c>
      <c r="C438" s="278">
        <v>149760000</v>
      </c>
      <c r="D438" s="54"/>
      <c r="E438" s="55"/>
      <c r="F438" s="49">
        <f t="shared" si="32"/>
        <v>0</v>
      </c>
      <c r="G438" s="49">
        <f t="shared" si="33"/>
        <v>149760000</v>
      </c>
      <c r="H438" s="50"/>
    </row>
    <row r="439" spans="1:8" ht="13.5" thickBot="1" x14ac:dyDescent="0.25">
      <c r="A439" s="14"/>
      <c r="B439" s="5" t="s">
        <v>293</v>
      </c>
      <c r="C439" s="278">
        <v>133120000</v>
      </c>
      <c r="D439" s="57">
        <v>33590000</v>
      </c>
      <c r="E439" s="57"/>
      <c r="F439" s="68">
        <f t="shared" si="32"/>
        <v>33590000</v>
      </c>
      <c r="G439" s="68">
        <f t="shared" si="33"/>
        <v>99530000</v>
      </c>
      <c r="H439" s="69">
        <f t="shared" ref="H439:H492" si="34">(C439-G439)/C439*100</f>
        <v>25.232872596153843</v>
      </c>
    </row>
    <row r="440" spans="1:8" ht="13.5" thickBot="1" x14ac:dyDescent="0.25">
      <c r="A440" s="24" t="s">
        <v>184</v>
      </c>
      <c r="B440" s="6" t="s">
        <v>176</v>
      </c>
      <c r="C440" s="285">
        <f>C441+C448</f>
        <v>215960000</v>
      </c>
      <c r="D440" s="218">
        <f>D441+D448</f>
        <v>32130000</v>
      </c>
      <c r="E440" s="218">
        <f>E441+E448</f>
        <v>0</v>
      </c>
      <c r="F440" s="203">
        <f t="shared" si="32"/>
        <v>32130000</v>
      </c>
      <c r="G440" s="204">
        <f t="shared" si="33"/>
        <v>183830000</v>
      </c>
      <c r="H440" s="205">
        <f t="shared" si="34"/>
        <v>14.877755139840712</v>
      </c>
    </row>
    <row r="441" spans="1:8" x14ac:dyDescent="0.2">
      <c r="A441" s="8" t="s">
        <v>133</v>
      </c>
      <c r="B441" s="2" t="s">
        <v>48</v>
      </c>
      <c r="C441" s="282">
        <f>SUM(C442:C447)</f>
        <v>35000000</v>
      </c>
      <c r="D441" s="208">
        <f>SUM(D442:D447)</f>
        <v>5000000</v>
      </c>
      <c r="E441" s="209">
        <f>SUM(E442:E447)</f>
        <v>0</v>
      </c>
      <c r="F441" s="102">
        <f t="shared" si="32"/>
        <v>5000000</v>
      </c>
      <c r="G441" s="102">
        <f t="shared" si="33"/>
        <v>30000000</v>
      </c>
      <c r="H441" s="103">
        <f t="shared" si="34"/>
        <v>14.285714285714285</v>
      </c>
    </row>
    <row r="442" spans="1:8" ht="25.5" x14ac:dyDescent="0.2">
      <c r="A442" s="12"/>
      <c r="B442" s="1" t="s">
        <v>279</v>
      </c>
      <c r="C442" s="278">
        <v>3500000</v>
      </c>
      <c r="D442" s="54"/>
      <c r="E442" s="55"/>
      <c r="F442" s="49">
        <f t="shared" si="32"/>
        <v>0</v>
      </c>
      <c r="G442" s="49">
        <f t="shared" si="33"/>
        <v>3500000</v>
      </c>
      <c r="H442" s="50">
        <f t="shared" si="34"/>
        <v>0</v>
      </c>
    </row>
    <row r="443" spans="1:8" x14ac:dyDescent="0.2">
      <c r="A443" s="12"/>
      <c r="B443" s="1" t="s">
        <v>294</v>
      </c>
      <c r="C443" s="278">
        <v>3500000</v>
      </c>
      <c r="D443" s="54"/>
      <c r="E443" s="54"/>
      <c r="F443" s="49">
        <f t="shared" si="32"/>
        <v>0</v>
      </c>
      <c r="G443" s="49">
        <f t="shared" si="33"/>
        <v>3500000</v>
      </c>
      <c r="H443" s="50">
        <f t="shared" si="34"/>
        <v>0</v>
      </c>
    </row>
    <row r="444" spans="1:8" ht="25.5" x14ac:dyDescent="0.2">
      <c r="A444" s="12"/>
      <c r="B444" s="1" t="s">
        <v>295</v>
      </c>
      <c r="C444" s="278">
        <v>7000000</v>
      </c>
      <c r="D444" s="54">
        <v>3000000</v>
      </c>
      <c r="E444" s="55"/>
      <c r="F444" s="49">
        <f t="shared" si="32"/>
        <v>3000000</v>
      </c>
      <c r="G444" s="49">
        <f t="shared" si="33"/>
        <v>4000000</v>
      </c>
      <c r="H444" s="50">
        <f t="shared" si="34"/>
        <v>42.857142857142854</v>
      </c>
    </row>
    <row r="445" spans="1:8" ht="25.5" x14ac:dyDescent="0.2">
      <c r="A445" s="12"/>
      <c r="B445" s="1" t="s">
        <v>284</v>
      </c>
      <c r="C445" s="278">
        <v>3500000</v>
      </c>
      <c r="D445" s="221"/>
      <c r="E445" s="54"/>
      <c r="F445" s="49">
        <f t="shared" si="32"/>
        <v>0</v>
      </c>
      <c r="G445" s="49">
        <f t="shared" si="33"/>
        <v>3500000</v>
      </c>
      <c r="H445" s="50">
        <f t="shared" si="34"/>
        <v>0</v>
      </c>
    </row>
    <row r="446" spans="1:8" ht="25.5" x14ac:dyDescent="0.2">
      <c r="A446" s="12"/>
      <c r="B446" s="1" t="s">
        <v>200</v>
      </c>
      <c r="C446" s="278">
        <v>3500000</v>
      </c>
      <c r="D446" s="54"/>
      <c r="E446" s="55"/>
      <c r="F446" s="49">
        <f t="shared" si="32"/>
        <v>0</v>
      </c>
      <c r="G446" s="49">
        <f t="shared" si="33"/>
        <v>3500000</v>
      </c>
      <c r="H446" s="50">
        <f t="shared" si="34"/>
        <v>0</v>
      </c>
    </row>
    <row r="447" spans="1:8" ht="25.5" x14ac:dyDescent="0.2">
      <c r="A447" s="12"/>
      <c r="B447" s="1" t="s">
        <v>290</v>
      </c>
      <c r="C447" s="278">
        <v>14000000</v>
      </c>
      <c r="D447" s="54">
        <v>2000000</v>
      </c>
      <c r="E447" s="54"/>
      <c r="F447" s="49">
        <f t="shared" si="32"/>
        <v>2000000</v>
      </c>
      <c r="G447" s="49">
        <f t="shared" si="33"/>
        <v>12000000</v>
      </c>
      <c r="H447" s="50">
        <f t="shared" si="34"/>
        <v>14.285714285714285</v>
      </c>
    </row>
    <row r="448" spans="1:8" x14ac:dyDescent="0.2">
      <c r="A448" s="8" t="s">
        <v>174</v>
      </c>
      <c r="B448" s="2" t="s">
        <v>139</v>
      </c>
      <c r="C448" s="282">
        <f>SUM(C449:C453)</f>
        <v>180960000</v>
      </c>
      <c r="D448" s="208">
        <f>SUM(D449:D453)</f>
        <v>27130000</v>
      </c>
      <c r="E448" s="209">
        <f>SUM(E449:E453)</f>
        <v>0</v>
      </c>
      <c r="F448" s="102">
        <f t="shared" si="32"/>
        <v>27130000</v>
      </c>
      <c r="G448" s="102">
        <f t="shared" si="33"/>
        <v>153830000</v>
      </c>
      <c r="H448" s="103">
        <f t="shared" si="34"/>
        <v>14.992263483642795</v>
      </c>
    </row>
    <row r="449" spans="1:8" x14ac:dyDescent="0.2">
      <c r="A449" s="12"/>
      <c r="B449" s="1" t="s">
        <v>198</v>
      </c>
      <c r="C449" s="278">
        <v>1440000</v>
      </c>
      <c r="D449" s="54">
        <v>187500</v>
      </c>
      <c r="E449" s="54"/>
      <c r="F449" s="49">
        <f t="shared" si="32"/>
        <v>187500</v>
      </c>
      <c r="G449" s="49">
        <f t="shared" si="33"/>
        <v>1252500</v>
      </c>
      <c r="H449" s="50">
        <f t="shared" si="34"/>
        <v>13.020833333333334</v>
      </c>
    </row>
    <row r="450" spans="1:8" x14ac:dyDescent="0.2">
      <c r="A450" s="12"/>
      <c r="B450" s="1" t="s">
        <v>142</v>
      </c>
      <c r="C450" s="278">
        <v>2400000</v>
      </c>
      <c r="D450" s="54"/>
      <c r="E450" s="55"/>
      <c r="F450" s="49">
        <f t="shared" si="32"/>
        <v>0</v>
      </c>
      <c r="G450" s="49">
        <f t="shared" si="33"/>
        <v>2400000</v>
      </c>
      <c r="H450" s="50">
        <f t="shared" si="34"/>
        <v>0</v>
      </c>
    </row>
    <row r="451" spans="1:8" x14ac:dyDescent="0.2">
      <c r="A451" s="12"/>
      <c r="B451" s="1" t="s">
        <v>143</v>
      </c>
      <c r="C451" s="278">
        <v>59400000</v>
      </c>
      <c r="D451" s="222">
        <v>16214500</v>
      </c>
      <c r="E451" s="223"/>
      <c r="F451" s="49">
        <f t="shared" si="32"/>
        <v>16214500</v>
      </c>
      <c r="G451" s="49">
        <f t="shared" si="33"/>
        <v>43185500</v>
      </c>
      <c r="H451" s="50">
        <f t="shared" si="34"/>
        <v>27.297138047138048</v>
      </c>
    </row>
    <row r="452" spans="1:8" x14ac:dyDescent="0.2">
      <c r="A452" s="12"/>
      <c r="B452" s="1" t="s">
        <v>281</v>
      </c>
      <c r="C452" s="278">
        <v>48600000</v>
      </c>
      <c r="D452" s="224">
        <v>10728000</v>
      </c>
      <c r="E452" s="224"/>
      <c r="F452" s="49">
        <f t="shared" si="32"/>
        <v>10728000</v>
      </c>
      <c r="G452" s="49">
        <f t="shared" si="33"/>
        <v>37872000</v>
      </c>
      <c r="H452" s="50">
        <f t="shared" si="34"/>
        <v>22.074074074074073</v>
      </c>
    </row>
    <row r="453" spans="1:8" ht="13.5" customHeight="1" thickBot="1" x14ac:dyDescent="0.25">
      <c r="A453" s="14"/>
      <c r="B453" s="5" t="s">
        <v>296</v>
      </c>
      <c r="C453" s="278">
        <v>69120000</v>
      </c>
      <c r="D453" s="225"/>
      <c r="E453" s="225"/>
      <c r="F453" s="68">
        <f t="shared" si="32"/>
        <v>0</v>
      </c>
      <c r="G453" s="68">
        <f t="shared" si="33"/>
        <v>69120000</v>
      </c>
      <c r="H453" s="69"/>
    </row>
    <row r="454" spans="1:8" ht="13.5" customHeight="1" thickBot="1" x14ac:dyDescent="0.25">
      <c r="A454" s="24" t="s">
        <v>183</v>
      </c>
      <c r="B454" s="6" t="s">
        <v>182</v>
      </c>
      <c r="C454" s="285">
        <f>C455+C457+C464</f>
        <v>459000000</v>
      </c>
      <c r="D454" s="218">
        <f>D455+D457+D464</f>
        <v>288535000</v>
      </c>
      <c r="E454" s="219">
        <f>E455+E457+E464</f>
        <v>0</v>
      </c>
      <c r="F454" s="203">
        <f t="shared" si="32"/>
        <v>288535000</v>
      </c>
      <c r="G454" s="204">
        <f t="shared" si="33"/>
        <v>170465000</v>
      </c>
      <c r="H454" s="205">
        <f t="shared" si="34"/>
        <v>62.86165577342048</v>
      </c>
    </row>
    <row r="455" spans="1:8" x14ac:dyDescent="0.2">
      <c r="A455" s="23" t="s">
        <v>175</v>
      </c>
      <c r="B455" s="4" t="s">
        <v>140</v>
      </c>
      <c r="C455" s="283">
        <f>SUM(C456:C456)</f>
        <v>39000000</v>
      </c>
      <c r="D455" s="210">
        <f>SUM(D456:D456)</f>
        <v>32000000</v>
      </c>
      <c r="E455" s="211">
        <f>SUM(E456:E456)</f>
        <v>0</v>
      </c>
      <c r="F455" s="102">
        <f t="shared" si="32"/>
        <v>32000000</v>
      </c>
      <c r="G455" s="102">
        <f t="shared" si="33"/>
        <v>7000000</v>
      </c>
      <c r="H455" s="103">
        <f t="shared" si="34"/>
        <v>82.051282051282044</v>
      </c>
    </row>
    <row r="456" spans="1:8" x14ac:dyDescent="0.2">
      <c r="A456" s="12"/>
      <c r="B456" s="1" t="s">
        <v>205</v>
      </c>
      <c r="C456" s="278">
        <v>39000000</v>
      </c>
      <c r="D456" s="54">
        <v>32000000</v>
      </c>
      <c r="E456" s="226"/>
      <c r="F456" s="49">
        <f t="shared" si="32"/>
        <v>32000000</v>
      </c>
      <c r="G456" s="49">
        <f t="shared" si="33"/>
        <v>7000000</v>
      </c>
      <c r="H456" s="50">
        <f t="shared" si="34"/>
        <v>82.051282051282044</v>
      </c>
    </row>
    <row r="457" spans="1:8" x14ac:dyDescent="0.2">
      <c r="A457" s="8" t="s">
        <v>133</v>
      </c>
      <c r="B457" s="2" t="s">
        <v>48</v>
      </c>
      <c r="C457" s="282">
        <f>SUM(C458:C463)</f>
        <v>69000000</v>
      </c>
      <c r="D457" s="208">
        <f>SUM(D458:D463)</f>
        <v>11200000</v>
      </c>
      <c r="E457" s="209">
        <f>SUM(E458:E463)</f>
        <v>0</v>
      </c>
      <c r="F457" s="102">
        <f t="shared" si="32"/>
        <v>11200000</v>
      </c>
      <c r="G457" s="102">
        <f t="shared" si="33"/>
        <v>57800000</v>
      </c>
      <c r="H457" s="103">
        <f t="shared" si="34"/>
        <v>16.231884057971012</v>
      </c>
    </row>
    <row r="458" spans="1:8" ht="25.5" x14ac:dyDescent="0.2">
      <c r="A458" s="12"/>
      <c r="B458" s="1" t="s">
        <v>297</v>
      </c>
      <c r="C458" s="278">
        <v>6000000</v>
      </c>
      <c r="D458" s="54">
        <v>1100000</v>
      </c>
      <c r="E458" s="227"/>
      <c r="F458" s="49">
        <f t="shared" si="32"/>
        <v>1100000</v>
      </c>
      <c r="G458" s="49">
        <f t="shared" si="33"/>
        <v>4900000</v>
      </c>
      <c r="H458" s="50">
        <f t="shared" si="34"/>
        <v>18.333333333333332</v>
      </c>
    </row>
    <row r="459" spans="1:8" x14ac:dyDescent="0.2">
      <c r="A459" s="12"/>
      <c r="B459" s="1" t="s">
        <v>145</v>
      </c>
      <c r="C459" s="278">
        <v>6000000</v>
      </c>
      <c r="D459" s="54"/>
      <c r="E459" s="226"/>
      <c r="F459" s="49">
        <f t="shared" si="32"/>
        <v>0</v>
      </c>
      <c r="G459" s="49">
        <f t="shared" si="33"/>
        <v>6000000</v>
      </c>
      <c r="H459" s="50"/>
    </row>
    <row r="460" spans="1:8" ht="25.5" x14ac:dyDescent="0.2">
      <c r="A460" s="10"/>
      <c r="B460" s="3" t="s">
        <v>298</v>
      </c>
      <c r="C460" s="278">
        <v>27000000</v>
      </c>
      <c r="D460" s="54">
        <v>9000000</v>
      </c>
      <c r="E460" s="53"/>
      <c r="F460" s="49">
        <f t="shared" si="32"/>
        <v>9000000</v>
      </c>
      <c r="G460" s="49">
        <f t="shared" si="33"/>
        <v>18000000</v>
      </c>
      <c r="H460" s="50">
        <f t="shared" si="34"/>
        <v>33.333333333333329</v>
      </c>
    </row>
    <row r="461" spans="1:8" ht="25.5" x14ac:dyDescent="0.2">
      <c r="A461" s="10"/>
      <c r="B461" s="3" t="s">
        <v>299</v>
      </c>
      <c r="C461" s="278">
        <v>4500000</v>
      </c>
      <c r="D461" s="54"/>
      <c r="E461" s="226"/>
      <c r="F461" s="49">
        <f t="shared" si="32"/>
        <v>0</v>
      </c>
      <c r="G461" s="49">
        <f t="shared" si="33"/>
        <v>4500000</v>
      </c>
      <c r="H461" s="50"/>
    </row>
    <row r="462" spans="1:8" ht="25.5" x14ac:dyDescent="0.2">
      <c r="A462" s="10"/>
      <c r="B462" s="3" t="s">
        <v>193</v>
      </c>
      <c r="C462" s="278">
        <v>4500000</v>
      </c>
      <c r="D462" s="54"/>
      <c r="E462" s="226"/>
      <c r="F462" s="49">
        <f t="shared" si="32"/>
        <v>0</v>
      </c>
      <c r="G462" s="49">
        <f t="shared" si="33"/>
        <v>4500000</v>
      </c>
      <c r="H462" s="50"/>
    </row>
    <row r="463" spans="1:8" ht="25.5" x14ac:dyDescent="0.2">
      <c r="A463" s="10"/>
      <c r="B463" s="3" t="s">
        <v>300</v>
      </c>
      <c r="C463" s="278">
        <v>21000000</v>
      </c>
      <c r="D463" s="228">
        <v>1100000</v>
      </c>
      <c r="E463" s="229"/>
      <c r="F463" s="49">
        <f t="shared" si="32"/>
        <v>1100000</v>
      </c>
      <c r="G463" s="49">
        <f t="shared" si="33"/>
        <v>19900000</v>
      </c>
      <c r="H463" s="50">
        <f t="shared" si="34"/>
        <v>5.2380952380952381</v>
      </c>
    </row>
    <row r="464" spans="1:8" x14ac:dyDescent="0.2">
      <c r="A464" s="11" t="s">
        <v>174</v>
      </c>
      <c r="B464" s="7" t="s">
        <v>139</v>
      </c>
      <c r="C464" s="282">
        <f>SUM(C465:C465)</f>
        <v>351000000</v>
      </c>
      <c r="D464" s="208">
        <f>SUM(D465:D465)</f>
        <v>245335000</v>
      </c>
      <c r="E464" s="209">
        <f>SUM(E465:E465)</f>
        <v>0</v>
      </c>
      <c r="F464" s="230">
        <f t="shared" si="32"/>
        <v>245335000</v>
      </c>
      <c r="G464" s="230">
        <f t="shared" si="33"/>
        <v>105665000</v>
      </c>
      <c r="H464" s="231">
        <f t="shared" si="34"/>
        <v>69.896011396011389</v>
      </c>
    </row>
    <row r="465" spans="1:8" ht="13.5" thickBot="1" x14ac:dyDescent="0.25">
      <c r="A465" s="10"/>
      <c r="B465" s="3" t="s">
        <v>206</v>
      </c>
      <c r="C465" s="278">
        <v>351000000</v>
      </c>
      <c r="D465" s="228">
        <v>245335000</v>
      </c>
      <c r="E465" s="232"/>
      <c r="F465" s="49">
        <f t="shared" si="32"/>
        <v>245335000</v>
      </c>
      <c r="G465" s="49">
        <f t="shared" si="33"/>
        <v>105665000</v>
      </c>
      <c r="H465" s="50">
        <f t="shared" si="34"/>
        <v>69.896011396011389</v>
      </c>
    </row>
    <row r="466" spans="1:8" ht="13.5" thickBot="1" x14ac:dyDescent="0.25">
      <c r="A466" s="24" t="s">
        <v>181</v>
      </c>
      <c r="B466" s="6" t="s">
        <v>180</v>
      </c>
      <c r="C466" s="285">
        <f>C467+C469+C471+C478</f>
        <v>33385000</v>
      </c>
      <c r="D466" s="218">
        <f>D467+D469+D471+D478</f>
        <v>26636000</v>
      </c>
      <c r="E466" s="219">
        <f>E467+E469+E471+E478</f>
        <v>0</v>
      </c>
      <c r="F466" s="203">
        <f t="shared" si="32"/>
        <v>26636000</v>
      </c>
      <c r="G466" s="204">
        <f t="shared" si="33"/>
        <v>6749000</v>
      </c>
      <c r="H466" s="205">
        <f t="shared" si="34"/>
        <v>79.78433428186311</v>
      </c>
    </row>
    <row r="467" spans="1:8" x14ac:dyDescent="0.2">
      <c r="A467" s="23" t="s">
        <v>129</v>
      </c>
      <c r="B467" s="4" t="s">
        <v>130</v>
      </c>
      <c r="C467" s="283">
        <f>SUM(C468:C468)</f>
        <v>5760000</v>
      </c>
      <c r="D467" s="210">
        <f>SUM(D468:D468)</f>
        <v>700000</v>
      </c>
      <c r="E467" s="211">
        <f>SUM(E468:E468)</f>
        <v>0</v>
      </c>
      <c r="F467" s="102">
        <f t="shared" si="32"/>
        <v>700000</v>
      </c>
      <c r="G467" s="102">
        <f t="shared" si="33"/>
        <v>5060000</v>
      </c>
      <c r="H467" s="103">
        <f t="shared" si="34"/>
        <v>12.152777777777777</v>
      </c>
    </row>
    <row r="468" spans="1:8" ht="25.5" x14ac:dyDescent="0.2">
      <c r="A468" s="10"/>
      <c r="B468" s="3" t="s">
        <v>209</v>
      </c>
      <c r="C468" s="278">
        <v>5760000</v>
      </c>
      <c r="D468" s="228">
        <v>700000</v>
      </c>
      <c r="E468" s="233"/>
      <c r="F468" s="49">
        <f t="shared" si="32"/>
        <v>700000</v>
      </c>
      <c r="G468" s="49">
        <f t="shared" si="33"/>
        <v>5060000</v>
      </c>
      <c r="H468" s="50">
        <f t="shared" si="34"/>
        <v>12.152777777777777</v>
      </c>
    </row>
    <row r="469" spans="1:8" x14ac:dyDescent="0.2">
      <c r="A469" s="11" t="s">
        <v>175</v>
      </c>
      <c r="B469" s="7" t="s">
        <v>140</v>
      </c>
      <c r="C469" s="282">
        <f>C470</f>
        <v>5625000</v>
      </c>
      <c r="D469" s="208">
        <f>D470</f>
        <v>3975000</v>
      </c>
      <c r="E469" s="209">
        <f>E470</f>
        <v>0</v>
      </c>
      <c r="F469" s="102">
        <f t="shared" si="32"/>
        <v>3975000</v>
      </c>
      <c r="G469" s="102">
        <f t="shared" si="33"/>
        <v>1650000</v>
      </c>
      <c r="H469" s="103">
        <f t="shared" si="34"/>
        <v>70.666666666666671</v>
      </c>
    </row>
    <row r="470" spans="1:8" x14ac:dyDescent="0.2">
      <c r="A470" s="10"/>
      <c r="B470" s="3" t="s">
        <v>208</v>
      </c>
      <c r="C470" s="278">
        <v>5625000</v>
      </c>
      <c r="D470" s="228">
        <v>3975000</v>
      </c>
      <c r="E470" s="233"/>
      <c r="F470" s="49">
        <f t="shared" si="32"/>
        <v>3975000</v>
      </c>
      <c r="G470" s="49">
        <f t="shared" si="33"/>
        <v>1650000</v>
      </c>
      <c r="H470" s="50">
        <f t="shared" si="34"/>
        <v>70.666666666666671</v>
      </c>
    </row>
    <row r="471" spans="1:8" x14ac:dyDescent="0.2">
      <c r="A471" s="11" t="s">
        <v>133</v>
      </c>
      <c r="B471" s="7" t="s">
        <v>48</v>
      </c>
      <c r="C471" s="282">
        <f>SUM(C472:C477)</f>
        <v>6000000</v>
      </c>
      <c r="D471" s="208">
        <f>SUM(D472:D477)</f>
        <v>6000000</v>
      </c>
      <c r="E471" s="209">
        <f>SUM(E472:E477)</f>
        <v>0</v>
      </c>
      <c r="F471" s="102">
        <f t="shared" si="32"/>
        <v>6000000</v>
      </c>
      <c r="G471" s="102">
        <f t="shared" si="33"/>
        <v>0</v>
      </c>
      <c r="H471" s="103">
        <f t="shared" si="34"/>
        <v>100</v>
      </c>
    </row>
    <row r="472" spans="1:8" ht="25.5" x14ac:dyDescent="0.2">
      <c r="A472" s="10"/>
      <c r="B472" s="3" t="s">
        <v>297</v>
      </c>
      <c r="C472" s="278">
        <v>1000000</v>
      </c>
      <c r="D472" s="228">
        <v>1000000</v>
      </c>
      <c r="E472" s="232"/>
      <c r="F472" s="49">
        <f t="shared" si="32"/>
        <v>1000000</v>
      </c>
      <c r="G472" s="49">
        <f t="shared" si="33"/>
        <v>0</v>
      </c>
      <c r="H472" s="50">
        <f t="shared" si="34"/>
        <v>100</v>
      </c>
    </row>
    <row r="473" spans="1:8" x14ac:dyDescent="0.2">
      <c r="A473" s="10"/>
      <c r="B473" s="3" t="s">
        <v>145</v>
      </c>
      <c r="C473" s="278">
        <v>1000000</v>
      </c>
      <c r="D473" s="228">
        <v>1000000</v>
      </c>
      <c r="E473" s="232"/>
      <c r="F473" s="49">
        <f t="shared" si="32"/>
        <v>1000000</v>
      </c>
      <c r="G473" s="49">
        <f t="shared" si="33"/>
        <v>0</v>
      </c>
      <c r="H473" s="50">
        <f t="shared" si="34"/>
        <v>100</v>
      </c>
    </row>
    <row r="474" spans="1:8" ht="25.5" x14ac:dyDescent="0.2">
      <c r="A474" s="10"/>
      <c r="B474" s="3" t="s">
        <v>286</v>
      </c>
      <c r="C474" s="278">
        <v>1000000</v>
      </c>
      <c r="D474" s="228">
        <v>1000000</v>
      </c>
      <c r="E474" s="232"/>
      <c r="F474" s="49">
        <f t="shared" si="32"/>
        <v>1000000</v>
      </c>
      <c r="G474" s="49">
        <f t="shared" si="33"/>
        <v>0</v>
      </c>
      <c r="H474" s="50">
        <f t="shared" si="34"/>
        <v>100</v>
      </c>
    </row>
    <row r="475" spans="1:8" ht="25.5" x14ac:dyDescent="0.2">
      <c r="A475" s="10"/>
      <c r="B475" s="3" t="s">
        <v>301</v>
      </c>
      <c r="C475" s="278">
        <v>1000000</v>
      </c>
      <c r="D475" s="228">
        <v>1000000</v>
      </c>
      <c r="E475" s="232"/>
      <c r="F475" s="49">
        <f t="shared" si="32"/>
        <v>1000000</v>
      </c>
      <c r="G475" s="49">
        <f t="shared" si="33"/>
        <v>0</v>
      </c>
      <c r="H475" s="50">
        <f t="shared" si="34"/>
        <v>100</v>
      </c>
    </row>
    <row r="476" spans="1:8" ht="25.5" x14ac:dyDescent="0.2">
      <c r="A476" s="10"/>
      <c r="B476" s="3" t="s">
        <v>302</v>
      </c>
      <c r="C476" s="278">
        <v>1000000</v>
      </c>
      <c r="D476" s="228">
        <v>1000000</v>
      </c>
      <c r="E476" s="232"/>
      <c r="F476" s="49">
        <f t="shared" ref="F476:F543" si="35">D476+E476</f>
        <v>1000000</v>
      </c>
      <c r="G476" s="49">
        <f t="shared" ref="G476:G543" si="36">C476-F476</f>
        <v>0</v>
      </c>
      <c r="H476" s="50">
        <f t="shared" si="34"/>
        <v>100</v>
      </c>
    </row>
    <row r="477" spans="1:8" ht="25.5" x14ac:dyDescent="0.2">
      <c r="A477" s="10"/>
      <c r="B477" s="3" t="s">
        <v>303</v>
      </c>
      <c r="C477" s="278">
        <v>1000000</v>
      </c>
      <c r="D477" s="228">
        <v>1000000</v>
      </c>
      <c r="E477" s="232"/>
      <c r="F477" s="49">
        <f t="shared" si="35"/>
        <v>1000000</v>
      </c>
      <c r="G477" s="49">
        <f t="shared" si="36"/>
        <v>0</v>
      </c>
      <c r="H477" s="50">
        <f t="shared" si="34"/>
        <v>100</v>
      </c>
    </row>
    <row r="478" spans="1:8" x14ac:dyDescent="0.2">
      <c r="A478" s="11" t="s">
        <v>174</v>
      </c>
      <c r="B478" s="7" t="s">
        <v>139</v>
      </c>
      <c r="C478" s="282">
        <f>SUM(C479:C479)</f>
        <v>16000000</v>
      </c>
      <c r="D478" s="208">
        <f>SUM(D479:D479)</f>
        <v>15961000</v>
      </c>
      <c r="E478" s="209">
        <f>SUM(E479:E479)</f>
        <v>0</v>
      </c>
      <c r="F478" s="102">
        <f t="shared" si="35"/>
        <v>15961000</v>
      </c>
      <c r="G478" s="102">
        <f t="shared" si="36"/>
        <v>39000</v>
      </c>
      <c r="H478" s="103">
        <f t="shared" si="34"/>
        <v>99.756250000000009</v>
      </c>
    </row>
    <row r="479" spans="1:8" ht="13.5" thickBot="1" x14ac:dyDescent="0.25">
      <c r="A479" s="17"/>
      <c r="B479" s="18" t="s">
        <v>305</v>
      </c>
      <c r="C479" s="278">
        <v>16000000</v>
      </c>
      <c r="D479" s="234">
        <v>15961000</v>
      </c>
      <c r="E479" s="235"/>
      <c r="F479" s="68">
        <f t="shared" si="35"/>
        <v>15961000</v>
      </c>
      <c r="G479" s="68">
        <f t="shared" si="36"/>
        <v>39000</v>
      </c>
      <c r="H479" s="69">
        <f t="shared" si="34"/>
        <v>99.756250000000009</v>
      </c>
    </row>
    <row r="480" spans="1:8" ht="13.5" thickBot="1" x14ac:dyDescent="0.25">
      <c r="A480" s="24" t="s">
        <v>179</v>
      </c>
      <c r="B480" s="6" t="s">
        <v>178</v>
      </c>
      <c r="C480" s="285">
        <f>C481+C483+C485+C493</f>
        <v>17584000</v>
      </c>
      <c r="D480" s="218">
        <f>D481+D483+D485+D493</f>
        <v>16670000</v>
      </c>
      <c r="E480" s="219">
        <f>E481+E483+E485+E493</f>
        <v>408000</v>
      </c>
      <c r="F480" s="203">
        <f t="shared" si="35"/>
        <v>17078000</v>
      </c>
      <c r="G480" s="204">
        <f t="shared" si="36"/>
        <v>506000</v>
      </c>
      <c r="H480" s="204">
        <f t="shared" si="34"/>
        <v>97.122383985441303</v>
      </c>
    </row>
    <row r="481" spans="1:8" x14ac:dyDescent="0.2">
      <c r="A481" s="15" t="s">
        <v>129</v>
      </c>
      <c r="B481" s="16" t="s">
        <v>130</v>
      </c>
      <c r="C481" s="283">
        <f>SUM(C482:C482)</f>
        <v>884000</v>
      </c>
      <c r="D481" s="210">
        <f>SUM(D482:D482)</f>
        <v>0</v>
      </c>
      <c r="E481" s="211">
        <f>SUM(E482:E482)</f>
        <v>408000</v>
      </c>
      <c r="F481" s="102">
        <f t="shared" si="35"/>
        <v>408000</v>
      </c>
      <c r="G481" s="102">
        <f t="shared" si="36"/>
        <v>476000</v>
      </c>
      <c r="H481" s="103">
        <f t="shared" si="34"/>
        <v>46.153846153846153</v>
      </c>
    </row>
    <row r="482" spans="1:8" ht="25.5" x14ac:dyDescent="0.2">
      <c r="A482" s="10"/>
      <c r="B482" s="3" t="s">
        <v>207</v>
      </c>
      <c r="C482" s="278">
        <v>884000</v>
      </c>
      <c r="D482" s="228"/>
      <c r="E482" s="228">
        <v>408000</v>
      </c>
      <c r="F482" s="49">
        <f t="shared" si="35"/>
        <v>408000</v>
      </c>
      <c r="G482" s="49">
        <f t="shared" si="36"/>
        <v>476000</v>
      </c>
      <c r="H482" s="50">
        <f t="shared" si="34"/>
        <v>46.153846153846153</v>
      </c>
    </row>
    <row r="483" spans="1:8" x14ac:dyDescent="0.2">
      <c r="A483" s="11" t="s">
        <v>175</v>
      </c>
      <c r="B483" s="7" t="s">
        <v>140</v>
      </c>
      <c r="C483" s="282">
        <f>C484</f>
        <v>2550000</v>
      </c>
      <c r="D483" s="208">
        <f>D484</f>
        <v>2550000</v>
      </c>
      <c r="E483" s="209">
        <f>E484</f>
        <v>0</v>
      </c>
      <c r="F483" s="102">
        <f t="shared" si="35"/>
        <v>2550000</v>
      </c>
      <c r="G483" s="102">
        <f t="shared" si="36"/>
        <v>0</v>
      </c>
      <c r="H483" s="103">
        <f t="shared" si="34"/>
        <v>100</v>
      </c>
    </row>
    <row r="484" spans="1:8" x14ac:dyDescent="0.2">
      <c r="A484" s="10"/>
      <c r="B484" s="3" t="s">
        <v>306</v>
      </c>
      <c r="C484" s="278">
        <v>2550000</v>
      </c>
      <c r="D484" s="228">
        <v>2550000</v>
      </c>
      <c r="E484" s="233"/>
      <c r="F484" s="49">
        <f t="shared" si="35"/>
        <v>2550000</v>
      </c>
      <c r="G484" s="49">
        <f t="shared" si="36"/>
        <v>0</v>
      </c>
      <c r="H484" s="50">
        <f t="shared" si="34"/>
        <v>100</v>
      </c>
    </row>
    <row r="485" spans="1:8" x14ac:dyDescent="0.2">
      <c r="A485" s="11" t="s">
        <v>133</v>
      </c>
      <c r="B485" s="7" t="s">
        <v>48</v>
      </c>
      <c r="C485" s="282">
        <f>SUM(C486:C492)</f>
        <v>6500000</v>
      </c>
      <c r="D485" s="208">
        <f>SUM(D486:D492)</f>
        <v>6500000</v>
      </c>
      <c r="E485" s="209">
        <f>SUM(E486:E492)</f>
        <v>0</v>
      </c>
      <c r="F485" s="102">
        <f t="shared" si="35"/>
        <v>6500000</v>
      </c>
      <c r="G485" s="102">
        <f t="shared" si="36"/>
        <v>0</v>
      </c>
      <c r="H485" s="103">
        <f t="shared" si="34"/>
        <v>100</v>
      </c>
    </row>
    <row r="486" spans="1:8" ht="25.5" x14ac:dyDescent="0.2">
      <c r="A486" s="10"/>
      <c r="B486" s="3" t="s">
        <v>297</v>
      </c>
      <c r="C486" s="278">
        <v>500000</v>
      </c>
      <c r="D486" s="228">
        <v>500000</v>
      </c>
      <c r="E486" s="232"/>
      <c r="F486" s="49">
        <f t="shared" si="35"/>
        <v>500000</v>
      </c>
      <c r="G486" s="49">
        <f t="shared" si="36"/>
        <v>0</v>
      </c>
      <c r="H486" s="50">
        <f t="shared" si="34"/>
        <v>100</v>
      </c>
    </row>
    <row r="487" spans="1:8" x14ac:dyDescent="0.2">
      <c r="A487" s="10"/>
      <c r="B487" s="3" t="s">
        <v>145</v>
      </c>
      <c r="C487" s="278">
        <v>1000000</v>
      </c>
      <c r="D487" s="228">
        <v>1000000</v>
      </c>
      <c r="E487" s="232"/>
      <c r="F487" s="49">
        <f t="shared" si="35"/>
        <v>1000000</v>
      </c>
      <c r="G487" s="49">
        <f t="shared" si="36"/>
        <v>0</v>
      </c>
      <c r="H487" s="50">
        <f t="shared" si="34"/>
        <v>100</v>
      </c>
    </row>
    <row r="488" spans="1:8" ht="25.5" x14ac:dyDescent="0.2">
      <c r="A488" s="10"/>
      <c r="B488" s="3" t="s">
        <v>274</v>
      </c>
      <c r="C488" s="278">
        <v>1000000</v>
      </c>
      <c r="D488" s="228">
        <v>1000000</v>
      </c>
      <c r="E488" s="232"/>
      <c r="F488" s="49">
        <f t="shared" si="35"/>
        <v>1000000</v>
      </c>
      <c r="G488" s="49">
        <f t="shared" si="36"/>
        <v>0</v>
      </c>
      <c r="H488" s="50">
        <f t="shared" si="34"/>
        <v>100</v>
      </c>
    </row>
    <row r="489" spans="1:8" x14ac:dyDescent="0.2">
      <c r="A489" s="10"/>
      <c r="B489" s="3" t="s">
        <v>307</v>
      </c>
      <c r="C489" s="278">
        <v>1000000</v>
      </c>
      <c r="D489" s="228">
        <v>1000000</v>
      </c>
      <c r="E489" s="232"/>
      <c r="F489" s="49">
        <f t="shared" si="35"/>
        <v>1000000</v>
      </c>
      <c r="G489" s="49">
        <f t="shared" si="36"/>
        <v>0</v>
      </c>
      <c r="H489" s="50">
        <f t="shared" si="34"/>
        <v>100</v>
      </c>
    </row>
    <row r="490" spans="1:8" ht="25.5" x14ac:dyDescent="0.2">
      <c r="A490" s="10"/>
      <c r="B490" s="3" t="s">
        <v>299</v>
      </c>
      <c r="C490" s="278">
        <v>1000000</v>
      </c>
      <c r="D490" s="228">
        <v>1000000</v>
      </c>
      <c r="E490" s="232"/>
      <c r="F490" s="49">
        <f t="shared" si="35"/>
        <v>1000000</v>
      </c>
      <c r="G490" s="49">
        <f t="shared" si="36"/>
        <v>0</v>
      </c>
      <c r="H490" s="50">
        <f t="shared" si="34"/>
        <v>100</v>
      </c>
    </row>
    <row r="491" spans="1:8" ht="25.5" x14ac:dyDescent="0.2">
      <c r="A491" s="10"/>
      <c r="B491" s="3" t="s">
        <v>200</v>
      </c>
      <c r="C491" s="278">
        <v>1000000</v>
      </c>
      <c r="D491" s="228">
        <v>1000000</v>
      </c>
      <c r="E491" s="233"/>
      <c r="F491" s="49">
        <f t="shared" si="35"/>
        <v>1000000</v>
      </c>
      <c r="G491" s="49">
        <f t="shared" si="36"/>
        <v>0</v>
      </c>
      <c r="H491" s="50">
        <f t="shared" si="34"/>
        <v>100</v>
      </c>
    </row>
    <row r="492" spans="1:8" ht="25.5" x14ac:dyDescent="0.2">
      <c r="A492" s="10"/>
      <c r="B492" s="3" t="s">
        <v>276</v>
      </c>
      <c r="C492" s="278">
        <v>1000000</v>
      </c>
      <c r="D492" s="228">
        <v>1000000</v>
      </c>
      <c r="E492" s="232"/>
      <c r="F492" s="49">
        <f t="shared" si="35"/>
        <v>1000000</v>
      </c>
      <c r="G492" s="49">
        <f t="shared" si="36"/>
        <v>0</v>
      </c>
      <c r="H492" s="50">
        <f t="shared" si="34"/>
        <v>100</v>
      </c>
    </row>
    <row r="493" spans="1:8" x14ac:dyDescent="0.2">
      <c r="A493" s="11" t="s">
        <v>174</v>
      </c>
      <c r="B493" s="7" t="s">
        <v>139</v>
      </c>
      <c r="C493" s="282">
        <f>SUM(C494:C494)</f>
        <v>7650000</v>
      </c>
      <c r="D493" s="208">
        <f>SUM(D494:D494)</f>
        <v>7620000</v>
      </c>
      <c r="E493" s="209">
        <f>SUM(E494:E494)</f>
        <v>0</v>
      </c>
      <c r="F493" s="102">
        <f t="shared" si="35"/>
        <v>7620000</v>
      </c>
      <c r="G493" s="102">
        <f t="shared" si="36"/>
        <v>30000</v>
      </c>
      <c r="H493" s="103">
        <f t="shared" ref="H493:H560" si="37">(C493-G493)/C493*100</f>
        <v>99.607843137254903</v>
      </c>
    </row>
    <row r="494" spans="1:8" ht="13.5" thickBot="1" x14ac:dyDescent="0.25">
      <c r="A494" s="17"/>
      <c r="B494" s="18" t="s">
        <v>308</v>
      </c>
      <c r="C494" s="278">
        <v>7650000</v>
      </c>
      <c r="D494" s="234">
        <v>7620000</v>
      </c>
      <c r="E494" s="236"/>
      <c r="F494" s="68">
        <f t="shared" si="35"/>
        <v>7620000</v>
      </c>
      <c r="G494" s="68">
        <f t="shared" si="36"/>
        <v>30000</v>
      </c>
      <c r="H494" s="69">
        <f t="shared" si="37"/>
        <v>99.607843137254903</v>
      </c>
    </row>
    <row r="495" spans="1:8" ht="13.5" thickBot="1" x14ac:dyDescent="0.25">
      <c r="A495" s="24" t="s">
        <v>152</v>
      </c>
      <c r="B495" s="6" t="s">
        <v>177</v>
      </c>
      <c r="C495" s="285">
        <f>C496+C499+C501+C509</f>
        <v>5744000</v>
      </c>
      <c r="D495" s="218">
        <f>D496+D499+D501+D509</f>
        <v>0</v>
      </c>
      <c r="E495" s="219">
        <f>E496+E499+E501+E509</f>
        <v>0</v>
      </c>
      <c r="F495" s="203">
        <f t="shared" si="35"/>
        <v>0</v>
      </c>
      <c r="G495" s="204">
        <f t="shared" si="36"/>
        <v>5744000</v>
      </c>
      <c r="H495" s="205">
        <f t="shared" si="37"/>
        <v>0</v>
      </c>
    </row>
    <row r="496" spans="1:8" x14ac:dyDescent="0.2">
      <c r="A496" s="23" t="s">
        <v>129</v>
      </c>
      <c r="B496" s="4" t="s">
        <v>130</v>
      </c>
      <c r="C496" s="283">
        <f>SUM(C497:C498)</f>
        <v>114000</v>
      </c>
      <c r="D496" s="210">
        <f>SUM(D497:D498)</f>
        <v>0</v>
      </c>
      <c r="E496" s="211">
        <f>SUM(E497:E498)</f>
        <v>0</v>
      </c>
      <c r="F496" s="102">
        <f t="shared" si="35"/>
        <v>0</v>
      </c>
      <c r="G496" s="102">
        <f t="shared" si="36"/>
        <v>114000</v>
      </c>
      <c r="H496" s="103">
        <f t="shared" si="37"/>
        <v>0</v>
      </c>
    </row>
    <row r="497" spans="1:8" ht="25.5" x14ac:dyDescent="0.2">
      <c r="A497" s="12"/>
      <c r="B497" s="1" t="s">
        <v>309</v>
      </c>
      <c r="C497" s="278">
        <v>60000</v>
      </c>
      <c r="D497" s="228"/>
      <c r="E497" s="233"/>
      <c r="F497" s="49">
        <f t="shared" si="35"/>
        <v>0</v>
      </c>
      <c r="G497" s="49">
        <f t="shared" si="36"/>
        <v>60000</v>
      </c>
      <c r="H497" s="50">
        <f t="shared" si="37"/>
        <v>0</v>
      </c>
    </row>
    <row r="498" spans="1:8" ht="25.5" x14ac:dyDescent="0.2">
      <c r="A498" s="12"/>
      <c r="B498" s="1" t="s">
        <v>207</v>
      </c>
      <c r="C498" s="278">
        <v>54000</v>
      </c>
      <c r="D498" s="228"/>
      <c r="E498" s="233"/>
      <c r="F498" s="49">
        <f t="shared" si="35"/>
        <v>0</v>
      </c>
      <c r="G498" s="49">
        <f t="shared" si="36"/>
        <v>54000</v>
      </c>
      <c r="H498" s="50">
        <f t="shared" si="37"/>
        <v>0</v>
      </c>
    </row>
    <row r="499" spans="1:8" x14ac:dyDescent="0.2">
      <c r="A499" s="8" t="s">
        <v>175</v>
      </c>
      <c r="B499" s="2" t="s">
        <v>140</v>
      </c>
      <c r="C499" s="282">
        <f>C500</f>
        <v>675000</v>
      </c>
      <c r="D499" s="208">
        <f>D500</f>
        <v>0</v>
      </c>
      <c r="E499" s="209">
        <f>E500</f>
        <v>0</v>
      </c>
      <c r="F499" s="102">
        <f t="shared" si="35"/>
        <v>0</v>
      </c>
      <c r="G499" s="102">
        <f t="shared" si="36"/>
        <v>675000</v>
      </c>
      <c r="H499" s="103">
        <f t="shared" si="37"/>
        <v>0</v>
      </c>
    </row>
    <row r="500" spans="1:8" x14ac:dyDescent="0.2">
      <c r="A500" s="12"/>
      <c r="B500" s="1" t="s">
        <v>211</v>
      </c>
      <c r="C500" s="278">
        <v>675000</v>
      </c>
      <c r="D500" s="228"/>
      <c r="E500" s="233"/>
      <c r="F500" s="49">
        <f t="shared" si="35"/>
        <v>0</v>
      </c>
      <c r="G500" s="49">
        <f t="shared" si="36"/>
        <v>675000</v>
      </c>
      <c r="H500" s="50">
        <f t="shared" si="37"/>
        <v>0</v>
      </c>
    </row>
    <row r="501" spans="1:8" x14ac:dyDescent="0.2">
      <c r="A501" s="8" t="s">
        <v>133</v>
      </c>
      <c r="B501" s="2" t="s">
        <v>48</v>
      </c>
      <c r="C501" s="282">
        <f>SUM(C502:C508)</f>
        <v>2750000</v>
      </c>
      <c r="D501" s="208">
        <f>SUM(D502:D508)</f>
        <v>0</v>
      </c>
      <c r="E501" s="209">
        <f>SUM(E502:E508)</f>
        <v>0</v>
      </c>
      <c r="F501" s="102">
        <f t="shared" si="35"/>
        <v>0</v>
      </c>
      <c r="G501" s="102">
        <f t="shared" si="36"/>
        <v>2750000</v>
      </c>
      <c r="H501" s="103">
        <f t="shared" si="37"/>
        <v>0</v>
      </c>
    </row>
    <row r="502" spans="1:8" ht="25.5" x14ac:dyDescent="0.2">
      <c r="A502" s="12"/>
      <c r="B502" s="1" t="s">
        <v>310</v>
      </c>
      <c r="C502" s="278">
        <v>500000</v>
      </c>
      <c r="D502" s="228"/>
      <c r="E502" s="233"/>
      <c r="F502" s="49">
        <f t="shared" si="35"/>
        <v>0</v>
      </c>
      <c r="G502" s="49">
        <f t="shared" si="36"/>
        <v>500000</v>
      </c>
      <c r="H502" s="50">
        <f t="shared" si="37"/>
        <v>0</v>
      </c>
    </row>
    <row r="503" spans="1:8" x14ac:dyDescent="0.2">
      <c r="A503" s="12"/>
      <c r="B503" s="1" t="s">
        <v>145</v>
      </c>
      <c r="C503" s="278">
        <v>500000</v>
      </c>
      <c r="D503" s="228"/>
      <c r="E503" s="233"/>
      <c r="F503" s="49">
        <f t="shared" si="35"/>
        <v>0</v>
      </c>
      <c r="G503" s="49">
        <f t="shared" si="36"/>
        <v>500000</v>
      </c>
      <c r="H503" s="50">
        <f t="shared" si="37"/>
        <v>0</v>
      </c>
    </row>
    <row r="504" spans="1:8" ht="25.5" x14ac:dyDescent="0.2">
      <c r="A504" s="12"/>
      <c r="B504" s="1" t="s">
        <v>311</v>
      </c>
      <c r="C504" s="278">
        <v>500000</v>
      </c>
      <c r="D504" s="228"/>
      <c r="E504" s="233"/>
      <c r="F504" s="49">
        <f t="shared" si="35"/>
        <v>0</v>
      </c>
      <c r="G504" s="49">
        <f t="shared" si="36"/>
        <v>500000</v>
      </c>
      <c r="H504" s="50">
        <f t="shared" si="37"/>
        <v>0</v>
      </c>
    </row>
    <row r="505" spans="1:8" x14ac:dyDescent="0.2">
      <c r="A505" s="12"/>
      <c r="B505" s="1" t="s">
        <v>210</v>
      </c>
      <c r="C505" s="278">
        <v>500000</v>
      </c>
      <c r="D505" s="228"/>
      <c r="E505" s="233"/>
      <c r="F505" s="49">
        <f t="shared" si="35"/>
        <v>0</v>
      </c>
      <c r="G505" s="49">
        <f t="shared" si="36"/>
        <v>500000</v>
      </c>
      <c r="H505" s="50">
        <f t="shared" si="37"/>
        <v>0</v>
      </c>
    </row>
    <row r="506" spans="1:8" ht="25.5" x14ac:dyDescent="0.2">
      <c r="A506" s="12"/>
      <c r="B506" s="1" t="s">
        <v>312</v>
      </c>
      <c r="C506" s="278">
        <v>250000</v>
      </c>
      <c r="D506" s="228"/>
      <c r="E506" s="233"/>
      <c r="F506" s="49">
        <f t="shared" si="35"/>
        <v>0</v>
      </c>
      <c r="G506" s="49">
        <f t="shared" si="36"/>
        <v>250000</v>
      </c>
      <c r="H506" s="50">
        <f t="shared" si="37"/>
        <v>0</v>
      </c>
    </row>
    <row r="507" spans="1:8" ht="25.5" x14ac:dyDescent="0.2">
      <c r="A507" s="12"/>
      <c r="B507" s="1" t="s">
        <v>313</v>
      </c>
      <c r="C507" s="278">
        <v>250000</v>
      </c>
      <c r="D507" s="228"/>
      <c r="E507" s="233"/>
      <c r="F507" s="49">
        <f t="shared" si="35"/>
        <v>0</v>
      </c>
      <c r="G507" s="49">
        <f t="shared" si="36"/>
        <v>250000</v>
      </c>
      <c r="H507" s="50">
        <f t="shared" si="37"/>
        <v>0</v>
      </c>
    </row>
    <row r="508" spans="1:8" ht="25.5" x14ac:dyDescent="0.2">
      <c r="A508" s="12"/>
      <c r="B508" s="1" t="s">
        <v>290</v>
      </c>
      <c r="C508" s="278">
        <v>250000</v>
      </c>
      <c r="D508" s="228"/>
      <c r="E508" s="233"/>
      <c r="F508" s="49">
        <f t="shared" si="35"/>
        <v>0</v>
      </c>
      <c r="G508" s="49">
        <f t="shared" si="36"/>
        <v>250000</v>
      </c>
      <c r="H508" s="50">
        <f t="shared" si="37"/>
        <v>0</v>
      </c>
    </row>
    <row r="509" spans="1:8" x14ac:dyDescent="0.2">
      <c r="A509" s="8" t="s">
        <v>174</v>
      </c>
      <c r="B509" s="2" t="s">
        <v>139</v>
      </c>
      <c r="C509" s="282">
        <f>SUM(C510:C512)</f>
        <v>2205000</v>
      </c>
      <c r="D509" s="208">
        <f>SUM(D510:D512)</f>
        <v>0</v>
      </c>
      <c r="E509" s="209">
        <f>SUM(E510:E512)</f>
        <v>0</v>
      </c>
      <c r="F509" s="102">
        <f t="shared" si="35"/>
        <v>0</v>
      </c>
      <c r="G509" s="102">
        <f t="shared" si="36"/>
        <v>2205000</v>
      </c>
      <c r="H509" s="103">
        <f t="shared" si="37"/>
        <v>0</v>
      </c>
    </row>
    <row r="510" spans="1:8" x14ac:dyDescent="0.2">
      <c r="A510" s="12"/>
      <c r="B510" s="1" t="s">
        <v>304</v>
      </c>
      <c r="C510" s="278">
        <v>60000</v>
      </c>
      <c r="D510" s="228"/>
      <c r="E510" s="233"/>
      <c r="F510" s="49">
        <f t="shared" si="35"/>
        <v>0</v>
      </c>
      <c r="G510" s="49">
        <f t="shared" si="36"/>
        <v>60000</v>
      </c>
      <c r="H510" s="50">
        <f t="shared" si="37"/>
        <v>0</v>
      </c>
    </row>
    <row r="511" spans="1:8" x14ac:dyDescent="0.2">
      <c r="A511" s="12"/>
      <c r="B511" s="1" t="s">
        <v>212</v>
      </c>
      <c r="C511" s="278">
        <v>120000</v>
      </c>
      <c r="D511" s="228"/>
      <c r="E511" s="233"/>
      <c r="F511" s="49">
        <f t="shared" si="35"/>
        <v>0</v>
      </c>
      <c r="G511" s="49">
        <f t="shared" si="36"/>
        <v>120000</v>
      </c>
      <c r="H511" s="50">
        <f t="shared" si="37"/>
        <v>0</v>
      </c>
    </row>
    <row r="512" spans="1:8" ht="13.5" thickBot="1" x14ac:dyDescent="0.25">
      <c r="A512" s="14"/>
      <c r="B512" s="5" t="s">
        <v>308</v>
      </c>
      <c r="C512" s="278">
        <v>2025000</v>
      </c>
      <c r="D512" s="234"/>
      <c r="E512" s="236"/>
      <c r="F512" s="68">
        <f t="shared" si="35"/>
        <v>0</v>
      </c>
      <c r="G512" s="68">
        <f t="shared" si="36"/>
        <v>2025000</v>
      </c>
      <c r="H512" s="69">
        <f t="shared" si="37"/>
        <v>0</v>
      </c>
    </row>
    <row r="513" spans="1:8" ht="13.5" thickBot="1" x14ac:dyDescent="0.25">
      <c r="A513" s="24" t="s">
        <v>151</v>
      </c>
      <c r="B513" s="6" t="s">
        <v>314</v>
      </c>
      <c r="C513" s="285">
        <f>C514+C517+C524</f>
        <v>233950000</v>
      </c>
      <c r="D513" s="218">
        <f>D514+D517+D524</f>
        <v>49595000</v>
      </c>
      <c r="E513" s="219">
        <f>E514+E517+E524</f>
        <v>0</v>
      </c>
      <c r="F513" s="203">
        <f t="shared" ref="F513:F539" si="38">D513+E513</f>
        <v>49595000</v>
      </c>
      <c r="G513" s="204">
        <f t="shared" ref="G513:G528" si="39">C513-F513</f>
        <v>184355000</v>
      </c>
      <c r="H513" s="205">
        <f t="shared" ref="H513:H528" si="40">(C513-G513)/C513*100</f>
        <v>21.198974139773455</v>
      </c>
    </row>
    <row r="514" spans="1:8" x14ac:dyDescent="0.2">
      <c r="A514" s="23" t="s">
        <v>175</v>
      </c>
      <c r="B514" s="4" t="s">
        <v>140</v>
      </c>
      <c r="C514" s="283">
        <f>SUM(C515:C516)</f>
        <v>50250000</v>
      </c>
      <c r="D514" s="210">
        <f>SUM(D515:D516)</f>
        <v>12375000</v>
      </c>
      <c r="E514" s="211">
        <f>SUM(E515:E516)</f>
        <v>0</v>
      </c>
      <c r="F514" s="102">
        <f t="shared" si="38"/>
        <v>12375000</v>
      </c>
      <c r="G514" s="102">
        <f t="shared" si="39"/>
        <v>37875000</v>
      </c>
      <c r="H514" s="103">
        <f t="shared" si="40"/>
        <v>24.626865671641792</v>
      </c>
    </row>
    <row r="515" spans="1:8" x14ac:dyDescent="0.2">
      <c r="A515" s="12"/>
      <c r="B515" s="1" t="s">
        <v>196</v>
      </c>
      <c r="C515" s="278">
        <v>37875000</v>
      </c>
      <c r="D515" s="228"/>
      <c r="E515" s="233"/>
      <c r="F515" s="49">
        <f t="shared" si="38"/>
        <v>0</v>
      </c>
      <c r="G515" s="49">
        <f t="shared" si="39"/>
        <v>37875000</v>
      </c>
      <c r="H515" s="50">
        <f t="shared" si="40"/>
        <v>0</v>
      </c>
    </row>
    <row r="516" spans="1:8" x14ac:dyDescent="0.2">
      <c r="A516" s="12"/>
      <c r="B516" s="1" t="s">
        <v>266</v>
      </c>
      <c r="C516" s="278">
        <v>12375000</v>
      </c>
      <c r="D516" s="228">
        <v>12375000</v>
      </c>
      <c r="E516" s="232"/>
      <c r="F516" s="49">
        <f t="shared" si="38"/>
        <v>12375000</v>
      </c>
      <c r="G516" s="49">
        <f t="shared" si="39"/>
        <v>0</v>
      </c>
      <c r="H516" s="50">
        <f t="shared" si="40"/>
        <v>100</v>
      </c>
    </row>
    <row r="517" spans="1:8" x14ac:dyDescent="0.2">
      <c r="A517" s="8" t="s">
        <v>133</v>
      </c>
      <c r="B517" s="2" t="s">
        <v>48</v>
      </c>
      <c r="C517" s="282">
        <f>SUM(C518:C523)</f>
        <v>64000000</v>
      </c>
      <c r="D517" s="208">
        <f>SUM(D518:D523)</f>
        <v>15800000</v>
      </c>
      <c r="E517" s="209">
        <f>SUM(E518:E523)</f>
        <v>0</v>
      </c>
      <c r="F517" s="102">
        <f t="shared" si="38"/>
        <v>15800000</v>
      </c>
      <c r="G517" s="102">
        <f t="shared" si="39"/>
        <v>48200000</v>
      </c>
      <c r="H517" s="103">
        <f t="shared" si="40"/>
        <v>24.6875</v>
      </c>
    </row>
    <row r="518" spans="1:8" ht="25.5" x14ac:dyDescent="0.2">
      <c r="A518" s="12"/>
      <c r="B518" s="1" t="s">
        <v>279</v>
      </c>
      <c r="C518" s="278">
        <v>6000000</v>
      </c>
      <c r="D518" s="228">
        <v>300000</v>
      </c>
      <c r="E518" s="232"/>
      <c r="F518" s="49">
        <f t="shared" si="38"/>
        <v>300000</v>
      </c>
      <c r="G518" s="49">
        <f t="shared" si="39"/>
        <v>5700000</v>
      </c>
      <c r="H518" s="50">
        <f t="shared" si="40"/>
        <v>5</v>
      </c>
    </row>
    <row r="519" spans="1:8" ht="25.5" x14ac:dyDescent="0.2">
      <c r="A519" s="12"/>
      <c r="B519" s="1" t="s">
        <v>315</v>
      </c>
      <c r="C519" s="278">
        <v>6000000</v>
      </c>
      <c r="D519" s="228">
        <v>1400000</v>
      </c>
      <c r="E519" s="232"/>
      <c r="F519" s="49">
        <f t="shared" si="38"/>
        <v>1400000</v>
      </c>
      <c r="G519" s="49">
        <f t="shared" si="39"/>
        <v>4600000</v>
      </c>
      <c r="H519" s="50">
        <f t="shared" si="40"/>
        <v>23.333333333333332</v>
      </c>
    </row>
    <row r="520" spans="1:8" ht="25.5" x14ac:dyDescent="0.2">
      <c r="A520" s="12"/>
      <c r="B520" s="1" t="s">
        <v>316</v>
      </c>
      <c r="C520" s="278">
        <v>12000000</v>
      </c>
      <c r="D520" s="228">
        <v>7900000</v>
      </c>
      <c r="E520" s="232"/>
      <c r="F520" s="49">
        <f t="shared" si="38"/>
        <v>7900000</v>
      </c>
      <c r="G520" s="49">
        <f t="shared" si="39"/>
        <v>4100000</v>
      </c>
      <c r="H520" s="50">
        <f t="shared" si="40"/>
        <v>65.833333333333329</v>
      </c>
    </row>
    <row r="521" spans="1:8" x14ac:dyDescent="0.2">
      <c r="A521" s="12"/>
      <c r="B521" s="1" t="s">
        <v>199</v>
      </c>
      <c r="C521" s="278">
        <v>10000000</v>
      </c>
      <c r="D521" s="228">
        <v>1600000</v>
      </c>
      <c r="E521" s="232"/>
      <c r="F521" s="49">
        <f t="shared" si="38"/>
        <v>1600000</v>
      </c>
      <c r="G521" s="49">
        <f t="shared" si="39"/>
        <v>8400000</v>
      </c>
      <c r="H521" s="50">
        <f t="shared" si="40"/>
        <v>16</v>
      </c>
    </row>
    <row r="522" spans="1:8" ht="25.5" x14ac:dyDescent="0.2">
      <c r="A522" s="12"/>
      <c r="B522" s="1" t="s">
        <v>193</v>
      </c>
      <c r="C522" s="278">
        <v>10000000</v>
      </c>
      <c r="D522" s="228">
        <v>1600000</v>
      </c>
      <c r="E522" s="232"/>
      <c r="F522" s="49">
        <f t="shared" si="38"/>
        <v>1600000</v>
      </c>
      <c r="G522" s="49">
        <f t="shared" si="39"/>
        <v>8400000</v>
      </c>
      <c r="H522" s="50">
        <f t="shared" si="40"/>
        <v>16</v>
      </c>
    </row>
    <row r="523" spans="1:8" ht="25.5" x14ac:dyDescent="0.2">
      <c r="A523" s="12"/>
      <c r="B523" s="1" t="s">
        <v>317</v>
      </c>
      <c r="C523" s="278">
        <v>20000000</v>
      </c>
      <c r="D523" s="228">
        <v>3000000</v>
      </c>
      <c r="E523" s="233"/>
      <c r="F523" s="49">
        <f t="shared" si="38"/>
        <v>3000000</v>
      </c>
      <c r="G523" s="49">
        <f t="shared" si="39"/>
        <v>17000000</v>
      </c>
      <c r="H523" s="50">
        <f t="shared" si="40"/>
        <v>15</v>
      </c>
    </row>
    <row r="524" spans="1:8" x14ac:dyDescent="0.2">
      <c r="A524" s="8" t="s">
        <v>174</v>
      </c>
      <c r="B524" s="2" t="s">
        <v>139</v>
      </c>
      <c r="C524" s="282">
        <f>SUM(C525:C528)</f>
        <v>119700000</v>
      </c>
      <c r="D524" s="208">
        <f>SUM(D525:D528)</f>
        <v>21420000</v>
      </c>
      <c r="E524" s="209">
        <f>SUM(E525:E528)</f>
        <v>0</v>
      </c>
      <c r="F524" s="102">
        <f t="shared" si="38"/>
        <v>21420000</v>
      </c>
      <c r="G524" s="102">
        <f t="shared" si="39"/>
        <v>98280000</v>
      </c>
      <c r="H524" s="103">
        <f t="shared" si="40"/>
        <v>17.894736842105264</v>
      </c>
    </row>
    <row r="525" spans="1:8" x14ac:dyDescent="0.2">
      <c r="A525" s="12"/>
      <c r="B525" s="1" t="s">
        <v>291</v>
      </c>
      <c r="C525" s="278">
        <v>41700000</v>
      </c>
      <c r="D525" s="228">
        <v>19110000</v>
      </c>
      <c r="E525" s="232"/>
      <c r="F525" s="49">
        <f t="shared" si="38"/>
        <v>19110000</v>
      </c>
      <c r="G525" s="49">
        <f t="shared" si="39"/>
        <v>22590000</v>
      </c>
      <c r="H525" s="50">
        <f t="shared" si="40"/>
        <v>45.827338129496404</v>
      </c>
    </row>
    <row r="526" spans="1:8" x14ac:dyDescent="0.2">
      <c r="A526" s="12"/>
      <c r="B526" s="1" t="s">
        <v>281</v>
      </c>
      <c r="C526" s="278">
        <v>74250000</v>
      </c>
      <c r="D526" s="228">
        <v>2310000</v>
      </c>
      <c r="E526" s="232"/>
      <c r="F526" s="49">
        <f t="shared" si="38"/>
        <v>2310000</v>
      </c>
      <c r="G526" s="49">
        <f t="shared" si="39"/>
        <v>71940000</v>
      </c>
      <c r="H526" s="50">
        <f t="shared" si="40"/>
        <v>3.1111111111111112</v>
      </c>
    </row>
    <row r="527" spans="1:8" x14ac:dyDescent="0.2">
      <c r="A527" s="12"/>
      <c r="B527" s="1" t="s">
        <v>318</v>
      </c>
      <c r="C527" s="278">
        <v>750000</v>
      </c>
      <c r="D527" s="228"/>
      <c r="E527" s="233"/>
      <c r="F527" s="49">
        <f t="shared" si="38"/>
        <v>0</v>
      </c>
      <c r="G527" s="49">
        <f t="shared" si="39"/>
        <v>750000</v>
      </c>
      <c r="H527" s="50">
        <f t="shared" si="40"/>
        <v>0</v>
      </c>
    </row>
    <row r="528" spans="1:8" ht="13.5" thickBot="1" x14ac:dyDescent="0.25">
      <c r="A528" s="14"/>
      <c r="B528" s="5" t="s">
        <v>204</v>
      </c>
      <c r="C528" s="278">
        <v>3000000</v>
      </c>
      <c r="D528" s="234"/>
      <c r="E528" s="236"/>
      <c r="F528" s="68">
        <f t="shared" si="38"/>
        <v>0</v>
      </c>
      <c r="G528" s="68">
        <f t="shared" si="39"/>
        <v>3000000</v>
      </c>
      <c r="H528" s="69">
        <f t="shared" si="40"/>
        <v>0</v>
      </c>
    </row>
    <row r="529" spans="1:8" ht="13.5" thickBot="1" x14ac:dyDescent="0.25">
      <c r="A529" s="24" t="s">
        <v>149</v>
      </c>
      <c r="B529" s="6" t="s">
        <v>319</v>
      </c>
      <c r="C529" s="286">
        <f>C530+C532+C536</f>
        <v>36525000</v>
      </c>
      <c r="D529" s="237">
        <f>D530+D532+D536</f>
        <v>0</v>
      </c>
      <c r="E529" s="238">
        <f>E530+E532+E536</f>
        <v>0</v>
      </c>
      <c r="F529" s="238">
        <f>F530+F532+F536</f>
        <v>0</v>
      </c>
      <c r="G529" s="238">
        <f>G530+G532+G536</f>
        <v>0</v>
      </c>
      <c r="H529" s="205"/>
    </row>
    <row r="530" spans="1:8" x14ac:dyDescent="0.2">
      <c r="A530" s="15" t="s">
        <v>175</v>
      </c>
      <c r="B530" s="16" t="s">
        <v>140</v>
      </c>
      <c r="C530" s="283">
        <f>C531</f>
        <v>4350000</v>
      </c>
      <c r="D530" s="210">
        <f>D531</f>
        <v>0</v>
      </c>
      <c r="E530" s="211">
        <f>E531</f>
        <v>0</v>
      </c>
      <c r="F530" s="49">
        <f t="shared" si="38"/>
        <v>0</v>
      </c>
      <c r="G530" s="102">
        <f>G531</f>
        <v>0</v>
      </c>
      <c r="H530" s="103"/>
    </row>
    <row r="531" spans="1:8" x14ac:dyDescent="0.2">
      <c r="A531" s="10"/>
      <c r="B531" s="3" t="s">
        <v>196</v>
      </c>
      <c r="C531" s="278">
        <v>4350000</v>
      </c>
      <c r="D531" s="228"/>
      <c r="E531" s="233"/>
      <c r="F531" s="49">
        <f t="shared" si="38"/>
        <v>0</v>
      </c>
      <c r="G531" s="49"/>
      <c r="H531" s="50"/>
    </row>
    <row r="532" spans="1:8" x14ac:dyDescent="0.2">
      <c r="A532" s="11" t="s">
        <v>133</v>
      </c>
      <c r="B532" s="7" t="s">
        <v>48</v>
      </c>
      <c r="C532" s="287">
        <f>SUM(C533:C535)</f>
        <v>18000000</v>
      </c>
      <c r="D532" s="239">
        <f>SUM(D533:D535)</f>
        <v>0</v>
      </c>
      <c r="E532" s="240">
        <f>SUM(E533:E535)</f>
        <v>0</v>
      </c>
      <c r="F532" s="49">
        <f t="shared" si="38"/>
        <v>0</v>
      </c>
      <c r="G532" s="240">
        <f>SUM(G533:G535)</f>
        <v>0</v>
      </c>
      <c r="H532" s="50"/>
    </row>
    <row r="533" spans="1:8" ht="25.5" x14ac:dyDescent="0.2">
      <c r="A533" s="10"/>
      <c r="B533" s="3" t="s">
        <v>279</v>
      </c>
      <c r="C533" s="278">
        <v>3000000</v>
      </c>
      <c r="D533" s="208"/>
      <c r="E533" s="209"/>
      <c r="F533" s="49">
        <f t="shared" si="38"/>
        <v>0</v>
      </c>
      <c r="G533" s="102"/>
      <c r="H533" s="103"/>
    </row>
    <row r="534" spans="1:8" ht="25.5" x14ac:dyDescent="0.2">
      <c r="A534" s="10"/>
      <c r="B534" s="3" t="s">
        <v>315</v>
      </c>
      <c r="C534" s="278">
        <v>6000000</v>
      </c>
      <c r="D534" s="228"/>
      <c r="E534" s="232"/>
      <c r="F534" s="49">
        <f t="shared" si="38"/>
        <v>0</v>
      </c>
      <c r="G534" s="49"/>
      <c r="H534" s="50"/>
    </row>
    <row r="535" spans="1:8" ht="25.5" x14ac:dyDescent="0.2">
      <c r="A535" s="10"/>
      <c r="B535" s="3" t="s">
        <v>316</v>
      </c>
      <c r="C535" s="278">
        <v>9000000</v>
      </c>
      <c r="D535" s="228"/>
      <c r="E535" s="232"/>
      <c r="F535" s="49">
        <f t="shared" si="38"/>
        <v>0</v>
      </c>
      <c r="G535" s="49"/>
      <c r="H535" s="50"/>
    </row>
    <row r="536" spans="1:8" x14ac:dyDescent="0.2">
      <c r="A536" s="11" t="s">
        <v>174</v>
      </c>
      <c r="B536" s="7" t="s">
        <v>139</v>
      </c>
      <c r="C536" s="287">
        <f>SUM(C537:C539)</f>
        <v>14175000</v>
      </c>
      <c r="D536" s="239">
        <f>SUM(D537:D539)</f>
        <v>0</v>
      </c>
      <c r="E536" s="240">
        <f>SUM(E537:E539)</f>
        <v>0</v>
      </c>
      <c r="F536" s="49">
        <f t="shared" si="38"/>
        <v>0</v>
      </c>
      <c r="G536" s="240">
        <f>SUM(G537:G539)</f>
        <v>0</v>
      </c>
      <c r="H536" s="50"/>
    </row>
    <row r="537" spans="1:8" x14ac:dyDescent="0.2">
      <c r="A537" s="10"/>
      <c r="B537" s="3" t="s">
        <v>291</v>
      </c>
      <c r="C537" s="278">
        <v>13050000</v>
      </c>
      <c r="D537" s="228"/>
      <c r="E537" s="232"/>
      <c r="F537" s="49">
        <f t="shared" si="38"/>
        <v>0</v>
      </c>
      <c r="G537" s="49"/>
      <c r="H537" s="50"/>
    </row>
    <row r="538" spans="1:8" x14ac:dyDescent="0.2">
      <c r="A538" s="10"/>
      <c r="B538" s="3" t="s">
        <v>318</v>
      </c>
      <c r="C538" s="278">
        <v>675000</v>
      </c>
      <c r="D538" s="228"/>
      <c r="E538" s="232"/>
      <c r="F538" s="49">
        <f t="shared" si="38"/>
        <v>0</v>
      </c>
      <c r="G538" s="49"/>
      <c r="H538" s="50"/>
    </row>
    <row r="539" spans="1:8" ht="13.5" thickBot="1" x14ac:dyDescent="0.25">
      <c r="A539" s="10"/>
      <c r="B539" s="3" t="s">
        <v>204</v>
      </c>
      <c r="C539" s="278">
        <v>450000</v>
      </c>
      <c r="D539" s="228"/>
      <c r="E539" s="233"/>
      <c r="F539" s="49">
        <f t="shared" si="38"/>
        <v>0</v>
      </c>
      <c r="G539" s="49"/>
      <c r="H539" s="50"/>
    </row>
    <row r="540" spans="1:8" s="104" customFormat="1" ht="13.5" thickBot="1" x14ac:dyDescent="0.25">
      <c r="A540" s="241" t="s">
        <v>55</v>
      </c>
      <c r="B540" s="242" t="s">
        <v>173</v>
      </c>
      <c r="C540" s="288">
        <f>C541+C546+C553+C558+C563+C568+C573+C578+C585+C590+C595+C602+C609</f>
        <v>250352000</v>
      </c>
      <c r="D540" s="243">
        <f>D541+D546+D553+D558+D563+D568+D573+D578+D585+D590+D595+D602+D609</f>
        <v>92080000</v>
      </c>
      <c r="E540" s="244">
        <f>E541+E546+E553+E558+E563+E568+E573+E578+E585+E590+E595+E602+E609</f>
        <v>1428000</v>
      </c>
      <c r="F540" s="214">
        <f t="shared" si="35"/>
        <v>93508000</v>
      </c>
      <c r="G540" s="215">
        <f t="shared" si="36"/>
        <v>156844000</v>
      </c>
      <c r="H540" s="216">
        <f t="shared" si="37"/>
        <v>37.35061034064038</v>
      </c>
    </row>
    <row r="541" spans="1:8" s="104" customFormat="1" ht="13.5" thickBot="1" x14ac:dyDescent="0.25">
      <c r="A541" s="116" t="s">
        <v>172</v>
      </c>
      <c r="B541" s="6" t="s">
        <v>171</v>
      </c>
      <c r="C541" s="285">
        <f>C542</f>
        <v>56616000</v>
      </c>
      <c r="D541" s="218">
        <f>D542</f>
        <v>9949800</v>
      </c>
      <c r="E541" s="219">
        <f>E542</f>
        <v>0</v>
      </c>
      <c r="F541" s="85">
        <f t="shared" si="35"/>
        <v>9949800</v>
      </c>
      <c r="G541" s="157">
        <f t="shared" si="36"/>
        <v>46666200</v>
      </c>
      <c r="H541" s="158">
        <f t="shared" si="37"/>
        <v>17.574183976261125</v>
      </c>
    </row>
    <row r="542" spans="1:8" x14ac:dyDescent="0.2">
      <c r="A542" s="11" t="s">
        <v>129</v>
      </c>
      <c r="B542" s="7" t="s">
        <v>130</v>
      </c>
      <c r="C542" s="283">
        <f>SUM(C543:C545)</f>
        <v>56616000</v>
      </c>
      <c r="D542" s="210">
        <f>SUM(D543:D545)</f>
        <v>9949800</v>
      </c>
      <c r="E542" s="211">
        <f>SUM(E543:E545)</f>
        <v>0</v>
      </c>
      <c r="F542" s="102">
        <f t="shared" si="35"/>
        <v>9949800</v>
      </c>
      <c r="G542" s="102">
        <f t="shared" si="36"/>
        <v>46666200</v>
      </c>
      <c r="H542" s="103">
        <f t="shared" si="37"/>
        <v>17.574183976261125</v>
      </c>
    </row>
    <row r="543" spans="1:8" x14ac:dyDescent="0.2">
      <c r="A543" s="10"/>
      <c r="B543" s="3" t="s">
        <v>339</v>
      </c>
      <c r="C543" s="278">
        <v>31024000</v>
      </c>
      <c r="D543" s="228">
        <v>6633200</v>
      </c>
      <c r="E543" s="232"/>
      <c r="F543" s="49">
        <f t="shared" si="35"/>
        <v>6633200</v>
      </c>
      <c r="G543" s="49">
        <f t="shared" si="36"/>
        <v>24390800</v>
      </c>
      <c r="H543" s="50">
        <f t="shared" si="37"/>
        <v>21.380866425992782</v>
      </c>
    </row>
    <row r="544" spans="1:8" ht="25.5" x14ac:dyDescent="0.2">
      <c r="A544" s="10"/>
      <c r="B544" s="3" t="s">
        <v>340</v>
      </c>
      <c r="C544" s="278">
        <v>15512000</v>
      </c>
      <c r="D544" s="228">
        <v>3316600</v>
      </c>
      <c r="E544" s="232"/>
      <c r="F544" s="49">
        <f t="shared" ref="F544:F591" si="41">D544+E544</f>
        <v>3316600</v>
      </c>
      <c r="G544" s="49">
        <f t="shared" ref="G544:G591" si="42">C544-F544</f>
        <v>12195400</v>
      </c>
      <c r="H544" s="50">
        <f t="shared" si="37"/>
        <v>21.380866425992782</v>
      </c>
    </row>
    <row r="545" spans="1:8" ht="13.5" thickBot="1" x14ac:dyDescent="0.25">
      <c r="A545" s="17"/>
      <c r="B545" s="18" t="s">
        <v>321</v>
      </c>
      <c r="C545" s="278">
        <v>10080000</v>
      </c>
      <c r="D545" s="234"/>
      <c r="E545" s="236"/>
      <c r="F545" s="68">
        <f t="shared" si="41"/>
        <v>0</v>
      </c>
      <c r="G545" s="68">
        <f t="shared" si="42"/>
        <v>10080000</v>
      </c>
      <c r="H545" s="69"/>
    </row>
    <row r="546" spans="1:8" s="104" customFormat="1" ht="13.5" thickBot="1" x14ac:dyDescent="0.25">
      <c r="A546" s="22" t="s">
        <v>170</v>
      </c>
      <c r="B546" s="6" t="s">
        <v>169</v>
      </c>
      <c r="C546" s="285">
        <f>C547</f>
        <v>17304000</v>
      </c>
      <c r="D546" s="218">
        <f>D547</f>
        <v>0</v>
      </c>
      <c r="E546" s="219">
        <f>E547</f>
        <v>0</v>
      </c>
      <c r="F546" s="203">
        <f t="shared" si="41"/>
        <v>0</v>
      </c>
      <c r="G546" s="204">
        <f t="shared" si="42"/>
        <v>17304000</v>
      </c>
      <c r="H546" s="205">
        <f t="shared" si="37"/>
        <v>0</v>
      </c>
    </row>
    <row r="547" spans="1:8" x14ac:dyDescent="0.2">
      <c r="A547" s="23" t="s">
        <v>129</v>
      </c>
      <c r="B547" s="4" t="s">
        <v>130</v>
      </c>
      <c r="C547" s="283">
        <f>SUM(C548:C552)</f>
        <v>17304000</v>
      </c>
      <c r="D547" s="210">
        <f>SUM(D548:D552)</f>
        <v>0</v>
      </c>
      <c r="E547" s="211">
        <f>SUM(E548:E552)</f>
        <v>0</v>
      </c>
      <c r="F547" s="102">
        <f t="shared" si="41"/>
        <v>0</v>
      </c>
      <c r="G547" s="102">
        <f t="shared" si="42"/>
        <v>17304000</v>
      </c>
      <c r="H547" s="103">
        <f t="shared" si="37"/>
        <v>0</v>
      </c>
    </row>
    <row r="548" spans="1:8" x14ac:dyDescent="0.2">
      <c r="A548" s="12"/>
      <c r="B548" s="1" t="s">
        <v>322</v>
      </c>
      <c r="C548" s="278">
        <v>540000</v>
      </c>
      <c r="D548" s="228"/>
      <c r="E548" s="233"/>
      <c r="F548" s="49">
        <f t="shared" si="41"/>
        <v>0</v>
      </c>
      <c r="G548" s="49">
        <f t="shared" si="42"/>
        <v>540000</v>
      </c>
      <c r="H548" s="50">
        <f t="shared" si="37"/>
        <v>0</v>
      </c>
    </row>
    <row r="549" spans="1:8" x14ac:dyDescent="0.2">
      <c r="A549" s="12"/>
      <c r="B549" s="1" t="s">
        <v>323</v>
      </c>
      <c r="C549" s="278">
        <v>540000</v>
      </c>
      <c r="D549" s="228"/>
      <c r="E549" s="233"/>
      <c r="F549" s="49">
        <f t="shared" si="41"/>
        <v>0</v>
      </c>
      <c r="G549" s="49">
        <f t="shared" si="42"/>
        <v>540000</v>
      </c>
      <c r="H549" s="50">
        <f t="shared" si="37"/>
        <v>0</v>
      </c>
    </row>
    <row r="550" spans="1:8" x14ac:dyDescent="0.2">
      <c r="A550" s="12"/>
      <c r="B550" s="3" t="s">
        <v>339</v>
      </c>
      <c r="C550" s="278">
        <v>9840000</v>
      </c>
      <c r="D550" s="228"/>
      <c r="E550" s="233"/>
      <c r="F550" s="49">
        <f t="shared" si="41"/>
        <v>0</v>
      </c>
      <c r="G550" s="49">
        <f t="shared" si="42"/>
        <v>9840000</v>
      </c>
      <c r="H550" s="50">
        <f t="shared" si="37"/>
        <v>0</v>
      </c>
    </row>
    <row r="551" spans="1:8" ht="25.5" x14ac:dyDescent="0.2">
      <c r="A551" s="12"/>
      <c r="B551" s="3" t="s">
        <v>340</v>
      </c>
      <c r="C551" s="278">
        <v>4920000</v>
      </c>
      <c r="D551" s="228"/>
      <c r="E551" s="233"/>
      <c r="F551" s="49">
        <f t="shared" si="41"/>
        <v>0</v>
      </c>
      <c r="G551" s="49">
        <f t="shared" si="42"/>
        <v>4920000</v>
      </c>
      <c r="H551" s="50">
        <f t="shared" si="37"/>
        <v>0</v>
      </c>
    </row>
    <row r="552" spans="1:8" ht="13.5" thickBot="1" x14ac:dyDescent="0.25">
      <c r="A552" s="14"/>
      <c r="B552" s="5" t="s">
        <v>215</v>
      </c>
      <c r="C552" s="278">
        <v>1464000</v>
      </c>
      <c r="D552" s="234"/>
      <c r="E552" s="236"/>
      <c r="F552" s="68">
        <f t="shared" si="41"/>
        <v>0</v>
      </c>
      <c r="G552" s="68">
        <f t="shared" si="42"/>
        <v>1464000</v>
      </c>
      <c r="H552" s="69">
        <f t="shared" si="37"/>
        <v>0</v>
      </c>
    </row>
    <row r="553" spans="1:8" s="104" customFormat="1" ht="13.5" thickBot="1" x14ac:dyDescent="0.25">
      <c r="A553" s="22" t="s">
        <v>168</v>
      </c>
      <c r="B553" s="6" t="s">
        <v>167</v>
      </c>
      <c r="C553" s="285">
        <f>C554</f>
        <v>24464000</v>
      </c>
      <c r="D553" s="218">
        <f>D554</f>
        <v>8096000</v>
      </c>
      <c r="E553" s="219">
        <f>E554</f>
        <v>0</v>
      </c>
      <c r="F553" s="203">
        <f t="shared" si="41"/>
        <v>8096000</v>
      </c>
      <c r="G553" s="204">
        <f t="shared" si="42"/>
        <v>16368000</v>
      </c>
      <c r="H553" s="205">
        <f t="shared" si="37"/>
        <v>33.093525179856115</v>
      </c>
    </row>
    <row r="554" spans="1:8" x14ac:dyDescent="0.2">
      <c r="A554" s="23" t="s">
        <v>129</v>
      </c>
      <c r="B554" s="4" t="s">
        <v>130</v>
      </c>
      <c r="C554" s="283">
        <f>SUM(C555:C557)</f>
        <v>24464000</v>
      </c>
      <c r="D554" s="210">
        <f>SUM(D555:D557)</f>
        <v>8096000</v>
      </c>
      <c r="E554" s="211">
        <f>SUM(E555:E557)</f>
        <v>0</v>
      </c>
      <c r="F554" s="102">
        <f t="shared" si="41"/>
        <v>8096000</v>
      </c>
      <c r="G554" s="102">
        <f t="shared" si="42"/>
        <v>16368000</v>
      </c>
      <c r="H554" s="103">
        <f t="shared" si="37"/>
        <v>33.093525179856115</v>
      </c>
    </row>
    <row r="555" spans="1:8" x14ac:dyDescent="0.2">
      <c r="A555" s="12"/>
      <c r="B555" s="3" t="s">
        <v>339</v>
      </c>
      <c r="C555" s="278">
        <v>16600000</v>
      </c>
      <c r="D555" s="228">
        <v>6072000</v>
      </c>
      <c r="E555" s="232"/>
      <c r="F555" s="49">
        <f t="shared" si="41"/>
        <v>6072000</v>
      </c>
      <c r="G555" s="49">
        <f t="shared" si="42"/>
        <v>10528000</v>
      </c>
      <c r="H555" s="50">
        <f t="shared" si="37"/>
        <v>36.578313253012048</v>
      </c>
    </row>
    <row r="556" spans="1:8" ht="25.5" x14ac:dyDescent="0.2">
      <c r="A556" s="12"/>
      <c r="B556" s="3" t="s">
        <v>340</v>
      </c>
      <c r="C556" s="278">
        <v>6640000</v>
      </c>
      <c r="D556" s="228">
        <v>2024000</v>
      </c>
      <c r="E556" s="232"/>
      <c r="F556" s="49">
        <f t="shared" si="41"/>
        <v>2024000</v>
      </c>
      <c r="G556" s="49">
        <f t="shared" si="42"/>
        <v>4616000</v>
      </c>
      <c r="H556" s="50">
        <f t="shared" si="37"/>
        <v>30.481927710843376</v>
      </c>
    </row>
    <row r="557" spans="1:8" ht="13.5" thickBot="1" x14ac:dyDescent="0.25">
      <c r="A557" s="14"/>
      <c r="B557" s="5" t="s">
        <v>215</v>
      </c>
      <c r="C557" s="278">
        <v>1224000</v>
      </c>
      <c r="D557" s="234"/>
      <c r="E557" s="236"/>
      <c r="F557" s="68">
        <f t="shared" si="41"/>
        <v>0</v>
      </c>
      <c r="G557" s="68">
        <f t="shared" si="42"/>
        <v>1224000</v>
      </c>
      <c r="H557" s="69"/>
    </row>
    <row r="558" spans="1:8" s="104" customFormat="1" ht="13.5" thickBot="1" x14ac:dyDescent="0.25">
      <c r="A558" s="22" t="s">
        <v>166</v>
      </c>
      <c r="B558" s="6" t="s">
        <v>165</v>
      </c>
      <c r="C558" s="285">
        <f>C559</f>
        <v>11340000</v>
      </c>
      <c r="D558" s="218">
        <f>D559</f>
        <v>14741400</v>
      </c>
      <c r="E558" s="219">
        <f>E559</f>
        <v>0</v>
      </c>
      <c r="F558" s="203">
        <f t="shared" si="41"/>
        <v>14741400</v>
      </c>
      <c r="G558" s="204">
        <f t="shared" si="42"/>
        <v>-3401400</v>
      </c>
      <c r="H558" s="205">
        <f t="shared" si="37"/>
        <v>129.99470899470899</v>
      </c>
    </row>
    <row r="559" spans="1:8" x14ac:dyDescent="0.2">
      <c r="A559" s="23" t="s">
        <v>129</v>
      </c>
      <c r="B559" s="4" t="s">
        <v>130</v>
      </c>
      <c r="C559" s="283">
        <f>SUM(C560:C562)</f>
        <v>11340000</v>
      </c>
      <c r="D559" s="210">
        <f>SUM(D560:D562)</f>
        <v>14741400</v>
      </c>
      <c r="E559" s="211">
        <f>SUM(E560:E562)</f>
        <v>0</v>
      </c>
      <c r="F559" s="102">
        <f t="shared" si="41"/>
        <v>14741400</v>
      </c>
      <c r="G559" s="102">
        <f t="shared" si="42"/>
        <v>-3401400</v>
      </c>
      <c r="H559" s="103">
        <f t="shared" si="37"/>
        <v>129.99470899470899</v>
      </c>
    </row>
    <row r="560" spans="1:8" x14ac:dyDescent="0.2">
      <c r="A560" s="12"/>
      <c r="B560" s="1" t="s">
        <v>320</v>
      </c>
      <c r="C560" s="278">
        <v>5040000</v>
      </c>
      <c r="D560" s="228">
        <v>4995000</v>
      </c>
      <c r="E560" s="232"/>
      <c r="F560" s="49">
        <f t="shared" si="41"/>
        <v>4995000</v>
      </c>
      <c r="G560" s="49">
        <f t="shared" si="42"/>
        <v>45000</v>
      </c>
      <c r="H560" s="50">
        <f t="shared" si="37"/>
        <v>99.107142857142861</v>
      </c>
    </row>
    <row r="561" spans="1:8" x14ac:dyDescent="0.2">
      <c r="A561" s="12"/>
      <c r="B561" s="3" t="s">
        <v>339</v>
      </c>
      <c r="C561" s="278">
        <v>3106000</v>
      </c>
      <c r="D561" s="228">
        <v>4925200</v>
      </c>
      <c r="E561" s="232"/>
      <c r="F561" s="49">
        <f t="shared" si="41"/>
        <v>4925200</v>
      </c>
      <c r="G561" s="49">
        <f t="shared" si="42"/>
        <v>-1819200</v>
      </c>
      <c r="H561" s="50">
        <f t="shared" ref="H561:H611" si="43">(C561-G561)/C561*100</f>
        <v>158.57050869285254</v>
      </c>
    </row>
    <row r="562" spans="1:8" ht="26.25" thickBot="1" x14ac:dyDescent="0.25">
      <c r="A562" s="12"/>
      <c r="B562" s="3" t="s">
        <v>340</v>
      </c>
      <c r="C562" s="278">
        <v>3194000</v>
      </c>
      <c r="D562" s="228">
        <v>4821200</v>
      </c>
      <c r="E562" s="232"/>
      <c r="F562" s="49">
        <f t="shared" si="41"/>
        <v>4821200</v>
      </c>
      <c r="G562" s="49">
        <f t="shared" si="42"/>
        <v>-1627200</v>
      </c>
      <c r="H562" s="50">
        <f t="shared" si="43"/>
        <v>150.94552285535377</v>
      </c>
    </row>
    <row r="563" spans="1:8" ht="13.5" thickBot="1" x14ac:dyDescent="0.25">
      <c r="A563" s="22" t="s">
        <v>164</v>
      </c>
      <c r="B563" s="6" t="s">
        <v>163</v>
      </c>
      <c r="C563" s="285">
        <f>C564</f>
        <v>17092000</v>
      </c>
      <c r="D563" s="218">
        <f>D564</f>
        <v>0</v>
      </c>
      <c r="E563" s="219">
        <f>E564</f>
        <v>0</v>
      </c>
      <c r="F563" s="203">
        <f t="shared" si="41"/>
        <v>0</v>
      </c>
      <c r="G563" s="204">
        <f t="shared" si="42"/>
        <v>17092000</v>
      </c>
      <c r="H563" s="205">
        <f t="shared" si="43"/>
        <v>0</v>
      </c>
    </row>
    <row r="564" spans="1:8" x14ac:dyDescent="0.2">
      <c r="A564" s="23" t="s">
        <v>129</v>
      </c>
      <c r="B564" s="4" t="s">
        <v>130</v>
      </c>
      <c r="C564" s="283">
        <f>SUM(C565:C567)</f>
        <v>17092000</v>
      </c>
      <c r="D564" s="210">
        <f>SUM(D565:D567)</f>
        <v>0</v>
      </c>
      <c r="E564" s="211">
        <f>SUM(E565:E567)</f>
        <v>0</v>
      </c>
      <c r="F564" s="102">
        <f t="shared" si="41"/>
        <v>0</v>
      </c>
      <c r="G564" s="102">
        <f t="shared" si="42"/>
        <v>17092000</v>
      </c>
      <c r="H564" s="103">
        <f t="shared" si="43"/>
        <v>0</v>
      </c>
    </row>
    <row r="565" spans="1:8" x14ac:dyDescent="0.2">
      <c r="A565" s="12"/>
      <c r="B565" s="3" t="s">
        <v>339</v>
      </c>
      <c r="C565" s="278">
        <v>12320000</v>
      </c>
      <c r="D565" s="228"/>
      <c r="E565" s="233"/>
      <c r="F565" s="49">
        <f t="shared" si="41"/>
        <v>0</v>
      </c>
      <c r="G565" s="49">
        <f t="shared" si="42"/>
        <v>12320000</v>
      </c>
      <c r="H565" s="50">
        <f t="shared" si="43"/>
        <v>0</v>
      </c>
    </row>
    <row r="566" spans="1:8" ht="25.5" x14ac:dyDescent="0.2">
      <c r="A566" s="12"/>
      <c r="B566" s="3" t="s">
        <v>340</v>
      </c>
      <c r="C566" s="278">
        <v>3520000</v>
      </c>
      <c r="D566" s="228"/>
      <c r="E566" s="233"/>
      <c r="F566" s="49">
        <f t="shared" si="41"/>
        <v>0</v>
      </c>
      <c r="G566" s="49">
        <f t="shared" si="42"/>
        <v>3520000</v>
      </c>
      <c r="H566" s="50">
        <f t="shared" si="43"/>
        <v>0</v>
      </c>
    </row>
    <row r="567" spans="1:8" ht="13.5" thickBot="1" x14ac:dyDescent="0.25">
      <c r="A567" s="14"/>
      <c r="B567" s="5" t="s">
        <v>324</v>
      </c>
      <c r="C567" s="278">
        <v>1252000</v>
      </c>
      <c r="D567" s="234"/>
      <c r="E567" s="236"/>
      <c r="F567" s="68">
        <f t="shared" si="41"/>
        <v>0</v>
      </c>
      <c r="G567" s="68">
        <f t="shared" si="42"/>
        <v>1252000</v>
      </c>
      <c r="H567" s="69">
        <f t="shared" si="43"/>
        <v>0</v>
      </c>
    </row>
    <row r="568" spans="1:8" ht="13.5" thickBot="1" x14ac:dyDescent="0.25">
      <c r="A568" s="22" t="s">
        <v>162</v>
      </c>
      <c r="B568" s="6" t="s">
        <v>161</v>
      </c>
      <c r="C568" s="285">
        <f>C569</f>
        <v>23214000</v>
      </c>
      <c r="D568" s="218">
        <f>D569</f>
        <v>12803800</v>
      </c>
      <c r="E568" s="219">
        <f>E569</f>
        <v>0</v>
      </c>
      <c r="F568" s="203">
        <f t="shared" si="41"/>
        <v>12803800</v>
      </c>
      <c r="G568" s="204">
        <f t="shared" si="42"/>
        <v>10410200</v>
      </c>
      <c r="H568" s="205">
        <f t="shared" si="43"/>
        <v>55.155509606272076</v>
      </c>
    </row>
    <row r="569" spans="1:8" x14ac:dyDescent="0.2">
      <c r="A569" s="15" t="s">
        <v>129</v>
      </c>
      <c r="B569" s="16" t="s">
        <v>130</v>
      </c>
      <c r="C569" s="283">
        <f>SUM(C570:C572)</f>
        <v>23214000</v>
      </c>
      <c r="D569" s="210">
        <f>SUM(D570:D572)</f>
        <v>12803800</v>
      </c>
      <c r="E569" s="211">
        <f>SUM(E570:E572)</f>
        <v>0</v>
      </c>
      <c r="F569" s="102">
        <f t="shared" si="41"/>
        <v>12803800</v>
      </c>
      <c r="G569" s="102">
        <f t="shared" si="42"/>
        <v>10410200</v>
      </c>
      <c r="H569" s="103">
        <f t="shared" si="43"/>
        <v>55.155509606272076</v>
      </c>
    </row>
    <row r="570" spans="1:8" x14ac:dyDescent="0.2">
      <c r="A570" s="10"/>
      <c r="B570" s="3" t="s">
        <v>339</v>
      </c>
      <c r="C570" s="278">
        <v>15450000</v>
      </c>
      <c r="D570" s="228">
        <v>11815800</v>
      </c>
      <c r="E570" s="228"/>
      <c r="F570" s="49">
        <f t="shared" si="41"/>
        <v>11815800</v>
      </c>
      <c r="G570" s="49">
        <f t="shared" si="42"/>
        <v>3634200</v>
      </c>
      <c r="H570" s="50">
        <f t="shared" si="43"/>
        <v>76.477669902912623</v>
      </c>
    </row>
    <row r="571" spans="1:8" ht="25.5" x14ac:dyDescent="0.2">
      <c r="A571" s="10"/>
      <c r="B571" s="3" t="s">
        <v>340</v>
      </c>
      <c r="C571" s="278">
        <v>6180000</v>
      </c>
      <c r="D571" s="228">
        <v>460000</v>
      </c>
      <c r="E571" s="228"/>
      <c r="F571" s="49">
        <f t="shared" si="41"/>
        <v>460000</v>
      </c>
      <c r="G571" s="49">
        <f t="shared" si="42"/>
        <v>5720000</v>
      </c>
      <c r="H571" s="50">
        <f t="shared" si="43"/>
        <v>7.4433656957928811</v>
      </c>
    </row>
    <row r="572" spans="1:8" ht="13.5" thickBot="1" x14ac:dyDescent="0.25">
      <c r="A572" s="17"/>
      <c r="B572" s="18" t="s">
        <v>215</v>
      </c>
      <c r="C572" s="278">
        <v>1584000</v>
      </c>
      <c r="D572" s="234">
        <v>528000</v>
      </c>
      <c r="E572" s="234"/>
      <c r="F572" s="68">
        <f t="shared" si="41"/>
        <v>528000</v>
      </c>
      <c r="G572" s="68">
        <f t="shared" si="42"/>
        <v>1056000</v>
      </c>
      <c r="H572" s="69">
        <f t="shared" si="43"/>
        <v>33.333333333333329</v>
      </c>
    </row>
    <row r="573" spans="1:8" ht="13.5" thickBot="1" x14ac:dyDescent="0.25">
      <c r="A573" s="22" t="s">
        <v>160</v>
      </c>
      <c r="B573" s="6" t="s">
        <v>159</v>
      </c>
      <c r="C573" s="285">
        <f>C574</f>
        <v>14598000</v>
      </c>
      <c r="D573" s="218">
        <f>D574</f>
        <v>0</v>
      </c>
      <c r="E573" s="219">
        <f>E574</f>
        <v>0</v>
      </c>
      <c r="F573" s="203">
        <f t="shared" si="41"/>
        <v>0</v>
      </c>
      <c r="G573" s="204">
        <f t="shared" si="42"/>
        <v>14598000</v>
      </c>
      <c r="H573" s="205">
        <f t="shared" si="43"/>
        <v>0</v>
      </c>
    </row>
    <row r="574" spans="1:8" x14ac:dyDescent="0.2">
      <c r="A574" s="23" t="s">
        <v>129</v>
      </c>
      <c r="B574" s="4" t="s">
        <v>130</v>
      </c>
      <c r="C574" s="283">
        <f>SUM(C575:C577)</f>
        <v>14598000</v>
      </c>
      <c r="D574" s="210">
        <f>SUM(D575:D577)</f>
        <v>0</v>
      </c>
      <c r="E574" s="211">
        <f>SUM(E575:E577)</f>
        <v>0</v>
      </c>
      <c r="F574" s="102">
        <f t="shared" si="41"/>
        <v>0</v>
      </c>
      <c r="G574" s="102">
        <f t="shared" si="42"/>
        <v>14598000</v>
      </c>
      <c r="H574" s="103">
        <f t="shared" si="43"/>
        <v>0</v>
      </c>
    </row>
    <row r="575" spans="1:8" x14ac:dyDescent="0.2">
      <c r="A575" s="12"/>
      <c r="B575" s="3" t="s">
        <v>339</v>
      </c>
      <c r="C575" s="278">
        <v>10454000</v>
      </c>
      <c r="D575" s="228"/>
      <c r="E575" s="233"/>
      <c r="F575" s="49">
        <f t="shared" si="41"/>
        <v>0</v>
      </c>
      <c r="G575" s="49">
        <f t="shared" si="42"/>
        <v>10454000</v>
      </c>
      <c r="H575" s="50">
        <f t="shared" si="43"/>
        <v>0</v>
      </c>
    </row>
    <row r="576" spans="1:8" ht="25.5" x14ac:dyDescent="0.2">
      <c r="A576" s="12"/>
      <c r="B576" s="3" t="s">
        <v>340</v>
      </c>
      <c r="C576" s="278">
        <v>3484000</v>
      </c>
      <c r="D576" s="228"/>
      <c r="E576" s="233"/>
      <c r="F576" s="49">
        <f t="shared" si="41"/>
        <v>0</v>
      </c>
      <c r="G576" s="49">
        <f t="shared" si="42"/>
        <v>3484000</v>
      </c>
      <c r="H576" s="50">
        <f t="shared" si="43"/>
        <v>0</v>
      </c>
    </row>
    <row r="577" spans="1:8" ht="13.5" thickBot="1" x14ac:dyDescent="0.25">
      <c r="A577" s="14"/>
      <c r="B577" s="5" t="s">
        <v>324</v>
      </c>
      <c r="C577" s="278">
        <v>660000</v>
      </c>
      <c r="D577" s="234"/>
      <c r="E577" s="236"/>
      <c r="F577" s="68">
        <f t="shared" si="41"/>
        <v>0</v>
      </c>
      <c r="G577" s="68">
        <f t="shared" si="42"/>
        <v>660000</v>
      </c>
      <c r="H577" s="69">
        <f t="shared" si="43"/>
        <v>0</v>
      </c>
    </row>
    <row r="578" spans="1:8" ht="13.5" thickBot="1" x14ac:dyDescent="0.25">
      <c r="A578" s="22" t="s">
        <v>158</v>
      </c>
      <c r="B578" s="6" t="s">
        <v>157</v>
      </c>
      <c r="C578" s="285">
        <f>C579+C581</f>
        <v>50076000</v>
      </c>
      <c r="D578" s="218">
        <f>D579+D581</f>
        <v>42900000</v>
      </c>
      <c r="E578" s="219">
        <f>E579+E581</f>
        <v>0</v>
      </c>
      <c r="F578" s="203">
        <f t="shared" si="41"/>
        <v>42900000</v>
      </c>
      <c r="G578" s="204">
        <f t="shared" si="42"/>
        <v>7176000</v>
      </c>
      <c r="H578" s="205">
        <f t="shared" si="43"/>
        <v>85.669781931464172</v>
      </c>
    </row>
    <row r="579" spans="1:8" x14ac:dyDescent="0.2">
      <c r="A579" s="15" t="s">
        <v>129</v>
      </c>
      <c r="B579" s="16" t="s">
        <v>130</v>
      </c>
      <c r="C579" s="283">
        <f>SUM(C580:C580)</f>
        <v>3120000</v>
      </c>
      <c r="D579" s="210">
        <f>SUM(D580:D580)</f>
        <v>2340000</v>
      </c>
      <c r="E579" s="211">
        <f>SUM(E580:E580)</f>
        <v>0</v>
      </c>
      <c r="F579" s="102">
        <f t="shared" si="41"/>
        <v>2340000</v>
      </c>
      <c r="G579" s="102">
        <f t="shared" si="42"/>
        <v>780000</v>
      </c>
      <c r="H579" s="103">
        <f t="shared" si="43"/>
        <v>75</v>
      </c>
    </row>
    <row r="580" spans="1:8" x14ac:dyDescent="0.2">
      <c r="A580" s="10"/>
      <c r="B580" s="3" t="s">
        <v>213</v>
      </c>
      <c r="C580" s="278">
        <v>3120000</v>
      </c>
      <c r="D580" s="228">
        <v>2340000</v>
      </c>
      <c r="E580" s="233"/>
      <c r="F580" s="49">
        <f t="shared" si="41"/>
        <v>2340000</v>
      </c>
      <c r="G580" s="49">
        <f t="shared" si="42"/>
        <v>780000</v>
      </c>
      <c r="H580" s="50">
        <f t="shared" si="43"/>
        <v>75</v>
      </c>
    </row>
    <row r="581" spans="1:8" x14ac:dyDescent="0.2">
      <c r="A581" s="11" t="s">
        <v>131</v>
      </c>
      <c r="B581" s="7" t="s">
        <v>132</v>
      </c>
      <c r="C581" s="282">
        <f>SUM(C582:C584)</f>
        <v>46956000</v>
      </c>
      <c r="D581" s="208">
        <f>SUM(D582:D584)</f>
        <v>40560000</v>
      </c>
      <c r="E581" s="209">
        <f>SUM(E582:E584)</f>
        <v>0</v>
      </c>
      <c r="F581" s="102">
        <f t="shared" si="41"/>
        <v>40560000</v>
      </c>
      <c r="G581" s="102">
        <f t="shared" si="42"/>
        <v>6396000</v>
      </c>
      <c r="H581" s="103">
        <f t="shared" si="43"/>
        <v>86.378737541528238</v>
      </c>
    </row>
    <row r="582" spans="1:8" x14ac:dyDescent="0.2">
      <c r="A582" s="10"/>
      <c r="B582" s="3" t="s">
        <v>326</v>
      </c>
      <c r="C582" s="278">
        <v>26000000</v>
      </c>
      <c r="D582" s="228">
        <v>26000000</v>
      </c>
      <c r="E582" s="233"/>
      <c r="F582" s="49">
        <f t="shared" si="41"/>
        <v>26000000</v>
      </c>
      <c r="G582" s="49">
        <f t="shared" si="42"/>
        <v>0</v>
      </c>
      <c r="H582" s="50">
        <f t="shared" si="43"/>
        <v>100</v>
      </c>
    </row>
    <row r="583" spans="1:8" x14ac:dyDescent="0.2">
      <c r="A583" s="10"/>
      <c r="B583" s="3" t="s">
        <v>214</v>
      </c>
      <c r="C583" s="278">
        <v>13000000</v>
      </c>
      <c r="D583" s="228">
        <v>13000000</v>
      </c>
      <c r="E583" s="232"/>
      <c r="F583" s="49">
        <f t="shared" si="41"/>
        <v>13000000</v>
      </c>
      <c r="G583" s="49">
        <f t="shared" si="42"/>
        <v>0</v>
      </c>
      <c r="H583" s="50">
        <f t="shared" si="43"/>
        <v>100</v>
      </c>
    </row>
    <row r="584" spans="1:8" ht="13.5" thickBot="1" x14ac:dyDescent="0.25">
      <c r="A584" s="17"/>
      <c r="B584" s="18" t="s">
        <v>215</v>
      </c>
      <c r="C584" s="278">
        <v>7956000</v>
      </c>
      <c r="D584" s="234">
        <v>1560000</v>
      </c>
      <c r="E584" s="234"/>
      <c r="F584" s="68">
        <f t="shared" si="41"/>
        <v>1560000</v>
      </c>
      <c r="G584" s="68">
        <f t="shared" si="42"/>
        <v>6396000</v>
      </c>
      <c r="H584" s="69">
        <f t="shared" si="43"/>
        <v>19.607843137254903</v>
      </c>
    </row>
    <row r="585" spans="1:8" ht="13.5" thickBot="1" x14ac:dyDescent="0.25">
      <c r="A585" s="22" t="s">
        <v>156</v>
      </c>
      <c r="B585" s="6" t="s">
        <v>155</v>
      </c>
      <c r="C585" s="285">
        <f>C586</f>
        <v>4200000</v>
      </c>
      <c r="D585" s="218">
        <f>D586</f>
        <v>0</v>
      </c>
      <c r="E585" s="219">
        <f>E586</f>
        <v>0</v>
      </c>
      <c r="F585" s="203">
        <f t="shared" si="41"/>
        <v>0</v>
      </c>
      <c r="G585" s="204">
        <f t="shared" si="42"/>
        <v>4200000</v>
      </c>
      <c r="H585" s="205">
        <f t="shared" si="43"/>
        <v>0</v>
      </c>
    </row>
    <row r="586" spans="1:8" x14ac:dyDescent="0.2">
      <c r="A586" s="15" t="s">
        <v>129</v>
      </c>
      <c r="B586" s="16" t="s">
        <v>130</v>
      </c>
      <c r="C586" s="283">
        <f>SUM(C587:C589)</f>
        <v>4200000</v>
      </c>
      <c r="D586" s="210">
        <f>SUM(D587:D589)</f>
        <v>0</v>
      </c>
      <c r="E586" s="211">
        <f>SUM(E587:E589)</f>
        <v>0</v>
      </c>
      <c r="F586" s="102">
        <f t="shared" si="41"/>
        <v>0</v>
      </c>
      <c r="G586" s="102">
        <f t="shared" si="42"/>
        <v>4200000</v>
      </c>
      <c r="H586" s="103">
        <f t="shared" si="43"/>
        <v>0</v>
      </c>
    </row>
    <row r="587" spans="1:8" x14ac:dyDescent="0.2">
      <c r="A587" s="10"/>
      <c r="B587" s="3" t="s">
        <v>339</v>
      </c>
      <c r="C587" s="278">
        <v>1200000</v>
      </c>
      <c r="D587" s="228"/>
      <c r="E587" s="233"/>
      <c r="F587" s="49">
        <f t="shared" si="41"/>
        <v>0</v>
      </c>
      <c r="G587" s="49">
        <f t="shared" si="42"/>
        <v>1200000</v>
      </c>
      <c r="H587" s="50">
        <f t="shared" si="43"/>
        <v>0</v>
      </c>
    </row>
    <row r="588" spans="1:8" ht="25.5" x14ac:dyDescent="0.2">
      <c r="A588" s="10"/>
      <c r="B588" s="3" t="s">
        <v>340</v>
      </c>
      <c r="C588" s="278">
        <v>1500000</v>
      </c>
      <c r="D588" s="228"/>
      <c r="E588" s="233"/>
      <c r="F588" s="49">
        <f t="shared" si="41"/>
        <v>0</v>
      </c>
      <c r="G588" s="49">
        <f t="shared" si="42"/>
        <v>1500000</v>
      </c>
      <c r="H588" s="50">
        <f t="shared" si="43"/>
        <v>0</v>
      </c>
    </row>
    <row r="589" spans="1:8" ht="13.5" thickBot="1" x14ac:dyDescent="0.25">
      <c r="A589" s="17"/>
      <c r="B589" s="18" t="s">
        <v>215</v>
      </c>
      <c r="C589" s="278">
        <v>1500000</v>
      </c>
      <c r="D589" s="234"/>
      <c r="E589" s="236"/>
      <c r="F589" s="68">
        <f t="shared" si="41"/>
        <v>0</v>
      </c>
      <c r="G589" s="68">
        <f t="shared" si="42"/>
        <v>1500000</v>
      </c>
      <c r="H589" s="50">
        <f t="shared" si="43"/>
        <v>0</v>
      </c>
    </row>
    <row r="590" spans="1:8" ht="13.5" thickBot="1" x14ac:dyDescent="0.25">
      <c r="A590" s="22" t="s">
        <v>154</v>
      </c>
      <c r="B590" s="6" t="s">
        <v>153</v>
      </c>
      <c r="C590" s="285">
        <f>C591</f>
        <v>1958000</v>
      </c>
      <c r="D590" s="218">
        <f>D591</f>
        <v>0</v>
      </c>
      <c r="E590" s="219">
        <f>E591</f>
        <v>1428000</v>
      </c>
      <c r="F590" s="203">
        <f t="shared" si="41"/>
        <v>1428000</v>
      </c>
      <c r="G590" s="204">
        <f t="shared" si="42"/>
        <v>530000</v>
      </c>
      <c r="H590" s="205">
        <f t="shared" si="43"/>
        <v>72.931562819203265</v>
      </c>
    </row>
    <row r="591" spans="1:8" x14ac:dyDescent="0.2">
      <c r="A591" s="15" t="s">
        <v>129</v>
      </c>
      <c r="B591" s="16" t="s">
        <v>130</v>
      </c>
      <c r="C591" s="283">
        <f>SUM(C592:C594)</f>
        <v>1958000</v>
      </c>
      <c r="D591" s="210">
        <f>SUM(D592:D594)</f>
        <v>0</v>
      </c>
      <c r="E591" s="211">
        <f>SUM(E592:E594)</f>
        <v>1428000</v>
      </c>
      <c r="F591" s="102">
        <f t="shared" si="41"/>
        <v>1428000</v>
      </c>
      <c r="G591" s="102">
        <f t="shared" si="42"/>
        <v>530000</v>
      </c>
      <c r="H591" s="103">
        <f t="shared" si="43"/>
        <v>72.931562819203265</v>
      </c>
    </row>
    <row r="592" spans="1:8" x14ac:dyDescent="0.2">
      <c r="A592" s="10"/>
      <c r="B592" s="3" t="s">
        <v>339</v>
      </c>
      <c r="C592" s="278">
        <v>714000</v>
      </c>
      <c r="D592" s="228"/>
      <c r="E592" s="233">
        <v>714000</v>
      </c>
      <c r="F592" s="49">
        <f t="shared" ref="F592:F612" si="44">D592+E592</f>
        <v>714000</v>
      </c>
      <c r="G592" s="49">
        <f t="shared" ref="G592:G609" si="45">C592-F592</f>
        <v>0</v>
      </c>
      <c r="H592" s="50">
        <f t="shared" si="43"/>
        <v>100</v>
      </c>
    </row>
    <row r="593" spans="1:8" ht="25.5" x14ac:dyDescent="0.2">
      <c r="A593" s="10"/>
      <c r="B593" s="3" t="s">
        <v>340</v>
      </c>
      <c r="C593" s="278">
        <v>510000</v>
      </c>
      <c r="D593" s="228"/>
      <c r="E593" s="228">
        <v>510000</v>
      </c>
      <c r="F593" s="49">
        <f t="shared" si="44"/>
        <v>510000</v>
      </c>
      <c r="G593" s="49">
        <f t="shared" si="45"/>
        <v>0</v>
      </c>
      <c r="H593" s="50">
        <f t="shared" si="43"/>
        <v>100</v>
      </c>
    </row>
    <row r="594" spans="1:8" ht="13.5" thickBot="1" x14ac:dyDescent="0.25">
      <c r="A594" s="17"/>
      <c r="B594" s="18" t="s">
        <v>215</v>
      </c>
      <c r="C594" s="278">
        <v>734000</v>
      </c>
      <c r="D594" s="234"/>
      <c r="E594" s="234">
        <v>204000</v>
      </c>
      <c r="F594" s="68">
        <f t="shared" si="44"/>
        <v>204000</v>
      </c>
      <c r="G594" s="68">
        <f t="shared" si="45"/>
        <v>530000</v>
      </c>
      <c r="H594" s="50">
        <f t="shared" si="43"/>
        <v>27.792915531335151</v>
      </c>
    </row>
    <row r="595" spans="1:8" ht="13.5" thickBot="1" x14ac:dyDescent="0.25">
      <c r="A595" s="22" t="s">
        <v>152</v>
      </c>
      <c r="B595" s="6" t="s">
        <v>222</v>
      </c>
      <c r="C595" s="285">
        <f>C596</f>
        <v>1026000</v>
      </c>
      <c r="D595" s="218">
        <f>D596</f>
        <v>0</v>
      </c>
      <c r="E595" s="219">
        <f>E596</f>
        <v>0</v>
      </c>
      <c r="F595" s="203">
        <f t="shared" si="44"/>
        <v>0</v>
      </c>
      <c r="G595" s="204">
        <f t="shared" si="45"/>
        <v>1026000</v>
      </c>
      <c r="H595" s="205">
        <f t="shared" si="43"/>
        <v>0</v>
      </c>
    </row>
    <row r="596" spans="1:8" x14ac:dyDescent="0.2">
      <c r="A596" s="23" t="s">
        <v>129</v>
      </c>
      <c r="B596" s="4" t="s">
        <v>130</v>
      </c>
      <c r="C596" s="289">
        <f>SUM(C597:C601)</f>
        <v>1026000</v>
      </c>
      <c r="D596" s="245">
        <f>SUM(D597:D601)</f>
        <v>0</v>
      </c>
      <c r="E596" s="211">
        <f>SUM(E597:E601)</f>
        <v>0</v>
      </c>
      <c r="F596" s="102">
        <f t="shared" si="44"/>
        <v>0</v>
      </c>
      <c r="G596" s="102">
        <f t="shared" si="45"/>
        <v>1026000</v>
      </c>
      <c r="H596" s="103">
        <f t="shared" si="43"/>
        <v>0</v>
      </c>
    </row>
    <row r="597" spans="1:8" x14ac:dyDescent="0.2">
      <c r="A597" s="12"/>
      <c r="B597" s="1" t="s">
        <v>320</v>
      </c>
      <c r="C597" s="278">
        <v>135000</v>
      </c>
      <c r="D597" s="228"/>
      <c r="E597" s="233"/>
      <c r="F597" s="49">
        <f t="shared" si="44"/>
        <v>0</v>
      </c>
      <c r="G597" s="49">
        <f t="shared" si="45"/>
        <v>135000</v>
      </c>
      <c r="H597" s="50">
        <f t="shared" si="43"/>
        <v>0</v>
      </c>
    </row>
    <row r="598" spans="1:8" x14ac:dyDescent="0.2">
      <c r="A598" s="12"/>
      <c r="B598" s="1" t="s">
        <v>325</v>
      </c>
      <c r="C598" s="278">
        <v>135000</v>
      </c>
      <c r="D598" s="228"/>
      <c r="E598" s="233"/>
      <c r="F598" s="49">
        <f t="shared" si="44"/>
        <v>0</v>
      </c>
      <c r="G598" s="49">
        <f t="shared" si="45"/>
        <v>135000</v>
      </c>
      <c r="H598" s="50">
        <f t="shared" si="43"/>
        <v>0</v>
      </c>
    </row>
    <row r="599" spans="1:8" x14ac:dyDescent="0.2">
      <c r="A599" s="12"/>
      <c r="B599" s="3" t="s">
        <v>339</v>
      </c>
      <c r="C599" s="278">
        <v>378000</v>
      </c>
      <c r="D599" s="228"/>
      <c r="E599" s="233"/>
      <c r="F599" s="49">
        <f t="shared" si="44"/>
        <v>0</v>
      </c>
      <c r="G599" s="49">
        <f t="shared" si="45"/>
        <v>378000</v>
      </c>
      <c r="H599" s="50">
        <f t="shared" si="43"/>
        <v>0</v>
      </c>
    </row>
    <row r="600" spans="1:8" ht="25.5" x14ac:dyDescent="0.2">
      <c r="A600" s="12"/>
      <c r="B600" s="3" t="s">
        <v>340</v>
      </c>
      <c r="C600" s="278">
        <v>270000</v>
      </c>
      <c r="D600" s="228"/>
      <c r="E600" s="233"/>
      <c r="F600" s="49">
        <f t="shared" si="44"/>
        <v>0</v>
      </c>
      <c r="G600" s="49">
        <f t="shared" si="45"/>
        <v>270000</v>
      </c>
      <c r="H600" s="50">
        <f t="shared" si="43"/>
        <v>0</v>
      </c>
    </row>
    <row r="601" spans="1:8" ht="13.5" thickBot="1" x14ac:dyDescent="0.25">
      <c r="A601" s="14"/>
      <c r="B601" s="5" t="s">
        <v>324</v>
      </c>
      <c r="C601" s="278">
        <v>108000</v>
      </c>
      <c r="D601" s="234"/>
      <c r="E601" s="236"/>
      <c r="F601" s="68">
        <f t="shared" si="44"/>
        <v>0</v>
      </c>
      <c r="G601" s="68">
        <f t="shared" si="45"/>
        <v>108000</v>
      </c>
      <c r="H601" s="69">
        <f t="shared" si="43"/>
        <v>0</v>
      </c>
    </row>
    <row r="602" spans="1:8" ht="13.5" thickBot="1" x14ac:dyDescent="0.25">
      <c r="A602" s="22" t="s">
        <v>151</v>
      </c>
      <c r="B602" s="6" t="s">
        <v>150</v>
      </c>
      <c r="C602" s="285">
        <f>C603</f>
        <v>26586000</v>
      </c>
      <c r="D602" s="218">
        <f>D603</f>
        <v>2725000</v>
      </c>
      <c r="E602" s="219">
        <f>E603</f>
        <v>0</v>
      </c>
      <c r="F602" s="203">
        <f t="shared" si="44"/>
        <v>2725000</v>
      </c>
      <c r="G602" s="204">
        <f t="shared" si="45"/>
        <v>23861000</v>
      </c>
      <c r="H602" s="205">
        <f t="shared" si="43"/>
        <v>10.249755510419018</v>
      </c>
    </row>
    <row r="603" spans="1:8" x14ac:dyDescent="0.2">
      <c r="A603" s="23" t="s">
        <v>129</v>
      </c>
      <c r="B603" s="4" t="s">
        <v>130</v>
      </c>
      <c r="C603" s="283">
        <f>SUM(C604:C608)</f>
        <v>26586000</v>
      </c>
      <c r="D603" s="210">
        <f>SUM(D604:D608)</f>
        <v>2725000</v>
      </c>
      <c r="E603" s="211">
        <f>SUM(E604:E608)</f>
        <v>0</v>
      </c>
      <c r="F603" s="102">
        <f t="shared" si="44"/>
        <v>2725000</v>
      </c>
      <c r="G603" s="102">
        <f t="shared" si="45"/>
        <v>23861000</v>
      </c>
      <c r="H603" s="103">
        <f t="shared" si="43"/>
        <v>10.249755510419018</v>
      </c>
    </row>
    <row r="604" spans="1:8" x14ac:dyDescent="0.2">
      <c r="A604" s="12"/>
      <c r="B604" s="1" t="s">
        <v>322</v>
      </c>
      <c r="C604" s="278">
        <v>450000</v>
      </c>
      <c r="D604" s="228"/>
      <c r="E604" s="233"/>
      <c r="F604" s="49">
        <f t="shared" si="44"/>
        <v>0</v>
      </c>
      <c r="G604" s="49">
        <f t="shared" si="45"/>
        <v>450000</v>
      </c>
      <c r="H604" s="50">
        <f t="shared" si="43"/>
        <v>0</v>
      </c>
    </row>
    <row r="605" spans="1:8" x14ac:dyDescent="0.2">
      <c r="A605" s="12"/>
      <c r="B605" s="1" t="s">
        <v>327</v>
      </c>
      <c r="C605" s="278">
        <v>450000</v>
      </c>
      <c r="D605" s="228"/>
      <c r="E605" s="233"/>
      <c r="F605" s="49">
        <f t="shared" si="44"/>
        <v>0</v>
      </c>
      <c r="G605" s="49">
        <f t="shared" si="45"/>
        <v>450000</v>
      </c>
      <c r="H605" s="50">
        <f t="shared" si="43"/>
        <v>0</v>
      </c>
    </row>
    <row r="606" spans="1:8" x14ac:dyDescent="0.2">
      <c r="A606" s="12"/>
      <c r="B606" s="3" t="s">
        <v>339</v>
      </c>
      <c r="C606" s="278">
        <v>14050000</v>
      </c>
      <c r="D606" s="228">
        <v>2725000</v>
      </c>
      <c r="E606" s="233"/>
      <c r="F606" s="49">
        <f t="shared" si="44"/>
        <v>2725000</v>
      </c>
      <c r="G606" s="49">
        <f t="shared" si="45"/>
        <v>11325000</v>
      </c>
      <c r="H606" s="50">
        <f t="shared" si="43"/>
        <v>19.395017793594306</v>
      </c>
    </row>
    <row r="607" spans="1:8" ht="25.5" x14ac:dyDescent="0.2">
      <c r="A607" s="12"/>
      <c r="B607" s="3" t="s">
        <v>340</v>
      </c>
      <c r="C607" s="278">
        <v>11240000</v>
      </c>
      <c r="D607" s="228"/>
      <c r="E607" s="233"/>
      <c r="F607" s="49">
        <f t="shared" si="44"/>
        <v>0</v>
      </c>
      <c r="G607" s="49">
        <f t="shared" si="45"/>
        <v>11240000</v>
      </c>
      <c r="H607" s="50">
        <f t="shared" si="43"/>
        <v>0</v>
      </c>
    </row>
    <row r="608" spans="1:8" ht="13.5" thickBot="1" x14ac:dyDescent="0.25">
      <c r="A608" s="14"/>
      <c r="B608" s="5" t="s">
        <v>215</v>
      </c>
      <c r="C608" s="278">
        <v>396000</v>
      </c>
      <c r="D608" s="234"/>
      <c r="E608" s="236"/>
      <c r="F608" s="68">
        <f t="shared" si="44"/>
        <v>0</v>
      </c>
      <c r="G608" s="68">
        <f t="shared" si="45"/>
        <v>396000</v>
      </c>
      <c r="H608" s="69">
        <f t="shared" si="43"/>
        <v>0</v>
      </c>
    </row>
    <row r="609" spans="1:8" ht="13.5" thickBot="1" x14ac:dyDescent="0.25">
      <c r="A609" s="22" t="s">
        <v>149</v>
      </c>
      <c r="B609" s="6" t="s">
        <v>148</v>
      </c>
      <c r="C609" s="285">
        <f>C610</f>
        <v>1878000</v>
      </c>
      <c r="D609" s="218">
        <f>D610</f>
        <v>864000</v>
      </c>
      <c r="E609" s="219">
        <f>E610</f>
        <v>0</v>
      </c>
      <c r="F609" s="203">
        <f t="shared" si="44"/>
        <v>864000</v>
      </c>
      <c r="G609" s="204">
        <f t="shared" si="45"/>
        <v>1014000</v>
      </c>
      <c r="H609" s="205">
        <f t="shared" si="43"/>
        <v>46.006389776357828</v>
      </c>
    </row>
    <row r="610" spans="1:8" x14ac:dyDescent="0.2">
      <c r="A610" s="23" t="s">
        <v>129</v>
      </c>
      <c r="B610" s="4" t="s">
        <v>130</v>
      </c>
      <c r="C610" s="283">
        <f>SUM(C611:C612)</f>
        <v>1878000</v>
      </c>
      <c r="D610" s="210">
        <f>SUM(D611:D612)</f>
        <v>864000</v>
      </c>
      <c r="E610" s="211">
        <f>SUM(E611:E612)</f>
        <v>0</v>
      </c>
      <c r="F610" s="102">
        <f t="shared" si="44"/>
        <v>864000</v>
      </c>
      <c r="G610" s="102">
        <f t="shared" ref="G610:G612" si="46">C610-F610</f>
        <v>1014000</v>
      </c>
      <c r="H610" s="103">
        <f t="shared" si="43"/>
        <v>46.006389776357828</v>
      </c>
    </row>
    <row r="611" spans="1:8" x14ac:dyDescent="0.2">
      <c r="A611" s="12"/>
      <c r="B611" s="3" t="s">
        <v>339</v>
      </c>
      <c r="C611" s="278">
        <v>1461000</v>
      </c>
      <c r="D611" s="228">
        <v>864000</v>
      </c>
      <c r="E611" s="233"/>
      <c r="F611" s="49">
        <f t="shared" si="44"/>
        <v>864000</v>
      </c>
      <c r="G611" s="55">
        <f t="shared" si="46"/>
        <v>597000</v>
      </c>
      <c r="H611" s="50">
        <f t="shared" si="43"/>
        <v>59.137577002053391</v>
      </c>
    </row>
    <row r="612" spans="1:8" ht="26.25" thickBot="1" x14ac:dyDescent="0.25">
      <c r="A612" s="12"/>
      <c r="B612" s="3" t="s">
        <v>340</v>
      </c>
      <c r="C612" s="278">
        <v>417000</v>
      </c>
      <c r="D612" s="228"/>
      <c r="E612" s="233"/>
      <c r="F612" s="49">
        <f t="shared" si="44"/>
        <v>0</v>
      </c>
      <c r="G612" s="55">
        <f t="shared" si="46"/>
        <v>417000</v>
      </c>
      <c r="H612" s="50">
        <f t="shared" ref="H612:H615" si="47">(C612-G612)/C612*100</f>
        <v>0</v>
      </c>
    </row>
    <row r="613" spans="1:8" ht="13.5" thickBot="1" x14ac:dyDescent="0.3">
      <c r="A613" s="305" t="s">
        <v>56</v>
      </c>
      <c r="B613" s="306"/>
      <c r="C613" s="246">
        <f>C116+C147+C350+C540</f>
        <v>7972467000</v>
      </c>
      <c r="D613" s="247">
        <f>D116+D147+D350+D540</f>
        <v>2075239250</v>
      </c>
      <c r="E613" s="247">
        <f>E116+E147+E350+E540</f>
        <v>1836000</v>
      </c>
      <c r="F613" s="248">
        <f>D613+E613</f>
        <v>2077075250</v>
      </c>
      <c r="G613" s="247">
        <f>C613-F613</f>
        <v>5895391750</v>
      </c>
      <c r="H613" s="249">
        <f t="shared" si="47"/>
        <v>26.053105644714492</v>
      </c>
    </row>
    <row r="614" spans="1:8" ht="13.5" thickBot="1" x14ac:dyDescent="0.3">
      <c r="A614" s="307" t="s">
        <v>57</v>
      </c>
      <c r="B614" s="308"/>
      <c r="C614" s="250"/>
      <c r="D614" s="146"/>
      <c r="E614" s="146"/>
      <c r="F614" s="251">
        <f>(C613-G613)/C613*100</f>
        <v>26.053105644714492</v>
      </c>
      <c r="G614" s="252"/>
      <c r="H614" s="50"/>
    </row>
    <row r="615" spans="1:8" ht="13.5" customHeight="1" thickBot="1" x14ac:dyDescent="0.3">
      <c r="A615" s="309" t="s">
        <v>58</v>
      </c>
      <c r="B615" s="310"/>
      <c r="C615" s="253">
        <f>C112+C613</f>
        <v>9363595000</v>
      </c>
      <c r="D615" s="254">
        <f>D112+D613</f>
        <v>3044982600</v>
      </c>
      <c r="E615" s="254">
        <f>E112+E613</f>
        <v>22759900</v>
      </c>
      <c r="F615" s="253">
        <f>F112+F613</f>
        <v>3067742500</v>
      </c>
      <c r="G615" s="254">
        <f>C615-F615</f>
        <v>6295852500</v>
      </c>
      <c r="H615" s="255">
        <f t="shared" si="47"/>
        <v>32.762443270987262</v>
      </c>
    </row>
    <row r="616" spans="1:8" ht="13.5" customHeight="1" thickBot="1" x14ac:dyDescent="0.3">
      <c r="A616" s="309" t="s">
        <v>59</v>
      </c>
      <c r="B616" s="310"/>
      <c r="C616" s="256"/>
      <c r="D616" s="257"/>
      <c r="E616" s="258"/>
      <c r="F616" s="251">
        <f>(C615-G615)/C615*100</f>
        <v>32.762443270987262</v>
      </c>
      <c r="G616" s="259"/>
      <c r="H616" s="259"/>
    </row>
    <row r="617" spans="1:8" x14ac:dyDescent="0.25">
      <c r="A617" s="260"/>
      <c r="B617" s="261"/>
      <c r="C617" s="262"/>
      <c r="D617" s="263"/>
      <c r="E617" s="264"/>
      <c r="F617" s="264"/>
      <c r="G617" s="265"/>
      <c r="H617" s="265"/>
    </row>
    <row r="618" spans="1:8" x14ac:dyDescent="0.25">
      <c r="A618" s="181"/>
      <c r="B618" s="266"/>
      <c r="C618" s="267"/>
      <c r="D618" s="268"/>
      <c r="E618" s="181"/>
      <c r="F618" s="181"/>
      <c r="G618" s="181"/>
      <c r="H618" s="181"/>
    </row>
    <row r="619" spans="1:8" x14ac:dyDescent="0.25">
      <c r="A619" s="181"/>
      <c r="B619" s="226" t="s">
        <v>60</v>
      </c>
      <c r="C619" s="53"/>
      <c r="D619" s="268"/>
      <c r="E619" s="311" t="s">
        <v>61</v>
      </c>
      <c r="F619" s="311"/>
      <c r="G619" s="311"/>
    </row>
    <row r="620" spans="1:8" x14ac:dyDescent="0.25">
      <c r="A620" s="181"/>
      <c r="B620" s="226" t="s">
        <v>62</v>
      </c>
      <c r="C620" s="53"/>
      <c r="D620" s="268"/>
      <c r="E620" s="312" t="s">
        <v>66</v>
      </c>
      <c r="F620" s="312"/>
      <c r="G620" s="312"/>
    </row>
    <row r="621" spans="1:8" x14ac:dyDescent="0.25">
      <c r="A621" s="181"/>
      <c r="B621" s="226" t="s">
        <v>63</v>
      </c>
      <c r="C621" s="53"/>
      <c r="D621" s="268"/>
      <c r="E621" s="181"/>
      <c r="F621" s="181"/>
      <c r="G621" s="181"/>
      <c r="H621" s="181"/>
    </row>
    <row r="622" spans="1:8" x14ac:dyDescent="0.25">
      <c r="A622" s="181"/>
      <c r="B622" s="226" t="s">
        <v>69</v>
      </c>
      <c r="C622" s="53"/>
      <c r="D622" s="268"/>
      <c r="E622" s="181"/>
      <c r="F622" s="181"/>
      <c r="G622" s="181"/>
      <c r="H622" s="181"/>
    </row>
    <row r="623" spans="1:8" x14ac:dyDescent="0.25">
      <c r="A623" s="181"/>
      <c r="B623" s="269" t="s">
        <v>4</v>
      </c>
      <c r="C623" s="270">
        <f>SUM(C619:C622)</f>
        <v>0</v>
      </c>
      <c r="D623" s="268"/>
      <c r="E623" s="181"/>
      <c r="F623" s="181"/>
      <c r="G623" s="181"/>
      <c r="H623" s="181"/>
    </row>
    <row r="624" spans="1:8" x14ac:dyDescent="0.25">
      <c r="A624" s="181"/>
      <c r="B624" s="266"/>
      <c r="C624" s="267"/>
      <c r="D624" s="268"/>
      <c r="E624" s="181"/>
      <c r="F624" s="181"/>
      <c r="G624" s="181"/>
      <c r="H624" s="181"/>
    </row>
    <row r="625" spans="1:7" x14ac:dyDescent="0.25">
      <c r="A625" s="26"/>
      <c r="B625" s="271"/>
      <c r="C625" s="272"/>
      <c r="E625" s="316" t="s">
        <v>64</v>
      </c>
      <c r="F625" s="316"/>
      <c r="G625" s="316"/>
    </row>
    <row r="626" spans="1:7" x14ac:dyDescent="0.25">
      <c r="A626" s="26"/>
      <c r="B626" s="274"/>
      <c r="C626" s="272"/>
      <c r="E626" s="304" t="s">
        <v>65</v>
      </c>
      <c r="F626" s="304"/>
      <c r="G626" s="304"/>
    </row>
    <row r="627" spans="1:7" x14ac:dyDescent="0.25">
      <c r="A627" s="26"/>
      <c r="B627" s="26"/>
    </row>
    <row r="628" spans="1:7" x14ac:dyDescent="0.25">
      <c r="A628" s="26"/>
      <c r="B628" s="26"/>
    </row>
  </sheetData>
  <mergeCells count="32">
    <mergeCell ref="H16:H17"/>
    <mergeCell ref="A114:B114"/>
    <mergeCell ref="E625:G625"/>
    <mergeCell ref="D7:D8"/>
    <mergeCell ref="E7:E8"/>
    <mergeCell ref="F7:F8"/>
    <mergeCell ref="G7:G8"/>
    <mergeCell ref="A112:B112"/>
    <mergeCell ref="A113:B113"/>
    <mergeCell ref="C16:C17"/>
    <mergeCell ref="D16:D17"/>
    <mergeCell ref="E16:E17"/>
    <mergeCell ref="F16:F17"/>
    <mergeCell ref="G16:G17"/>
    <mergeCell ref="C7:C8"/>
    <mergeCell ref="H7:H8"/>
    <mergeCell ref="E626:G626"/>
    <mergeCell ref="A613:B613"/>
    <mergeCell ref="A614:B614"/>
    <mergeCell ref="A615:B615"/>
    <mergeCell ref="A616:B616"/>
    <mergeCell ref="E619:G619"/>
    <mergeCell ref="E620:G620"/>
    <mergeCell ref="A1:H1"/>
    <mergeCell ref="A2:H2"/>
    <mergeCell ref="A4:A5"/>
    <mergeCell ref="B4:B5"/>
    <mergeCell ref="C4:C5"/>
    <mergeCell ref="E4:E5"/>
    <mergeCell ref="F4:F5"/>
    <mergeCell ref="G4:G5"/>
    <mergeCell ref="H4:H5"/>
  </mergeCells>
  <pageMargins left="0.46500000000000002" right="0" top="0.74803149606299202" bottom="1.338582677" header="0.31496062992126" footer="0.31496062992126"/>
  <pageSetup paperSize="5" scale="60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WasMan-Superhero</cp:lastModifiedBy>
  <cp:lastPrinted>2020-09-08T03:15:15Z</cp:lastPrinted>
  <dcterms:created xsi:type="dcterms:W3CDTF">2020-01-29T05:57:01Z</dcterms:created>
  <dcterms:modified xsi:type="dcterms:W3CDTF">2020-09-08T03:15:28Z</dcterms:modified>
</cp:coreProperties>
</file>