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SPJ 2020\"/>
    </mc:Choice>
  </mc:AlternateContent>
  <bookViews>
    <workbookView xWindow="7635" yWindow="-15" windowWidth="7680" windowHeight="8970" tabRatio="607" firstSheet="1" activeTab="4"/>
  </bookViews>
  <sheets>
    <sheet name="2079.994.002.521111 ( A )" sheetId="28" r:id="rId1"/>
    <sheet name="2079.994.002.523121 ( C )" sheetId="37" r:id="rId2"/>
    <sheet name="5034.501.001.052.525112 ( AB )" sheetId="38" r:id="rId3"/>
    <sheet name="REalisasi 64 RM" sheetId="39" r:id="rId4"/>
    <sheet name="realisasi BLU" sheetId="40" r:id="rId5"/>
  </sheets>
  <calcPr calcId="152511"/>
  <fileRecoveryPr autoRecover="0"/>
</workbook>
</file>

<file path=xl/calcChain.xml><?xml version="1.0" encoding="utf-8"?>
<calcChain xmlns="http://schemas.openxmlformats.org/spreadsheetml/2006/main">
  <c r="C513" i="40" l="1"/>
  <c r="F504" i="40"/>
  <c r="G504" i="40" s="1"/>
  <c r="H504" i="40" s="1"/>
  <c r="F503" i="40"/>
  <c r="G503" i="40" s="1"/>
  <c r="H503" i="40" s="1"/>
  <c r="E502" i="40"/>
  <c r="E501" i="40" s="1"/>
  <c r="D502" i="40"/>
  <c r="C502" i="40"/>
  <c r="C501" i="40" s="1"/>
  <c r="D501" i="40"/>
  <c r="F500" i="40"/>
  <c r="G500" i="40" s="1"/>
  <c r="H500" i="40" s="1"/>
  <c r="F499" i="40"/>
  <c r="G499" i="40" s="1"/>
  <c r="H499" i="40" s="1"/>
  <c r="F498" i="40"/>
  <c r="G498" i="40" s="1"/>
  <c r="H498" i="40" s="1"/>
  <c r="F497" i="40"/>
  <c r="G497" i="40" s="1"/>
  <c r="H497" i="40" s="1"/>
  <c r="F496" i="40"/>
  <c r="G496" i="40" s="1"/>
  <c r="H496" i="40" s="1"/>
  <c r="E495" i="40"/>
  <c r="E494" i="40" s="1"/>
  <c r="D495" i="40"/>
  <c r="D494" i="40" s="1"/>
  <c r="C495" i="40"/>
  <c r="C494" i="40" s="1"/>
  <c r="F493" i="40"/>
  <c r="G493" i="40" s="1"/>
  <c r="H493" i="40" s="1"/>
  <c r="F492" i="40"/>
  <c r="G492" i="40" s="1"/>
  <c r="H492" i="40" s="1"/>
  <c r="F491" i="40"/>
  <c r="G491" i="40" s="1"/>
  <c r="H491" i="40" s="1"/>
  <c r="F490" i="40"/>
  <c r="G490" i="40" s="1"/>
  <c r="H490" i="40" s="1"/>
  <c r="F489" i="40"/>
  <c r="G489" i="40" s="1"/>
  <c r="H489" i="40" s="1"/>
  <c r="E488" i="40"/>
  <c r="E487" i="40" s="1"/>
  <c r="D488" i="40"/>
  <c r="D487" i="40" s="1"/>
  <c r="C488" i="40"/>
  <c r="C487" i="40"/>
  <c r="F486" i="40"/>
  <c r="G486" i="40" s="1"/>
  <c r="H486" i="40" s="1"/>
  <c r="F485" i="40"/>
  <c r="G485" i="40" s="1"/>
  <c r="H485" i="40" s="1"/>
  <c r="F484" i="40"/>
  <c r="G484" i="40" s="1"/>
  <c r="H484" i="40" s="1"/>
  <c r="E483" i="40"/>
  <c r="D483" i="40"/>
  <c r="D482" i="40" s="1"/>
  <c r="C483" i="40"/>
  <c r="C482" i="40"/>
  <c r="G481" i="40"/>
  <c r="H481" i="40" s="1"/>
  <c r="F481" i="40"/>
  <c r="F480" i="40"/>
  <c r="G480" i="40" s="1"/>
  <c r="H480" i="40" s="1"/>
  <c r="F479" i="40"/>
  <c r="G479" i="40" s="1"/>
  <c r="H479" i="40" s="1"/>
  <c r="E478" i="40"/>
  <c r="E477" i="40" s="1"/>
  <c r="D478" i="40"/>
  <c r="C478" i="40"/>
  <c r="C477" i="40" s="1"/>
  <c r="D477" i="40"/>
  <c r="F476" i="40"/>
  <c r="G476" i="40" s="1"/>
  <c r="H476" i="40" s="1"/>
  <c r="F475" i="40"/>
  <c r="G475" i="40" s="1"/>
  <c r="H475" i="40" s="1"/>
  <c r="F474" i="40"/>
  <c r="G474" i="40" s="1"/>
  <c r="H474" i="40" s="1"/>
  <c r="E473" i="40"/>
  <c r="D473" i="40"/>
  <c r="C473" i="40"/>
  <c r="F472" i="40"/>
  <c r="G472" i="40" s="1"/>
  <c r="H472" i="40" s="1"/>
  <c r="E471" i="40"/>
  <c r="D471" i="40"/>
  <c r="C471" i="40"/>
  <c r="H469" i="40"/>
  <c r="F469" i="40"/>
  <c r="G469" i="40" s="1"/>
  <c r="F468" i="40"/>
  <c r="G468" i="40" s="1"/>
  <c r="H468" i="40" s="1"/>
  <c r="F467" i="40"/>
  <c r="G467" i="40" s="1"/>
  <c r="H467" i="40" s="1"/>
  <c r="E466" i="40"/>
  <c r="D466" i="40"/>
  <c r="D465" i="40" s="1"/>
  <c r="C466" i="40"/>
  <c r="F464" i="40"/>
  <c r="G464" i="40" s="1"/>
  <c r="H464" i="40" s="1"/>
  <c r="F463" i="40"/>
  <c r="G463" i="40" s="1"/>
  <c r="H463" i="40" s="1"/>
  <c r="F462" i="40"/>
  <c r="G462" i="40" s="1"/>
  <c r="H462" i="40" s="1"/>
  <c r="E461" i="40"/>
  <c r="E460" i="40" s="1"/>
  <c r="D461" i="40"/>
  <c r="C461" i="40"/>
  <c r="F459" i="40"/>
  <c r="G459" i="40" s="1"/>
  <c r="H459" i="40" s="1"/>
  <c r="F458" i="40"/>
  <c r="G458" i="40" s="1"/>
  <c r="H458" i="40" s="1"/>
  <c r="F457" i="40"/>
  <c r="G457" i="40" s="1"/>
  <c r="H457" i="40" s="1"/>
  <c r="E456" i="40"/>
  <c r="E455" i="40" s="1"/>
  <c r="D456" i="40"/>
  <c r="C456" i="40"/>
  <c r="C455" i="40" s="1"/>
  <c r="F454" i="40"/>
  <c r="G454" i="40" s="1"/>
  <c r="H454" i="40" s="1"/>
  <c r="F453" i="40"/>
  <c r="G453" i="40" s="1"/>
  <c r="H453" i="40" s="1"/>
  <c r="F452" i="40"/>
  <c r="G452" i="40" s="1"/>
  <c r="H452" i="40" s="1"/>
  <c r="E451" i="40"/>
  <c r="E450" i="40" s="1"/>
  <c r="D451" i="40"/>
  <c r="C451" i="40"/>
  <c r="C450" i="40" s="1"/>
  <c r="F449" i="40"/>
  <c r="G449" i="40" s="1"/>
  <c r="H449" i="40" s="1"/>
  <c r="F448" i="40"/>
  <c r="G448" i="40" s="1"/>
  <c r="H448" i="40" s="1"/>
  <c r="F447" i="40"/>
  <c r="G447" i="40" s="1"/>
  <c r="H447" i="40" s="1"/>
  <c r="E446" i="40"/>
  <c r="E445" i="40" s="1"/>
  <c r="D446" i="40"/>
  <c r="D445" i="40" s="1"/>
  <c r="C446" i="40"/>
  <c r="C445" i="40" s="1"/>
  <c r="F444" i="40"/>
  <c r="G444" i="40" s="1"/>
  <c r="H444" i="40" s="1"/>
  <c r="F443" i="40"/>
  <c r="G443" i="40" s="1"/>
  <c r="H443" i="40" s="1"/>
  <c r="F442" i="40"/>
  <c r="G442" i="40" s="1"/>
  <c r="H442" i="40" s="1"/>
  <c r="F441" i="40"/>
  <c r="G441" i="40" s="1"/>
  <c r="H441" i="40" s="1"/>
  <c r="F440" i="40"/>
  <c r="G440" i="40" s="1"/>
  <c r="H440" i="40" s="1"/>
  <c r="E439" i="40"/>
  <c r="E438" i="40" s="1"/>
  <c r="D439" i="40"/>
  <c r="C439" i="40"/>
  <c r="C438" i="40"/>
  <c r="F437" i="40"/>
  <c r="G437" i="40" s="1"/>
  <c r="H437" i="40" s="1"/>
  <c r="F436" i="40"/>
  <c r="G436" i="40" s="1"/>
  <c r="H436" i="40" s="1"/>
  <c r="F435" i="40"/>
  <c r="G435" i="40" s="1"/>
  <c r="H435" i="40" s="1"/>
  <c r="E434" i="40"/>
  <c r="F434" i="40" s="1"/>
  <c r="D434" i="40"/>
  <c r="C434" i="40"/>
  <c r="C433" i="40" s="1"/>
  <c r="D433" i="40"/>
  <c r="G431" i="40"/>
  <c r="H431" i="40" s="1"/>
  <c r="F431" i="40"/>
  <c r="F430" i="40"/>
  <c r="G430" i="40" s="1"/>
  <c r="H430" i="40" s="1"/>
  <c r="F429" i="40"/>
  <c r="G429" i="40" s="1"/>
  <c r="H429" i="40" s="1"/>
  <c r="E428" i="40"/>
  <c r="D428" i="40"/>
  <c r="C428" i="40"/>
  <c r="F427" i="40"/>
  <c r="G427" i="40" s="1"/>
  <c r="H427" i="40" s="1"/>
  <c r="G426" i="40"/>
  <c r="H426" i="40" s="1"/>
  <c r="F426" i="40"/>
  <c r="F425" i="40"/>
  <c r="G425" i="40" s="1"/>
  <c r="H425" i="40" s="1"/>
  <c r="E424" i="40"/>
  <c r="D424" i="40"/>
  <c r="F424" i="40" s="1"/>
  <c r="C424" i="40"/>
  <c r="F423" i="40"/>
  <c r="G423" i="40" s="1"/>
  <c r="H423" i="40" s="1"/>
  <c r="E422" i="40"/>
  <c r="D422" i="40"/>
  <c r="C422" i="40"/>
  <c r="F420" i="40"/>
  <c r="G420" i="40" s="1"/>
  <c r="H420" i="40" s="1"/>
  <c r="F419" i="40"/>
  <c r="G419" i="40" s="1"/>
  <c r="H419" i="40" s="1"/>
  <c r="F418" i="40"/>
  <c r="G418" i="40" s="1"/>
  <c r="H418" i="40" s="1"/>
  <c r="F417" i="40"/>
  <c r="G417" i="40" s="1"/>
  <c r="H417" i="40" s="1"/>
  <c r="E416" i="40"/>
  <c r="D416" i="40"/>
  <c r="C416" i="40"/>
  <c r="F415" i="40"/>
  <c r="G415" i="40" s="1"/>
  <c r="H415" i="40" s="1"/>
  <c r="G414" i="40"/>
  <c r="H414" i="40" s="1"/>
  <c r="F414" i="40"/>
  <c r="F413" i="40"/>
  <c r="G413" i="40" s="1"/>
  <c r="H413" i="40" s="1"/>
  <c r="F412" i="40"/>
  <c r="G412" i="40" s="1"/>
  <c r="H412" i="40" s="1"/>
  <c r="F411" i="40"/>
  <c r="G411" i="40" s="1"/>
  <c r="H411" i="40" s="1"/>
  <c r="F410" i="40"/>
  <c r="G410" i="40" s="1"/>
  <c r="H410" i="40" s="1"/>
  <c r="E409" i="40"/>
  <c r="F409" i="40" s="1"/>
  <c r="D409" i="40"/>
  <c r="C409" i="40"/>
  <c r="F408" i="40"/>
  <c r="G408" i="40" s="1"/>
  <c r="H408" i="40" s="1"/>
  <c r="F407" i="40"/>
  <c r="G407" i="40" s="1"/>
  <c r="H407" i="40" s="1"/>
  <c r="E406" i="40"/>
  <c r="D406" i="40"/>
  <c r="C406" i="40"/>
  <c r="C405" i="40" s="1"/>
  <c r="F404" i="40"/>
  <c r="G404" i="40" s="1"/>
  <c r="H404" i="40" s="1"/>
  <c r="F403" i="40"/>
  <c r="G403" i="40" s="1"/>
  <c r="H403" i="40" s="1"/>
  <c r="F402" i="40"/>
  <c r="G402" i="40" s="1"/>
  <c r="H402" i="40" s="1"/>
  <c r="E401" i="40"/>
  <c r="D401" i="40"/>
  <c r="C401" i="40"/>
  <c r="F400" i="40"/>
  <c r="G400" i="40" s="1"/>
  <c r="H400" i="40" s="1"/>
  <c r="F399" i="40"/>
  <c r="G399" i="40" s="1"/>
  <c r="H399" i="40" s="1"/>
  <c r="F398" i="40"/>
  <c r="G398" i="40" s="1"/>
  <c r="H398" i="40" s="1"/>
  <c r="F397" i="40"/>
  <c r="G397" i="40" s="1"/>
  <c r="H397" i="40" s="1"/>
  <c r="F396" i="40"/>
  <c r="G396" i="40" s="1"/>
  <c r="H396" i="40" s="1"/>
  <c r="F395" i="40"/>
  <c r="G395" i="40" s="1"/>
  <c r="H395" i="40" s="1"/>
  <c r="F394" i="40"/>
  <c r="G394" i="40" s="1"/>
  <c r="H394" i="40" s="1"/>
  <c r="E393" i="40"/>
  <c r="D393" i="40"/>
  <c r="C393" i="40"/>
  <c r="F392" i="40"/>
  <c r="G392" i="40" s="1"/>
  <c r="H392" i="40" s="1"/>
  <c r="E391" i="40"/>
  <c r="D391" i="40"/>
  <c r="F391" i="40" s="1"/>
  <c r="C391" i="40"/>
  <c r="F390" i="40"/>
  <c r="G390" i="40" s="1"/>
  <c r="H390" i="40" s="1"/>
  <c r="F389" i="40"/>
  <c r="G389" i="40" s="1"/>
  <c r="H389" i="40" s="1"/>
  <c r="E388" i="40"/>
  <c r="D388" i="40"/>
  <c r="C388" i="40"/>
  <c r="F386" i="40"/>
  <c r="G386" i="40" s="1"/>
  <c r="H386" i="40" s="1"/>
  <c r="E385" i="40"/>
  <c r="D385" i="40"/>
  <c r="C385" i="40"/>
  <c r="F384" i="40"/>
  <c r="G384" i="40" s="1"/>
  <c r="H384" i="40" s="1"/>
  <c r="F383" i="40"/>
  <c r="G383" i="40" s="1"/>
  <c r="H383" i="40" s="1"/>
  <c r="F382" i="40"/>
  <c r="G382" i="40" s="1"/>
  <c r="H382" i="40" s="1"/>
  <c r="F381" i="40"/>
  <c r="G381" i="40" s="1"/>
  <c r="H381" i="40" s="1"/>
  <c r="F380" i="40"/>
  <c r="G380" i="40" s="1"/>
  <c r="H380" i="40" s="1"/>
  <c r="F379" i="40"/>
  <c r="G379" i="40" s="1"/>
  <c r="H379" i="40" s="1"/>
  <c r="F378" i="40"/>
  <c r="G378" i="40" s="1"/>
  <c r="H378" i="40" s="1"/>
  <c r="E377" i="40"/>
  <c r="D377" i="40"/>
  <c r="C377" i="40"/>
  <c r="F376" i="40"/>
  <c r="G376" i="40" s="1"/>
  <c r="H376" i="40" s="1"/>
  <c r="E375" i="40"/>
  <c r="D375" i="40"/>
  <c r="F375" i="40" s="1"/>
  <c r="G375" i="40" s="1"/>
  <c r="C375" i="40"/>
  <c r="F374" i="40"/>
  <c r="G374" i="40" s="1"/>
  <c r="H374" i="40" s="1"/>
  <c r="E373" i="40"/>
  <c r="D373" i="40"/>
  <c r="C373" i="40"/>
  <c r="F371" i="40"/>
  <c r="G371" i="40" s="1"/>
  <c r="H371" i="40" s="1"/>
  <c r="E370" i="40"/>
  <c r="D370" i="40"/>
  <c r="C370" i="40"/>
  <c r="F369" i="40"/>
  <c r="G369" i="40" s="1"/>
  <c r="H369" i="40" s="1"/>
  <c r="F368" i="40"/>
  <c r="G368" i="40" s="1"/>
  <c r="H368" i="40" s="1"/>
  <c r="F367" i="40"/>
  <c r="G367" i="40" s="1"/>
  <c r="H367" i="40" s="1"/>
  <c r="F366" i="40"/>
  <c r="G366" i="40" s="1"/>
  <c r="H366" i="40" s="1"/>
  <c r="F365" i="40"/>
  <c r="G365" i="40" s="1"/>
  <c r="H365" i="40" s="1"/>
  <c r="F364" i="40"/>
  <c r="G364" i="40" s="1"/>
  <c r="H364" i="40" s="1"/>
  <c r="E363" i="40"/>
  <c r="D363" i="40"/>
  <c r="C363" i="40"/>
  <c r="F362" i="40"/>
  <c r="G362" i="40" s="1"/>
  <c r="H362" i="40" s="1"/>
  <c r="E361" i="40"/>
  <c r="D361" i="40"/>
  <c r="C361" i="40"/>
  <c r="F360" i="40"/>
  <c r="G360" i="40" s="1"/>
  <c r="H360" i="40" s="1"/>
  <c r="E359" i="40"/>
  <c r="D359" i="40"/>
  <c r="D358" i="40" s="1"/>
  <c r="C359" i="40"/>
  <c r="F357" i="40"/>
  <c r="G357" i="40" s="1"/>
  <c r="H357" i="40" s="1"/>
  <c r="E356" i="40"/>
  <c r="D356" i="40"/>
  <c r="C356" i="40"/>
  <c r="F355" i="40"/>
  <c r="G355" i="40" s="1"/>
  <c r="H355" i="40" s="1"/>
  <c r="F354" i="40"/>
  <c r="G354" i="40" s="1"/>
  <c r="F353" i="40"/>
  <c r="G353" i="40" s="1"/>
  <c r="F352" i="40"/>
  <c r="G352" i="40" s="1"/>
  <c r="H352" i="40" s="1"/>
  <c r="F351" i="40"/>
  <c r="G351" i="40" s="1"/>
  <c r="F350" i="40"/>
  <c r="G350" i="40" s="1"/>
  <c r="H350" i="40" s="1"/>
  <c r="E349" i="40"/>
  <c r="D349" i="40"/>
  <c r="C349" i="40"/>
  <c r="G348" i="40"/>
  <c r="H348" i="40" s="1"/>
  <c r="F348" i="40"/>
  <c r="E347" i="40"/>
  <c r="D347" i="40"/>
  <c r="F347" i="40" s="1"/>
  <c r="C347" i="40"/>
  <c r="F345" i="40"/>
  <c r="G345" i="40" s="1"/>
  <c r="F344" i="40"/>
  <c r="G344" i="40" s="1"/>
  <c r="H344" i="40" s="1"/>
  <c r="F343" i="40"/>
  <c r="G343" i="40" s="1"/>
  <c r="H343" i="40" s="1"/>
  <c r="F342" i="40"/>
  <c r="G342" i="40" s="1"/>
  <c r="H342" i="40" s="1"/>
  <c r="F341" i="40"/>
  <c r="G341" i="40" s="1"/>
  <c r="H341" i="40" s="1"/>
  <c r="E340" i="40"/>
  <c r="D340" i="40"/>
  <c r="C340" i="40"/>
  <c r="C332" i="40" s="1"/>
  <c r="F339" i="40"/>
  <c r="G339" i="40" s="1"/>
  <c r="H339" i="40" s="1"/>
  <c r="F338" i="40"/>
  <c r="G338" i="40" s="1"/>
  <c r="H338" i="40" s="1"/>
  <c r="F337" i="40"/>
  <c r="G337" i="40" s="1"/>
  <c r="H337" i="40" s="1"/>
  <c r="F336" i="40"/>
  <c r="G336" i="40" s="1"/>
  <c r="H336" i="40" s="1"/>
  <c r="F335" i="40"/>
  <c r="G335" i="40" s="1"/>
  <c r="H335" i="40" s="1"/>
  <c r="F334" i="40"/>
  <c r="G334" i="40" s="1"/>
  <c r="H334" i="40" s="1"/>
  <c r="E333" i="40"/>
  <c r="D333" i="40"/>
  <c r="C333" i="40"/>
  <c r="F331" i="40"/>
  <c r="G331" i="40" s="1"/>
  <c r="H331" i="40" s="1"/>
  <c r="F330" i="40"/>
  <c r="G330" i="40" s="1"/>
  <c r="F329" i="40"/>
  <c r="G329" i="40" s="1"/>
  <c r="H329" i="40" s="1"/>
  <c r="E328" i="40"/>
  <c r="D328" i="40"/>
  <c r="C328" i="40"/>
  <c r="F327" i="40"/>
  <c r="G327" i="40" s="1"/>
  <c r="H327" i="40" s="1"/>
  <c r="F326" i="40"/>
  <c r="G326" i="40" s="1"/>
  <c r="H326" i="40" s="1"/>
  <c r="F325" i="40"/>
  <c r="G325" i="40" s="1"/>
  <c r="H325" i="40" s="1"/>
  <c r="F324" i="40"/>
  <c r="G324" i="40" s="1"/>
  <c r="H324" i="40" s="1"/>
  <c r="G323" i="40"/>
  <c r="H323" i="40" s="1"/>
  <c r="F323" i="40"/>
  <c r="F322" i="40"/>
  <c r="G322" i="40" s="1"/>
  <c r="H322" i="40" s="1"/>
  <c r="E321" i="40"/>
  <c r="E316" i="40" s="1"/>
  <c r="D321" i="40"/>
  <c r="C321" i="40"/>
  <c r="F320" i="40"/>
  <c r="G320" i="40" s="1"/>
  <c r="H320" i="40" s="1"/>
  <c r="F319" i="40"/>
  <c r="G319" i="40" s="1"/>
  <c r="H319" i="40" s="1"/>
  <c r="H318" i="40"/>
  <c r="F318" i="40"/>
  <c r="G318" i="40" s="1"/>
  <c r="E317" i="40"/>
  <c r="D317" i="40"/>
  <c r="C317" i="40"/>
  <c r="C316" i="40" s="1"/>
  <c r="F315" i="40"/>
  <c r="G315" i="40" s="1"/>
  <c r="H315" i="40" s="1"/>
  <c r="F314" i="40"/>
  <c r="G314" i="40" s="1"/>
  <c r="H314" i="40" s="1"/>
  <c r="F313" i="40"/>
  <c r="G313" i="40" s="1"/>
  <c r="H313" i="40" s="1"/>
  <c r="F312" i="40"/>
  <c r="G312" i="40" s="1"/>
  <c r="H312" i="40" s="1"/>
  <c r="E311" i="40"/>
  <c r="D311" i="40"/>
  <c r="F311" i="40" s="1"/>
  <c r="C311" i="40"/>
  <c r="F310" i="40"/>
  <c r="G310" i="40" s="1"/>
  <c r="H310" i="40" s="1"/>
  <c r="F309" i="40"/>
  <c r="G309" i="40" s="1"/>
  <c r="H309" i="40" s="1"/>
  <c r="F308" i="40"/>
  <c r="G308" i="40" s="1"/>
  <c r="H308" i="40" s="1"/>
  <c r="F307" i="40"/>
  <c r="G307" i="40" s="1"/>
  <c r="H307" i="40" s="1"/>
  <c r="F306" i="40"/>
  <c r="G306" i="40" s="1"/>
  <c r="H306" i="40" s="1"/>
  <c r="F305" i="40"/>
  <c r="G305" i="40" s="1"/>
  <c r="H305" i="40" s="1"/>
  <c r="E304" i="40"/>
  <c r="D304" i="40"/>
  <c r="C304" i="40"/>
  <c r="F302" i="40"/>
  <c r="G302" i="40" s="1"/>
  <c r="H302" i="40" s="1"/>
  <c r="F301" i="40"/>
  <c r="G301" i="40" s="1"/>
  <c r="E300" i="40"/>
  <c r="D300" i="40"/>
  <c r="C300" i="40"/>
  <c r="F299" i="40"/>
  <c r="G299" i="40" s="1"/>
  <c r="H299" i="40" s="1"/>
  <c r="F298" i="40"/>
  <c r="G298" i="40" s="1"/>
  <c r="H298" i="40" s="1"/>
  <c r="F297" i="40"/>
  <c r="G297" i="40" s="1"/>
  <c r="H297" i="40" s="1"/>
  <c r="F296" i="40"/>
  <c r="G296" i="40" s="1"/>
  <c r="H296" i="40" s="1"/>
  <c r="F295" i="40"/>
  <c r="G295" i="40" s="1"/>
  <c r="F294" i="40"/>
  <c r="G294" i="40" s="1"/>
  <c r="H294" i="40" s="1"/>
  <c r="E293" i="40"/>
  <c r="D293" i="40"/>
  <c r="F293" i="40" s="1"/>
  <c r="C293" i="40"/>
  <c r="F292" i="40"/>
  <c r="G292" i="40" s="1"/>
  <c r="H292" i="40" s="1"/>
  <c r="F291" i="40"/>
  <c r="G291" i="40" s="1"/>
  <c r="H291" i="40" s="1"/>
  <c r="E290" i="40"/>
  <c r="D290" i="40"/>
  <c r="C290" i="40"/>
  <c r="F288" i="40"/>
  <c r="G288" i="40" s="1"/>
  <c r="H288" i="40" s="1"/>
  <c r="F287" i="40"/>
  <c r="G287" i="40" s="1"/>
  <c r="H287" i="40" s="1"/>
  <c r="F286" i="40"/>
  <c r="G286" i="40" s="1"/>
  <c r="H286" i="40" s="1"/>
  <c r="G285" i="40"/>
  <c r="F285" i="40"/>
  <c r="E284" i="40"/>
  <c r="D284" i="40"/>
  <c r="C284" i="40"/>
  <c r="F283" i="40"/>
  <c r="G283" i="40" s="1"/>
  <c r="H283" i="40" s="1"/>
  <c r="F282" i="40"/>
  <c r="G282" i="40" s="1"/>
  <c r="H282" i="40" s="1"/>
  <c r="F281" i="40"/>
  <c r="G281" i="40" s="1"/>
  <c r="H281" i="40" s="1"/>
  <c r="F280" i="40"/>
  <c r="G280" i="40" s="1"/>
  <c r="H280" i="40" s="1"/>
  <c r="F279" i="40"/>
  <c r="G279" i="40" s="1"/>
  <c r="H279" i="40" s="1"/>
  <c r="F278" i="40"/>
  <c r="G278" i="40" s="1"/>
  <c r="H278" i="40" s="1"/>
  <c r="E277" i="40"/>
  <c r="D277" i="40"/>
  <c r="C277" i="40"/>
  <c r="F276" i="40"/>
  <c r="G276" i="40" s="1"/>
  <c r="H276" i="40" s="1"/>
  <c r="F275" i="40"/>
  <c r="G275" i="40" s="1"/>
  <c r="E274" i="40"/>
  <c r="D274" i="40"/>
  <c r="C274" i="40"/>
  <c r="G272" i="40"/>
  <c r="H272" i="40" s="1"/>
  <c r="F272" i="40"/>
  <c r="F271" i="40"/>
  <c r="G271" i="40" s="1"/>
  <c r="H271" i="40" s="1"/>
  <c r="G270" i="40"/>
  <c r="H270" i="40" s="1"/>
  <c r="F270" i="40"/>
  <c r="F269" i="40"/>
  <c r="G269" i="40" s="1"/>
  <c r="H269" i="40" s="1"/>
  <c r="E268" i="40"/>
  <c r="D268" i="40"/>
  <c r="C268" i="40"/>
  <c r="F267" i="40"/>
  <c r="G267" i="40" s="1"/>
  <c r="F266" i="40"/>
  <c r="G266" i="40" s="1"/>
  <c r="F265" i="40"/>
  <c r="G265" i="40" s="1"/>
  <c r="F264" i="40"/>
  <c r="G264" i="40" s="1"/>
  <c r="H264" i="40" s="1"/>
  <c r="F263" i="40"/>
  <c r="G263" i="40" s="1"/>
  <c r="H263" i="40" s="1"/>
  <c r="F262" i="40"/>
  <c r="G262" i="40" s="1"/>
  <c r="H262" i="40" s="1"/>
  <c r="E261" i="40"/>
  <c r="D261" i="40"/>
  <c r="F261" i="40" s="1"/>
  <c r="G261" i="40" s="1"/>
  <c r="H261" i="40" s="1"/>
  <c r="F260" i="40"/>
  <c r="G260" i="40" s="1"/>
  <c r="H260" i="40" s="1"/>
  <c r="F259" i="40"/>
  <c r="G259" i="40" s="1"/>
  <c r="H259" i="40" s="1"/>
  <c r="E258" i="40"/>
  <c r="D258" i="40"/>
  <c r="C258" i="40"/>
  <c r="C257" i="40" s="1"/>
  <c r="F256" i="40"/>
  <c r="G256" i="40" s="1"/>
  <c r="H256" i="40" s="1"/>
  <c r="F255" i="40"/>
  <c r="G255" i="40" s="1"/>
  <c r="E254" i="40"/>
  <c r="D254" i="40"/>
  <c r="F254" i="40" s="1"/>
  <c r="C254" i="40"/>
  <c r="G253" i="40"/>
  <c r="F253" i="40"/>
  <c r="F252" i="40"/>
  <c r="G252" i="40" s="1"/>
  <c r="F251" i="40"/>
  <c r="G251" i="40" s="1"/>
  <c r="H251" i="40" s="1"/>
  <c r="G250" i="40"/>
  <c r="H250" i="40" s="1"/>
  <c r="F250" i="40"/>
  <c r="F249" i="40"/>
  <c r="G249" i="40" s="1"/>
  <c r="H249" i="40" s="1"/>
  <c r="F248" i="40"/>
  <c r="G248" i="40" s="1"/>
  <c r="H248" i="40" s="1"/>
  <c r="E247" i="40"/>
  <c r="D247" i="40"/>
  <c r="C247" i="40"/>
  <c r="F246" i="40"/>
  <c r="G246" i="40" s="1"/>
  <c r="H246" i="40" s="1"/>
  <c r="F245" i="40"/>
  <c r="G245" i="40" s="1"/>
  <c r="E244" i="40"/>
  <c r="E243" i="40" s="1"/>
  <c r="D244" i="40"/>
  <c r="C244" i="40"/>
  <c r="F241" i="40"/>
  <c r="G241" i="40" s="1"/>
  <c r="H241" i="40" s="1"/>
  <c r="F240" i="40"/>
  <c r="G240" i="40" s="1"/>
  <c r="H240" i="40" s="1"/>
  <c r="E239" i="40"/>
  <c r="D239" i="40"/>
  <c r="F239" i="40" s="1"/>
  <c r="C239" i="40"/>
  <c r="F238" i="40"/>
  <c r="G238" i="40" s="1"/>
  <c r="H238" i="40" s="1"/>
  <c r="F237" i="40"/>
  <c r="G237" i="40" s="1"/>
  <c r="H237" i="40" s="1"/>
  <c r="F236" i="40"/>
  <c r="G236" i="40" s="1"/>
  <c r="H236" i="40" s="1"/>
  <c r="F235" i="40"/>
  <c r="G235" i="40" s="1"/>
  <c r="H235" i="40" s="1"/>
  <c r="E234" i="40"/>
  <c r="D234" i="40"/>
  <c r="C234" i="40"/>
  <c r="G233" i="40"/>
  <c r="H233" i="40" s="1"/>
  <c r="F233" i="40"/>
  <c r="F232" i="40"/>
  <c r="G232" i="40" s="1"/>
  <c r="H232" i="40" s="1"/>
  <c r="F231" i="40"/>
  <c r="G231" i="40" s="1"/>
  <c r="H231" i="40" s="1"/>
  <c r="E230" i="40"/>
  <c r="D230" i="40"/>
  <c r="C230" i="40"/>
  <c r="D229" i="40"/>
  <c r="F228" i="40"/>
  <c r="G228" i="40" s="1"/>
  <c r="H228" i="40" s="1"/>
  <c r="F227" i="40"/>
  <c r="G227" i="40" s="1"/>
  <c r="H227" i="40" s="1"/>
  <c r="E226" i="40"/>
  <c r="D226" i="40"/>
  <c r="C226" i="40"/>
  <c r="F225" i="40"/>
  <c r="G225" i="40" s="1"/>
  <c r="H225" i="40" s="1"/>
  <c r="F224" i="40"/>
  <c r="G224" i="40" s="1"/>
  <c r="H224" i="40" s="1"/>
  <c r="F223" i="40"/>
  <c r="G223" i="40" s="1"/>
  <c r="H223" i="40" s="1"/>
  <c r="F222" i="40"/>
  <c r="G222" i="40" s="1"/>
  <c r="H222" i="40" s="1"/>
  <c r="E221" i="40"/>
  <c r="D221" i="40"/>
  <c r="C221" i="40"/>
  <c r="G220" i="40"/>
  <c r="H220" i="40" s="1"/>
  <c r="F220" i="40"/>
  <c r="F219" i="40"/>
  <c r="G219" i="40" s="1"/>
  <c r="H219" i="40" s="1"/>
  <c r="F218" i="40"/>
  <c r="G218" i="40" s="1"/>
  <c r="H218" i="40" s="1"/>
  <c r="F217" i="40"/>
  <c r="G217" i="40" s="1"/>
  <c r="H217" i="40" s="1"/>
  <c r="E216" i="40"/>
  <c r="D216" i="40"/>
  <c r="C216" i="40"/>
  <c r="D215" i="40"/>
  <c r="F214" i="40"/>
  <c r="G214" i="40" s="1"/>
  <c r="H214" i="40" s="1"/>
  <c r="F213" i="40"/>
  <c r="G213" i="40" s="1"/>
  <c r="H213" i="40" s="1"/>
  <c r="E212" i="40"/>
  <c r="D212" i="40"/>
  <c r="C212" i="40"/>
  <c r="F211" i="40"/>
  <c r="G211" i="40" s="1"/>
  <c r="H211" i="40" s="1"/>
  <c r="F210" i="40"/>
  <c r="G210" i="40" s="1"/>
  <c r="H210" i="40" s="1"/>
  <c r="E209" i="40"/>
  <c r="D209" i="40"/>
  <c r="F209" i="40" s="1"/>
  <c r="C209" i="40"/>
  <c r="F208" i="40"/>
  <c r="G208" i="40" s="1"/>
  <c r="H208" i="40" s="1"/>
  <c r="F207" i="40"/>
  <c r="G207" i="40" s="1"/>
  <c r="H207" i="40" s="1"/>
  <c r="F206" i="40"/>
  <c r="G206" i="40" s="1"/>
  <c r="H206" i="40" s="1"/>
  <c r="F205" i="40"/>
  <c r="G205" i="40" s="1"/>
  <c r="H205" i="40" s="1"/>
  <c r="G204" i="40"/>
  <c r="H204" i="40" s="1"/>
  <c r="F204" i="40"/>
  <c r="F203" i="40"/>
  <c r="G203" i="40" s="1"/>
  <c r="H203" i="40" s="1"/>
  <c r="F202" i="40"/>
  <c r="G202" i="40" s="1"/>
  <c r="H202" i="40" s="1"/>
  <c r="E201" i="40"/>
  <c r="D201" i="40"/>
  <c r="D200" i="40" s="1"/>
  <c r="C201" i="40"/>
  <c r="C200" i="40" s="1"/>
  <c r="E200" i="40"/>
  <c r="F199" i="40"/>
  <c r="G199" i="40" s="1"/>
  <c r="H199" i="40" s="1"/>
  <c r="F198" i="40"/>
  <c r="G198" i="40" s="1"/>
  <c r="H198" i="40" s="1"/>
  <c r="E197" i="40"/>
  <c r="D197" i="40"/>
  <c r="C197" i="40"/>
  <c r="G196" i="40"/>
  <c r="H196" i="40" s="1"/>
  <c r="F196" i="40"/>
  <c r="F195" i="40"/>
  <c r="G195" i="40" s="1"/>
  <c r="H195" i="40" s="1"/>
  <c r="E194" i="40"/>
  <c r="D194" i="40"/>
  <c r="C194" i="40"/>
  <c r="F193" i="40"/>
  <c r="G193" i="40" s="1"/>
  <c r="H193" i="40" s="1"/>
  <c r="F192" i="40"/>
  <c r="G192" i="40" s="1"/>
  <c r="H192" i="40" s="1"/>
  <c r="F191" i="40"/>
  <c r="G191" i="40" s="1"/>
  <c r="H191" i="40" s="1"/>
  <c r="F190" i="40"/>
  <c r="G190" i="40" s="1"/>
  <c r="H190" i="40" s="1"/>
  <c r="E189" i="40"/>
  <c r="D189" i="40"/>
  <c r="D188" i="40" s="1"/>
  <c r="C189" i="40"/>
  <c r="F187" i="40"/>
  <c r="G187" i="40" s="1"/>
  <c r="E186" i="40"/>
  <c r="D186" i="40"/>
  <c r="C186" i="40"/>
  <c r="F185" i="40"/>
  <c r="G185" i="40" s="1"/>
  <c r="E184" i="40"/>
  <c r="D184" i="40"/>
  <c r="C184" i="40"/>
  <c r="F183" i="40"/>
  <c r="G183" i="40" s="1"/>
  <c r="H183" i="40" s="1"/>
  <c r="F182" i="40"/>
  <c r="G182" i="40" s="1"/>
  <c r="H182" i="40" s="1"/>
  <c r="F181" i="40"/>
  <c r="G181" i="40" s="1"/>
  <c r="H181" i="40" s="1"/>
  <c r="E180" i="40"/>
  <c r="D180" i="40"/>
  <c r="C180" i="40"/>
  <c r="F178" i="40"/>
  <c r="G178" i="40" s="1"/>
  <c r="F177" i="40"/>
  <c r="G177" i="40" s="1"/>
  <c r="F176" i="40"/>
  <c r="G176" i="40" s="1"/>
  <c r="F175" i="40"/>
  <c r="G175" i="40" s="1"/>
  <c r="F174" i="40"/>
  <c r="G174" i="40" s="1"/>
  <c r="F173" i="40"/>
  <c r="G173" i="40" s="1"/>
  <c r="H173" i="40" s="1"/>
  <c r="F172" i="40"/>
  <c r="G172" i="40" s="1"/>
  <c r="E171" i="40"/>
  <c r="D171" i="40"/>
  <c r="C171" i="40"/>
  <c r="F170" i="40"/>
  <c r="G170" i="40" s="1"/>
  <c r="H170" i="40" s="1"/>
  <c r="F169" i="40"/>
  <c r="G169" i="40" s="1"/>
  <c r="H169" i="40" s="1"/>
  <c r="F168" i="40"/>
  <c r="G168" i="40" s="1"/>
  <c r="H168" i="40" s="1"/>
  <c r="F167" i="40"/>
  <c r="G167" i="40" s="1"/>
  <c r="H167" i="40" s="1"/>
  <c r="F166" i="40"/>
  <c r="G166" i="40" s="1"/>
  <c r="H166" i="40" s="1"/>
  <c r="F165" i="40"/>
  <c r="G165" i="40" s="1"/>
  <c r="H165" i="40" s="1"/>
  <c r="F164" i="40"/>
  <c r="G164" i="40" s="1"/>
  <c r="H164" i="40" s="1"/>
  <c r="F163" i="40"/>
  <c r="G163" i="40" s="1"/>
  <c r="H163" i="40" s="1"/>
  <c r="F162" i="40"/>
  <c r="G162" i="40" s="1"/>
  <c r="H162" i="40" s="1"/>
  <c r="F161" i="40"/>
  <c r="G161" i="40" s="1"/>
  <c r="H161" i="40" s="1"/>
  <c r="F160" i="40"/>
  <c r="G160" i="40" s="1"/>
  <c r="H160" i="40" s="1"/>
  <c r="E159" i="40"/>
  <c r="D159" i="40"/>
  <c r="C159" i="40"/>
  <c r="F158" i="40"/>
  <c r="G158" i="40" s="1"/>
  <c r="H158" i="40" s="1"/>
  <c r="F157" i="40"/>
  <c r="G157" i="40" s="1"/>
  <c r="H157" i="40" s="1"/>
  <c r="F156" i="40"/>
  <c r="G156" i="40" s="1"/>
  <c r="H156" i="40" s="1"/>
  <c r="F155" i="40"/>
  <c r="G155" i="40" s="1"/>
  <c r="H155" i="40" s="1"/>
  <c r="F154" i="40"/>
  <c r="G154" i="40" s="1"/>
  <c r="H154" i="40" s="1"/>
  <c r="E153" i="40"/>
  <c r="D153" i="40"/>
  <c r="C153" i="40"/>
  <c r="F151" i="40"/>
  <c r="G151" i="40" s="1"/>
  <c r="H151" i="40" s="1"/>
  <c r="F150" i="40"/>
  <c r="G150" i="40" s="1"/>
  <c r="H150" i="40" s="1"/>
  <c r="E149" i="40"/>
  <c r="D149" i="40"/>
  <c r="F149" i="40" s="1"/>
  <c r="C149" i="40"/>
  <c r="F148" i="40"/>
  <c r="G148" i="40" s="1"/>
  <c r="H148" i="40" s="1"/>
  <c r="F147" i="40"/>
  <c r="G147" i="40" s="1"/>
  <c r="H147" i="40" s="1"/>
  <c r="F146" i="40"/>
  <c r="G146" i="40" s="1"/>
  <c r="H146" i="40" s="1"/>
  <c r="F145" i="40"/>
  <c r="G145" i="40" s="1"/>
  <c r="H145" i="40" s="1"/>
  <c r="F144" i="40"/>
  <c r="G144" i="40" s="1"/>
  <c r="H144" i="40" s="1"/>
  <c r="E143" i="40"/>
  <c r="D143" i="40"/>
  <c r="C143" i="40"/>
  <c r="F142" i="40"/>
  <c r="G142" i="40" s="1"/>
  <c r="H142" i="40" s="1"/>
  <c r="F141" i="40"/>
  <c r="G141" i="40" s="1"/>
  <c r="H141" i="40" s="1"/>
  <c r="G140" i="40"/>
  <c r="H140" i="40" s="1"/>
  <c r="F140" i="40"/>
  <c r="F139" i="40"/>
  <c r="G139" i="40" s="1"/>
  <c r="H139" i="40" s="1"/>
  <c r="E138" i="40"/>
  <c r="E137" i="40" s="1"/>
  <c r="D138" i="40"/>
  <c r="D137" i="40" s="1"/>
  <c r="C138" i="40"/>
  <c r="F136" i="40"/>
  <c r="G136" i="40" s="1"/>
  <c r="H136" i="40" s="1"/>
  <c r="H135" i="40"/>
  <c r="F135" i="40"/>
  <c r="G135" i="40" s="1"/>
  <c r="E134" i="40"/>
  <c r="D134" i="40"/>
  <c r="C134" i="40"/>
  <c r="F133" i="40"/>
  <c r="G133" i="40" s="1"/>
  <c r="H133" i="40" s="1"/>
  <c r="F132" i="40"/>
  <c r="G132" i="40" s="1"/>
  <c r="H132" i="40" s="1"/>
  <c r="F131" i="40"/>
  <c r="G131" i="40" s="1"/>
  <c r="H131" i="40" s="1"/>
  <c r="F130" i="40"/>
  <c r="G130" i="40" s="1"/>
  <c r="H130" i="40" s="1"/>
  <c r="F129" i="40"/>
  <c r="G129" i="40" s="1"/>
  <c r="H129" i="40" s="1"/>
  <c r="E128" i="40"/>
  <c r="D128" i="40"/>
  <c r="C128" i="40"/>
  <c r="F127" i="40"/>
  <c r="G127" i="40" s="1"/>
  <c r="H127" i="40" s="1"/>
  <c r="F126" i="40"/>
  <c r="G126" i="40" s="1"/>
  <c r="F125" i="40"/>
  <c r="G125" i="40" s="1"/>
  <c r="H125" i="40" s="1"/>
  <c r="E124" i="40"/>
  <c r="D124" i="40"/>
  <c r="C124" i="40"/>
  <c r="D123" i="40"/>
  <c r="F122" i="40"/>
  <c r="G122" i="40" s="1"/>
  <c r="H122" i="40" s="1"/>
  <c r="F121" i="40"/>
  <c r="G121" i="40" s="1"/>
  <c r="H121" i="40" s="1"/>
  <c r="E120" i="40"/>
  <c r="D120" i="40"/>
  <c r="C120" i="40"/>
  <c r="F119" i="40"/>
  <c r="G119" i="40" s="1"/>
  <c r="H119" i="40" s="1"/>
  <c r="F118" i="40"/>
  <c r="G118" i="40" s="1"/>
  <c r="H118" i="40" s="1"/>
  <c r="H117" i="40"/>
  <c r="F117" i="40"/>
  <c r="G117" i="40" s="1"/>
  <c r="F116" i="40"/>
  <c r="G116" i="40" s="1"/>
  <c r="H116" i="40" s="1"/>
  <c r="E115" i="40"/>
  <c r="F115" i="40" s="1"/>
  <c r="D115" i="40"/>
  <c r="C115" i="40"/>
  <c r="F114" i="40"/>
  <c r="G114" i="40" s="1"/>
  <c r="H114" i="40" s="1"/>
  <c r="F113" i="40"/>
  <c r="G113" i="40" s="1"/>
  <c r="H113" i="40" s="1"/>
  <c r="F112" i="40"/>
  <c r="G112" i="40" s="1"/>
  <c r="H112" i="40" s="1"/>
  <c r="F111" i="40"/>
  <c r="G111" i="40" s="1"/>
  <c r="H111" i="40" s="1"/>
  <c r="E110" i="40"/>
  <c r="D110" i="40"/>
  <c r="D109" i="40" s="1"/>
  <c r="C110" i="40"/>
  <c r="C109" i="40"/>
  <c r="F108" i="40"/>
  <c r="G108" i="40" s="1"/>
  <c r="H108" i="40" s="1"/>
  <c r="F107" i="40"/>
  <c r="G107" i="40" s="1"/>
  <c r="E106" i="40"/>
  <c r="D106" i="40"/>
  <c r="C106" i="40"/>
  <c r="G105" i="40"/>
  <c r="H105" i="40" s="1"/>
  <c r="F105" i="40"/>
  <c r="F104" i="40"/>
  <c r="G104" i="40" s="1"/>
  <c r="H104" i="40" s="1"/>
  <c r="F103" i="40"/>
  <c r="G103" i="40" s="1"/>
  <c r="H103" i="40" s="1"/>
  <c r="F102" i="40"/>
  <c r="G102" i="40" s="1"/>
  <c r="H102" i="40" s="1"/>
  <c r="E101" i="40"/>
  <c r="D101" i="40"/>
  <c r="C101" i="40"/>
  <c r="F100" i="40"/>
  <c r="G100" i="40" s="1"/>
  <c r="H100" i="40" s="1"/>
  <c r="F99" i="40"/>
  <c r="G99" i="40" s="1"/>
  <c r="H99" i="40" s="1"/>
  <c r="F98" i="40"/>
  <c r="G98" i="40" s="1"/>
  <c r="H98" i="40" s="1"/>
  <c r="E97" i="40"/>
  <c r="D97" i="40"/>
  <c r="C97" i="40"/>
  <c r="D96" i="40"/>
  <c r="F95" i="40"/>
  <c r="G95" i="40" s="1"/>
  <c r="F94" i="40"/>
  <c r="G94" i="40" s="1"/>
  <c r="E93" i="40"/>
  <c r="D93" i="40"/>
  <c r="C93" i="40"/>
  <c r="F92" i="40"/>
  <c r="G92" i="40" s="1"/>
  <c r="H92" i="40" s="1"/>
  <c r="F91" i="40"/>
  <c r="G91" i="40" s="1"/>
  <c r="H91" i="40" s="1"/>
  <c r="F90" i="40"/>
  <c r="G90" i="40" s="1"/>
  <c r="H90" i="40" s="1"/>
  <c r="F89" i="40"/>
  <c r="G89" i="40" s="1"/>
  <c r="H89" i="40" s="1"/>
  <c r="E88" i="40"/>
  <c r="D88" i="40"/>
  <c r="C88" i="40"/>
  <c r="F87" i="40"/>
  <c r="G87" i="40" s="1"/>
  <c r="H87" i="40" s="1"/>
  <c r="F86" i="40"/>
  <c r="G86" i="40" s="1"/>
  <c r="H86" i="40" s="1"/>
  <c r="F85" i="40"/>
  <c r="G85" i="40" s="1"/>
  <c r="H85" i="40" s="1"/>
  <c r="F84" i="40"/>
  <c r="G84" i="40" s="1"/>
  <c r="H84" i="40" s="1"/>
  <c r="E83" i="40"/>
  <c r="D83" i="40"/>
  <c r="D82" i="40" s="1"/>
  <c r="C83" i="40"/>
  <c r="F81" i="40"/>
  <c r="G81" i="40" s="1"/>
  <c r="F80" i="40"/>
  <c r="G80" i="40" s="1"/>
  <c r="E79" i="40"/>
  <c r="D79" i="40"/>
  <c r="C79" i="40"/>
  <c r="G78" i="40"/>
  <c r="H78" i="40" s="1"/>
  <c r="F78" i="40"/>
  <c r="F77" i="40"/>
  <c r="G77" i="40" s="1"/>
  <c r="H77" i="40" s="1"/>
  <c r="H76" i="40"/>
  <c r="F76" i="40"/>
  <c r="G76" i="40" s="1"/>
  <c r="F75" i="40"/>
  <c r="G75" i="40" s="1"/>
  <c r="H75" i="40" s="1"/>
  <c r="E74" i="40"/>
  <c r="D74" i="40"/>
  <c r="C74" i="40"/>
  <c r="F73" i="40"/>
  <c r="G73" i="40" s="1"/>
  <c r="H73" i="40" s="1"/>
  <c r="F72" i="40"/>
  <c r="G72" i="40" s="1"/>
  <c r="H72" i="40" s="1"/>
  <c r="F71" i="40"/>
  <c r="G71" i="40" s="1"/>
  <c r="H71" i="40" s="1"/>
  <c r="F70" i="40"/>
  <c r="G70" i="40" s="1"/>
  <c r="H70" i="40" s="1"/>
  <c r="E69" i="40"/>
  <c r="D69" i="40"/>
  <c r="C69" i="40"/>
  <c r="F67" i="40"/>
  <c r="G67" i="40" s="1"/>
  <c r="H67" i="40" s="1"/>
  <c r="F66" i="40"/>
  <c r="G66" i="40" s="1"/>
  <c r="H66" i="40" s="1"/>
  <c r="F65" i="40"/>
  <c r="G65" i="40" s="1"/>
  <c r="H65" i="40" s="1"/>
  <c r="E64" i="40"/>
  <c r="D64" i="40"/>
  <c r="C64" i="40"/>
  <c r="F63" i="40"/>
  <c r="G63" i="40" s="1"/>
  <c r="H63" i="40" s="1"/>
  <c r="F62" i="40"/>
  <c r="G62" i="40" s="1"/>
  <c r="H62" i="40" s="1"/>
  <c r="F61" i="40"/>
  <c r="G61" i="40" s="1"/>
  <c r="H61" i="40" s="1"/>
  <c r="F60" i="40"/>
  <c r="G60" i="40" s="1"/>
  <c r="H60" i="40" s="1"/>
  <c r="E59" i="40"/>
  <c r="D59" i="40"/>
  <c r="C59" i="40"/>
  <c r="F58" i="40"/>
  <c r="G58" i="40" s="1"/>
  <c r="H58" i="40" s="1"/>
  <c r="F57" i="40"/>
  <c r="G57" i="40" s="1"/>
  <c r="H57" i="40" s="1"/>
  <c r="F56" i="40"/>
  <c r="G56" i="40" s="1"/>
  <c r="H56" i="40" s="1"/>
  <c r="E55" i="40"/>
  <c r="D55" i="40"/>
  <c r="C55" i="40"/>
  <c r="F53" i="40"/>
  <c r="G53" i="40" s="1"/>
  <c r="H53" i="40" s="1"/>
  <c r="F52" i="40"/>
  <c r="G52" i="40" s="1"/>
  <c r="H52" i="40" s="1"/>
  <c r="F51" i="40"/>
  <c r="G51" i="40" s="1"/>
  <c r="H51" i="40" s="1"/>
  <c r="E50" i="40"/>
  <c r="D50" i="40"/>
  <c r="C50" i="40"/>
  <c r="F49" i="40"/>
  <c r="G49" i="40" s="1"/>
  <c r="H49" i="40" s="1"/>
  <c r="E48" i="40"/>
  <c r="D48" i="40"/>
  <c r="C48" i="40"/>
  <c r="F47" i="40"/>
  <c r="G47" i="40" s="1"/>
  <c r="F46" i="40"/>
  <c r="G46" i="40" s="1"/>
  <c r="F45" i="40"/>
  <c r="G45" i="40" s="1"/>
  <c r="F44" i="40"/>
  <c r="G44" i="40" s="1"/>
  <c r="H44" i="40" s="1"/>
  <c r="E43" i="40"/>
  <c r="D43" i="40"/>
  <c r="F43" i="40" s="1"/>
  <c r="C43" i="40"/>
  <c r="F42" i="40"/>
  <c r="G42" i="40" s="1"/>
  <c r="H42" i="40" s="1"/>
  <c r="E41" i="40"/>
  <c r="D41" i="40"/>
  <c r="C41" i="40"/>
  <c r="F38" i="40"/>
  <c r="G38" i="40" s="1"/>
  <c r="H38" i="40" s="1"/>
  <c r="F37" i="40"/>
  <c r="G37" i="40" s="1"/>
  <c r="H37" i="40" s="1"/>
  <c r="F36" i="40"/>
  <c r="G36" i="40" s="1"/>
  <c r="H36" i="40" s="1"/>
  <c r="F35" i="40"/>
  <c r="G35" i="40" s="1"/>
  <c r="H35" i="40" s="1"/>
  <c r="E34" i="40"/>
  <c r="D34" i="40"/>
  <c r="F34" i="40" s="1"/>
  <c r="C34" i="40"/>
  <c r="F33" i="40"/>
  <c r="G33" i="40" s="1"/>
  <c r="H33" i="40" s="1"/>
  <c r="F32" i="40"/>
  <c r="G32" i="40" s="1"/>
  <c r="H32" i="40" s="1"/>
  <c r="F31" i="40"/>
  <c r="G31" i="40" s="1"/>
  <c r="H31" i="40" s="1"/>
  <c r="F30" i="40"/>
  <c r="G30" i="40" s="1"/>
  <c r="H30" i="40" s="1"/>
  <c r="F29" i="40"/>
  <c r="G29" i="40" s="1"/>
  <c r="H29" i="40" s="1"/>
  <c r="F28" i="40"/>
  <c r="G28" i="40" s="1"/>
  <c r="H28" i="40" s="1"/>
  <c r="F27" i="40"/>
  <c r="G27" i="40" s="1"/>
  <c r="H27" i="40" s="1"/>
  <c r="E26" i="40"/>
  <c r="D26" i="40"/>
  <c r="C26" i="40"/>
  <c r="F25" i="40"/>
  <c r="G25" i="40" s="1"/>
  <c r="H25" i="40" s="1"/>
  <c r="F24" i="40"/>
  <c r="G24" i="40" s="1"/>
  <c r="H24" i="40" s="1"/>
  <c r="F23" i="40"/>
  <c r="G23" i="40" s="1"/>
  <c r="H23" i="40" s="1"/>
  <c r="F22" i="40"/>
  <c r="G22" i="40" s="1"/>
  <c r="H22" i="40" s="1"/>
  <c r="G21" i="40"/>
  <c r="H21" i="40" s="1"/>
  <c r="F21" i="40"/>
  <c r="E20" i="40"/>
  <c r="D20" i="40"/>
  <c r="C20" i="40"/>
  <c r="F19" i="40"/>
  <c r="G19" i="40" s="1"/>
  <c r="H19" i="40" s="1"/>
  <c r="F18" i="40"/>
  <c r="G18" i="40" s="1"/>
  <c r="E17" i="40"/>
  <c r="E9" i="40" s="1"/>
  <c r="E8" i="40" s="1"/>
  <c r="D17" i="40"/>
  <c r="C17" i="40"/>
  <c r="F16" i="40"/>
  <c r="G16" i="40" s="1"/>
  <c r="H16" i="40" s="1"/>
  <c r="F15" i="40"/>
  <c r="G15" i="40" s="1"/>
  <c r="H15" i="40" s="1"/>
  <c r="F14" i="40"/>
  <c r="G14" i="40" s="1"/>
  <c r="H14" i="40" s="1"/>
  <c r="F13" i="40"/>
  <c r="G13" i="40" s="1"/>
  <c r="H13" i="40" s="1"/>
  <c r="F12" i="40"/>
  <c r="G12" i="40" s="1"/>
  <c r="H12" i="40" s="1"/>
  <c r="F11" i="40"/>
  <c r="G11" i="40" s="1"/>
  <c r="H11" i="40" s="1"/>
  <c r="E10" i="40"/>
  <c r="D10" i="40"/>
  <c r="F10" i="40" s="1"/>
  <c r="C10" i="40"/>
  <c r="C120" i="39"/>
  <c r="F111" i="39"/>
  <c r="G111" i="39" s="1"/>
  <c r="H111" i="39" s="1"/>
  <c r="F110" i="39"/>
  <c r="G110" i="39" s="1"/>
  <c r="H110" i="39" s="1"/>
  <c r="E109" i="39"/>
  <c r="D109" i="39"/>
  <c r="F109" i="39" s="1"/>
  <c r="G109" i="39" s="1"/>
  <c r="C109" i="39"/>
  <c r="F108" i="39"/>
  <c r="G108" i="39" s="1"/>
  <c r="H108" i="39" s="1"/>
  <c r="E107" i="39"/>
  <c r="D107" i="39"/>
  <c r="F107" i="39" s="1"/>
  <c r="C107" i="39"/>
  <c r="F106" i="39"/>
  <c r="G106" i="39" s="1"/>
  <c r="H106" i="39" s="1"/>
  <c r="F105" i="39"/>
  <c r="G105" i="39" s="1"/>
  <c r="H105" i="39" s="1"/>
  <c r="E104" i="39"/>
  <c r="D104" i="39"/>
  <c r="C104" i="39"/>
  <c r="G103" i="39"/>
  <c r="H103" i="39" s="1"/>
  <c r="F103" i="39"/>
  <c r="F102" i="39"/>
  <c r="G102" i="39" s="1"/>
  <c r="H102" i="39" s="1"/>
  <c r="F101" i="39"/>
  <c r="G101" i="39" s="1"/>
  <c r="H101" i="39" s="1"/>
  <c r="F100" i="39"/>
  <c r="G100" i="39" s="1"/>
  <c r="H100" i="39" s="1"/>
  <c r="F99" i="39"/>
  <c r="G99" i="39" s="1"/>
  <c r="H99" i="39" s="1"/>
  <c r="G98" i="39"/>
  <c r="H98" i="39" s="1"/>
  <c r="F98" i="39"/>
  <c r="F97" i="39"/>
  <c r="G97" i="39" s="1"/>
  <c r="H97" i="39" s="1"/>
  <c r="G96" i="39"/>
  <c r="H96" i="39" s="1"/>
  <c r="F96" i="39"/>
  <c r="F95" i="39"/>
  <c r="G95" i="39" s="1"/>
  <c r="H95" i="39" s="1"/>
  <c r="F94" i="39"/>
  <c r="G94" i="39" s="1"/>
  <c r="F93" i="39"/>
  <c r="G93" i="39" s="1"/>
  <c r="H93" i="39" s="1"/>
  <c r="F92" i="39"/>
  <c r="G92" i="39" s="1"/>
  <c r="H92" i="39" s="1"/>
  <c r="F91" i="39"/>
  <c r="G91" i="39" s="1"/>
  <c r="F90" i="39"/>
  <c r="G90" i="39" s="1"/>
  <c r="F89" i="39"/>
  <c r="G89" i="39" s="1"/>
  <c r="E88" i="39"/>
  <c r="E84" i="39" s="1"/>
  <c r="D88" i="39"/>
  <c r="C88" i="39"/>
  <c r="F87" i="39"/>
  <c r="G87" i="39" s="1"/>
  <c r="H87" i="39" s="1"/>
  <c r="F86" i="39"/>
  <c r="G86" i="39" s="1"/>
  <c r="H86" i="39" s="1"/>
  <c r="E85" i="39"/>
  <c r="D85" i="39"/>
  <c r="C85" i="39"/>
  <c r="C84" i="39"/>
  <c r="F83" i="39"/>
  <c r="G83" i="39" s="1"/>
  <c r="H83" i="39" s="1"/>
  <c r="F82" i="39"/>
  <c r="G82" i="39" s="1"/>
  <c r="H82" i="39" s="1"/>
  <c r="F81" i="39"/>
  <c r="G81" i="39" s="1"/>
  <c r="H81" i="39" s="1"/>
  <c r="F80" i="39"/>
  <c r="G80" i="39" s="1"/>
  <c r="H80" i="39" s="1"/>
  <c r="F79" i="39"/>
  <c r="G79" i="39" s="1"/>
  <c r="H79" i="39" s="1"/>
  <c r="E78" i="39"/>
  <c r="D78" i="39"/>
  <c r="C78" i="39"/>
  <c r="F77" i="39"/>
  <c r="G77" i="39" s="1"/>
  <c r="H77" i="39" s="1"/>
  <c r="E76" i="39"/>
  <c r="D76" i="39"/>
  <c r="C76" i="39"/>
  <c r="F75" i="39"/>
  <c r="G75" i="39" s="1"/>
  <c r="H75" i="39" s="1"/>
  <c r="F74" i="39"/>
  <c r="G74" i="39" s="1"/>
  <c r="H74" i="39" s="1"/>
  <c r="E73" i="39"/>
  <c r="D73" i="39"/>
  <c r="F73" i="39" s="1"/>
  <c r="G73" i="39" s="1"/>
  <c r="H73" i="39" s="1"/>
  <c r="F72" i="39"/>
  <c r="G72" i="39" s="1"/>
  <c r="H72" i="39" s="1"/>
  <c r="G71" i="39"/>
  <c r="H71" i="39" s="1"/>
  <c r="F71" i="39"/>
  <c r="E70" i="39"/>
  <c r="D70" i="39"/>
  <c r="F70" i="39" s="1"/>
  <c r="C70" i="39"/>
  <c r="F69" i="39"/>
  <c r="G69" i="39" s="1"/>
  <c r="H69" i="39" s="1"/>
  <c r="G68" i="39"/>
  <c r="H68" i="39" s="1"/>
  <c r="F68" i="39"/>
  <c r="F67" i="39"/>
  <c r="G67" i="39" s="1"/>
  <c r="H67" i="39" s="1"/>
  <c r="F66" i="39"/>
  <c r="G66" i="39" s="1"/>
  <c r="H66" i="39" s="1"/>
  <c r="F65" i="39"/>
  <c r="G65" i="39" s="1"/>
  <c r="H65" i="39" s="1"/>
  <c r="F64" i="39"/>
  <c r="G64" i="39" s="1"/>
  <c r="H64" i="39" s="1"/>
  <c r="F63" i="39"/>
  <c r="G63" i="39" s="1"/>
  <c r="H63" i="39" s="1"/>
  <c r="E62" i="39"/>
  <c r="D62" i="39"/>
  <c r="C62" i="39"/>
  <c r="F59" i="39"/>
  <c r="G59" i="39" s="1"/>
  <c r="F58" i="39"/>
  <c r="G58" i="39" s="1"/>
  <c r="H58" i="39" s="1"/>
  <c r="F57" i="39"/>
  <c r="G57" i="39" s="1"/>
  <c r="H57" i="39" s="1"/>
  <c r="F56" i="39"/>
  <c r="G56" i="39" s="1"/>
  <c r="H56" i="39" s="1"/>
  <c r="F55" i="39"/>
  <c r="G55" i="39" s="1"/>
  <c r="H55" i="39" s="1"/>
  <c r="F54" i="39"/>
  <c r="G54" i="39" s="1"/>
  <c r="H54" i="39" s="1"/>
  <c r="F53" i="39"/>
  <c r="G53" i="39" s="1"/>
  <c r="H53" i="39" s="1"/>
  <c r="E52" i="39"/>
  <c r="D52" i="39"/>
  <c r="F52" i="39" s="1"/>
  <c r="C52" i="39"/>
  <c r="G52" i="39" s="1"/>
  <c r="F51" i="39"/>
  <c r="G51" i="39" s="1"/>
  <c r="H51" i="39" s="1"/>
  <c r="F50" i="39"/>
  <c r="G50" i="39" s="1"/>
  <c r="H50" i="39" s="1"/>
  <c r="F49" i="39"/>
  <c r="G49" i="39" s="1"/>
  <c r="H49" i="39" s="1"/>
  <c r="F48" i="39"/>
  <c r="G48" i="39" s="1"/>
  <c r="H48" i="39" s="1"/>
  <c r="F47" i="39"/>
  <c r="G47" i="39" s="1"/>
  <c r="H47" i="39" s="1"/>
  <c r="F46" i="39"/>
  <c r="G46" i="39" s="1"/>
  <c r="H46" i="39" s="1"/>
  <c r="E45" i="39"/>
  <c r="D45" i="39"/>
  <c r="C45" i="39"/>
  <c r="F44" i="39"/>
  <c r="G44" i="39" s="1"/>
  <c r="H44" i="39" s="1"/>
  <c r="F43" i="39"/>
  <c r="G43" i="39" s="1"/>
  <c r="H43" i="39" s="1"/>
  <c r="F42" i="39"/>
  <c r="G42" i="39" s="1"/>
  <c r="H42" i="39" s="1"/>
  <c r="F41" i="39"/>
  <c r="G41" i="39" s="1"/>
  <c r="H41" i="39" s="1"/>
  <c r="F40" i="39"/>
  <c r="G40" i="39" s="1"/>
  <c r="H40" i="39" s="1"/>
  <c r="H39" i="39"/>
  <c r="F39" i="39"/>
  <c r="G39" i="39" s="1"/>
  <c r="E38" i="39"/>
  <c r="D38" i="39"/>
  <c r="C38" i="39"/>
  <c r="F37" i="39"/>
  <c r="G37" i="39" s="1"/>
  <c r="H37" i="39" s="1"/>
  <c r="F36" i="39"/>
  <c r="G36" i="39" s="1"/>
  <c r="H36" i="39" s="1"/>
  <c r="F35" i="39"/>
  <c r="G35" i="39" s="1"/>
  <c r="H35" i="39" s="1"/>
  <c r="F34" i="39"/>
  <c r="G34" i="39" s="1"/>
  <c r="H34" i="39" s="1"/>
  <c r="F33" i="39"/>
  <c r="G33" i="39" s="1"/>
  <c r="H33" i="39" s="1"/>
  <c r="F32" i="39"/>
  <c r="G32" i="39" s="1"/>
  <c r="H32" i="39" s="1"/>
  <c r="E31" i="39"/>
  <c r="D31" i="39"/>
  <c r="C31" i="39"/>
  <c r="F30" i="39"/>
  <c r="G30" i="39" s="1"/>
  <c r="H30" i="39" s="1"/>
  <c r="H29" i="39"/>
  <c r="F29" i="39"/>
  <c r="G29" i="39" s="1"/>
  <c r="F28" i="39"/>
  <c r="G28" i="39" s="1"/>
  <c r="H28" i="39" s="1"/>
  <c r="F27" i="39"/>
  <c r="G27" i="39" s="1"/>
  <c r="H27" i="39" s="1"/>
  <c r="F26" i="39"/>
  <c r="G26" i="39" s="1"/>
  <c r="H26" i="39" s="1"/>
  <c r="E25" i="39"/>
  <c r="D25" i="39"/>
  <c r="C25" i="39"/>
  <c r="F24" i="39"/>
  <c r="G24" i="39" s="1"/>
  <c r="H24" i="39" s="1"/>
  <c r="F23" i="39"/>
  <c r="G23" i="39" s="1"/>
  <c r="H23" i="39" s="1"/>
  <c r="F22" i="39"/>
  <c r="G22" i="39" s="1"/>
  <c r="H22" i="39" s="1"/>
  <c r="F21" i="39"/>
  <c r="G21" i="39" s="1"/>
  <c r="H21" i="39" s="1"/>
  <c r="F20" i="39"/>
  <c r="G20" i="39" s="1"/>
  <c r="H20" i="39" s="1"/>
  <c r="F19" i="39"/>
  <c r="G19" i="39" s="1"/>
  <c r="H19" i="39" s="1"/>
  <c r="F18" i="39"/>
  <c r="G18" i="39" s="1"/>
  <c r="H18" i="39" s="1"/>
  <c r="E16" i="39"/>
  <c r="D16" i="39"/>
  <c r="F16" i="39" s="1"/>
  <c r="C16" i="39"/>
  <c r="G16" i="39" s="1"/>
  <c r="F15" i="39"/>
  <c r="G15" i="39" s="1"/>
  <c r="H15" i="39" s="1"/>
  <c r="F14" i="39"/>
  <c r="G14" i="39" s="1"/>
  <c r="H14" i="39" s="1"/>
  <c r="F13" i="39"/>
  <c r="G13" i="39" s="1"/>
  <c r="H13" i="39" s="1"/>
  <c r="F12" i="39"/>
  <c r="G12" i="39" s="1"/>
  <c r="H12" i="39" s="1"/>
  <c r="F11" i="39"/>
  <c r="G11" i="39" s="1"/>
  <c r="H11" i="39" s="1"/>
  <c r="F10" i="39"/>
  <c r="G10" i="39" s="1"/>
  <c r="H10" i="39" s="1"/>
  <c r="F9" i="39"/>
  <c r="G9" i="39" s="1"/>
  <c r="H9" i="39" s="1"/>
  <c r="E7" i="39"/>
  <c r="D7" i="39"/>
  <c r="F7" i="39" s="1"/>
  <c r="C7" i="39"/>
  <c r="C68" i="40" l="1"/>
  <c r="D40" i="40"/>
  <c r="F40" i="40" s="1"/>
  <c r="E54" i="40"/>
  <c r="F268" i="40"/>
  <c r="F55" i="40"/>
  <c r="G55" i="40" s="1"/>
  <c r="H55" i="40" s="1"/>
  <c r="D54" i="40"/>
  <c r="F54" i="40" s="1"/>
  <c r="G54" i="40" s="1"/>
  <c r="H54" i="40" s="1"/>
  <c r="E289" i="40"/>
  <c r="C9" i="40"/>
  <c r="C8" i="40" s="1"/>
  <c r="E82" i="40"/>
  <c r="F82" i="40" s="1"/>
  <c r="F226" i="40"/>
  <c r="G226" i="40" s="1"/>
  <c r="H226" i="40" s="1"/>
  <c r="F300" i="40"/>
  <c r="C303" i="40"/>
  <c r="E372" i="40"/>
  <c r="F388" i="40"/>
  <c r="E40" i="40"/>
  <c r="F74" i="40"/>
  <c r="F128" i="40"/>
  <c r="G128" i="40" s="1"/>
  <c r="H128" i="40" s="1"/>
  <c r="F180" i="40"/>
  <c r="G180" i="40" s="1"/>
  <c r="H180" i="40" s="1"/>
  <c r="C179" i="40"/>
  <c r="F359" i="40"/>
  <c r="E405" i="40"/>
  <c r="F97" i="40"/>
  <c r="G97" i="40" s="1"/>
  <c r="H97" i="40" s="1"/>
  <c r="F106" i="40"/>
  <c r="F184" i="40"/>
  <c r="F197" i="40"/>
  <c r="G197" i="40" s="1"/>
  <c r="H197" i="40" s="1"/>
  <c r="F216" i="40"/>
  <c r="G216" i="40" s="1"/>
  <c r="H216" i="40" s="1"/>
  <c r="F234" i="40"/>
  <c r="G300" i="40"/>
  <c r="H300" i="40" s="1"/>
  <c r="E303" i="40"/>
  <c r="F328" i="40"/>
  <c r="G328" i="40" s="1"/>
  <c r="H328" i="40" s="1"/>
  <c r="F356" i="40"/>
  <c r="F385" i="40"/>
  <c r="G43" i="40"/>
  <c r="H43" i="40" s="1"/>
  <c r="C54" i="40"/>
  <c r="F64" i="40"/>
  <c r="F120" i="40"/>
  <c r="G120" i="40" s="1"/>
  <c r="H120" i="40" s="1"/>
  <c r="F153" i="40"/>
  <c r="G153" i="40" s="1"/>
  <c r="H153" i="40" s="1"/>
  <c r="D152" i="40"/>
  <c r="E179" i="40"/>
  <c r="C188" i="40"/>
  <c r="F461" i="40"/>
  <c r="G461" i="40" s="1"/>
  <c r="H461" i="40" s="1"/>
  <c r="D460" i="40"/>
  <c r="F460" i="40" s="1"/>
  <c r="F487" i="40"/>
  <c r="E96" i="40"/>
  <c r="F96" i="40" s="1"/>
  <c r="G96" i="40" s="1"/>
  <c r="H96" i="40" s="1"/>
  <c r="F137" i="40"/>
  <c r="E152" i="40"/>
  <c r="C229" i="40"/>
  <c r="G239" i="40"/>
  <c r="E346" i="40"/>
  <c r="F451" i="40"/>
  <c r="D450" i="40"/>
  <c r="F450" i="40" s="1"/>
  <c r="G450" i="40" s="1"/>
  <c r="H450" i="40" s="1"/>
  <c r="F26" i="40"/>
  <c r="C40" i="40"/>
  <c r="G40" i="40" s="1"/>
  <c r="H40" i="40" s="1"/>
  <c r="F93" i="40"/>
  <c r="G93" i="40" s="1"/>
  <c r="F124" i="40"/>
  <c r="F159" i="40"/>
  <c r="G159" i="40" s="1"/>
  <c r="H159" i="40" s="1"/>
  <c r="F171" i="40"/>
  <c r="G171" i="40" s="1"/>
  <c r="H171" i="40" s="1"/>
  <c r="F194" i="40"/>
  <c r="G194" i="40" s="1"/>
  <c r="H194" i="40" s="1"/>
  <c r="C243" i="40"/>
  <c r="D257" i="40"/>
  <c r="E358" i="40"/>
  <c r="C421" i="40"/>
  <c r="G424" i="40"/>
  <c r="H424" i="40" s="1"/>
  <c r="F428" i="40"/>
  <c r="G428" i="40" s="1"/>
  <c r="H428" i="40" s="1"/>
  <c r="F439" i="40"/>
  <c r="G439" i="40" s="1"/>
  <c r="H439" i="40" s="1"/>
  <c r="D438" i="40"/>
  <c r="F438" i="40" s="1"/>
  <c r="F416" i="40"/>
  <c r="G416" i="40" s="1"/>
  <c r="H416" i="40" s="1"/>
  <c r="E421" i="40"/>
  <c r="F483" i="40"/>
  <c r="E482" i="40"/>
  <c r="F482" i="40" s="1"/>
  <c r="G482" i="40" s="1"/>
  <c r="H482" i="40" s="1"/>
  <c r="F20" i="40"/>
  <c r="G20" i="40" s="1"/>
  <c r="H20" i="40" s="1"/>
  <c r="F48" i="40"/>
  <c r="G48" i="40" s="1"/>
  <c r="H48" i="40" s="1"/>
  <c r="F50" i="40"/>
  <c r="G50" i="40" s="1"/>
  <c r="H50" i="40" s="1"/>
  <c r="D68" i="40"/>
  <c r="F79" i="40"/>
  <c r="F88" i="40"/>
  <c r="G88" i="40" s="1"/>
  <c r="H88" i="40" s="1"/>
  <c r="C82" i="40"/>
  <c r="F200" i="40"/>
  <c r="G200" i="40" s="1"/>
  <c r="H200" i="40" s="1"/>
  <c r="G209" i="40"/>
  <c r="H209" i="40" s="1"/>
  <c r="F230" i="40"/>
  <c r="D273" i="40"/>
  <c r="F340" i="40"/>
  <c r="D372" i="40"/>
  <c r="F372" i="40" s="1"/>
  <c r="C372" i="40"/>
  <c r="G372" i="40" s="1"/>
  <c r="H372" i="40" s="1"/>
  <c r="F406" i="40"/>
  <c r="E433" i="40"/>
  <c r="F433" i="40" s="1"/>
  <c r="G433" i="40" s="1"/>
  <c r="H433" i="40" s="1"/>
  <c r="F478" i="40"/>
  <c r="G478" i="40" s="1"/>
  <c r="H478" i="40" s="1"/>
  <c r="F488" i="40"/>
  <c r="G488" i="40" s="1"/>
  <c r="H488" i="40" s="1"/>
  <c r="C96" i="40"/>
  <c r="C123" i="40"/>
  <c r="E123" i="40"/>
  <c r="F138" i="40"/>
  <c r="F143" i="40"/>
  <c r="G143" i="40" s="1"/>
  <c r="H143" i="40" s="1"/>
  <c r="C152" i="40"/>
  <c r="F189" i="40"/>
  <c r="F201" i="40"/>
  <c r="G201" i="40" s="1"/>
  <c r="H201" i="40" s="1"/>
  <c r="F212" i="40"/>
  <c r="G212" i="40" s="1"/>
  <c r="H212" i="40" s="1"/>
  <c r="E215" i="40"/>
  <c r="F215" i="40" s="1"/>
  <c r="F247" i="40"/>
  <c r="G247" i="40" s="1"/>
  <c r="H247" i="40" s="1"/>
  <c r="E273" i="40"/>
  <c r="F284" i="40"/>
  <c r="G284" i="40" s="1"/>
  <c r="H284" i="40" s="1"/>
  <c r="G293" i="40"/>
  <c r="H293" i="40" s="1"/>
  <c r="G311" i="40"/>
  <c r="H311" i="40" s="1"/>
  <c r="F321" i="40"/>
  <c r="G321" i="40" s="1"/>
  <c r="H321" i="40" s="1"/>
  <c r="F333" i="40"/>
  <c r="G333" i="40" s="1"/>
  <c r="H333" i="40" s="1"/>
  <c r="C346" i="40"/>
  <c r="F349" i="40"/>
  <c r="G349" i="40" s="1"/>
  <c r="H349" i="40" s="1"/>
  <c r="F363" i="40"/>
  <c r="G363" i="40" s="1"/>
  <c r="H363" i="40" s="1"/>
  <c r="F377" i="40"/>
  <c r="G377" i="40" s="1"/>
  <c r="F393" i="40"/>
  <c r="F466" i="40"/>
  <c r="G466" i="40" s="1"/>
  <c r="C470" i="40"/>
  <c r="F502" i="40"/>
  <c r="G502" i="40" s="1"/>
  <c r="H502" i="40" s="1"/>
  <c r="E470" i="40"/>
  <c r="F473" i="40"/>
  <c r="G473" i="40" s="1"/>
  <c r="H473" i="40" s="1"/>
  <c r="F501" i="40"/>
  <c r="G501" i="40" s="1"/>
  <c r="H501" i="40" s="1"/>
  <c r="E61" i="39"/>
  <c r="E60" i="39" s="1"/>
  <c r="E6" i="39" s="1"/>
  <c r="E112" i="39" s="1"/>
  <c r="F31" i="39"/>
  <c r="G31" i="39" s="1"/>
  <c r="H31" i="39" s="1"/>
  <c r="F45" i="39"/>
  <c r="G45" i="39" s="1"/>
  <c r="H45" i="39" s="1"/>
  <c r="F76" i="39"/>
  <c r="G76" i="39" s="1"/>
  <c r="H76" i="39" s="1"/>
  <c r="F78" i="39"/>
  <c r="G78" i="39" s="1"/>
  <c r="H78" i="39" s="1"/>
  <c r="F104" i="39"/>
  <c r="F123" i="40"/>
  <c r="G123" i="40" s="1"/>
  <c r="H123" i="40" s="1"/>
  <c r="H377" i="40"/>
  <c r="G124" i="40"/>
  <c r="G138" i="40"/>
  <c r="H138" i="40" s="1"/>
  <c r="G149" i="40"/>
  <c r="H149" i="40" s="1"/>
  <c r="G184" i="40"/>
  <c r="G189" i="40"/>
  <c r="H189" i="40" s="1"/>
  <c r="C215" i="40"/>
  <c r="F317" i="40"/>
  <c r="G317" i="40" s="1"/>
  <c r="H317" i="40" s="1"/>
  <c r="D316" i="40"/>
  <c r="F316" i="40" s="1"/>
  <c r="G316" i="40" s="1"/>
  <c r="H316" i="40" s="1"/>
  <c r="C358" i="40"/>
  <c r="D9" i="40"/>
  <c r="H10" i="40"/>
  <c r="G10" i="40"/>
  <c r="F17" i="40"/>
  <c r="G17" i="40" s="1"/>
  <c r="H17" i="40" s="1"/>
  <c r="G34" i="40"/>
  <c r="H34" i="40" s="1"/>
  <c r="F41" i="40"/>
  <c r="G41" i="40" s="1"/>
  <c r="H41" i="40" s="1"/>
  <c r="G64" i="40"/>
  <c r="H64" i="40" s="1"/>
  <c r="E68" i="40"/>
  <c r="F83" i="40"/>
  <c r="G83" i="40" s="1"/>
  <c r="H83" i="40" s="1"/>
  <c r="G106" i="40"/>
  <c r="H106" i="40" s="1"/>
  <c r="E109" i="40"/>
  <c r="F109" i="40" s="1"/>
  <c r="G109" i="40" s="1"/>
  <c r="H109" i="40" s="1"/>
  <c r="H124" i="40"/>
  <c r="E188" i="40"/>
  <c r="F188" i="40" s="1"/>
  <c r="F274" i="40"/>
  <c r="C289" i="40"/>
  <c r="F290" i="40"/>
  <c r="G290" i="40" s="1"/>
  <c r="H290" i="40" s="1"/>
  <c r="D289" i="40"/>
  <c r="F289" i="40" s="1"/>
  <c r="F358" i="40"/>
  <c r="H375" i="40"/>
  <c r="D387" i="40"/>
  <c r="F446" i="40"/>
  <c r="G446" i="40" s="1"/>
  <c r="H446" i="40" s="1"/>
  <c r="F471" i="40"/>
  <c r="G471" i="40" s="1"/>
  <c r="H471" i="40" s="1"/>
  <c r="G26" i="40"/>
  <c r="H26" i="40" s="1"/>
  <c r="F69" i="40"/>
  <c r="G69" i="40" s="1"/>
  <c r="H69" i="40" s="1"/>
  <c r="G74" i="40"/>
  <c r="H74" i="40" s="1"/>
  <c r="G79" i="40"/>
  <c r="F110" i="40"/>
  <c r="G110" i="40" s="1"/>
  <c r="H110" i="40" s="1"/>
  <c r="G115" i="40"/>
  <c r="H115" i="40" s="1"/>
  <c r="F221" i="40"/>
  <c r="G221" i="40" s="1"/>
  <c r="H221" i="40" s="1"/>
  <c r="H239" i="40"/>
  <c r="E257" i="40"/>
  <c r="C273" i="40"/>
  <c r="G274" i="40"/>
  <c r="H274" i="40" s="1"/>
  <c r="F277" i="40"/>
  <c r="D332" i="40"/>
  <c r="G347" i="40"/>
  <c r="H347" i="40" s="1"/>
  <c r="F373" i="40"/>
  <c r="G373" i="40" s="1"/>
  <c r="H373" i="40" s="1"/>
  <c r="C387" i="40"/>
  <c r="G388" i="40"/>
  <c r="H388" i="40" s="1"/>
  <c r="F401" i="40"/>
  <c r="G401" i="40" s="1"/>
  <c r="H401" i="40" s="1"/>
  <c r="E387" i="40"/>
  <c r="D405" i="40"/>
  <c r="F405" i="40" s="1"/>
  <c r="G405" i="40" s="1"/>
  <c r="H405" i="40" s="1"/>
  <c r="F422" i="40"/>
  <c r="F421" i="40" s="1"/>
  <c r="G451" i="40"/>
  <c r="H451" i="40" s="1"/>
  <c r="E465" i="40"/>
  <c r="F465" i="40" s="1"/>
  <c r="F59" i="40"/>
  <c r="G59" i="40" s="1"/>
  <c r="H59" i="40" s="1"/>
  <c r="F101" i="40"/>
  <c r="G101" i="40" s="1"/>
  <c r="H101" i="40" s="1"/>
  <c r="F134" i="40"/>
  <c r="G134" i="40" s="1"/>
  <c r="H134" i="40" s="1"/>
  <c r="C137" i="40"/>
  <c r="D179" i="40"/>
  <c r="F186" i="40"/>
  <c r="G186" i="40" s="1"/>
  <c r="G230" i="40"/>
  <c r="H230" i="40" s="1"/>
  <c r="G234" i="40"/>
  <c r="H234" i="40" s="1"/>
  <c r="F244" i="40"/>
  <c r="G244" i="40" s="1"/>
  <c r="H244" i="40" s="1"/>
  <c r="D243" i="40"/>
  <c r="G254" i="40"/>
  <c r="H254" i="40" s="1"/>
  <c r="F258" i="40"/>
  <c r="G258" i="40" s="1"/>
  <c r="H258" i="40" s="1"/>
  <c r="G268" i="40"/>
  <c r="H268" i="40" s="1"/>
  <c r="G277" i="40"/>
  <c r="H277" i="40" s="1"/>
  <c r="E332" i="40"/>
  <c r="G340" i="40"/>
  <c r="H340" i="40" s="1"/>
  <c r="D346" i="40"/>
  <c r="G356" i="40"/>
  <c r="H356" i="40" s="1"/>
  <c r="G359" i="40"/>
  <c r="H359" i="40" s="1"/>
  <c r="F361" i="40"/>
  <c r="G361" i="40" s="1"/>
  <c r="H361" i="40" s="1"/>
  <c r="G406" i="40"/>
  <c r="H406" i="40" s="1"/>
  <c r="G409" i="40"/>
  <c r="H409" i="40" s="1"/>
  <c r="C460" i="40"/>
  <c r="F495" i="40"/>
  <c r="G495" i="40" s="1"/>
  <c r="H495" i="40" s="1"/>
  <c r="G438" i="40"/>
  <c r="H438" i="40" s="1"/>
  <c r="G487" i="40"/>
  <c r="H487" i="40" s="1"/>
  <c r="E229" i="40"/>
  <c r="F229" i="40" s="1"/>
  <c r="G229" i="40" s="1"/>
  <c r="H229" i="40" s="1"/>
  <c r="F304" i="40"/>
  <c r="G304" i="40" s="1"/>
  <c r="H304" i="40" s="1"/>
  <c r="D303" i="40"/>
  <c r="F370" i="40"/>
  <c r="G370" i="40" s="1"/>
  <c r="H370" i="40" s="1"/>
  <c r="G385" i="40"/>
  <c r="H385" i="40" s="1"/>
  <c r="D421" i="40"/>
  <c r="H466" i="40"/>
  <c r="C465" i="40"/>
  <c r="D470" i="40"/>
  <c r="F477" i="40"/>
  <c r="G477" i="40" s="1"/>
  <c r="H477" i="40" s="1"/>
  <c r="G391" i="40"/>
  <c r="H391" i="40" s="1"/>
  <c r="G393" i="40"/>
  <c r="H393" i="40" s="1"/>
  <c r="G434" i="40"/>
  <c r="H434" i="40" s="1"/>
  <c r="F445" i="40"/>
  <c r="G445" i="40" s="1"/>
  <c r="H445" i="40" s="1"/>
  <c r="F456" i="40"/>
  <c r="G456" i="40" s="1"/>
  <c r="H456" i="40" s="1"/>
  <c r="D455" i="40"/>
  <c r="F455" i="40" s="1"/>
  <c r="G455" i="40" s="1"/>
  <c r="H455" i="40" s="1"/>
  <c r="G483" i="40"/>
  <c r="H483" i="40" s="1"/>
  <c r="F494" i="40"/>
  <c r="G494" i="40" s="1"/>
  <c r="H494" i="40" s="1"/>
  <c r="H109" i="39"/>
  <c r="H16" i="39"/>
  <c r="H52" i="39"/>
  <c r="F88" i="39"/>
  <c r="G88" i="39" s="1"/>
  <c r="H88" i="39" s="1"/>
  <c r="D84" i="39"/>
  <c r="F84" i="39" s="1"/>
  <c r="G84" i="39" s="1"/>
  <c r="G107" i="39"/>
  <c r="H107" i="39" s="1"/>
  <c r="G7" i="39"/>
  <c r="H7" i="39" s="1"/>
  <c r="F25" i="39"/>
  <c r="C61" i="39"/>
  <c r="F62" i="39"/>
  <c r="G62" i="39" s="1"/>
  <c r="H62" i="39" s="1"/>
  <c r="G70" i="39"/>
  <c r="H70" i="39" s="1"/>
  <c r="G25" i="39"/>
  <c r="H25" i="39" s="1"/>
  <c r="D61" i="39"/>
  <c r="H84" i="39"/>
  <c r="G104" i="39"/>
  <c r="H104" i="39" s="1"/>
  <c r="F38" i="39"/>
  <c r="G38" i="39" s="1"/>
  <c r="H38" i="39" s="1"/>
  <c r="F85" i="39"/>
  <c r="G85" i="39" s="1"/>
  <c r="H85" i="39" s="1"/>
  <c r="G16" i="38"/>
  <c r="I16" i="38"/>
  <c r="H16" i="38"/>
  <c r="G16" i="37"/>
  <c r="G15" i="28"/>
  <c r="H15" i="28"/>
  <c r="I15" i="28"/>
  <c r="I16" i="37"/>
  <c r="H16" i="37"/>
  <c r="F257" i="40" l="1"/>
  <c r="G257" i="40" s="1"/>
  <c r="H257" i="40" s="1"/>
  <c r="F303" i="40"/>
  <c r="G303" i="40" s="1"/>
  <c r="H303" i="40" s="1"/>
  <c r="F68" i="40"/>
  <c r="G68" i="40" s="1"/>
  <c r="H68" i="40" s="1"/>
  <c r="F470" i="40"/>
  <c r="G470" i="40" s="1"/>
  <c r="H470" i="40" s="1"/>
  <c r="F179" i="40"/>
  <c r="G179" i="40" s="1"/>
  <c r="H179" i="40" s="1"/>
  <c r="F273" i="40"/>
  <c r="C39" i="40"/>
  <c r="D432" i="40"/>
  <c r="F432" i="40" s="1"/>
  <c r="G422" i="40"/>
  <c r="H422" i="40" s="1"/>
  <c r="E242" i="40"/>
  <c r="E432" i="40"/>
  <c r="G188" i="40"/>
  <c r="H188" i="40" s="1"/>
  <c r="F152" i="40"/>
  <c r="G152" i="40" s="1"/>
  <c r="H152" i="40" s="1"/>
  <c r="F346" i="40"/>
  <c r="G346" i="40" s="1"/>
  <c r="H346" i="40" s="1"/>
  <c r="G82" i="40"/>
  <c r="H82" i="40" s="1"/>
  <c r="G460" i="40"/>
  <c r="H460" i="40" s="1"/>
  <c r="G465" i="40"/>
  <c r="H465" i="40" s="1"/>
  <c r="F332" i="40"/>
  <c r="G332" i="40" s="1"/>
  <c r="H332" i="40" s="1"/>
  <c r="G273" i="40"/>
  <c r="H273" i="40" s="1"/>
  <c r="C242" i="40"/>
  <c r="G289" i="40"/>
  <c r="H289" i="40" s="1"/>
  <c r="E39" i="40"/>
  <c r="C432" i="40"/>
  <c r="D242" i="40"/>
  <c r="F242" i="40" s="1"/>
  <c r="F243" i="40"/>
  <c r="G243" i="40" s="1"/>
  <c r="H243" i="40" s="1"/>
  <c r="F387" i="40"/>
  <c r="F9" i="40"/>
  <c r="G9" i="40" s="1"/>
  <c r="H9" i="40" s="1"/>
  <c r="D8" i="40"/>
  <c r="G358" i="40"/>
  <c r="H358" i="40" s="1"/>
  <c r="G137" i="40"/>
  <c r="H137" i="40" s="1"/>
  <c r="G387" i="40"/>
  <c r="H387" i="40" s="1"/>
  <c r="G215" i="40"/>
  <c r="H215" i="40"/>
  <c r="D39" i="40"/>
  <c r="F61" i="39"/>
  <c r="G61" i="39" s="1"/>
  <c r="H61" i="39" s="1"/>
  <c r="D60" i="39"/>
  <c r="C60" i="39"/>
  <c r="G421" i="40" l="1"/>
  <c r="H421" i="40" s="1"/>
  <c r="C505" i="40"/>
  <c r="E505" i="40"/>
  <c r="G432" i="40"/>
  <c r="H432" i="40" s="1"/>
  <c r="D505" i="40"/>
  <c r="F505" i="40" s="1"/>
  <c r="F8" i="40"/>
  <c r="G8" i="40" s="1"/>
  <c r="H8" i="40" s="1"/>
  <c r="G242" i="40"/>
  <c r="H242" i="40" s="1"/>
  <c r="F39" i="40"/>
  <c r="G39" i="40" s="1"/>
  <c r="H39" i="40" s="1"/>
  <c r="F60" i="39"/>
  <c r="G60" i="39" s="1"/>
  <c r="H60" i="39" s="1"/>
  <c r="D6" i="39"/>
  <c r="C6" i="39"/>
  <c r="G505" i="40" l="1"/>
  <c r="F506" i="40"/>
  <c r="H505" i="40"/>
  <c r="F6" i="39"/>
  <c r="G6" i="39" s="1"/>
  <c r="H6" i="39" s="1"/>
  <c r="D112" i="39"/>
  <c r="C112" i="39"/>
  <c r="F112" i="39" l="1"/>
  <c r="G112" i="39" l="1"/>
  <c r="F113" i="39" l="1"/>
  <c r="H112" i="39"/>
</calcChain>
</file>

<file path=xl/sharedStrings.xml><?xml version="1.0" encoding="utf-8"?>
<sst xmlns="http://schemas.openxmlformats.org/spreadsheetml/2006/main" count="934" uniqueCount="392">
  <si>
    <t>SURAT PERNYATAAN TANGGUNG JAWAB</t>
  </si>
  <si>
    <t xml:space="preserve">Nomor : </t>
  </si>
  <si>
    <t>1.</t>
  </si>
  <si>
    <t>Nama Satker BLU</t>
  </si>
  <si>
    <t>: Politeknik Kesehatan Depkes Semarang</t>
  </si>
  <si>
    <t>2.</t>
  </si>
  <si>
    <t>Kode Satker BLU</t>
  </si>
  <si>
    <t>: 632242</t>
  </si>
  <si>
    <t>3.</t>
  </si>
  <si>
    <t>Tanggal/No. DIPA BLU</t>
  </si>
  <si>
    <t>4.</t>
  </si>
  <si>
    <t>No</t>
  </si>
  <si>
    <t xml:space="preserve">Penerima </t>
  </si>
  <si>
    <t>Uraian</t>
  </si>
  <si>
    <t>Bukti</t>
  </si>
  <si>
    <t>Jumlah</t>
  </si>
  <si>
    <t>Tanggal</t>
  </si>
  <si>
    <t>Nomor</t>
  </si>
  <si>
    <t>Demikian Surat pernyataan ini dibuat dengan sebenarnya.</t>
  </si>
  <si>
    <t>Klasifikasi Anggaran</t>
  </si>
  <si>
    <t>Yang bertanda tangan di bawah ini Kuasa Pengguna Anggaran Politeknik Kesehatan Semarang, menyatakan bahwa saya bertanggung jawab secara formal dan material atas segala pengeluaran yang telah dibayar lunas oleh Bendahara Pengeluaran kepada yang berhak menerima serta kebenaran perhitungan dan setoran pajak yang telah dipungut atas pembayaran tersebut dengan perincian sebagai berikut :</t>
  </si>
  <si>
    <t>Akun</t>
  </si>
  <si>
    <t>Pajak yang dipungut Bendahara Pengeluaran</t>
  </si>
  <si>
    <t>PPN</t>
  </si>
  <si>
    <t>PPh</t>
  </si>
  <si>
    <t>Bukti-bukti pengeluaran anggaran dan asli setoran (SSP/BPN) tersebut disimpan oleh Pengguna Anggaran/Kuasa Pengguna Anggaran untuk kelengkapan administrasi  dan pemeriksaan aparat pengawasan fungsional</t>
  </si>
  <si>
    <t>Pejabat Pembuat Komitmen</t>
  </si>
  <si>
    <t xml:space="preserve">Bendahara Pengeluaran </t>
  </si>
  <si>
    <t>Wahyu Dwi Nuryanti, A.Md</t>
  </si>
  <si>
    <t>NIP. 19861204 2014022002</t>
  </si>
  <si>
    <t>Jeffri Ardiyanto, M.App.Sc</t>
  </si>
  <si>
    <t>NIP. 19730614 1995031001</t>
  </si>
  <si>
    <t>: 12 NOPEMBER 2019 NO. DIPA 024.12.2.632242/2020</t>
  </si>
  <si>
    <t>JUMLAH</t>
  </si>
  <si>
    <t>; 01/01/024.12.10 / 2079.994.002.521111 ( A )</t>
  </si>
  <si>
    <t>SINAR MAS FOTO COPY PURWOKERTO</t>
  </si>
  <si>
    <t>; 01/01/024.12.10 / 2079.994.002.523121 ( C )</t>
  </si>
  <si>
    <t>SPBU BERKOH PURWOKERTO</t>
  </si>
  <si>
    <t>Bayar Keperluan Sehari - hari berupa biaya foto copy untuk Kantor Prodi Keperawatan Purwokerto Poltekkes Kemenkes Semarang Pelaksanaan Bulan Juli 2020</t>
  </si>
  <si>
    <t>Bayar Keperluan Sehari - hari berupa biaya foto copy untuk Kantor Prodi Keperawatan Purwokerto Poltekkes Kemenkes Semarang Pelaksanaan Bulan Agustus 2020</t>
  </si>
  <si>
    <t>Bayar Biaya Pemeliharaan dan Operasional Kendaraan Dinas Roda 4 Prodi Keperawatan Purwokerto Poltekkes Kemenkes Semarang No. Polisi H 9521 UR dan H 1150 XG Pelaksanaan Bulan Juii 2020 berupa BBM dengan rincian Sbb : 942 Ltr Pertamak @ Rp.9.000,- = Rp.8.478.000,-</t>
  </si>
  <si>
    <t>Bayar Biaya Pemeliharaan dan Operasional Kendaraan Dinas Roda 4 Prodi Keperawatan Purwokerto Poltekkes Kemenkes Semarang No. Polisi H 9521 UR dan H 1150 XG Pelaksanaan Bulan Agustus 2020 berupa BBM dengan rincian Sbb : 263 Ltr Pertamak @ Rp.9.000,- = Rp.2.367.000,- dan 1 btl air accu @ Rp.6.000,- = Rp.6.000,-</t>
  </si>
  <si>
    <t>ARMADA MOBIL PERWAKILAN PURWOKERTO</t>
  </si>
  <si>
    <t>Bayar biaya pemeliharaan dan operasional kendaraan dinas berupa perbaikan kendaraan roda 4 No. Polisi H 9521 UR Prodi Keperawatan Purwokerto Poltekkes Kemenkes Semarang</t>
  </si>
  <si>
    <t>; 01/01/024.12.10 / 5034.501.001.052.525112 ( AB )</t>
  </si>
  <si>
    <t>SINABUNG FOTO COPY PURWOKERTO</t>
  </si>
  <si>
    <t>Bayar biaya penggandaan dan penjilidan buku panduan praktek mhs Prodi D.III Keperawatan Purwokerto Poltekkes Kemenkes Semarang Th.Akademik 2029 / 2020</t>
  </si>
  <si>
    <t>SUARES FOTO COPY PURWOKERTO</t>
  </si>
  <si>
    <t xml:space="preserve">Bayar biaya penggandaan RPS dan Kontrak Belajar Mhs Prodi D.III Keperawatan Purwokerto Poltekkes Kemenkes Semarang Th.Akademik 2019 / 2020 </t>
  </si>
  <si>
    <t>Bayar biaya penggandaan dan penjilidan modul mata ajar mhs Prodi D.III Keperawatan Purwokerto Poltekkes Kemenkes Semarang Th.Akademik 2019 / 2020</t>
  </si>
  <si>
    <t>Bulan  September  2020</t>
  </si>
  <si>
    <t>SPJ</t>
  </si>
  <si>
    <t>64.D.III Kep.Purwokerto</t>
  </si>
  <si>
    <t>KODE/AKUN</t>
  </si>
  <si>
    <t>KETERANGAN</t>
  </si>
  <si>
    <t>PAGU</t>
  </si>
  <si>
    <t>S/D BULAN</t>
  </si>
  <si>
    <t>BULAN INI</t>
  </si>
  <si>
    <t>SISA</t>
  </si>
  <si>
    <t>% SERAPAN</t>
  </si>
  <si>
    <t>LALU</t>
  </si>
  <si>
    <t>2079,994,002</t>
  </si>
  <si>
    <t>Operasional dan Pemeliharaan kantor</t>
  </si>
  <si>
    <t>Belanja Keperluan Perkantoran</t>
  </si>
  <si>
    <t xml:space="preserve">A </t>
  </si>
  <si>
    <t>( Pengiriman surat, fotokopi, keperluan sehari-hari)</t>
  </si>
  <si>
    <t>Semarang</t>
  </si>
  <si>
    <t>Purwokerto</t>
  </si>
  <si>
    <t>Pekalongan</t>
  </si>
  <si>
    <t>Blora</t>
  </si>
  <si>
    <t>Magelang</t>
  </si>
  <si>
    <t>Tegal</t>
  </si>
  <si>
    <t>Kendal</t>
  </si>
  <si>
    <t>Belanja Barang Persediaan Barang Konsumsi</t>
  </si>
  <si>
    <t>( Barang cetakan, bantuan ATK Prodi )</t>
  </si>
  <si>
    <t>Belanja Biaya Pemeliharaan Gedung dan Bangunan lainnya ( Pemeliharaan Halaman Gedung )</t>
  </si>
  <si>
    <t>B</t>
  </si>
  <si>
    <t>Pemeliharaan Peralatan antor dan Mesin ( Inventaris, AC, dll)</t>
  </si>
  <si>
    <t>C</t>
  </si>
  <si>
    <t>Pemeliharaan dan Operasional Kendaraan Bermotor</t>
  </si>
  <si>
    <t>Operasiona Perkantoran(Belanja Perjalanan Biasa)</t>
  </si>
  <si>
    <t>E</t>
  </si>
  <si>
    <t>Belanja Biaya Pemeliharaan Gedung dan Bangunan</t>
  </si>
  <si>
    <t>G</t>
  </si>
  <si>
    <t>2077.006.</t>
  </si>
  <si>
    <t>KELAS RPL</t>
  </si>
  <si>
    <t>052</t>
  </si>
  <si>
    <t>PELAKSANAAN PROGRAM PERCEPATAN PEND.TEG.KES.</t>
  </si>
  <si>
    <t>AA</t>
  </si>
  <si>
    <t>Belanja Bahan</t>
  </si>
  <si>
    <t>Penggandaan modul mata ajar</t>
  </si>
  <si>
    <t>Penggandaan RPS RPP dan Kontrak Belajar</t>
  </si>
  <si>
    <t>Penggandaan buku panduan praktek</t>
  </si>
  <si>
    <t>Biaya Penggandaan dan Penjilidan (bimbingan, evaluasi, seminar) konseling</t>
  </si>
  <si>
    <t>Penggandaan Instrumen ujian OSCA</t>
  </si>
  <si>
    <t>Penggandaan Ujian Tulis</t>
  </si>
  <si>
    <t>Cetak buku panduan KTI</t>
  </si>
  <si>
    <t>Belanja Honor Out kegiatan</t>
  </si>
  <si>
    <t>HonorDosen tamu</t>
  </si>
  <si>
    <t>Honor dosen tidak tetap</t>
  </si>
  <si>
    <t>Belanja Barang Non Operasional Lainnya</t>
  </si>
  <si>
    <t>Pemenuhan kompetensi IT</t>
  </si>
  <si>
    <t>Pelatihan Softskill</t>
  </si>
  <si>
    <t>Belanja jasa lainnya</t>
  </si>
  <si>
    <t>Biaya lahan praktek</t>
  </si>
  <si>
    <t>Belanja Perjalanan dinas biasa</t>
  </si>
  <si>
    <t>Transport dosen tamu</t>
  </si>
  <si>
    <t>Transport dosen tidak tetap</t>
  </si>
  <si>
    <t>Transport (bimbingan, evaluasi, seminar) praktek</t>
  </si>
  <si>
    <t>Uang harian</t>
  </si>
  <si>
    <t>Transport rapat koordinasi</t>
  </si>
  <si>
    <t>AB</t>
  </si>
  <si>
    <t>Belanja Barang Operasional Lainnya</t>
  </si>
  <si>
    <t>Konsumsi PelaksanaanAsesment</t>
  </si>
  <si>
    <t>Konsumsi PPSM</t>
  </si>
  <si>
    <t>Konsumsi Rapat PPSM</t>
  </si>
  <si>
    <t>Konsumsi rapat PBM</t>
  </si>
  <si>
    <t>Penggandaan buku panduan praktek klinik</t>
  </si>
  <si>
    <t>Konsumsi rapat monev PBM</t>
  </si>
  <si>
    <t>Konsumsi  ujian proposal KTI</t>
  </si>
  <si>
    <t>Konsumsi Yudisium</t>
  </si>
  <si>
    <t>Konsumsi Ujian Sidang KTI</t>
  </si>
  <si>
    <t>Honor Out kegiatan</t>
  </si>
  <si>
    <t>JUMLAH RM</t>
  </si>
  <si>
    <t>Persentasi Realisasi RM</t>
  </si>
  <si>
    <t>Pembinaan dan Pengelolaan Pendidikan Tinggi</t>
  </si>
  <si>
    <t>5034.501.001</t>
  </si>
  <si>
    <t>Mahasiswa yang dididik pada Jurusan Keperawatan</t>
  </si>
  <si>
    <t>051</t>
  </si>
  <si>
    <t>Pelaksanaan Persiapan</t>
  </si>
  <si>
    <t>A</t>
  </si>
  <si>
    <t>Jurusan Keperawatan</t>
  </si>
  <si>
    <t>525112</t>
  </si>
  <si>
    <t xml:space="preserve">Belanja Barang                                                                                                                                                                                                                                            </t>
  </si>
  <si>
    <t>Penggandaan dan Penjilidan buku panduan KTI D3</t>
  </si>
  <si>
    <t>Penggandaan dan Penjilidan buku panduan Skripsi</t>
  </si>
  <si>
    <t>Penggandaan dan Penjilidan buku panduan KIN Ners</t>
  </si>
  <si>
    <t>Penggandaan dan Penjilidan buku panduan Jurusan</t>
  </si>
  <si>
    <t>Penggandaan materi Workshop</t>
  </si>
  <si>
    <t>Konsumsi Workshop (Persiapan/Reviu Kurikulum, Evaluasi Kurikulum, Persiapan Pembelajaran, Persiapan Pra Klinik, Persiapan ReAkreditasi)</t>
  </si>
  <si>
    <t>525113</t>
  </si>
  <si>
    <t xml:space="preserve">Belanja Jasa  </t>
  </si>
  <si>
    <t>Spanduk, Backdrop Workshop</t>
  </si>
  <si>
    <t>Narasumber Workshop  (Persiapan/Reviu Kurikulum, Evaluasi Kurikulum, Persiapan Pembelajaran, Persiapan Pra Klinik, Persiapan ReAkreditasi)</t>
  </si>
  <si>
    <t xml:space="preserve"> 525115 </t>
  </si>
  <si>
    <t xml:space="preserve">Belanja Perjalanan     </t>
  </si>
  <si>
    <t>Transport Narasumber (Persiapan/Reviu Kurikulum, Evaluasi Kurikulum, Persiapan Pembelajaran, Persiapan Pra Klinik)</t>
  </si>
  <si>
    <t>Transport Peserta Workshop (Persiapan/Reviu Kurikulum, Evaluasi Kurikulum, Persiapan Pembelajaran, Persiapan Pra Klinik, Persiapan ReAkreditasi)</t>
  </si>
  <si>
    <t xml:space="preserve"> Uang harian fullbord Peserta Workshop (Persiapan/Reviu Kurikulum, Evaluasi Kurikulum, Persiapan Pembelajaran, Persiapan Pra Klinik, Persiapan ReAkreditasi)</t>
  </si>
  <si>
    <t>Uang  saku narasumber Workshop (Persiapan/Reviu Kurikulum, Evaluasi Kurikulum, Persiapan Pembelajaran, Persiapan Pra Kl</t>
  </si>
  <si>
    <t>Uang Penginapan Narasumber Workshop (Persiapan/Reviu Kurikulum, Evaluasi Kurikulum, Persiapan Pembelajaran, Persiapan P</t>
  </si>
  <si>
    <t>525119</t>
  </si>
  <si>
    <t>Belanja Penyediaan Barang dan Jasa BLU Lainnya</t>
  </si>
  <si>
    <t>Bahan praktek laboratorium Prodi Keperawatan Semarang</t>
  </si>
  <si>
    <t xml:space="preserve">Bahan praktek laboratorium Prodi Keperawatan Purwokerto     </t>
  </si>
  <si>
    <t>Bahan praktek laboratorium Prodi Keperawatan Pekalongan</t>
  </si>
  <si>
    <t xml:space="preserve">Bahan praktek laboratorium Prodi Keperawatan Blora </t>
  </si>
  <si>
    <t>Bahan praktek laboratorium Prodi Keperawatan Magelang</t>
  </si>
  <si>
    <t xml:space="preserve">Bahan praktek laboratorium Prodi Keperawatan Tegal  </t>
  </si>
  <si>
    <t xml:space="preserve">Bahan prektek laboratorium Prodi Keperawatan Kelas Kendal </t>
  </si>
  <si>
    <t xml:space="preserve">     537115</t>
  </si>
  <si>
    <t>Belanja Modal Fisik Lainnya</t>
  </si>
  <si>
    <t/>
  </si>
  <si>
    <t xml:space="preserve">    - CCTV Indoor dan Server</t>
  </si>
  <si>
    <t xml:space="preserve">    - AC 2 PK</t>
  </si>
  <si>
    <t xml:space="preserve">    - Sound System</t>
  </si>
  <si>
    <t xml:space="preserve">    - Laptop</t>
  </si>
  <si>
    <t>Pembelajaran  Teori dan Pratikum</t>
  </si>
  <si>
    <t>Manajemen Jurusan Keperawatan</t>
  </si>
  <si>
    <t xml:space="preserve">Belanja Barang </t>
  </si>
  <si>
    <t>Konsumsi Dosen Tamu</t>
  </si>
  <si>
    <t xml:space="preserve">Belanja Jasa </t>
  </si>
  <si>
    <t>Narasumber Dosen Tamu</t>
  </si>
  <si>
    <t>Spanduk, Backdrop Dosen Tamu</t>
  </si>
  <si>
    <t xml:space="preserve">Sewa Sound dan Kursi </t>
  </si>
  <si>
    <t>Sewa Gedung</t>
  </si>
  <si>
    <t>525115</t>
  </si>
  <si>
    <t xml:space="preserve">Belanja Perjalanan </t>
  </si>
  <si>
    <t>Transport Narasumber Dosen Tamu</t>
  </si>
  <si>
    <t xml:space="preserve">Belanja Penyediaan Barang dan Jasa BLU Lainnya   </t>
  </si>
  <si>
    <t>Pemenuhan Kompetensi IT</t>
  </si>
  <si>
    <t>Biaya Pemenuhan Kompetensi Mahasiswa Reguler</t>
  </si>
  <si>
    <t>Biaya pemenuhan kompetensi Sertifikasi keahlian Profesi Ners</t>
  </si>
  <si>
    <t>Prodi D.III Keperawatan Semarang</t>
  </si>
  <si>
    <t>Penggandaan dan Penjilidan modul mata ajar</t>
  </si>
  <si>
    <t>Penggandaan dan Penjilidan buku panduan praktek</t>
  </si>
  <si>
    <t>Penggandaan RPS dan Kontrak Belajar</t>
  </si>
  <si>
    <t xml:space="preserve">Honor DTT pembuatan soal </t>
  </si>
  <si>
    <t>Honor Dosen Tamu</t>
  </si>
  <si>
    <t>Honor Dosen tidak tetap</t>
  </si>
  <si>
    <t>Honor koreksi lembar jawab</t>
  </si>
  <si>
    <t>Transport Dosen Tamu</t>
  </si>
  <si>
    <t>Transport  Dosen tidak tetap</t>
  </si>
  <si>
    <t>Transport Dosen Perjalanan antar kampus</t>
  </si>
  <si>
    <t>Prodi D.III Keperawatan Purwokerto</t>
  </si>
  <si>
    <t>Konsumsi rapat pembelajaran PBM tingkat Prodi</t>
  </si>
  <si>
    <t>AC)</t>
  </si>
  <si>
    <t xml:space="preserve">D-III Keperawatan Pekalongan </t>
  </si>
  <si>
    <t>AD)</t>
  </si>
  <si>
    <t xml:space="preserve">D-III Keperawatan Blora         </t>
  </si>
  <si>
    <t>AE)</t>
  </si>
  <si>
    <t xml:space="preserve">D-III Keperawatan Magelang  </t>
  </si>
  <si>
    <t>AF)</t>
  </si>
  <si>
    <t>D-IV Keperawatan Semarang</t>
  </si>
  <si>
    <t>Honor narasumber kegiatan pra klinik</t>
  </si>
  <si>
    <t>AJ)</t>
  </si>
  <si>
    <t xml:space="preserve">D-IV Keperawatan Magelang  </t>
  </si>
  <si>
    <t>AK)</t>
  </si>
  <si>
    <t xml:space="preserve">Profesi Ners   </t>
  </si>
  <si>
    <t xml:space="preserve">Penggandaan instrumen ujian/evaluasi </t>
  </si>
  <si>
    <t>Penggandaan materi EBP</t>
  </si>
  <si>
    <t xml:space="preserve"> Penggandaan materi pra klinik</t>
  </si>
  <si>
    <t xml:space="preserve">Penggandaan buku monitoring praktek profesi </t>
  </si>
  <si>
    <t>Penggandaan buku panduan praktek profesi</t>
  </si>
  <si>
    <t>Honor pembuatan soal matrikulasi</t>
  </si>
  <si>
    <t xml:space="preserve">Honor koreksi matrikulasi </t>
  </si>
  <si>
    <t xml:space="preserve">Honor DTT pengkayaan materi </t>
  </si>
  <si>
    <t>Honor DTT Panum dan OSCA</t>
  </si>
  <si>
    <t>Honor dosen tamu Panel Expert</t>
  </si>
  <si>
    <t>honor dosen tamu EBP</t>
  </si>
  <si>
    <t>Honor dosen tamu Phanum, DRK, OSCA</t>
  </si>
  <si>
    <t>Honor dosen tamu pengembangan karakter</t>
  </si>
  <si>
    <t>Honor Koreksi Soal Panum dan OSCA</t>
  </si>
  <si>
    <t>Honor dosen tamu TO Ukom</t>
  </si>
  <si>
    <t>Honor pembuatan TO Ukom</t>
  </si>
  <si>
    <t>Transport DTT pengkayaan materi/matrikulasi</t>
  </si>
  <si>
    <t xml:space="preserve"> Transport dosen tamu Panel Expert</t>
  </si>
  <si>
    <t>Transport dosen tamu EBP</t>
  </si>
  <si>
    <t xml:space="preserve"> transport dosen tamu kegiatan pra klinik </t>
  </si>
  <si>
    <t xml:space="preserve">Transport pengembangan karakter </t>
  </si>
  <si>
    <t>Transport DTT Panum dan OSCA</t>
  </si>
  <si>
    <t xml:space="preserve"> transport dosen tamu TO Ukom</t>
  </si>
  <si>
    <t>AL)</t>
  </si>
  <si>
    <t xml:space="preserve">D-IV Keperawatan Semarang Alih Jenjang  </t>
  </si>
  <si>
    <t>AN)</t>
  </si>
  <si>
    <t xml:space="preserve">DIII Keperawatan Semarang Kelas RPL NON PNS                                                                                                                                                                                                               </t>
  </si>
  <si>
    <t>Fotocopy Materi Assesment</t>
  </si>
  <si>
    <t>AO)</t>
  </si>
  <si>
    <t xml:space="preserve">DIII Keperawatan Purwokerto Kelas RPL NON PNS                                                                                                                                                                                                               </t>
  </si>
  <si>
    <t>Konsumsi Rapat Persiapan Assesment RPL</t>
  </si>
  <si>
    <t>Konsumsi Pelaksanaan Assesment (Ujian Tulis, Interview, Osce)</t>
  </si>
  <si>
    <t>Konsumsi persiapan dan evaluasi PBM</t>
  </si>
  <si>
    <t>AS)</t>
  </si>
  <si>
    <t xml:space="preserve">Prodi D-III Keperawatan Tegal                                                    </t>
  </si>
  <si>
    <t>AT)</t>
  </si>
  <si>
    <t xml:space="preserve">Prodi DIII Keperawatan Kelas Kendal   </t>
  </si>
  <si>
    <t>053</t>
  </si>
  <si>
    <t>Praktek Kerja Lapangan</t>
  </si>
  <si>
    <t xml:space="preserve">   525113  </t>
  </si>
  <si>
    <t xml:space="preserve">Belanja Jasa   </t>
  </si>
  <si>
    <t xml:space="preserve">Honor Penguji Pencapaian Kompetensi TK II                                                                                                                                                               </t>
  </si>
  <si>
    <t>Honor Penguji Pencapaian Kompetensi TK III</t>
  </si>
  <si>
    <t>Belanja Perjalanan</t>
  </si>
  <si>
    <t>Transport (rapat koordinasi, penjajagan lahan) praktek klinik</t>
  </si>
  <si>
    <t>Transport Penyerahan dan Penarikan Praktek Klinik</t>
  </si>
  <si>
    <t xml:space="preserve"> Transport (bimbingan, evaluasi) Praktek Klinik</t>
  </si>
  <si>
    <t xml:space="preserve">Transport seminar Praktek Klinik  </t>
  </si>
  <si>
    <t xml:space="preserve">Uang harian (rapat koordinasi, penjajagan lahan, bimbingan, evaluasi) praktek klinik </t>
  </si>
  <si>
    <t xml:space="preserve">Uang harian (seminar, penyerahan, penarikan) praktek klinik </t>
  </si>
  <si>
    <t xml:space="preserve">Belanja Penyediaan Barang dan Jasa BLU Lainnya </t>
  </si>
  <si>
    <t xml:space="preserve">Biaya Lahan Praktek TK II </t>
  </si>
  <si>
    <t xml:space="preserve">Biaya lahan praktek TK III </t>
  </si>
  <si>
    <t>AB)</t>
  </si>
  <si>
    <t xml:space="preserve">D-III Keperawatan Purwokerto          </t>
  </si>
  <si>
    <t xml:space="preserve">Honor Penguji Pencapaian Kompetensi TK II  </t>
  </si>
  <si>
    <t xml:space="preserve"> Transport (rapat koordinasi, penjajagan lahan) Praktek </t>
  </si>
  <si>
    <t xml:space="preserve">Transport (bimbingan, evaluasi, seminar) Praktek Klinik </t>
  </si>
  <si>
    <t xml:space="preserve">Uang Harian (rapat koordinasi, penjajagan lahan) Praktek </t>
  </si>
  <si>
    <t xml:space="preserve">Uang Harian Penyerahan dan Penarikan Praktek Klinik  </t>
  </si>
  <si>
    <t xml:space="preserve">Uang harian (bimbingan, evaluasi, seminar) praktek klinik </t>
  </si>
  <si>
    <t xml:space="preserve">Biaya Lahan Praktek TK III </t>
  </si>
  <si>
    <t xml:space="preserve">Konsumsi Rapat Persiapan Praktek Klinik </t>
  </si>
  <si>
    <t>Konsumsi Penyerahan dan Penarikan Praktek Klinik</t>
  </si>
  <si>
    <t xml:space="preserve">D-III Keperawatan Pekalongan     </t>
  </si>
  <si>
    <t>Honor Penguji Pencapaian Kompetensi II</t>
  </si>
  <si>
    <t xml:space="preserve">Honor Penguji Pencapaian Kompetensi III </t>
  </si>
  <si>
    <t xml:space="preserve">Transport (rapat koordinasi, penjajagan lahan) praktek klinik </t>
  </si>
  <si>
    <t>Uang Harian (rapat koordinasi, penjajagan lahan) Praktek Lahan</t>
  </si>
  <si>
    <t>Biaya Lahan Praktek TK II</t>
  </si>
  <si>
    <t xml:space="preserve">Biaya Lahan Praktek TK III  </t>
  </si>
  <si>
    <t xml:space="preserve">D-III Keperawatan Blora      </t>
  </si>
  <si>
    <t xml:space="preserve">Honor Penguji Pencapaian Kompetensi TK II     </t>
  </si>
  <si>
    <t xml:space="preserve">Transport (bimbingan, evaluasi, seminar) Praktek Klinik  </t>
  </si>
  <si>
    <t xml:space="preserve">Uang Harian (rapat koordinasi, penjajagan lahan) Praktek klinik                                                                                                                                               </t>
  </si>
  <si>
    <t xml:space="preserve">Uang Harian Penyerahan dan Penarikan Praktek Klinik </t>
  </si>
  <si>
    <t xml:space="preserve">Biaya lahan praktek TK II  </t>
  </si>
  <si>
    <t xml:space="preserve">Biaya lahan praktek TK III  </t>
  </si>
  <si>
    <t xml:space="preserve">D-III Keperawatan Magelang   </t>
  </si>
  <si>
    <t xml:space="preserve">Transport (rapat koordinasi, penjajagan lahan) praktek klinik  </t>
  </si>
  <si>
    <t xml:space="preserve">Transport Penyerahan dan Penarikan Praktek Klinik  </t>
  </si>
  <si>
    <t xml:space="preserve">Transport (bimbingan, evaluasi, seminar) Praktek Klinik   </t>
  </si>
  <si>
    <t xml:space="preserve">Biaya lahan praktek TK II </t>
  </si>
  <si>
    <t xml:space="preserve">Konsumsi Rapat Persiapan Praktek Klinik                                                                                                                                                                         </t>
  </si>
  <si>
    <t xml:space="preserve">Konsumsi Penyerahan dan Penarikan Praktek Klinik  </t>
  </si>
  <si>
    <t xml:space="preserve">D-IV Keperawatan Semarang                                                                                                                                                                                                                                 </t>
  </si>
  <si>
    <t xml:space="preserve">Honor Penguji Pencapaian Kompetensi TK III                                                                                                                                                            </t>
  </si>
  <si>
    <t xml:space="preserve">Honor Penguji Pencapaian Kompetensi TK IV </t>
  </si>
  <si>
    <t>Uang Harian Penyerahan dan Penarikan Praktek Klinik</t>
  </si>
  <si>
    <t>Uang harian (bimbingan, evaluasi, seminar) praktek klinik</t>
  </si>
  <si>
    <t xml:space="preserve">Biaya Lahan Praktek TK II  </t>
  </si>
  <si>
    <t xml:space="preserve"> Biaya Lahan Praktek TK III</t>
  </si>
  <si>
    <t>Biaya lahan praktek TK IV</t>
  </si>
  <si>
    <t xml:space="preserve">D-IV Keperawatan Magelang   </t>
  </si>
  <si>
    <t xml:space="preserve">Transport Penyerahan dan Penarikan Praktek Klinik                                                                                                                                                      </t>
  </si>
  <si>
    <t xml:space="preserve">Transport (bimbingan, evaluasi, seminar) Praktek Klinik                                                                                                                                                                             </t>
  </si>
  <si>
    <t xml:space="preserve">Konsumsi Rapat Persiapan Praktek Klinik  </t>
  </si>
  <si>
    <t>Biaya Lahan Praktek TK IV</t>
  </si>
  <si>
    <t xml:space="preserve">Profesi Ners  </t>
  </si>
  <si>
    <t>Honor Penguji Pencapaian Kompetensi</t>
  </si>
  <si>
    <t xml:space="preserve">Transport (rapat koordinasi, penjajagan lahan) Praktek </t>
  </si>
  <si>
    <t xml:space="preserve">Transport Penyerahan dan Penarikan Praktek Klinik </t>
  </si>
  <si>
    <t xml:space="preserve">Transport (bimbingan, evaluasi, seminar, DRK, EBP, menguji KIN, desiminasi) Praktek Klinik  </t>
  </si>
  <si>
    <t>Uang Harian (rapat koordinasi, penjajagan lahan) Praktek</t>
  </si>
  <si>
    <t xml:space="preserve">Uang harian (bimbingan, evaluasi, seminar, DRK, EBP, menguji KIN, desiminasi) praktek klinik  </t>
  </si>
  <si>
    <t>Biaya lahan praktek Ners</t>
  </si>
  <si>
    <t xml:space="preserve">D-IV Keperawatan Semarang Alih Jenjang                                                                                                                                                                                                                    </t>
  </si>
  <si>
    <t>Penggandaan instrumen penilaian ujian praktek klinik</t>
  </si>
  <si>
    <t xml:space="preserve">Honor Penguji Penilaian Pencapaian Kompetensi </t>
  </si>
  <si>
    <t xml:space="preserve">Uang Harian (rapat koordinasi, penjajagan lahan) Praktek                                                                                                                                                                              </t>
  </si>
  <si>
    <t xml:space="preserve"> Uang Harian Penyerahan dan Penarikan Praktek Klinik                                                                                                                                                             </t>
  </si>
  <si>
    <t xml:space="preserve">Uang harian (bimbingan, evaluasi, seminar) praktek klinik                                                                                                                                                                            </t>
  </si>
  <si>
    <t xml:space="preserve">Biaya lahan praktek </t>
  </si>
  <si>
    <t xml:space="preserve">DIII Keperawatan Semarang Kelas RPL NON PNS      </t>
  </si>
  <si>
    <t xml:space="preserve">Penggandaan instrumen penilaian ujian praktek klinik </t>
  </si>
  <si>
    <t>Honor Penguji Penilaian Pencapaian Kompetensi</t>
  </si>
  <si>
    <t xml:space="preserve">Transport supervisi kegiatan praktek klinik </t>
  </si>
  <si>
    <t xml:space="preserve">Biaya lahan praktek  </t>
  </si>
  <si>
    <t xml:space="preserve">DIII Keperawatan Purwokerto Kelas RPL NON PNS   </t>
  </si>
  <si>
    <t xml:space="preserve">Konsumsi rapat koordinasi praktek dan seminar klinik                                                                                                                                                              </t>
  </si>
  <si>
    <t xml:space="preserve"> Honor Penguji Penilaian Pencapaian Kompetensi                                                                                                                                                                </t>
  </si>
  <si>
    <t xml:space="preserve">Transport (rapat koordinasi, penjajagan lahan) Praktek                                                                                                                                                                              </t>
  </si>
  <si>
    <t xml:space="preserve">Transport (bimbingan, evaluasi, seminar) Praktek Klinik                                                                                                                                                                               </t>
  </si>
  <si>
    <t>Transport supervisi kegiatan praktek klinik</t>
  </si>
  <si>
    <t xml:space="preserve">Uang Harian (rapat koordinasi, penjajagan lahan) Praktek  </t>
  </si>
  <si>
    <t xml:space="preserve">Uang Harian Penyerahan dan Penarikan Praktek Klinik                                                                                                                                                          </t>
  </si>
  <si>
    <t xml:space="preserve">Konsumsi rapat koordinasi praktek klinik  </t>
  </si>
  <si>
    <t xml:space="preserve">Konsumsi penyerahan dan penarikan praktek klinik </t>
  </si>
  <si>
    <t>Prodi DIII Keperawatan Tegal</t>
  </si>
  <si>
    <t xml:space="preserve"> Transport Penyerahan dan Penarikan Praktek Klinik</t>
  </si>
  <si>
    <t>Transport (bimbingan, evaluasi, seminar) Praktek Klinik</t>
  </si>
  <si>
    <t xml:space="preserve">Uang Harian Penjajakan Praktek Lahan </t>
  </si>
  <si>
    <t xml:space="preserve">Uang harian (bimbingan, evaluasi, seminar) praktek klinik  </t>
  </si>
  <si>
    <t xml:space="preserve">Konsumsi Rapat Persiapan Praktek Klinik    </t>
  </si>
  <si>
    <t>Prodi DIII Keperawatan Kelas Kendal</t>
  </si>
  <si>
    <t>054</t>
  </si>
  <si>
    <t xml:space="preserve">Pelaksanaan Ujian               </t>
  </si>
  <si>
    <t xml:space="preserve">   AA)</t>
  </si>
  <si>
    <t xml:space="preserve">D-III Keperawatan Semarang   </t>
  </si>
  <si>
    <t>Penggandaan (soal uji tulis, praktika lab)</t>
  </si>
  <si>
    <t>Penggandaan (lembar jawab, format penilaian praktika lab)</t>
  </si>
  <si>
    <t xml:space="preserve">penggandaan soal tryout lokal ukom </t>
  </si>
  <si>
    <t xml:space="preserve"> AB)  </t>
  </si>
  <si>
    <t xml:space="preserve">D-III Keperawatan Purwokerto   </t>
  </si>
  <si>
    <t>Konsumsi ujian proposal KTI</t>
  </si>
  <si>
    <t xml:space="preserve"> Konsumsi ujian sidang KTI </t>
  </si>
  <si>
    <t>Penggandaan soal tryout lokal ukom</t>
  </si>
  <si>
    <t xml:space="preserve">  AC)  </t>
  </si>
  <si>
    <t xml:space="preserve">D-III Keperawatan Pekalongan  </t>
  </si>
  <si>
    <t xml:space="preserve">     AD)</t>
  </si>
  <si>
    <t xml:space="preserve">D-III Keperawatan Blora        </t>
  </si>
  <si>
    <t xml:space="preserve">Konsumsi ujian proposal KTI  </t>
  </si>
  <si>
    <t xml:space="preserve">      AE)   </t>
  </si>
  <si>
    <t xml:space="preserve">D-III Keperawatan Magelang      </t>
  </si>
  <si>
    <t xml:space="preserve">Penggandaan soal tryout lokal ukom </t>
  </si>
  <si>
    <t xml:space="preserve">     AF)   </t>
  </si>
  <si>
    <t xml:space="preserve">D-IV Keperawatan Semarang   </t>
  </si>
  <si>
    <t xml:space="preserve">     AJ) </t>
  </si>
  <si>
    <t xml:space="preserve">  AK)  </t>
  </si>
  <si>
    <t xml:space="preserve">Profesi Ners     </t>
  </si>
  <si>
    <t>Penggandaan lembar penilaian ujian</t>
  </si>
  <si>
    <t xml:space="preserve">Honor Pembimbing Tugas Akhir (TA) </t>
  </si>
  <si>
    <t xml:space="preserve">Honor Penguji TA </t>
  </si>
  <si>
    <t xml:space="preserve">  AL) </t>
  </si>
  <si>
    <t xml:space="preserve"> AN)</t>
  </si>
  <si>
    <t xml:space="preserve">DIII Keperawatan Semarang Kelas RPL NON PNS       </t>
  </si>
  <si>
    <t xml:space="preserve">DIII Keperawatan Purwokerto Kelas RPL NON PNS     </t>
  </si>
  <si>
    <t xml:space="preserve">Konsumsi ujian sidang KTI  </t>
  </si>
  <si>
    <t xml:space="preserve">Prodi D-III Keperawatan Tegal    </t>
  </si>
  <si>
    <t xml:space="preserve">Konsumsi ujian sidang KTI   </t>
  </si>
  <si>
    <t xml:space="preserve">Prodi DIII Keperawatan Kelas Kendal     </t>
  </si>
  <si>
    <t>JUMLAH BLU</t>
  </si>
  <si>
    <t>PERSENTASE BLU</t>
  </si>
  <si>
    <t xml:space="preserve">Listrik </t>
  </si>
  <si>
    <t>Semarang, …………………………………………………2020</t>
  </si>
  <si>
    <t xml:space="preserve">Speedy  bulan  </t>
  </si>
  <si>
    <t>Ketua Jurusan Kep.Semarang</t>
  </si>
  <si>
    <t xml:space="preserve">PDAM  Bulan  </t>
  </si>
  <si>
    <t xml:space="preserve">Uang makan bulan </t>
  </si>
  <si>
    <t>Suharto,SPd,MN</t>
  </si>
  <si>
    <t>NIP.196605101986031001</t>
  </si>
  <si>
    <t>REALISASI ANGGARAN JURUSAN KEPERAWATAN (RM)</t>
  </si>
  <si>
    <t>REALISASI ANGGARAN JURUSAN KEPERAWATAN (BLU)</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</si>
</sst>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43" formatCode="_(* #,##0.00_);_(* \(#,##0.00\);_(* &quot;-&quot;??_);_(@_)"/>
    <numFmt numFmtId="164" formatCode="_(* #,##0_);_(* \(#,##0\);_(* &quot;-&quot;??_);_(@_)"/>
    <numFmt numFmtId="165" formatCode="_-* #,##0_-;\-* #,##0_-;_-* &quot;-&quot;_-;_-@_-"/>
  </numFmts>
  <fonts count="24" x14ac:knownFonts="1">
    <font>
      <sz val="10"/>
      <name val="Arial"/>
      <charset val="1"/>
    </font>
    <font>
      <sz val="10"/>
      <name val="Arial"/>
      <family val="2"/>
    </font>
    <font>
      <b/>
      <u/>
      <sz val="11"/>
      <name val="Arial"/>
      <family val="2"/>
    </font>
    <font>
      <sz val="10"/>
      <name val="Arial"/>
      <family val="2"/>
    </font>
    <font>
      <u/>
      <sz val="10"/>
      <name val="Arial"/>
      <family val="2"/>
    </font>
    <font>
      <sz val="11"/>
      <name val="Arial"/>
      <family val="2"/>
    </font>
    <font>
      <sz val="10"/>
      <name val="Arial"/>
      <charset val="1"/>
    </font>
    <font>
      <b/>
      <sz val="10"/>
      <color indexed="8"/>
      <name val="Calibri"/>
      <family val="2"/>
      <scheme val="minor"/>
    </font>
    <font>
      <sz val="10"/>
      <color indexed="8"/>
      <name val="Calibri"/>
      <family val="2"/>
      <scheme val="minor"/>
    </font>
    <font>
      <b/>
      <i/>
      <sz val="10"/>
      <color indexed="8"/>
      <name val="Calibri"/>
      <family val="2"/>
      <scheme val="minor"/>
    </font>
    <font>
      <b/>
      <i/>
      <sz val="10"/>
      <color rgb="FF7030A0"/>
      <name val="Calibri"/>
      <family val="2"/>
      <scheme val="minor"/>
    </font>
    <font>
      <sz val="10"/>
      <name val="Calibri"/>
      <family val="2"/>
      <scheme val="minor"/>
    </font>
    <font>
      <b/>
      <sz val="10"/>
      <color rgb="FFFF0000"/>
      <name val="Calibri"/>
      <family val="2"/>
      <scheme val="minor"/>
    </font>
    <font>
      <sz val="10"/>
      <color rgb="FFFF0000"/>
      <name val="Calibri"/>
      <family val="2"/>
      <scheme val="minor"/>
    </font>
    <font>
      <b/>
      <sz val="10"/>
      <name val="Calibri"/>
      <family val="2"/>
      <scheme val="minor"/>
    </font>
    <font>
      <b/>
      <i/>
      <sz val="10"/>
      <color rgb="FFFF0000"/>
      <name val="Calibri"/>
      <family val="2"/>
      <scheme val="minor"/>
    </font>
    <font>
      <sz val="10"/>
      <color theme="1"/>
      <name val="Calibri"/>
      <family val="2"/>
      <scheme val="minor"/>
    </font>
    <font>
      <b/>
      <i/>
      <sz val="10"/>
      <name val="Calibri"/>
      <family val="2"/>
      <scheme val="minor"/>
    </font>
    <font>
      <i/>
      <sz val="10"/>
      <name val="Calibri"/>
      <family val="2"/>
      <scheme val="minor"/>
    </font>
    <font>
      <b/>
      <sz val="10"/>
      <color rgb="FF000000"/>
      <name val="Calibri"/>
      <family val="2"/>
      <scheme val="minor"/>
    </font>
    <font>
      <b/>
      <sz val="10"/>
      <color theme="1"/>
      <name val="Calibri"/>
      <family val="2"/>
      <scheme val="minor"/>
    </font>
    <font>
      <i/>
      <sz val="10"/>
      <color rgb="FFFF0000"/>
      <name val="Calibri"/>
      <family val="2"/>
      <scheme val="minor"/>
    </font>
    <font>
      <b/>
      <sz val="10"/>
      <color rgb="FF7030A0"/>
      <name val="Calibri"/>
      <family val="2"/>
      <scheme val="minor"/>
    </font>
    <font>
      <b/>
      <u/>
      <sz val="10"/>
      <color indexed="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diagonal/>
    </border>
    <border>
      <left/>
      <right style="thin">
        <color indexed="64"/>
      </right>
      <top/>
      <bottom/>
      <diagonal/>
    </border>
  </borders>
  <cellStyleXfs count="6">
    <xf numFmtId="0" fontId="0" fillId="0" borderId="0"/>
    <xf numFmtId="41"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6" fillId="0" borderId="0" applyFont="0" applyFill="0" applyBorder="0" applyAlignment="0" applyProtection="0"/>
  </cellStyleXfs>
  <cellXfs count="355">
    <xf numFmtId="0" fontId="0" fillId="0" borderId="0" xfId="0"/>
    <xf numFmtId="0" fontId="0" fillId="0" borderId="0" xfId="0" applyAlignment="1">
      <alignment horizontal="center"/>
    </xf>
    <xf numFmtId="0" fontId="3" fillId="0" borderId="0" xfId="0" applyFont="1"/>
    <xf numFmtId="0" fontId="0" fillId="0" borderId="0" xfId="0" applyAlignment="1">
      <alignment wrapText="1"/>
    </xf>
    <xf numFmtId="0" fontId="0" fillId="0" borderId="0" xfId="0" quotePrefix="1"/>
    <xf numFmtId="0" fontId="4" fillId="0" borderId="0" xfId="0" applyFont="1"/>
    <xf numFmtId="0" fontId="1" fillId="0" borderId="0" xfId="0" applyFont="1"/>
    <xf numFmtId="0" fontId="0" fillId="0" borderId="1" xfId="0" applyBorder="1" applyAlignment="1">
      <alignment horizontal="center"/>
    </xf>
    <xf numFmtId="0" fontId="0" fillId="0" borderId="0" xfId="0" applyFont="1"/>
    <xf numFmtId="41" fontId="0" fillId="0" borderId="0" xfId="0" applyNumberFormat="1"/>
    <xf numFmtId="0" fontId="5" fillId="0" borderId="1" xfId="2" applyFont="1" applyBorder="1" applyAlignment="1">
      <alignment horizontal="left" vertical="center" wrapText="1"/>
    </xf>
    <xf numFmtId="41" fontId="5" fillId="0" borderId="1" xfId="1" applyFont="1" applyBorder="1" applyAlignment="1">
      <alignment horizontal="center" vertical="center"/>
    </xf>
    <xf numFmtId="0" fontId="5" fillId="0" borderId="1" xfId="0" applyFont="1" applyBorder="1" applyAlignment="1">
      <alignment horizontal="left" vertical="top" wrapText="1"/>
    </xf>
    <xf numFmtId="41" fontId="5" fillId="0" borderId="2" xfId="1"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xf>
    <xf numFmtId="41" fontId="5" fillId="0" borderId="1" xfId="1" applyFont="1" applyBorder="1" applyAlignment="1">
      <alignment horizontal="center" vertical="center" wrapText="1"/>
    </xf>
    <xf numFmtId="0" fontId="5" fillId="0" borderId="1" xfId="2" applyFont="1" applyBorder="1" applyAlignment="1">
      <alignment horizontal="center" vertical="center" wrapText="1"/>
    </xf>
    <xf numFmtId="14" fontId="5" fillId="0" borderId="1" xfId="2" applyNumberFormat="1" applyFont="1" applyBorder="1" applyAlignment="1">
      <alignment horizontal="center" vertical="center" wrapText="1"/>
    </xf>
    <xf numFmtId="41" fontId="5" fillId="0" borderId="2" xfId="2" applyNumberFormat="1" applyFont="1" applyBorder="1" applyAlignment="1">
      <alignment horizontal="center" wrapText="1"/>
    </xf>
    <xf numFmtId="0" fontId="0" fillId="0" borderId="1"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1" xfId="0" applyBorder="1" applyAlignment="1">
      <alignment horizontal="left" wrapText="1"/>
    </xf>
    <xf numFmtId="0" fontId="0" fillId="0" borderId="1" xfId="0" applyBorder="1" applyAlignment="1">
      <alignment horizontal="left" vertical="top" wrapText="1"/>
    </xf>
    <xf numFmtId="0" fontId="0" fillId="0" borderId="1" xfId="0" applyBorder="1" applyAlignment="1">
      <alignment horizontal="center"/>
    </xf>
    <xf numFmtId="0" fontId="0" fillId="0" borderId="1" xfId="0" applyBorder="1" applyAlignment="1">
      <alignment horizontal="center" vertical="center"/>
    </xf>
    <xf numFmtId="41" fontId="0" fillId="0" borderId="1" xfId="1" applyFont="1" applyBorder="1" applyAlignment="1">
      <alignment horizontal="center" vertical="center"/>
    </xf>
    <xf numFmtId="0" fontId="0" fillId="0" borderId="1" xfId="0" applyBorder="1" applyAlignment="1">
      <alignment horizontal="left" vertical="center" wrapText="1"/>
    </xf>
    <xf numFmtId="41" fontId="0" fillId="0" borderId="2" xfId="1" applyFont="1" applyBorder="1" applyAlignment="1">
      <alignment horizontal="center" vertical="center"/>
    </xf>
    <xf numFmtId="0" fontId="5" fillId="0" borderId="1" xfId="0" applyFont="1" applyBorder="1" applyAlignment="1">
      <alignment horizontal="left" vertical="center" wrapText="1"/>
    </xf>
    <xf numFmtId="0" fontId="8" fillId="0" borderId="0" xfId="0" applyFont="1" applyAlignment="1">
      <alignment vertical="center"/>
    </xf>
    <xf numFmtId="0" fontId="7" fillId="0" borderId="0" xfId="0" applyFont="1" applyBorder="1" applyAlignment="1">
      <alignment horizontal="right" vertical="center"/>
    </xf>
    <xf numFmtId="0" fontId="7" fillId="0" borderId="0" xfId="0" applyFont="1" applyBorder="1" applyAlignment="1">
      <alignment horizontal="left" vertical="center" wrapText="1"/>
    </xf>
    <xf numFmtId="41" fontId="7" fillId="0" borderId="0" xfId="1" applyFont="1" applyBorder="1" applyAlignment="1">
      <alignment horizontal="center" vertical="center"/>
    </xf>
    <xf numFmtId="164" fontId="7" fillId="0" borderId="0" xfId="5" applyNumberFormat="1" applyFont="1" applyBorder="1" applyAlignment="1">
      <alignment horizontal="center" vertical="center"/>
    </xf>
    <xf numFmtId="0" fontId="7" fillId="0" borderId="0" xfId="0" applyFont="1" applyBorder="1" applyAlignment="1">
      <alignment horizontal="center" vertical="center"/>
    </xf>
    <xf numFmtId="164" fontId="7" fillId="0" borderId="5" xfId="5" applyNumberFormat="1" applyFont="1" applyBorder="1" applyAlignment="1">
      <alignment horizontal="center" vertical="center" wrapText="1"/>
    </xf>
    <xf numFmtId="164" fontId="7" fillId="0" borderId="11" xfId="5" applyNumberFormat="1" applyFont="1" applyBorder="1" applyAlignment="1">
      <alignment horizontal="center" vertical="center" wrapText="1"/>
    </xf>
    <xf numFmtId="0" fontId="9" fillId="2" borderId="3" xfId="0" applyFont="1" applyFill="1" applyBorder="1" applyAlignment="1">
      <alignment horizontal="right" vertical="center"/>
    </xf>
    <xf numFmtId="0" fontId="7" fillId="2" borderId="4" xfId="0" applyFont="1" applyFill="1" applyBorder="1" applyAlignment="1">
      <alignment horizontal="left" vertical="center" wrapText="1"/>
    </xf>
    <xf numFmtId="41" fontId="10" fillId="2" borderId="4" xfId="1" applyFont="1" applyFill="1" applyBorder="1" applyAlignment="1">
      <alignment horizontal="center" vertical="center"/>
    </xf>
    <xf numFmtId="164" fontId="10" fillId="2" borderId="4" xfId="5" applyNumberFormat="1" applyFont="1" applyFill="1" applyBorder="1" applyAlignment="1">
      <alignment horizontal="center" vertical="center"/>
    </xf>
    <xf numFmtId="41" fontId="10" fillId="2" borderId="4" xfId="0" applyNumberFormat="1" applyFont="1" applyFill="1" applyBorder="1" applyAlignment="1">
      <alignment horizontal="center" vertical="center"/>
    </xf>
    <xf numFmtId="41" fontId="11" fillId="2" borderId="15" xfId="0" applyNumberFormat="1" applyFont="1" applyFill="1" applyBorder="1" applyAlignment="1">
      <alignment vertical="center"/>
    </xf>
    <xf numFmtId="0" fontId="12" fillId="0" borderId="16" xfId="0" applyFont="1" applyBorder="1" applyAlignment="1">
      <alignment horizontal="right" vertical="center"/>
    </xf>
    <xf numFmtId="0" fontId="12" fillId="0" borderId="6" xfId="0" applyFont="1" applyBorder="1" applyAlignment="1">
      <alignment vertical="center" wrapText="1"/>
    </xf>
    <xf numFmtId="0" fontId="13" fillId="0" borderId="0" xfId="0" applyFont="1" applyAlignment="1">
      <alignment vertical="center"/>
    </xf>
    <xf numFmtId="0" fontId="13" fillId="0" borderId="18" xfId="0" applyFont="1" applyBorder="1" applyAlignment="1">
      <alignment horizontal="right" vertical="center"/>
    </xf>
    <xf numFmtId="0" fontId="12" fillId="0" borderId="12" xfId="0" applyFont="1" applyBorder="1" applyAlignment="1">
      <alignment vertical="center" wrapText="1"/>
    </xf>
    <xf numFmtId="0" fontId="11" fillId="0" borderId="20" xfId="0" applyFont="1" applyBorder="1" applyAlignment="1">
      <alignment horizontal="right" vertical="center"/>
    </xf>
    <xf numFmtId="0" fontId="11" fillId="0" borderId="2" xfId="0" applyFont="1" applyBorder="1" applyAlignment="1">
      <alignment vertical="center" wrapText="1"/>
    </xf>
    <xf numFmtId="41" fontId="11" fillId="0" borderId="2" xfId="1" applyFont="1" applyBorder="1" applyAlignment="1">
      <alignment vertical="center"/>
    </xf>
    <xf numFmtId="164" fontId="11" fillId="0" borderId="2" xfId="5" applyNumberFormat="1" applyFont="1" applyBorder="1" applyAlignment="1">
      <alignment vertical="center"/>
    </xf>
    <xf numFmtId="41" fontId="11" fillId="0" borderId="2" xfId="0" applyNumberFormat="1" applyFont="1" applyBorder="1" applyAlignment="1">
      <alignment vertical="center"/>
    </xf>
    <xf numFmtId="41" fontId="11" fillId="0" borderId="21" xfId="0" applyNumberFormat="1" applyFont="1" applyBorder="1" applyAlignment="1">
      <alignment vertical="center"/>
    </xf>
    <xf numFmtId="0" fontId="11" fillId="0" borderId="22" xfId="0" applyFont="1" applyBorder="1" applyAlignment="1">
      <alignment horizontal="right" vertical="center"/>
    </xf>
    <xf numFmtId="0" fontId="11" fillId="0" borderId="1" xfId="0" applyFont="1" applyBorder="1" applyAlignment="1">
      <alignment vertical="center" wrapText="1"/>
    </xf>
    <xf numFmtId="41" fontId="11" fillId="0" borderId="1" xfId="1" applyFont="1" applyBorder="1" applyAlignment="1">
      <alignment vertical="center"/>
    </xf>
    <xf numFmtId="164" fontId="11" fillId="0" borderId="1" xfId="5" applyNumberFormat="1" applyFont="1" applyBorder="1" applyAlignment="1">
      <alignment vertical="center"/>
    </xf>
    <xf numFmtId="41" fontId="11" fillId="0" borderId="1" xfId="0" applyNumberFormat="1" applyFont="1" applyBorder="1" applyAlignment="1">
      <alignment vertical="center"/>
    </xf>
    <xf numFmtId="41" fontId="11" fillId="0" borderId="15" xfId="0" applyNumberFormat="1" applyFont="1" applyBorder="1" applyAlignment="1">
      <alignment vertical="center"/>
    </xf>
    <xf numFmtId="164" fontId="11" fillId="0" borderId="23" xfId="5" applyNumberFormat="1" applyFont="1" applyBorder="1" applyAlignment="1">
      <alignment vertical="center"/>
    </xf>
    <xf numFmtId="41" fontId="11" fillId="0" borderId="23" xfId="0" applyNumberFormat="1" applyFont="1" applyBorder="1" applyAlignment="1">
      <alignment vertical="center"/>
    </xf>
    <xf numFmtId="41" fontId="11" fillId="0" borderId="24" xfId="0" applyNumberFormat="1" applyFont="1" applyBorder="1" applyAlignment="1">
      <alignment vertical="center"/>
    </xf>
    <xf numFmtId="0" fontId="11" fillId="0" borderId="25" xfId="0" applyFont="1" applyBorder="1" applyAlignment="1">
      <alignment horizontal="right" vertical="center"/>
    </xf>
    <xf numFmtId="0" fontId="11" fillId="0" borderId="26" xfId="0" applyFont="1" applyBorder="1" applyAlignment="1">
      <alignment vertical="center" wrapText="1"/>
    </xf>
    <xf numFmtId="41" fontId="11" fillId="0" borderId="26" xfId="1" applyFont="1" applyBorder="1" applyAlignment="1">
      <alignment vertical="center"/>
    </xf>
    <xf numFmtId="0" fontId="12" fillId="0" borderId="6" xfId="0" applyFont="1" applyFill="1" applyBorder="1" applyAlignment="1">
      <alignment vertical="center" wrapText="1"/>
    </xf>
    <xf numFmtId="0" fontId="12" fillId="0" borderId="18" xfId="0" applyFont="1" applyBorder="1" applyAlignment="1">
      <alignment horizontal="right" vertical="center"/>
    </xf>
    <xf numFmtId="0" fontId="12" fillId="0" borderId="12" xfId="0" applyFont="1" applyFill="1" applyBorder="1" applyAlignment="1">
      <alignment vertical="center" wrapText="1"/>
    </xf>
    <xf numFmtId="0" fontId="11" fillId="0" borderId="27" xfId="0" applyFont="1" applyBorder="1" applyAlignment="1">
      <alignment horizontal="right" vertical="center"/>
    </xf>
    <xf numFmtId="41" fontId="11" fillId="0" borderId="23" xfId="1" applyFont="1" applyBorder="1" applyAlignment="1">
      <alignment vertical="center"/>
    </xf>
    <xf numFmtId="41" fontId="11" fillId="0" borderId="26" xfId="0" applyNumberFormat="1" applyFont="1" applyBorder="1" applyAlignment="1">
      <alignment vertical="center"/>
    </xf>
    <xf numFmtId="41" fontId="11" fillId="0" borderId="28" xfId="0" applyNumberFormat="1" applyFont="1" applyBorder="1" applyAlignment="1">
      <alignment vertical="center"/>
    </xf>
    <xf numFmtId="0" fontId="12" fillId="0" borderId="29" xfId="0" applyFont="1" applyBorder="1" applyAlignment="1">
      <alignment horizontal="right" vertical="center"/>
    </xf>
    <xf numFmtId="0" fontId="12" fillId="0" borderId="30" xfId="0" applyFont="1" applyFill="1" applyBorder="1" applyAlignment="1">
      <alignment vertical="center" wrapText="1"/>
    </xf>
    <xf numFmtId="41" fontId="13" fillId="0" borderId="30" xfId="1" applyFont="1" applyFill="1" applyBorder="1" applyAlignment="1">
      <alignment vertical="center"/>
    </xf>
    <xf numFmtId="164" fontId="13" fillId="0" borderId="30" xfId="5" applyNumberFormat="1" applyFont="1" applyFill="1" applyBorder="1" applyAlignment="1">
      <alignment vertical="center"/>
    </xf>
    <xf numFmtId="164" fontId="13" fillId="0" borderId="30" xfId="0" applyNumberFormat="1" applyFont="1" applyFill="1" applyBorder="1" applyAlignment="1">
      <alignment vertical="center"/>
    </xf>
    <xf numFmtId="41" fontId="13" fillId="0" borderId="31" xfId="0" applyNumberFormat="1" applyFont="1" applyBorder="1" applyAlignment="1">
      <alignment vertical="center"/>
    </xf>
    <xf numFmtId="41" fontId="13" fillId="0" borderId="32" xfId="0" applyNumberFormat="1" applyFont="1" applyBorder="1" applyAlignment="1">
      <alignment vertical="center"/>
    </xf>
    <xf numFmtId="0" fontId="11" fillId="0" borderId="23" xfId="0" applyFont="1" applyBorder="1" applyAlignment="1">
      <alignment vertical="center" wrapText="1"/>
    </xf>
    <xf numFmtId="164" fontId="11" fillId="0" borderId="26" xfId="5" applyNumberFormat="1" applyFont="1" applyBorder="1" applyAlignment="1">
      <alignment vertical="center"/>
    </xf>
    <xf numFmtId="41" fontId="13" fillId="0" borderId="30" xfId="0" applyNumberFormat="1" applyFont="1" applyBorder="1" applyAlignment="1">
      <alignment vertical="center"/>
    </xf>
    <xf numFmtId="0" fontId="14" fillId="0" borderId="22" xfId="0" applyFont="1" applyBorder="1" applyAlignment="1">
      <alignment horizontal="right" vertical="center"/>
    </xf>
    <xf numFmtId="0" fontId="14" fillId="0" borderId="20" xfId="0" applyFont="1" applyBorder="1" applyAlignment="1">
      <alignment horizontal="right" vertical="center"/>
    </xf>
    <xf numFmtId="0" fontId="12" fillId="0" borderId="30" xfId="0" applyFont="1" applyBorder="1" applyAlignment="1">
      <alignment vertical="center" wrapText="1"/>
    </xf>
    <xf numFmtId="41" fontId="15" fillId="0" borderId="30" xfId="1" applyFont="1" applyFill="1" applyBorder="1" applyAlignment="1">
      <alignment vertical="center"/>
    </xf>
    <xf numFmtId="164" fontId="12" fillId="0" borderId="30" xfId="5" applyNumberFormat="1" applyFont="1" applyBorder="1" applyAlignment="1">
      <alignment vertical="center"/>
    </xf>
    <xf numFmtId="41" fontId="12" fillId="0" borderId="30" xfId="0" applyNumberFormat="1" applyFont="1" applyBorder="1" applyAlignment="1">
      <alignment vertical="center"/>
    </xf>
    <xf numFmtId="0" fontId="12" fillId="2" borderId="9" xfId="0" quotePrefix="1" applyFont="1" applyFill="1" applyBorder="1" applyAlignment="1">
      <alignment horizontal="right" vertical="center"/>
    </xf>
    <xf numFmtId="0" fontId="12" fillId="2" borderId="10" xfId="0" applyFont="1" applyFill="1" applyBorder="1" applyAlignment="1">
      <alignment vertical="center" wrapText="1"/>
    </xf>
    <xf numFmtId="41" fontId="12" fillId="2" borderId="10" xfId="1" applyFont="1" applyFill="1" applyBorder="1" applyAlignment="1">
      <alignment vertical="center"/>
    </xf>
    <xf numFmtId="164" fontId="12" fillId="2" borderId="10" xfId="5" applyNumberFormat="1" applyFont="1" applyFill="1" applyBorder="1" applyAlignment="1">
      <alignment vertical="center"/>
    </xf>
    <xf numFmtId="164" fontId="12" fillId="2" borderId="10" xfId="0" applyNumberFormat="1" applyFont="1" applyFill="1" applyBorder="1" applyAlignment="1">
      <alignment vertical="center"/>
    </xf>
    <xf numFmtId="41" fontId="13" fillId="2" borderId="10" xfId="0" applyNumberFormat="1" applyFont="1" applyFill="1" applyBorder="1" applyAlignment="1">
      <alignment vertical="center"/>
    </xf>
    <xf numFmtId="41" fontId="13" fillId="2" borderId="19" xfId="0" applyNumberFormat="1" applyFont="1" applyFill="1" applyBorder="1" applyAlignment="1">
      <alignment vertical="center"/>
    </xf>
    <xf numFmtId="0" fontId="12" fillId="0" borderId="0" xfId="0" applyFont="1" applyAlignment="1">
      <alignment vertical="center"/>
    </xf>
    <xf numFmtId="41" fontId="12" fillId="0" borderId="30" xfId="1" applyFont="1" applyFill="1" applyBorder="1" applyAlignment="1">
      <alignment vertical="center"/>
    </xf>
    <xf numFmtId="164" fontId="12" fillId="0" borderId="30" xfId="5" applyNumberFormat="1" applyFont="1" applyFill="1" applyBorder="1" applyAlignment="1">
      <alignment vertical="center"/>
    </xf>
    <xf numFmtId="164" fontId="12" fillId="0" borderId="30" xfId="0" applyNumberFormat="1" applyFont="1" applyFill="1" applyBorder="1" applyAlignment="1">
      <alignment vertical="center"/>
    </xf>
    <xf numFmtId="0" fontId="14" fillId="0" borderId="20" xfId="0" applyFont="1" applyFill="1" applyBorder="1" applyAlignment="1">
      <alignment horizontal="right" vertical="center"/>
    </xf>
    <xf numFmtId="0" fontId="14" fillId="0" borderId="33" xfId="0" applyFont="1" applyFill="1" applyBorder="1" applyAlignment="1">
      <alignment vertical="center" wrapText="1"/>
    </xf>
    <xf numFmtId="41" fontId="12" fillId="0" borderId="2" xfId="1" applyFont="1" applyBorder="1" applyAlignment="1">
      <alignment vertical="center"/>
    </xf>
    <xf numFmtId="164" fontId="12" fillId="0" borderId="2" xfId="5" applyNumberFormat="1" applyFont="1" applyBorder="1" applyAlignment="1">
      <alignment vertical="center"/>
    </xf>
    <xf numFmtId="164" fontId="12" fillId="0" borderId="2" xfId="0" applyNumberFormat="1" applyFont="1" applyBorder="1" applyAlignment="1">
      <alignment vertical="center"/>
    </xf>
    <xf numFmtId="41" fontId="12" fillId="0" borderId="2" xfId="0" applyNumberFormat="1" applyFont="1" applyBorder="1" applyAlignment="1">
      <alignment vertical="center"/>
    </xf>
    <xf numFmtId="41" fontId="12" fillId="0" borderId="21" xfId="0" applyNumberFormat="1" applyFont="1" applyBorder="1" applyAlignment="1">
      <alignment vertical="center"/>
    </xf>
    <xf numFmtId="0" fontId="7" fillId="0" borderId="0" xfId="0" applyFont="1" applyAlignment="1">
      <alignment vertical="center"/>
    </xf>
    <xf numFmtId="0" fontId="11" fillId="0" borderId="22" xfId="0" applyFont="1" applyFill="1" applyBorder="1" applyAlignment="1">
      <alignment horizontal="right" vertical="center"/>
    </xf>
    <xf numFmtId="0" fontId="11" fillId="0" borderId="34" xfId="0" applyFont="1" applyFill="1" applyBorder="1" applyAlignment="1">
      <alignment vertical="center" wrapText="1"/>
    </xf>
    <xf numFmtId="41" fontId="16" fillId="0" borderId="1" xfId="1" applyFont="1" applyBorder="1"/>
    <xf numFmtId="41" fontId="16" fillId="0" borderId="1" xfId="1" applyFont="1" applyFill="1" applyBorder="1"/>
    <xf numFmtId="0" fontId="14" fillId="0" borderId="22" xfId="0" applyFont="1" applyFill="1" applyBorder="1" applyAlignment="1">
      <alignment horizontal="right" vertical="center"/>
    </xf>
    <xf numFmtId="0" fontId="14" fillId="0" borderId="34" xfId="0" applyFont="1" applyFill="1" applyBorder="1" applyAlignment="1">
      <alignment vertical="center" wrapText="1"/>
    </xf>
    <xf numFmtId="41" fontId="12" fillId="0" borderId="1" xfId="1" applyFont="1" applyBorder="1" applyAlignment="1">
      <alignment vertical="center"/>
    </xf>
    <xf numFmtId="164" fontId="12" fillId="0" borderId="1" xfId="5" applyNumberFormat="1" applyFont="1" applyBorder="1" applyAlignment="1">
      <alignment vertical="center"/>
    </xf>
    <xf numFmtId="164" fontId="12" fillId="0" borderId="1" xfId="0" applyNumberFormat="1" applyFont="1" applyBorder="1" applyAlignment="1">
      <alignment vertical="center"/>
    </xf>
    <xf numFmtId="41" fontId="12" fillId="0" borderId="1" xfId="0" applyNumberFormat="1" applyFont="1" applyBorder="1" applyAlignment="1">
      <alignment vertical="center"/>
    </xf>
    <xf numFmtId="0" fontId="11" fillId="0" borderId="27" xfId="0" applyFont="1" applyFill="1" applyBorder="1" applyAlignment="1">
      <alignment horizontal="right" vertical="center"/>
    </xf>
    <xf numFmtId="0" fontId="11" fillId="0" borderId="35" xfId="0" applyFont="1" applyFill="1" applyBorder="1" applyAlignment="1">
      <alignment vertical="center" wrapText="1"/>
    </xf>
    <xf numFmtId="164" fontId="11" fillId="0" borderId="36" xfId="5" applyNumberFormat="1" applyFont="1" applyBorder="1" applyAlignment="1">
      <alignment vertical="center"/>
    </xf>
    <xf numFmtId="0" fontId="12" fillId="0" borderId="29" xfId="0" applyFont="1" applyFill="1" applyBorder="1" applyAlignment="1">
      <alignment horizontal="right" vertical="center"/>
    </xf>
    <xf numFmtId="0" fontId="12" fillId="0" borderId="37" xfId="0" applyFont="1" applyFill="1" applyBorder="1" applyAlignment="1">
      <alignment vertical="center" wrapText="1"/>
    </xf>
    <xf numFmtId="164" fontId="12" fillId="0" borderId="38" xfId="5" applyNumberFormat="1" applyFont="1" applyFill="1" applyBorder="1" applyAlignment="1">
      <alignment vertical="center"/>
    </xf>
    <xf numFmtId="41" fontId="12" fillId="0" borderId="2" xfId="1" applyFont="1" applyFill="1" applyBorder="1" applyAlignment="1">
      <alignment vertical="center"/>
    </xf>
    <xf numFmtId="164" fontId="12" fillId="0" borderId="39" xfId="5" applyNumberFormat="1" applyFont="1" applyFill="1" applyBorder="1" applyAlignment="1">
      <alignment vertical="center"/>
    </xf>
    <xf numFmtId="164" fontId="12" fillId="0" borderId="2" xfId="0" applyNumberFormat="1" applyFont="1" applyFill="1" applyBorder="1" applyAlignment="1">
      <alignment vertical="center"/>
    </xf>
    <xf numFmtId="0" fontId="12" fillId="0" borderId="22" xfId="0" applyFont="1" applyFill="1" applyBorder="1" applyAlignment="1">
      <alignment horizontal="right" vertical="center"/>
    </xf>
    <xf numFmtId="41" fontId="11" fillId="0" borderId="1" xfId="1" applyFont="1" applyFill="1" applyBorder="1" applyAlignment="1">
      <alignment vertical="center"/>
    </xf>
    <xf numFmtId="164" fontId="11" fillId="0" borderId="40" xfId="5" applyNumberFormat="1" applyFont="1" applyFill="1" applyBorder="1" applyAlignment="1">
      <alignment vertical="center"/>
    </xf>
    <xf numFmtId="164" fontId="11" fillId="0" borderId="1" xfId="0" applyNumberFormat="1" applyFont="1" applyFill="1" applyBorder="1" applyAlignment="1">
      <alignment vertical="center"/>
    </xf>
    <xf numFmtId="164" fontId="12" fillId="0" borderId="40" xfId="5" applyNumberFormat="1" applyFont="1" applyBorder="1" applyAlignment="1">
      <alignment vertical="center"/>
    </xf>
    <xf numFmtId="164" fontId="11" fillId="0" borderId="40" xfId="5" applyNumberFormat="1" applyFont="1" applyBorder="1" applyAlignment="1">
      <alignment vertical="center"/>
    </xf>
    <xf numFmtId="41" fontId="11" fillId="0" borderId="23" xfId="1" applyFont="1" applyFill="1" applyBorder="1" applyAlignment="1">
      <alignment vertical="center"/>
    </xf>
    <xf numFmtId="41" fontId="17" fillId="3" borderId="32" xfId="1" applyFont="1" applyFill="1" applyBorder="1" applyAlignment="1">
      <alignment horizontal="center" vertical="center"/>
    </xf>
    <xf numFmtId="164" fontId="17" fillId="3" borderId="43" xfId="5" applyNumberFormat="1" applyFont="1" applyFill="1" applyBorder="1" applyAlignment="1">
      <alignment horizontal="center" vertical="center"/>
    </xf>
    <xf numFmtId="41" fontId="17" fillId="3" borderId="32" xfId="0" applyNumberFormat="1" applyFont="1" applyFill="1" applyBorder="1" applyAlignment="1">
      <alignment horizontal="center" vertical="center"/>
    </xf>
    <xf numFmtId="41" fontId="17" fillId="3" borderId="32" xfId="0" applyNumberFormat="1" applyFont="1" applyFill="1" applyBorder="1" applyAlignment="1">
      <alignment vertical="center"/>
    </xf>
    <xf numFmtId="41" fontId="17" fillId="0" borderId="44" xfId="1" applyFont="1" applyBorder="1" applyAlignment="1">
      <alignment vertical="center"/>
    </xf>
    <xf numFmtId="164" fontId="18" fillId="0" borderId="32" xfId="5" applyNumberFormat="1" applyFont="1" applyBorder="1" applyAlignment="1">
      <alignment vertical="center"/>
    </xf>
    <xf numFmtId="165" fontId="18" fillId="0" borderId="32" xfId="1" applyNumberFormat="1" applyFont="1" applyBorder="1" applyAlignment="1">
      <alignment vertical="center"/>
    </xf>
    <xf numFmtId="41" fontId="14" fillId="0" borderId="32" xfId="0" applyNumberFormat="1" applyFont="1" applyBorder="1" applyAlignment="1">
      <alignment vertical="center"/>
    </xf>
    <xf numFmtId="165" fontId="17" fillId="0" borderId="32" xfId="1" applyNumberFormat="1" applyFont="1" applyBorder="1" applyAlignment="1">
      <alignment vertical="center"/>
    </xf>
    <xf numFmtId="41" fontId="11" fillId="0" borderId="32" xfId="0" applyNumberFormat="1" applyFont="1" applyBorder="1" applyAlignment="1">
      <alignment vertical="center"/>
    </xf>
    <xf numFmtId="41" fontId="14" fillId="0" borderId="32" xfId="1" applyFont="1" applyBorder="1" applyAlignment="1">
      <alignment vertical="center" wrapText="1"/>
    </xf>
    <xf numFmtId="164" fontId="11" fillId="0" borderId="32" xfId="5" applyNumberFormat="1" applyFont="1" applyBorder="1" applyAlignment="1">
      <alignment vertical="center" wrapText="1"/>
    </xf>
    <xf numFmtId="0" fontId="11" fillId="0" borderId="32" xfId="0" applyFont="1" applyBorder="1" applyAlignment="1">
      <alignment vertical="center" wrapText="1"/>
    </xf>
    <xf numFmtId="164" fontId="14" fillId="0" borderId="32" xfId="0" applyNumberFormat="1" applyFont="1" applyBorder="1" applyAlignment="1">
      <alignment vertical="center" wrapText="1"/>
    </xf>
    <xf numFmtId="3" fontId="17" fillId="0" borderId="29" xfId="0" quotePrefix="1" applyNumberFormat="1" applyFont="1" applyBorder="1" applyAlignment="1">
      <alignment horizontal="right" vertical="center" wrapText="1"/>
    </xf>
    <xf numFmtId="0" fontId="17" fillId="0" borderId="30" xfId="0" applyFont="1" applyBorder="1" applyAlignment="1">
      <alignment vertical="center" wrapText="1"/>
    </xf>
    <xf numFmtId="41" fontId="17" fillId="0" borderId="30" xfId="1" applyFont="1" applyFill="1" applyBorder="1" applyAlignment="1">
      <alignment vertical="center" wrapText="1"/>
    </xf>
    <xf numFmtId="164" fontId="18" fillId="0" borderId="30" xfId="5" applyNumberFormat="1" applyFont="1" applyBorder="1" applyAlignment="1">
      <alignment vertical="center" wrapText="1"/>
    </xf>
    <xf numFmtId="0" fontId="18" fillId="0" borderId="30" xfId="0" applyFont="1" applyBorder="1" applyAlignment="1">
      <alignment vertical="center" wrapText="1"/>
    </xf>
    <xf numFmtId="165" fontId="17" fillId="0" borderId="31" xfId="0" applyNumberFormat="1" applyFont="1" applyFill="1" applyBorder="1" applyAlignment="1">
      <alignment vertical="center" wrapText="1"/>
    </xf>
    <xf numFmtId="3" fontId="17" fillId="2" borderId="29" xfId="0" quotePrefix="1" applyNumberFormat="1" applyFont="1" applyFill="1" applyBorder="1" applyAlignment="1">
      <alignment horizontal="right" vertical="center" wrapText="1"/>
    </xf>
    <xf numFmtId="0" fontId="17" fillId="2" borderId="30" xfId="0" applyFont="1" applyFill="1" applyBorder="1" applyAlignment="1">
      <alignment vertical="center" wrapText="1"/>
    </xf>
    <xf numFmtId="41" fontId="17" fillId="2" borderId="30" xfId="1" applyFont="1" applyFill="1" applyBorder="1" applyAlignment="1">
      <alignment vertical="center" wrapText="1"/>
    </xf>
    <xf numFmtId="164" fontId="17" fillId="2" borderId="30" xfId="5" applyNumberFormat="1" applyFont="1" applyFill="1" applyBorder="1" applyAlignment="1">
      <alignment vertical="center" wrapText="1"/>
    </xf>
    <xf numFmtId="165" fontId="17" fillId="2" borderId="30" xfId="0" applyNumberFormat="1" applyFont="1" applyFill="1" applyBorder="1" applyAlignment="1">
      <alignment vertical="center" wrapText="1"/>
    </xf>
    <xf numFmtId="41" fontId="14" fillId="2" borderId="30" xfId="0" applyNumberFormat="1" applyFont="1" applyFill="1" applyBorder="1" applyAlignment="1">
      <alignment vertical="center"/>
    </xf>
    <xf numFmtId="41" fontId="14" fillId="2" borderId="31" xfId="0" applyNumberFormat="1" applyFont="1" applyFill="1" applyBorder="1" applyAlignment="1">
      <alignment vertical="center"/>
    </xf>
    <xf numFmtId="0" fontId="12" fillId="0" borderId="29" xfId="0" applyFont="1" applyBorder="1" applyAlignment="1">
      <alignment horizontal="right" vertical="center" wrapText="1"/>
    </xf>
    <xf numFmtId="41" fontId="12" fillId="0" borderId="31" xfId="0" applyNumberFormat="1" applyFont="1" applyBorder="1" applyAlignment="1">
      <alignment vertical="center"/>
    </xf>
    <xf numFmtId="41" fontId="12" fillId="0" borderId="32" xfId="0" applyNumberFormat="1" applyFont="1" applyBorder="1" applyAlignment="1">
      <alignment vertical="center"/>
    </xf>
    <xf numFmtId="0" fontId="19" fillId="0" borderId="2" xfId="0" quotePrefix="1" applyFont="1" applyFill="1" applyBorder="1" applyAlignment="1">
      <alignment horizontal="center" vertical="center"/>
    </xf>
    <xf numFmtId="0" fontId="19" fillId="0" borderId="2" xfId="0" applyFont="1" applyFill="1" applyBorder="1" applyAlignment="1">
      <alignment wrapText="1"/>
    </xf>
    <xf numFmtId="41" fontId="12" fillId="0" borderId="33" xfId="1" applyFont="1" applyFill="1" applyBorder="1" applyAlignment="1">
      <alignment vertical="center"/>
    </xf>
    <xf numFmtId="164" fontId="12" fillId="0" borderId="33" xfId="5" applyNumberFormat="1" applyFont="1" applyFill="1" applyBorder="1" applyAlignment="1">
      <alignment vertical="center"/>
    </xf>
    <xf numFmtId="0" fontId="16" fillId="0" borderId="1" xfId="0" applyFont="1" applyFill="1" applyBorder="1" applyAlignment="1">
      <alignment horizontal="center" vertical="center"/>
    </xf>
    <xf numFmtId="0" fontId="16" fillId="0" borderId="1" xfId="0" applyFont="1" applyFill="1" applyBorder="1" applyAlignment="1">
      <alignment wrapText="1"/>
    </xf>
    <xf numFmtId="0" fontId="19" fillId="0" borderId="1" xfId="0" quotePrefix="1" applyFont="1" applyFill="1" applyBorder="1" applyAlignment="1">
      <alignment horizontal="center" vertical="center"/>
    </xf>
    <xf numFmtId="0" fontId="19" fillId="0" borderId="1" xfId="0" applyFont="1" applyFill="1" applyBorder="1" applyAlignment="1">
      <alignment wrapText="1"/>
    </xf>
    <xf numFmtId="41" fontId="12" fillId="0" borderId="34" xfId="1" applyFont="1" applyFill="1" applyBorder="1" applyAlignment="1">
      <alignment vertical="center"/>
    </xf>
    <xf numFmtId="164" fontId="12" fillId="0" borderId="34" xfId="5" applyNumberFormat="1" applyFont="1" applyFill="1" applyBorder="1" applyAlignment="1">
      <alignment vertical="center"/>
    </xf>
    <xf numFmtId="0" fontId="16" fillId="0" borderId="1" xfId="0" applyFont="1" applyBorder="1" applyAlignment="1">
      <alignment wrapText="1"/>
    </xf>
    <xf numFmtId="41" fontId="15" fillId="0" borderId="34" xfId="1" applyFont="1" applyFill="1" applyBorder="1" applyAlignment="1">
      <alignment vertical="center"/>
    </xf>
    <xf numFmtId="164" fontId="15" fillId="0" borderId="34" xfId="5" applyNumberFormat="1" applyFont="1" applyFill="1" applyBorder="1" applyAlignment="1">
      <alignment vertical="center"/>
    </xf>
    <xf numFmtId="41" fontId="16" fillId="0" borderId="34" xfId="1" applyFont="1" applyFill="1" applyBorder="1"/>
    <xf numFmtId="0" fontId="20" fillId="0" borderId="1" xfId="0" applyFont="1" applyBorder="1"/>
    <xf numFmtId="0" fontId="20" fillId="0" borderId="1" xfId="0" applyFont="1" applyBorder="1" applyAlignment="1">
      <alignment wrapText="1"/>
    </xf>
    <xf numFmtId="0" fontId="16" fillId="0" borderId="1" xfId="0" applyFont="1" applyBorder="1"/>
    <xf numFmtId="41" fontId="14" fillId="2" borderId="30" xfId="1" applyFont="1" applyFill="1" applyBorder="1" applyAlignment="1">
      <alignment vertical="center"/>
    </xf>
    <xf numFmtId="41" fontId="11" fillId="2" borderId="30" xfId="0" applyNumberFormat="1" applyFont="1" applyFill="1" applyBorder="1" applyAlignment="1">
      <alignment vertical="center"/>
    </xf>
    <xf numFmtId="41" fontId="11" fillId="2" borderId="31" xfId="0" applyNumberFormat="1" applyFont="1" applyFill="1" applyBorder="1" applyAlignment="1">
      <alignment vertical="center"/>
    </xf>
    <xf numFmtId="0" fontId="12" fillId="0" borderId="9" xfId="0" applyFont="1" applyBorder="1" applyAlignment="1">
      <alignment horizontal="right" vertical="center" wrapText="1"/>
    </xf>
    <xf numFmtId="0" fontId="12" fillId="0" borderId="10" xfId="0" applyFont="1" applyBorder="1" applyAlignment="1">
      <alignment vertical="center" wrapText="1"/>
    </xf>
    <xf numFmtId="41" fontId="12" fillId="0" borderId="10" xfId="1" applyFont="1" applyBorder="1" applyAlignment="1">
      <alignment vertical="center"/>
    </xf>
    <xf numFmtId="164" fontId="12" fillId="0" borderId="10" xfId="5" applyNumberFormat="1" applyFont="1" applyBorder="1" applyAlignment="1">
      <alignment vertical="center"/>
    </xf>
    <xf numFmtId="41" fontId="12" fillId="0" borderId="10" xfId="0" applyNumberFormat="1" applyFont="1" applyBorder="1" applyAlignment="1">
      <alignment vertical="center"/>
    </xf>
    <xf numFmtId="41" fontId="12" fillId="0" borderId="19" xfId="0" applyNumberFormat="1" applyFont="1" applyBorder="1" applyAlignment="1">
      <alignment vertical="center"/>
    </xf>
    <xf numFmtId="0" fontId="20" fillId="0" borderId="1" xfId="0" quotePrefix="1" applyFont="1" applyBorder="1" applyAlignment="1">
      <alignment horizontal="center" vertical="center"/>
    </xf>
    <xf numFmtId="0" fontId="14" fillId="0" borderId="0" xfId="0" applyFont="1" applyAlignment="1">
      <alignment vertical="center"/>
    </xf>
    <xf numFmtId="164" fontId="11" fillId="0" borderId="1" xfId="0" applyNumberFormat="1" applyFont="1" applyBorder="1" applyAlignment="1">
      <alignment vertical="center"/>
    </xf>
    <xf numFmtId="0" fontId="11" fillId="0" borderId="0" xfId="0" applyFont="1" applyAlignment="1">
      <alignment vertical="center"/>
    </xf>
    <xf numFmtId="0" fontId="20" fillId="0" borderId="1" xfId="0" quotePrefix="1" applyFont="1" applyFill="1" applyBorder="1" applyAlignment="1">
      <alignment horizontal="center" vertical="center"/>
    </xf>
    <xf numFmtId="0" fontId="20" fillId="0" borderId="1" xfId="0" applyFont="1" applyFill="1" applyBorder="1" applyAlignment="1">
      <alignment wrapText="1"/>
    </xf>
    <xf numFmtId="41" fontId="12" fillId="0" borderId="1" xfId="1" applyFont="1" applyFill="1" applyBorder="1" applyAlignment="1">
      <alignment vertical="center"/>
    </xf>
    <xf numFmtId="164" fontId="12" fillId="0" borderId="1" xfId="5" applyNumberFormat="1" applyFont="1" applyFill="1" applyBorder="1" applyAlignment="1">
      <alignment vertical="center"/>
    </xf>
    <xf numFmtId="0" fontId="15" fillId="0" borderId="42" xfId="0" applyFont="1" applyBorder="1" applyAlignment="1">
      <alignment vertical="center" wrapText="1"/>
    </xf>
    <xf numFmtId="41" fontId="12" fillId="0" borderId="45" xfId="1" applyFont="1" applyFill="1" applyBorder="1" applyAlignment="1">
      <alignment vertical="center"/>
    </xf>
    <xf numFmtId="164" fontId="12" fillId="0" borderId="45" xfId="5" applyNumberFormat="1" applyFont="1" applyFill="1" applyBorder="1" applyAlignment="1">
      <alignment vertical="center"/>
    </xf>
    <xf numFmtId="164" fontId="11" fillId="0" borderId="45" xfId="5" applyNumberFormat="1" applyFont="1" applyBorder="1" applyAlignment="1">
      <alignment vertical="center"/>
    </xf>
    <xf numFmtId="41" fontId="11" fillId="0" borderId="45" xfId="0" applyNumberFormat="1" applyFont="1" applyBorder="1" applyAlignment="1">
      <alignment vertical="center"/>
    </xf>
    <xf numFmtId="0" fontId="16" fillId="0" borderId="46" xfId="0" applyFont="1" applyFill="1" applyBorder="1" applyAlignment="1">
      <alignment horizontal="center" vertical="center"/>
    </xf>
    <xf numFmtId="0" fontId="15" fillId="0" borderId="37" xfId="0" applyFont="1" applyBorder="1" applyAlignment="1">
      <alignment vertical="center" wrapText="1"/>
    </xf>
    <xf numFmtId="41" fontId="12" fillId="0" borderId="37" xfId="1" applyFont="1" applyFill="1" applyBorder="1" applyAlignment="1">
      <alignment vertical="center"/>
    </xf>
    <xf numFmtId="164" fontId="12" fillId="0" borderId="37" xfId="5" applyNumberFormat="1" applyFont="1" applyFill="1" applyBorder="1" applyAlignment="1">
      <alignment vertical="center"/>
    </xf>
    <xf numFmtId="0" fontId="16" fillId="0" borderId="1" xfId="0" applyFont="1" applyBorder="1" applyAlignment="1">
      <alignment horizontal="center" vertical="center"/>
    </xf>
    <xf numFmtId="0" fontId="16" fillId="0" borderId="23" xfId="0" applyFont="1" applyBorder="1" applyAlignment="1">
      <alignment horizontal="center" vertical="center"/>
    </xf>
    <xf numFmtId="0" fontId="16" fillId="0" borderId="23" xfId="0" applyFont="1" applyBorder="1" applyAlignment="1">
      <alignment wrapText="1"/>
    </xf>
    <xf numFmtId="0" fontId="15" fillId="0" borderId="41" xfId="0" applyFont="1" applyFill="1" applyBorder="1" applyAlignment="1">
      <alignment horizontal="center" vertical="center"/>
    </xf>
    <xf numFmtId="0" fontId="15" fillId="0" borderId="30" xfId="0" applyFont="1" applyFill="1" applyBorder="1" applyAlignment="1">
      <alignment wrapText="1"/>
    </xf>
    <xf numFmtId="41" fontId="15" fillId="0" borderId="37" xfId="1" applyFont="1" applyFill="1" applyBorder="1" applyAlignment="1">
      <alignment vertical="center"/>
    </xf>
    <xf numFmtId="164" fontId="15" fillId="0" borderId="37" xfId="5" applyNumberFormat="1" applyFont="1" applyFill="1" applyBorder="1" applyAlignment="1">
      <alignment vertical="center"/>
    </xf>
    <xf numFmtId="41" fontId="15" fillId="0" borderId="30" xfId="0" applyNumberFormat="1" applyFont="1" applyFill="1" applyBorder="1" applyAlignment="1">
      <alignment vertical="center"/>
    </xf>
    <xf numFmtId="41" fontId="15" fillId="0" borderId="42" xfId="0" applyNumberFormat="1" applyFont="1" applyFill="1" applyBorder="1" applyAlignment="1">
      <alignment vertical="center"/>
    </xf>
    <xf numFmtId="41" fontId="15" fillId="0" borderId="31" xfId="0" applyNumberFormat="1" applyFont="1" applyFill="1" applyBorder="1" applyAlignment="1">
      <alignment vertical="center"/>
    </xf>
    <xf numFmtId="0" fontId="21" fillId="0" borderId="0" xfId="0" applyFont="1" applyFill="1" applyAlignment="1">
      <alignment vertical="center"/>
    </xf>
    <xf numFmtId="0" fontId="20" fillId="0" borderId="2" xfId="0" quotePrefix="1" applyFont="1" applyFill="1" applyBorder="1" applyAlignment="1">
      <alignment horizontal="center" vertical="center"/>
    </xf>
    <xf numFmtId="0" fontId="20" fillId="0" borderId="2" xfId="0" applyFont="1" applyFill="1" applyBorder="1" applyAlignment="1">
      <alignment wrapText="1"/>
    </xf>
    <xf numFmtId="41" fontId="13" fillId="0" borderId="1" xfId="1" applyFont="1" applyFill="1" applyBorder="1" applyAlignment="1">
      <alignment vertical="center"/>
    </xf>
    <xf numFmtId="164" fontId="13" fillId="0" borderId="1" xfId="5" applyNumberFormat="1" applyFont="1" applyFill="1" applyBorder="1" applyAlignment="1">
      <alignment vertical="center"/>
    </xf>
    <xf numFmtId="41" fontId="13" fillId="0" borderId="2" xfId="0" applyNumberFormat="1" applyFont="1" applyBorder="1" applyAlignment="1">
      <alignment vertical="center"/>
    </xf>
    <xf numFmtId="41" fontId="13" fillId="0" borderId="21" xfId="0" applyNumberFormat="1" applyFont="1" applyBorder="1" applyAlignment="1">
      <alignment vertical="center"/>
    </xf>
    <xf numFmtId="0" fontId="16" fillId="0" borderId="23" xfId="0" applyFont="1" applyFill="1" applyBorder="1" applyAlignment="1">
      <alignment wrapText="1"/>
    </xf>
    <xf numFmtId="0" fontId="16" fillId="0" borderId="23" xfId="0" applyFont="1" applyFill="1" applyBorder="1" applyAlignment="1">
      <alignment horizontal="center" vertical="center"/>
    </xf>
    <xf numFmtId="0" fontId="15" fillId="0" borderId="29" xfId="0" applyFont="1" applyFill="1" applyBorder="1" applyAlignment="1">
      <alignment horizontal="center" vertical="center"/>
    </xf>
    <xf numFmtId="41" fontId="15" fillId="0" borderId="32" xfId="0" applyNumberFormat="1" applyFont="1" applyFill="1" applyBorder="1" applyAlignment="1">
      <alignment vertical="center"/>
    </xf>
    <xf numFmtId="0" fontId="12" fillId="0" borderId="29" xfId="0" applyFont="1" applyFill="1" applyBorder="1" applyAlignment="1">
      <alignment horizontal="center" vertical="center"/>
    </xf>
    <xf numFmtId="0" fontId="12" fillId="0" borderId="30" xfId="0" applyFont="1" applyFill="1" applyBorder="1" applyAlignment="1">
      <alignment wrapText="1"/>
    </xf>
    <xf numFmtId="41" fontId="12" fillId="0" borderId="30" xfId="0" applyNumberFormat="1" applyFont="1" applyFill="1" applyBorder="1" applyAlignment="1">
      <alignment vertical="center"/>
    </xf>
    <xf numFmtId="41" fontId="12" fillId="0" borderId="31" xfId="0" applyNumberFormat="1" applyFont="1" applyFill="1" applyBorder="1" applyAlignment="1">
      <alignment vertical="center"/>
    </xf>
    <xf numFmtId="41" fontId="12" fillId="0" borderId="32" xfId="0" applyNumberFormat="1" applyFont="1" applyFill="1" applyBorder="1" applyAlignment="1">
      <alignment vertical="center"/>
    </xf>
    <xf numFmtId="0" fontId="13" fillId="0" borderId="0" xfId="0" applyFont="1" applyFill="1" applyAlignment="1">
      <alignment vertical="center"/>
    </xf>
    <xf numFmtId="164" fontId="12" fillId="0" borderId="2" xfId="5" applyNumberFormat="1" applyFont="1" applyFill="1" applyBorder="1" applyAlignment="1">
      <alignment vertical="center"/>
    </xf>
    <xf numFmtId="41" fontId="12" fillId="0" borderId="1" xfId="1" applyFont="1" applyBorder="1"/>
    <xf numFmtId="164" fontId="12" fillId="0" borderId="1" xfId="5" applyNumberFormat="1" applyFont="1" applyBorder="1"/>
    <xf numFmtId="164" fontId="12" fillId="0" borderId="1" xfId="0" applyNumberFormat="1" applyFont="1" applyBorder="1"/>
    <xf numFmtId="0" fontId="16" fillId="0" borderId="0" xfId="0" applyFont="1" applyFill="1" applyAlignment="1">
      <alignment wrapText="1"/>
    </xf>
    <xf numFmtId="0" fontId="16" fillId="0" borderId="1" xfId="0" quotePrefix="1" applyFont="1" applyFill="1" applyBorder="1" applyAlignment="1">
      <alignment horizontal="center" vertical="center"/>
    </xf>
    <xf numFmtId="41" fontId="12" fillId="0" borderId="2" xfId="1" applyFont="1" applyBorder="1"/>
    <xf numFmtId="164" fontId="12" fillId="0" borderId="2" xfId="5" applyNumberFormat="1" applyFont="1" applyBorder="1"/>
    <xf numFmtId="164" fontId="12" fillId="0" borderId="2" xfId="0" applyNumberFormat="1" applyFont="1" applyBorder="1"/>
    <xf numFmtId="0" fontId="20" fillId="0" borderId="2" xfId="0" quotePrefix="1" applyFont="1" applyBorder="1" applyAlignment="1">
      <alignment horizontal="center" vertical="center"/>
    </xf>
    <xf numFmtId="0" fontId="20" fillId="0" borderId="2" xfId="0" applyFont="1" applyBorder="1" applyAlignment="1">
      <alignment wrapText="1"/>
    </xf>
    <xf numFmtId="0" fontId="17" fillId="2" borderId="37" xfId="0" applyFont="1" applyFill="1" applyBorder="1" applyAlignment="1">
      <alignment vertical="center" wrapText="1"/>
    </xf>
    <xf numFmtId="41" fontId="12" fillId="2" borderId="30" xfId="1" applyFont="1" applyFill="1" applyBorder="1" applyAlignment="1">
      <alignment vertical="center"/>
    </xf>
    <xf numFmtId="164" fontId="12" fillId="2" borderId="30" xfId="5" applyNumberFormat="1" applyFont="1" applyFill="1" applyBorder="1" applyAlignment="1">
      <alignment vertical="center"/>
    </xf>
    <xf numFmtId="41" fontId="12" fillId="2" borderId="30" xfId="0" applyNumberFormat="1" applyFont="1" applyFill="1" applyBorder="1" applyAlignment="1">
      <alignment vertical="center"/>
    </xf>
    <xf numFmtId="41" fontId="12" fillId="2" borderId="31" xfId="0" applyNumberFormat="1" applyFont="1" applyFill="1" applyBorder="1" applyAlignment="1">
      <alignment vertical="center"/>
    </xf>
    <xf numFmtId="41" fontId="12" fillId="2" borderId="32" xfId="0" applyNumberFormat="1" applyFont="1" applyFill="1" applyBorder="1" applyAlignment="1">
      <alignment vertical="center"/>
    </xf>
    <xf numFmtId="0" fontId="12" fillId="0" borderId="29" xfId="0" applyFont="1" applyFill="1" applyBorder="1" applyAlignment="1">
      <alignment horizontal="right" vertical="center" wrapText="1"/>
    </xf>
    <xf numFmtId="41" fontId="12" fillId="0" borderId="30" xfId="1" applyFont="1" applyFill="1" applyBorder="1"/>
    <xf numFmtId="164" fontId="12" fillId="0" borderId="30" xfId="5" applyNumberFormat="1" applyFont="1" applyFill="1" applyBorder="1"/>
    <xf numFmtId="164" fontId="12" fillId="0" borderId="30" xfId="0" applyNumberFormat="1" applyFont="1" applyFill="1" applyBorder="1"/>
    <xf numFmtId="0" fontId="7" fillId="0" borderId="0" xfId="0" applyFont="1" applyFill="1" applyAlignment="1">
      <alignment vertical="center"/>
    </xf>
    <xf numFmtId="0" fontId="12" fillId="0" borderId="29" xfId="0" quotePrefix="1" applyFont="1" applyFill="1" applyBorder="1" applyAlignment="1">
      <alignment horizontal="center" vertical="center"/>
    </xf>
    <xf numFmtId="164" fontId="17" fillId="0" borderId="1" xfId="5" applyNumberFormat="1" applyFont="1" applyBorder="1" applyAlignment="1">
      <alignment vertical="center" wrapText="1"/>
    </xf>
    <xf numFmtId="164" fontId="17" fillId="0" borderId="1" xfId="5" applyNumberFormat="1" applyFont="1" applyBorder="1" applyAlignment="1">
      <alignment vertical="center"/>
    </xf>
    <xf numFmtId="164" fontId="18" fillId="0" borderId="1" xfId="5" applyNumberFormat="1" applyFont="1" applyBorder="1" applyAlignment="1">
      <alignment vertical="center"/>
    </xf>
    <xf numFmtId="164" fontId="18" fillId="0" borderId="1" xfId="5" applyNumberFormat="1" applyFont="1" applyBorder="1" applyAlignment="1">
      <alignment vertical="center" wrapText="1"/>
    </xf>
    <xf numFmtId="164" fontId="22" fillId="0" borderId="23" xfId="5" applyNumberFormat="1" applyFont="1" applyBorder="1" applyAlignment="1">
      <alignment vertical="center" wrapText="1"/>
    </xf>
    <xf numFmtId="0" fontId="11" fillId="0" borderId="1" xfId="0" applyFont="1" applyBorder="1" applyAlignment="1">
      <alignment vertical="center"/>
    </xf>
    <xf numFmtId="0" fontId="11" fillId="0" borderId="34" xfId="0" applyFont="1" applyBorder="1" applyAlignment="1">
      <alignment vertical="center"/>
    </xf>
    <xf numFmtId="164" fontId="8" fillId="0" borderId="1" xfId="5" applyNumberFormat="1" applyFont="1" applyBorder="1" applyAlignment="1">
      <alignment vertical="center"/>
    </xf>
    <xf numFmtId="41" fontId="7" fillId="0" borderId="1" xfId="1" applyFont="1" applyBorder="1" applyAlignment="1">
      <alignment vertical="center"/>
    </xf>
    <xf numFmtId="41" fontId="14" fillId="0" borderId="2" xfId="0" applyNumberFormat="1" applyFont="1" applyBorder="1" applyAlignment="1">
      <alignment vertical="center"/>
    </xf>
    <xf numFmtId="41" fontId="14" fillId="0" borderId="21" xfId="0" applyNumberFormat="1" applyFont="1" applyBorder="1" applyAlignment="1">
      <alignment vertical="center"/>
    </xf>
    <xf numFmtId="41" fontId="8" fillId="0" borderId="1" xfId="1" applyFont="1" applyBorder="1" applyAlignment="1">
      <alignment vertical="center"/>
    </xf>
    <xf numFmtId="0" fontId="8" fillId="0" borderId="1" xfId="0" applyFont="1" applyBorder="1" applyAlignment="1">
      <alignment vertical="center"/>
    </xf>
    <xf numFmtId="164" fontId="8" fillId="0" borderId="23" xfId="5" applyNumberFormat="1" applyFont="1" applyBorder="1" applyAlignment="1">
      <alignment vertical="center"/>
    </xf>
    <xf numFmtId="41" fontId="8" fillId="0" borderId="23" xfId="1" applyFont="1" applyBorder="1" applyAlignment="1">
      <alignment vertical="center"/>
    </xf>
    <xf numFmtId="0" fontId="8" fillId="0" borderId="23" xfId="0" applyFont="1" applyBorder="1" applyAlignment="1">
      <alignment vertical="center"/>
    </xf>
    <xf numFmtId="41" fontId="12" fillId="0" borderId="37" xfId="1" applyFont="1" applyFill="1" applyBorder="1"/>
    <xf numFmtId="164" fontId="12" fillId="0" borderId="37" xfId="5" applyNumberFormat="1" applyFont="1" applyFill="1" applyBorder="1"/>
    <xf numFmtId="164" fontId="12" fillId="0" borderId="37" xfId="0" applyNumberFormat="1" applyFont="1" applyFill="1" applyBorder="1"/>
    <xf numFmtId="41" fontId="12" fillId="0" borderId="34" xfId="1" applyFont="1" applyFill="1" applyBorder="1"/>
    <xf numFmtId="164" fontId="12" fillId="0" borderId="34" xfId="5" applyNumberFormat="1" applyFont="1" applyFill="1" applyBorder="1"/>
    <xf numFmtId="164" fontId="12" fillId="0" borderId="34" xfId="0" applyNumberFormat="1" applyFont="1" applyFill="1" applyBorder="1"/>
    <xf numFmtId="41" fontId="11" fillId="0" borderId="14" xfId="0" applyNumberFormat="1" applyFont="1" applyBorder="1" applyAlignment="1">
      <alignment vertical="center"/>
    </xf>
    <xf numFmtId="0" fontId="12" fillId="2" borderId="29" xfId="0" quotePrefix="1" applyFont="1" applyFill="1" applyBorder="1" applyAlignment="1">
      <alignment horizontal="right" vertical="center"/>
    </xf>
    <xf numFmtId="0" fontId="12" fillId="2" borderId="30" xfId="0" applyFont="1" applyFill="1" applyBorder="1" applyAlignment="1">
      <alignment wrapText="1"/>
    </xf>
    <xf numFmtId="41" fontId="12" fillId="2" borderId="30" xfId="1" applyFont="1" applyFill="1" applyBorder="1"/>
    <xf numFmtId="164" fontId="12" fillId="2" borderId="30" xfId="5" applyNumberFormat="1" applyFont="1" applyFill="1" applyBorder="1"/>
    <xf numFmtId="164" fontId="12" fillId="2" borderId="30" xfId="0" applyNumberFormat="1" applyFont="1" applyFill="1" applyBorder="1"/>
    <xf numFmtId="43" fontId="8" fillId="0" borderId="23" xfId="5" applyFont="1" applyBorder="1" applyAlignment="1">
      <alignment vertical="center"/>
    </xf>
    <xf numFmtId="41" fontId="12" fillId="0" borderId="33" xfId="1" applyFont="1" applyFill="1" applyBorder="1"/>
    <xf numFmtId="164" fontId="12" fillId="0" borderId="33" xfId="0" applyNumberFormat="1" applyFont="1" applyFill="1" applyBorder="1"/>
    <xf numFmtId="41" fontId="17" fillId="3" borderId="30" xfId="1" applyFont="1" applyFill="1" applyBorder="1" applyAlignment="1">
      <alignment vertical="center"/>
    </xf>
    <xf numFmtId="164" fontId="17" fillId="3" borderId="30" xfId="5" applyNumberFormat="1" applyFont="1" applyFill="1" applyBorder="1" applyAlignment="1">
      <alignment vertical="center"/>
    </xf>
    <xf numFmtId="41" fontId="11" fillId="3" borderId="2" xfId="0" applyNumberFormat="1" applyFont="1" applyFill="1" applyBorder="1" applyAlignment="1">
      <alignment vertical="center"/>
    </xf>
    <xf numFmtId="41" fontId="11" fillId="3" borderId="21" xfId="0" applyNumberFormat="1" applyFont="1" applyFill="1" applyBorder="1" applyAlignment="1">
      <alignment vertical="center"/>
    </xf>
    <xf numFmtId="41" fontId="17" fillId="0" borderId="30" xfId="1" applyFont="1" applyBorder="1" applyAlignment="1">
      <alignment vertical="center"/>
    </xf>
    <xf numFmtId="41" fontId="11" fillId="0" borderId="30" xfId="0" applyNumberFormat="1" applyFont="1" applyBorder="1" applyAlignment="1">
      <alignment horizontal="center" vertical="center"/>
    </xf>
    <xf numFmtId="164" fontId="17" fillId="0" borderId="31" xfId="5" applyNumberFormat="1" applyFont="1" applyBorder="1" applyAlignment="1">
      <alignment vertical="center"/>
    </xf>
    <xf numFmtId="0" fontId="11" fillId="0" borderId="0" xfId="0" applyFont="1" applyBorder="1" applyAlignment="1">
      <alignment horizontal="right" vertical="center" wrapText="1"/>
    </xf>
    <xf numFmtId="0" fontId="14" fillId="0" borderId="0" xfId="0" applyFont="1" applyBorder="1" applyAlignment="1">
      <alignment horizontal="center" vertical="center" wrapText="1"/>
    </xf>
    <xf numFmtId="41" fontId="14" fillId="0" borderId="0" xfId="1" applyFont="1" applyBorder="1" applyAlignment="1">
      <alignment vertical="center" wrapText="1"/>
    </xf>
    <xf numFmtId="164" fontId="11" fillId="0" borderId="0" xfId="5" applyNumberFormat="1" applyFont="1" applyBorder="1" applyAlignment="1">
      <alignment vertical="center" wrapText="1"/>
    </xf>
    <xf numFmtId="0" fontId="11" fillId="0" borderId="0" xfId="0" applyFont="1" applyBorder="1" applyAlignment="1">
      <alignment vertical="center" wrapText="1"/>
    </xf>
    <xf numFmtId="164" fontId="14" fillId="0" borderId="0" xfId="0" applyNumberFormat="1" applyFont="1" applyBorder="1" applyAlignment="1">
      <alignment vertical="center" wrapText="1"/>
    </xf>
    <xf numFmtId="0" fontId="11" fillId="0" borderId="0" xfId="0" applyFont="1" applyBorder="1" applyAlignment="1">
      <alignment vertical="center"/>
    </xf>
    <xf numFmtId="41" fontId="11" fillId="0" borderId="0" xfId="1" applyFont="1" applyBorder="1" applyAlignment="1">
      <alignment vertical="center"/>
    </xf>
    <xf numFmtId="164" fontId="11" fillId="0" borderId="0" xfId="5" applyNumberFormat="1" applyFont="1" applyAlignment="1">
      <alignment vertical="center"/>
    </xf>
    <xf numFmtId="0" fontId="11" fillId="0" borderId="1" xfId="0" applyFont="1" applyBorder="1" applyAlignment="1">
      <alignment horizontal="center" vertical="center"/>
    </xf>
    <xf numFmtId="41" fontId="14" fillId="0" borderId="1" xfId="1" applyFont="1" applyBorder="1" applyAlignment="1">
      <alignment vertical="center"/>
    </xf>
    <xf numFmtId="0" fontId="8" fillId="0" borderId="0" xfId="0" applyFont="1" applyBorder="1" applyAlignment="1">
      <alignment vertical="center"/>
    </xf>
    <xf numFmtId="41" fontId="8" fillId="0" borderId="0" xfId="1" applyFont="1" applyBorder="1" applyAlignment="1">
      <alignment vertical="center"/>
    </xf>
    <xf numFmtId="164" fontId="8" fillId="0" borderId="0" xfId="5" applyNumberFormat="1" applyFont="1" applyAlignment="1">
      <alignment vertical="center"/>
    </xf>
    <xf numFmtId="0" fontId="8" fillId="0" borderId="0" xfId="0" applyFont="1" applyBorder="1" applyAlignment="1">
      <alignment horizontal="center" vertical="center"/>
    </xf>
    <xf numFmtId="41" fontId="8" fillId="0" borderId="0" xfId="1" applyFont="1" applyAlignment="1">
      <alignment vertical="center"/>
    </xf>
    <xf numFmtId="0" fontId="8" fillId="0" borderId="0" xfId="0" applyFont="1" applyAlignment="1">
      <alignment horizontal="right" vertical="center"/>
    </xf>
    <xf numFmtId="0" fontId="8" fillId="0" borderId="0" xfId="0" applyFont="1" applyAlignment="1">
      <alignment vertical="center" wrapText="1"/>
    </xf>
    <xf numFmtId="0" fontId="3" fillId="0" borderId="0" xfId="0" applyFont="1" applyAlignment="1">
      <alignment horizontal="left" vertical="justify" wrapText="1"/>
    </xf>
    <xf numFmtId="0" fontId="2" fillId="0" borderId="0" xfId="0" applyFont="1" applyAlignment="1">
      <alignment horizontal="center"/>
    </xf>
    <xf numFmtId="0" fontId="3" fillId="0" borderId="0" xfId="0" applyFont="1" applyAlignment="1">
      <alignment horizontal="justify" vertical="justify" wrapText="1"/>
    </xf>
    <xf numFmtId="0" fontId="0" fillId="0" borderId="1" xfId="0" applyBorder="1" applyAlignment="1">
      <alignment horizontal="center"/>
    </xf>
    <xf numFmtId="0" fontId="0" fillId="0" borderId="1" xfId="0" applyBorder="1" applyAlignment="1">
      <alignment horizontal="center" wrapText="1"/>
    </xf>
    <xf numFmtId="0" fontId="0" fillId="0" borderId="1" xfId="0" applyBorder="1"/>
    <xf numFmtId="0" fontId="11" fillId="0" borderId="0" xfId="0" applyFont="1" applyAlignment="1">
      <alignment horizontal="left" vertical="center"/>
    </xf>
    <xf numFmtId="0" fontId="11" fillId="0" borderId="0" xfId="0" applyFont="1" applyAlignment="1">
      <alignment horizontal="center" vertical="center"/>
    </xf>
    <xf numFmtId="0" fontId="23" fillId="0" borderId="0" xfId="0" applyFont="1" applyAlignment="1">
      <alignment horizontal="center" vertical="center"/>
    </xf>
    <xf numFmtId="0" fontId="8" fillId="0" borderId="0" xfId="0" applyFont="1" applyAlignment="1">
      <alignment horizontal="center" vertical="center"/>
    </xf>
    <xf numFmtId="0" fontId="17" fillId="3" borderId="41" xfId="0" applyFont="1" applyFill="1" applyBorder="1" applyAlignment="1">
      <alignment horizontal="center" vertical="center"/>
    </xf>
    <xf numFmtId="0" fontId="17" fillId="3" borderId="42" xfId="0" applyFont="1" applyFill="1" applyBorder="1" applyAlignment="1">
      <alignment horizontal="center" vertical="center"/>
    </xf>
    <xf numFmtId="0" fontId="17" fillId="0" borderId="41" xfId="0" applyFont="1" applyBorder="1" applyAlignment="1">
      <alignment horizontal="center" vertical="center"/>
    </xf>
    <xf numFmtId="0" fontId="17" fillId="0" borderId="43" xfId="0" applyFont="1" applyBorder="1" applyAlignment="1">
      <alignment horizontal="center" vertical="center"/>
    </xf>
    <xf numFmtId="41" fontId="13" fillId="0" borderId="4" xfId="1" applyFont="1" applyFill="1" applyBorder="1" applyAlignment="1">
      <alignment horizontal="center" vertical="center"/>
    </xf>
    <xf numFmtId="41" fontId="13" fillId="0" borderId="10" xfId="1" applyFont="1" applyFill="1" applyBorder="1" applyAlignment="1">
      <alignment horizontal="center" vertical="center"/>
    </xf>
    <xf numFmtId="164" fontId="13" fillId="0" borderId="4" xfId="5" applyNumberFormat="1" applyFont="1" applyFill="1" applyBorder="1" applyAlignment="1">
      <alignment horizontal="center" vertical="center"/>
    </xf>
    <xf numFmtId="164" fontId="13" fillId="0" borderId="10" xfId="5" applyNumberFormat="1" applyFont="1" applyFill="1" applyBorder="1" applyAlignment="1">
      <alignment horizontal="center" vertical="center"/>
    </xf>
    <xf numFmtId="41" fontId="13" fillId="0" borderId="4" xfId="0" applyNumberFormat="1" applyFont="1" applyFill="1" applyBorder="1" applyAlignment="1">
      <alignment horizontal="center" vertical="center"/>
    </xf>
    <xf numFmtId="41" fontId="13" fillId="0" borderId="10" xfId="0" applyNumberFormat="1" applyFont="1" applyFill="1" applyBorder="1" applyAlignment="1">
      <alignment horizontal="center" vertical="center"/>
    </xf>
    <xf numFmtId="41" fontId="13" fillId="0" borderId="17" xfId="0" applyNumberFormat="1" applyFont="1" applyFill="1" applyBorder="1" applyAlignment="1">
      <alignment horizontal="center" vertical="center"/>
    </xf>
    <xf numFmtId="41" fontId="13" fillId="0" borderId="19" xfId="0" applyNumberFormat="1" applyFont="1" applyFill="1" applyBorder="1" applyAlignment="1">
      <alignment horizontal="center" vertical="center"/>
    </xf>
    <xf numFmtId="0" fontId="7" fillId="0" borderId="0" xfId="0" applyFont="1" applyAlignment="1">
      <alignment horizontal="center" vertical="center"/>
    </xf>
    <xf numFmtId="0" fontId="7" fillId="0" borderId="0" xfId="0" applyFont="1" applyBorder="1" applyAlignment="1">
      <alignment horizontal="center" vertical="center"/>
    </xf>
    <xf numFmtId="0" fontId="7" fillId="0" borderId="3" xfId="0" applyFont="1" applyBorder="1" applyAlignment="1">
      <alignment horizontal="right" vertical="center"/>
    </xf>
    <xf numFmtId="0" fontId="7" fillId="0" borderId="9" xfId="0" applyFont="1" applyBorder="1" applyAlignment="1">
      <alignment horizontal="right" vertical="center"/>
    </xf>
    <xf numFmtId="0" fontId="7" fillId="0" borderId="4" xfId="0" applyFont="1" applyBorder="1" applyAlignment="1">
      <alignment horizontal="center" vertical="center" wrapText="1"/>
    </xf>
    <xf numFmtId="0" fontId="7" fillId="0" borderId="10" xfId="0" applyFont="1" applyBorder="1" applyAlignment="1">
      <alignment horizontal="center" vertical="center" wrapText="1"/>
    </xf>
    <xf numFmtId="41" fontId="7" fillId="0" borderId="4" xfId="1" applyFont="1" applyBorder="1" applyAlignment="1">
      <alignment horizontal="center" vertical="center"/>
    </xf>
    <xf numFmtId="41" fontId="7" fillId="0" borderId="10" xfId="1" applyFont="1" applyBorder="1" applyAlignment="1">
      <alignment horizontal="center" vertical="center"/>
    </xf>
    <xf numFmtId="0" fontId="7" fillId="0" borderId="6" xfId="0" applyFont="1" applyBorder="1" applyAlignment="1">
      <alignment horizontal="center" vertical="center"/>
    </xf>
    <xf numFmtId="0" fontId="7" fillId="0" borderId="12" xfId="0" applyFont="1" applyBorder="1" applyAlignment="1">
      <alignment horizontal="center" vertical="center"/>
    </xf>
    <xf numFmtId="0" fontId="7" fillId="0" borderId="7" xfId="0" applyFont="1" applyBorder="1" applyAlignment="1">
      <alignment horizontal="center" vertical="center"/>
    </xf>
    <xf numFmtId="0" fontId="7" fillId="0" borderId="13" xfId="0" applyFont="1" applyBorder="1" applyAlignment="1">
      <alignment horizontal="center" vertical="center"/>
    </xf>
    <xf numFmtId="0" fontId="7" fillId="0" borderId="8" xfId="0" applyFont="1" applyBorder="1" applyAlignment="1">
      <alignment horizontal="center" vertical="center"/>
    </xf>
    <xf numFmtId="0" fontId="7" fillId="0" borderId="14" xfId="0" applyFont="1" applyBorder="1" applyAlignment="1">
      <alignment horizontal="center" vertical="center"/>
    </xf>
    <xf numFmtId="0" fontId="14" fillId="0" borderId="41" xfId="0" applyFont="1" applyBorder="1" applyAlignment="1">
      <alignment horizontal="center" vertical="center" wrapText="1"/>
    </xf>
    <xf numFmtId="0" fontId="14" fillId="0" borderId="43" xfId="0" applyFont="1" applyBorder="1" applyAlignment="1">
      <alignment horizontal="center" vertical="center" wrapText="1"/>
    </xf>
    <xf numFmtId="0" fontId="17" fillId="3" borderId="38" xfId="0" applyFont="1" applyFill="1" applyBorder="1" applyAlignment="1">
      <alignment horizontal="center" vertical="center"/>
    </xf>
    <xf numFmtId="0" fontId="17" fillId="0" borderId="38" xfId="0" applyFont="1" applyBorder="1" applyAlignment="1">
      <alignment horizontal="center" vertical="center"/>
    </xf>
  </cellXfs>
  <cellStyles count="6">
    <cellStyle name="Comma" xfId="5" builtinId="3"/>
    <cellStyle name="Comma [0]" xfId="1" builtinId="6"/>
    <cellStyle name="Comma 2" xfId="4"/>
    <cellStyle name="Normal" xfId="0" builtinId="0"/>
    <cellStyle name="Normal 2" xfId="3"/>
    <cellStyle name="Normal_Sheet1"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7" workbookViewId="0">
      <selection activeCell="D22" sqref="D22"/>
    </sheetView>
  </sheetViews>
  <sheetFormatPr defaultRowHeight="12.75" x14ac:dyDescent="0.2"/>
  <cols>
    <col min="1" max="1" width="3.42578125" customWidth="1"/>
    <col min="2" max="2" width="7.85546875" customWidth="1"/>
    <col min="3" max="3" width="22.28515625" customWidth="1"/>
    <col min="4" max="4" width="43.85546875" customWidth="1"/>
    <col min="5" max="5" width="8.42578125" customWidth="1"/>
    <col min="6" max="6" width="6.85546875" customWidth="1"/>
    <col min="7" max="7" width="13.28515625" customWidth="1"/>
    <col min="8" max="9" width="11.5703125" customWidth="1"/>
  </cols>
  <sheetData>
    <row r="1" spans="1:9" ht="15" x14ac:dyDescent="0.25">
      <c r="A1" s="316" t="s">
        <v>0</v>
      </c>
      <c r="B1" s="316"/>
      <c r="C1" s="316"/>
      <c r="D1" s="316"/>
      <c r="E1" s="316"/>
      <c r="F1" s="316"/>
      <c r="G1" s="316"/>
      <c r="H1" s="316"/>
      <c r="I1" s="316"/>
    </row>
    <row r="2" spans="1:9" x14ac:dyDescent="0.2">
      <c r="D2" s="1" t="s">
        <v>1</v>
      </c>
      <c r="F2" s="1"/>
      <c r="G2" s="2"/>
    </row>
    <row r="3" spans="1:9" x14ac:dyDescent="0.2">
      <c r="C3" s="3"/>
    </row>
    <row r="4" spans="1:9" x14ac:dyDescent="0.2">
      <c r="A4" t="s">
        <v>2</v>
      </c>
      <c r="C4" s="3" t="s">
        <v>3</v>
      </c>
      <c r="D4" t="s">
        <v>4</v>
      </c>
    </row>
    <row r="5" spans="1:9" x14ac:dyDescent="0.2">
      <c r="A5" t="s">
        <v>5</v>
      </c>
      <c r="C5" s="3" t="s">
        <v>6</v>
      </c>
      <c r="D5" t="s">
        <v>7</v>
      </c>
    </row>
    <row r="6" spans="1:9" x14ac:dyDescent="0.2">
      <c r="A6" t="s">
        <v>8</v>
      </c>
      <c r="C6" s="3" t="s">
        <v>9</v>
      </c>
      <c r="D6" t="s">
        <v>32</v>
      </c>
    </row>
    <row r="7" spans="1:9" x14ac:dyDescent="0.2">
      <c r="A7" t="s">
        <v>10</v>
      </c>
      <c r="C7" s="3" t="s">
        <v>19</v>
      </c>
      <c r="D7" s="6" t="s">
        <v>34</v>
      </c>
      <c r="E7" s="4"/>
    </row>
    <row r="9" spans="1:9" ht="40.5" customHeight="1" x14ac:dyDescent="0.2">
      <c r="A9" s="317" t="s">
        <v>20</v>
      </c>
      <c r="B9" s="317"/>
      <c r="C9" s="317"/>
      <c r="D9" s="317"/>
      <c r="E9" s="317"/>
      <c r="F9" s="317"/>
      <c r="G9" s="317"/>
      <c r="H9" s="317"/>
      <c r="I9" s="317"/>
    </row>
    <row r="11" spans="1:9" x14ac:dyDescent="0.2">
      <c r="A11" s="318" t="s">
        <v>11</v>
      </c>
      <c r="B11" s="318" t="s">
        <v>21</v>
      </c>
      <c r="C11" s="318" t="s">
        <v>12</v>
      </c>
      <c r="D11" s="318" t="s">
        <v>13</v>
      </c>
      <c r="E11" s="318" t="s">
        <v>14</v>
      </c>
      <c r="F11" s="318"/>
      <c r="G11" s="318" t="s">
        <v>15</v>
      </c>
      <c r="H11" s="319" t="s">
        <v>22</v>
      </c>
      <c r="I11" s="320"/>
    </row>
    <row r="12" spans="1:9" x14ac:dyDescent="0.2">
      <c r="A12" s="318"/>
      <c r="B12" s="318"/>
      <c r="C12" s="318"/>
      <c r="D12" s="318"/>
      <c r="E12" s="7" t="s">
        <v>16</v>
      </c>
      <c r="F12" s="7" t="s">
        <v>17</v>
      </c>
      <c r="G12" s="318"/>
      <c r="H12" s="7" t="s">
        <v>23</v>
      </c>
      <c r="I12" s="7" t="s">
        <v>24</v>
      </c>
    </row>
    <row r="13" spans="1:9" ht="51" x14ac:dyDescent="0.2">
      <c r="A13" s="26">
        <v>1</v>
      </c>
      <c r="B13" s="26">
        <v>521111</v>
      </c>
      <c r="C13" s="24" t="s">
        <v>35</v>
      </c>
      <c r="D13" s="23" t="s">
        <v>38</v>
      </c>
      <c r="E13" s="21"/>
      <c r="F13" s="26">
        <v>1</v>
      </c>
      <c r="G13" s="27">
        <v>8200000</v>
      </c>
      <c r="H13" s="29">
        <v>745454</v>
      </c>
      <c r="I13" s="27">
        <v>223636</v>
      </c>
    </row>
    <row r="14" spans="1:9" ht="51" x14ac:dyDescent="0.2">
      <c r="A14" s="26">
        <v>2</v>
      </c>
      <c r="B14" s="26">
        <v>521111</v>
      </c>
      <c r="C14" s="24" t="s">
        <v>35</v>
      </c>
      <c r="D14" s="23" t="s">
        <v>39</v>
      </c>
      <c r="E14" s="21"/>
      <c r="F14" s="26">
        <v>2</v>
      </c>
      <c r="G14" s="27">
        <v>7800000</v>
      </c>
      <c r="H14" s="29">
        <v>709090</v>
      </c>
      <c r="I14" s="27">
        <v>212727</v>
      </c>
    </row>
    <row r="15" spans="1:9" ht="14.25" x14ac:dyDescent="0.2">
      <c r="A15" s="17"/>
      <c r="B15" s="17"/>
      <c r="C15" s="10"/>
      <c r="D15" s="10" t="s">
        <v>33</v>
      </c>
      <c r="E15" s="18"/>
      <c r="F15" s="17"/>
      <c r="G15" s="16">
        <f>SUM(G13:G14)</f>
        <v>16000000</v>
      </c>
      <c r="H15" s="19">
        <f>SUM(H13:H14)</f>
        <v>1454544</v>
      </c>
      <c r="I15" s="16">
        <f>SUM(I13:I14)</f>
        <v>436363</v>
      </c>
    </row>
    <row r="16" spans="1:9" x14ac:dyDescent="0.2">
      <c r="G16" s="9"/>
      <c r="H16" s="9"/>
      <c r="I16" s="9"/>
    </row>
    <row r="17" spans="1:9" ht="30" customHeight="1" x14ac:dyDescent="0.2">
      <c r="A17" s="315" t="s">
        <v>25</v>
      </c>
      <c r="B17" s="315"/>
      <c r="C17" s="315"/>
      <c r="D17" s="315"/>
      <c r="E17" s="315"/>
      <c r="F17" s="315"/>
      <c r="G17" s="315"/>
      <c r="H17" s="315"/>
      <c r="I17" s="315"/>
    </row>
    <row r="19" spans="1:9" x14ac:dyDescent="0.2">
      <c r="A19" t="s">
        <v>18</v>
      </c>
    </row>
    <row r="21" spans="1:9" x14ac:dyDescent="0.2">
      <c r="C21" t="s">
        <v>26</v>
      </c>
      <c r="G21" s="6" t="s">
        <v>27</v>
      </c>
    </row>
    <row r="22" spans="1:9" x14ac:dyDescent="0.2">
      <c r="G22" s="6"/>
    </row>
    <row r="23" spans="1:9" x14ac:dyDescent="0.2">
      <c r="G23" s="6"/>
    </row>
    <row r="24" spans="1:9" x14ac:dyDescent="0.2">
      <c r="C24" s="5" t="s">
        <v>30</v>
      </c>
      <c r="G24" s="5" t="s">
        <v>28</v>
      </c>
      <c r="H24" s="8"/>
    </row>
    <row r="25" spans="1:9" x14ac:dyDescent="0.2">
      <c r="C25" t="s">
        <v>31</v>
      </c>
      <c r="G25" t="s">
        <v>29</v>
      </c>
      <c r="H25" s="8"/>
    </row>
  </sheetData>
  <mergeCells count="10">
    <mergeCell ref="A17:I17"/>
    <mergeCell ref="A1:I1"/>
    <mergeCell ref="A9:I9"/>
    <mergeCell ref="A11:A12"/>
    <mergeCell ref="B11:B12"/>
    <mergeCell ref="C11:C12"/>
    <mergeCell ref="D11:D12"/>
    <mergeCell ref="E11:F11"/>
    <mergeCell ref="G11:G12"/>
    <mergeCell ref="H11:I11"/>
  </mergeCells>
  <printOptions horizontalCentered="1"/>
  <pageMargins left="0.19685039370078741" right="0.19685039370078741" top="0.51181102362204722" bottom="0.47244094488188981" header="0.31496062992125984" footer="0.31496062992125984"/>
  <pageSetup paperSize="258" scale="65"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A12" workbookViewId="0">
      <selection activeCell="K13" sqref="K13"/>
    </sheetView>
  </sheetViews>
  <sheetFormatPr defaultRowHeight="12.75" x14ac:dyDescent="0.2"/>
  <cols>
    <col min="1" max="1" width="4.140625" customWidth="1"/>
    <col min="2" max="2" width="8.140625" customWidth="1"/>
    <col min="3" max="3" width="19.42578125" customWidth="1"/>
    <col min="4" max="4" width="53.140625" customWidth="1"/>
    <col min="5" max="5" width="8.7109375" customWidth="1"/>
    <col min="6" max="6" width="7" customWidth="1"/>
    <col min="7" max="7" width="12.28515625" customWidth="1"/>
    <col min="8" max="8" width="9.42578125" customWidth="1"/>
    <col min="9" max="9" width="12.7109375" customWidth="1"/>
  </cols>
  <sheetData>
    <row r="1" spans="1:9" ht="15" x14ac:dyDescent="0.25">
      <c r="A1" s="316" t="s">
        <v>0</v>
      </c>
      <c r="B1" s="316"/>
      <c r="C1" s="316"/>
      <c r="D1" s="316"/>
      <c r="E1" s="316"/>
      <c r="F1" s="316"/>
      <c r="G1" s="316"/>
      <c r="H1" s="316"/>
      <c r="I1" s="316"/>
    </row>
    <row r="2" spans="1:9" x14ac:dyDescent="0.2">
      <c r="D2" s="1" t="s">
        <v>1</v>
      </c>
      <c r="F2" s="1"/>
      <c r="G2" s="2"/>
    </row>
    <row r="3" spans="1:9" x14ac:dyDescent="0.2">
      <c r="C3" s="3"/>
    </row>
    <row r="4" spans="1:9" x14ac:dyDescent="0.2">
      <c r="A4" t="s">
        <v>2</v>
      </c>
      <c r="C4" s="3" t="s">
        <v>3</v>
      </c>
      <c r="D4" t="s">
        <v>4</v>
      </c>
    </row>
    <row r="5" spans="1:9" x14ac:dyDescent="0.2">
      <c r="A5" t="s">
        <v>5</v>
      </c>
      <c r="C5" s="3" t="s">
        <v>6</v>
      </c>
      <c r="D5" t="s">
        <v>7</v>
      </c>
    </row>
    <row r="6" spans="1:9" ht="25.5" x14ac:dyDescent="0.2">
      <c r="A6" t="s">
        <v>8</v>
      </c>
      <c r="C6" s="3" t="s">
        <v>9</v>
      </c>
      <c r="D6" t="s">
        <v>32</v>
      </c>
    </row>
    <row r="7" spans="1:9" x14ac:dyDescent="0.2">
      <c r="A7" t="s">
        <v>10</v>
      </c>
      <c r="C7" s="3" t="s">
        <v>19</v>
      </c>
      <c r="D7" s="6" t="s">
        <v>36</v>
      </c>
      <c r="E7" s="4"/>
    </row>
    <row r="9" spans="1:9" ht="39.75" customHeight="1" x14ac:dyDescent="0.2">
      <c r="A9" s="317" t="s">
        <v>20</v>
      </c>
      <c r="B9" s="317"/>
      <c r="C9" s="317"/>
      <c r="D9" s="317"/>
      <c r="E9" s="317"/>
      <c r="F9" s="317"/>
      <c r="G9" s="317"/>
      <c r="H9" s="317"/>
      <c r="I9" s="317"/>
    </row>
    <row r="11" spans="1:9" x14ac:dyDescent="0.2">
      <c r="A11" s="318" t="s">
        <v>11</v>
      </c>
      <c r="B11" s="318" t="s">
        <v>21</v>
      </c>
      <c r="C11" s="318" t="s">
        <v>12</v>
      </c>
      <c r="D11" s="318" t="s">
        <v>13</v>
      </c>
      <c r="E11" s="318" t="s">
        <v>14</v>
      </c>
      <c r="F11" s="318"/>
      <c r="G11" s="318" t="s">
        <v>15</v>
      </c>
      <c r="H11" s="319" t="s">
        <v>22</v>
      </c>
      <c r="I11" s="320"/>
    </row>
    <row r="12" spans="1:9" x14ac:dyDescent="0.2">
      <c r="A12" s="318"/>
      <c r="B12" s="318"/>
      <c r="C12" s="318"/>
      <c r="D12" s="318"/>
      <c r="E12" s="25" t="s">
        <v>16</v>
      </c>
      <c r="F12" s="25" t="s">
        <v>17</v>
      </c>
      <c r="G12" s="318"/>
      <c r="H12" s="25" t="s">
        <v>23</v>
      </c>
      <c r="I12" s="25" t="s">
        <v>24</v>
      </c>
    </row>
    <row r="13" spans="1:9" ht="69.75" customHeight="1" x14ac:dyDescent="0.2">
      <c r="A13" s="26">
        <v>1</v>
      </c>
      <c r="B13" s="26">
        <v>523121</v>
      </c>
      <c r="C13" s="28" t="s">
        <v>37</v>
      </c>
      <c r="D13" s="24" t="s">
        <v>40</v>
      </c>
      <c r="E13" s="25"/>
      <c r="F13" s="26">
        <v>1</v>
      </c>
      <c r="G13" s="27">
        <v>8478000</v>
      </c>
      <c r="H13" s="22"/>
      <c r="I13" s="27"/>
    </row>
    <row r="14" spans="1:9" ht="75.75" customHeight="1" x14ac:dyDescent="0.2">
      <c r="A14" s="26">
        <v>2</v>
      </c>
      <c r="B14" s="26">
        <v>523121</v>
      </c>
      <c r="C14" s="28" t="s">
        <v>37</v>
      </c>
      <c r="D14" s="24" t="s">
        <v>41</v>
      </c>
      <c r="E14" s="25"/>
      <c r="F14" s="26">
        <v>2</v>
      </c>
      <c r="G14" s="27">
        <v>2373000</v>
      </c>
      <c r="H14" s="22"/>
      <c r="I14" s="27"/>
    </row>
    <row r="15" spans="1:9" ht="51" x14ac:dyDescent="0.2">
      <c r="A15" s="26">
        <v>3</v>
      </c>
      <c r="B15" s="26">
        <v>523121</v>
      </c>
      <c r="C15" s="24" t="s">
        <v>42</v>
      </c>
      <c r="D15" s="23" t="s">
        <v>43</v>
      </c>
      <c r="E15" s="25"/>
      <c r="F15" s="26">
        <v>3</v>
      </c>
      <c r="G15" s="27">
        <v>2197901</v>
      </c>
      <c r="H15" s="29">
        <v>199264</v>
      </c>
      <c r="I15" s="27">
        <v>29890</v>
      </c>
    </row>
    <row r="16" spans="1:9" ht="14.25" x14ac:dyDescent="0.2">
      <c r="A16" s="17"/>
      <c r="B16" s="17"/>
      <c r="C16" s="10"/>
      <c r="D16" s="10"/>
      <c r="E16" s="18"/>
      <c r="F16" s="17"/>
      <c r="G16" s="16">
        <f>SUM(G13:G15)</f>
        <v>13048901</v>
      </c>
      <c r="H16" s="19">
        <f>SUM(H13:H15)</f>
        <v>199264</v>
      </c>
      <c r="I16" s="16">
        <f>SUM(I13:I15)</f>
        <v>29890</v>
      </c>
    </row>
    <row r="17" spans="1:9" x14ac:dyDescent="0.2">
      <c r="G17" s="9"/>
      <c r="H17" s="9"/>
      <c r="I17" s="9"/>
    </row>
    <row r="18" spans="1:9" ht="29.25" customHeight="1" x14ac:dyDescent="0.2">
      <c r="A18" s="315" t="s">
        <v>25</v>
      </c>
      <c r="B18" s="315"/>
      <c r="C18" s="315"/>
      <c r="D18" s="315"/>
      <c r="E18" s="315"/>
      <c r="F18" s="315"/>
      <c r="G18" s="315"/>
      <c r="H18" s="315"/>
      <c r="I18" s="315"/>
    </row>
    <row r="20" spans="1:9" x14ac:dyDescent="0.2">
      <c r="A20" t="s">
        <v>18</v>
      </c>
    </row>
    <row r="22" spans="1:9" x14ac:dyDescent="0.2">
      <c r="C22" t="s">
        <v>26</v>
      </c>
      <c r="G22" s="6" t="s">
        <v>27</v>
      </c>
    </row>
    <row r="23" spans="1:9" x14ac:dyDescent="0.2">
      <c r="G23" s="6"/>
    </row>
    <row r="24" spans="1:9" x14ac:dyDescent="0.2">
      <c r="G24" s="6"/>
    </row>
    <row r="25" spans="1:9" x14ac:dyDescent="0.2">
      <c r="C25" s="5" t="s">
        <v>30</v>
      </c>
      <c r="G25" s="5" t="s">
        <v>28</v>
      </c>
      <c r="H25" s="8"/>
    </row>
    <row r="26" spans="1:9" x14ac:dyDescent="0.2">
      <c r="C26" t="s">
        <v>31</v>
      </c>
      <c r="G26" t="s">
        <v>29</v>
      </c>
      <c r="H26" s="8"/>
    </row>
  </sheetData>
  <mergeCells count="10">
    <mergeCell ref="A18:I18"/>
    <mergeCell ref="A1:I1"/>
    <mergeCell ref="A9:I9"/>
    <mergeCell ref="A11:A12"/>
    <mergeCell ref="B11:B12"/>
    <mergeCell ref="C11:C12"/>
    <mergeCell ref="D11:D12"/>
    <mergeCell ref="E11:F11"/>
    <mergeCell ref="G11:G12"/>
    <mergeCell ref="H11:I11"/>
  </mergeCells>
  <pageMargins left="0.79" right="0.31496062992125984" top="0.74803149606299213" bottom="0.74803149606299213" header="0.31496062992125984" footer="0.31496062992125984"/>
  <pageSetup paperSize="9" scale="65"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A13" workbookViewId="0">
      <selection activeCell="F13" sqref="F13"/>
    </sheetView>
  </sheetViews>
  <sheetFormatPr defaultRowHeight="12.75" x14ac:dyDescent="0.2"/>
  <cols>
    <col min="1" max="1" width="5.140625" customWidth="1"/>
    <col min="2" max="2" width="9.42578125" customWidth="1"/>
    <col min="3" max="3" width="17.28515625" customWidth="1"/>
    <col min="4" max="4" width="40.140625" customWidth="1"/>
    <col min="7" max="7" width="12.7109375" bestFit="1" customWidth="1"/>
    <col min="8" max="9" width="11.5703125" bestFit="1" customWidth="1"/>
  </cols>
  <sheetData>
    <row r="1" spans="1:9" ht="15" x14ac:dyDescent="0.25">
      <c r="A1" s="316" t="s">
        <v>0</v>
      </c>
      <c r="B1" s="316"/>
      <c r="C1" s="316"/>
      <c r="D1" s="316"/>
      <c r="E1" s="316"/>
      <c r="F1" s="316"/>
      <c r="G1" s="316"/>
      <c r="H1" s="316"/>
      <c r="I1" s="316"/>
    </row>
    <row r="2" spans="1:9" x14ac:dyDescent="0.2">
      <c r="D2" s="1" t="s">
        <v>1</v>
      </c>
      <c r="F2" s="1"/>
      <c r="G2" s="2"/>
    </row>
    <row r="3" spans="1:9" x14ac:dyDescent="0.2">
      <c r="C3" s="3"/>
    </row>
    <row r="4" spans="1:9" ht="30.75" customHeight="1" x14ac:dyDescent="0.2">
      <c r="A4" t="s">
        <v>2</v>
      </c>
      <c r="C4" s="3" t="s">
        <v>3</v>
      </c>
      <c r="D4" t="s">
        <v>4</v>
      </c>
    </row>
    <row r="5" spans="1:9" ht="24.75" customHeight="1" x14ac:dyDescent="0.2">
      <c r="A5" t="s">
        <v>5</v>
      </c>
      <c r="C5" s="3" t="s">
        <v>6</v>
      </c>
      <c r="D5" t="s">
        <v>7</v>
      </c>
    </row>
    <row r="6" spans="1:9" ht="23.25" customHeight="1" x14ac:dyDescent="0.2">
      <c r="A6" t="s">
        <v>8</v>
      </c>
      <c r="C6" s="3" t="s">
        <v>9</v>
      </c>
      <c r="D6" t="s">
        <v>32</v>
      </c>
    </row>
    <row r="7" spans="1:9" ht="16.5" customHeight="1" x14ac:dyDescent="0.2">
      <c r="A7" t="s">
        <v>10</v>
      </c>
      <c r="C7" s="3" t="s">
        <v>19</v>
      </c>
      <c r="D7" s="6" t="s">
        <v>44</v>
      </c>
      <c r="E7" s="4"/>
    </row>
    <row r="9" spans="1:9" ht="39" customHeight="1" x14ac:dyDescent="0.2">
      <c r="A9" s="317" t="s">
        <v>20</v>
      </c>
      <c r="B9" s="317"/>
      <c r="C9" s="317"/>
      <c r="D9" s="317"/>
      <c r="E9" s="317"/>
      <c r="F9" s="317"/>
      <c r="G9" s="317"/>
      <c r="H9" s="317"/>
      <c r="I9" s="317"/>
    </row>
    <row r="11" spans="1:9" x14ac:dyDescent="0.2">
      <c r="A11" s="318" t="s">
        <v>11</v>
      </c>
      <c r="B11" s="318" t="s">
        <v>21</v>
      </c>
      <c r="C11" s="318" t="s">
        <v>12</v>
      </c>
      <c r="D11" s="318" t="s">
        <v>13</v>
      </c>
      <c r="E11" s="318" t="s">
        <v>14</v>
      </c>
      <c r="F11" s="318"/>
      <c r="G11" s="318" t="s">
        <v>15</v>
      </c>
      <c r="H11" s="319" t="s">
        <v>22</v>
      </c>
      <c r="I11" s="320"/>
    </row>
    <row r="12" spans="1:9" x14ac:dyDescent="0.2">
      <c r="A12" s="318"/>
      <c r="B12" s="318"/>
      <c r="C12" s="318"/>
      <c r="D12" s="318"/>
      <c r="E12" s="20" t="s">
        <v>16</v>
      </c>
      <c r="F12" s="20" t="s">
        <v>17</v>
      </c>
      <c r="G12" s="318"/>
      <c r="H12" s="20" t="s">
        <v>23</v>
      </c>
      <c r="I12" s="20" t="s">
        <v>24</v>
      </c>
    </row>
    <row r="13" spans="1:9" ht="80.25" customHeight="1" x14ac:dyDescent="0.2">
      <c r="A13" s="14">
        <v>1</v>
      </c>
      <c r="B13" s="14">
        <v>525112</v>
      </c>
      <c r="C13" s="30" t="s">
        <v>35</v>
      </c>
      <c r="D13" s="12" t="s">
        <v>49</v>
      </c>
      <c r="E13" s="15"/>
      <c r="F13" s="14">
        <v>1</v>
      </c>
      <c r="G13" s="11">
        <v>21100000</v>
      </c>
      <c r="H13" s="13">
        <v>1918181</v>
      </c>
      <c r="I13" s="11">
        <v>575454</v>
      </c>
    </row>
    <row r="14" spans="1:9" ht="85.5" customHeight="1" x14ac:dyDescent="0.2">
      <c r="A14" s="14">
        <v>2</v>
      </c>
      <c r="B14" s="14">
        <v>525112</v>
      </c>
      <c r="C14" s="30" t="s">
        <v>45</v>
      </c>
      <c r="D14" s="12" t="s">
        <v>46</v>
      </c>
      <c r="E14" s="15"/>
      <c r="F14" s="14">
        <v>2</v>
      </c>
      <c r="G14" s="11">
        <v>45000000</v>
      </c>
      <c r="H14" s="13">
        <v>4090909</v>
      </c>
      <c r="I14" s="11">
        <v>1227272</v>
      </c>
    </row>
    <row r="15" spans="1:9" ht="102.75" customHeight="1" x14ac:dyDescent="0.2">
      <c r="A15" s="14">
        <v>3</v>
      </c>
      <c r="B15" s="14">
        <v>525112</v>
      </c>
      <c r="C15" s="30" t="s">
        <v>47</v>
      </c>
      <c r="D15" s="12" t="s">
        <v>48</v>
      </c>
      <c r="E15" s="15"/>
      <c r="F15" s="14">
        <v>3</v>
      </c>
      <c r="G15" s="11">
        <v>2800000</v>
      </c>
      <c r="H15" s="13">
        <v>245545</v>
      </c>
      <c r="I15" s="11">
        <v>76363</v>
      </c>
    </row>
    <row r="16" spans="1:9" ht="14.25" x14ac:dyDescent="0.2">
      <c r="A16" s="17"/>
      <c r="B16" s="14"/>
      <c r="C16" s="10"/>
      <c r="D16" s="10"/>
      <c r="E16" s="18"/>
      <c r="F16" s="17"/>
      <c r="G16" s="16">
        <f>SUM(G13:G15)</f>
        <v>68900000</v>
      </c>
      <c r="H16" s="19">
        <f>SUM(H13:H15)</f>
        <v>6254635</v>
      </c>
      <c r="I16" s="16">
        <f>SUM(I13:I15)</f>
        <v>1879089</v>
      </c>
    </row>
    <row r="17" spans="1:9" x14ac:dyDescent="0.2">
      <c r="G17" s="9"/>
      <c r="H17" s="9"/>
      <c r="I17" s="9"/>
    </row>
    <row r="18" spans="1:9" ht="29.25" customHeight="1" x14ac:dyDescent="0.2">
      <c r="A18" s="315" t="s">
        <v>25</v>
      </c>
      <c r="B18" s="315"/>
      <c r="C18" s="315"/>
      <c r="D18" s="315"/>
      <c r="E18" s="315"/>
      <c r="F18" s="315"/>
      <c r="G18" s="315"/>
      <c r="H18" s="315"/>
      <c r="I18" s="315"/>
    </row>
    <row r="20" spans="1:9" x14ac:dyDescent="0.2">
      <c r="A20" t="s">
        <v>18</v>
      </c>
    </row>
    <row r="22" spans="1:9" x14ac:dyDescent="0.2">
      <c r="C22" t="s">
        <v>26</v>
      </c>
      <c r="G22" s="6" t="s">
        <v>27</v>
      </c>
    </row>
    <row r="23" spans="1:9" x14ac:dyDescent="0.2">
      <c r="G23" s="6"/>
    </row>
    <row r="24" spans="1:9" x14ac:dyDescent="0.2">
      <c r="G24" s="6"/>
    </row>
    <row r="25" spans="1:9" x14ac:dyDescent="0.2">
      <c r="C25" s="5" t="s">
        <v>30</v>
      </c>
      <c r="G25" s="5" t="s">
        <v>28</v>
      </c>
      <c r="H25" s="8"/>
    </row>
    <row r="26" spans="1:9" x14ac:dyDescent="0.2">
      <c r="C26" t="s">
        <v>31</v>
      </c>
      <c r="G26" t="s">
        <v>29</v>
      </c>
      <c r="H26" s="8"/>
    </row>
  </sheetData>
  <mergeCells count="10">
    <mergeCell ref="A18:I18"/>
    <mergeCell ref="A1:I1"/>
    <mergeCell ref="A9:I9"/>
    <mergeCell ref="A11:A12"/>
    <mergeCell ref="B11:B12"/>
    <mergeCell ref="C11:C12"/>
    <mergeCell ref="D11:D12"/>
    <mergeCell ref="E11:F11"/>
    <mergeCell ref="G11:G12"/>
    <mergeCell ref="H11:I11"/>
  </mergeCells>
  <pageMargins left="0.39370078740157483" right="0.39370078740157483" top="0.47244094488188981" bottom="0.55118110236220474" header="0.31496062992125984" footer="0.31496062992125984"/>
  <pageSetup paperSize="9" scale="70"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5"/>
  <sheetViews>
    <sheetView topLeftCell="A4" workbookViewId="0">
      <selection activeCell="I122" sqref="I122"/>
    </sheetView>
  </sheetViews>
  <sheetFormatPr defaultColWidth="8.7109375" defaultRowHeight="12.75" x14ac:dyDescent="0.2"/>
  <cols>
    <col min="1" max="1" width="13.42578125" style="313" customWidth="1"/>
    <col min="2" max="2" width="42.7109375" style="314" customWidth="1"/>
    <col min="3" max="3" width="15.85546875" style="312" customWidth="1"/>
    <col min="4" max="4" width="16.28515625" style="310" customWidth="1"/>
    <col min="5" max="5" width="16.28515625" style="31" customWidth="1"/>
    <col min="6" max="6" width="16.85546875" style="31" customWidth="1"/>
    <col min="7" max="7" width="19.85546875" style="31" customWidth="1"/>
    <col min="8" max="8" width="10.42578125" style="31" customWidth="1"/>
    <col min="9" max="9" width="15.85546875" style="31" customWidth="1"/>
    <col min="10" max="11" width="8.7109375" style="31"/>
    <col min="12" max="12" width="8.85546875" style="31" bestFit="1" customWidth="1"/>
    <col min="13" max="13" width="15" style="31" bestFit="1" customWidth="1"/>
    <col min="14" max="16384" width="8.7109375" style="31"/>
  </cols>
  <sheetData>
    <row r="1" spans="1:8" x14ac:dyDescent="0.2">
      <c r="A1" s="337" t="s">
        <v>390</v>
      </c>
      <c r="B1" s="337"/>
      <c r="C1" s="337"/>
      <c r="D1" s="337"/>
      <c r="E1" s="337"/>
      <c r="F1" s="337"/>
      <c r="G1" s="337"/>
      <c r="H1" s="337"/>
    </row>
    <row r="2" spans="1:8" x14ac:dyDescent="0.2">
      <c r="A2" s="338" t="s">
        <v>50</v>
      </c>
      <c r="B2" s="338"/>
      <c r="C2" s="338"/>
      <c r="D2" s="338"/>
      <c r="E2" s="338"/>
      <c r="F2" s="338"/>
      <c r="G2" s="338"/>
      <c r="H2" s="338"/>
    </row>
    <row r="3" spans="1:8" ht="13.5" thickBot="1" x14ac:dyDescent="0.25">
      <c r="A3" s="32" t="s">
        <v>51</v>
      </c>
      <c r="B3" s="33" t="s">
        <v>52</v>
      </c>
      <c r="C3" s="34"/>
      <c r="D3" s="35"/>
      <c r="E3" s="36"/>
      <c r="F3" s="36"/>
      <c r="G3" s="36"/>
      <c r="H3" s="36"/>
    </row>
    <row r="4" spans="1:8" x14ac:dyDescent="0.2">
      <c r="A4" s="339" t="s">
        <v>53</v>
      </c>
      <c r="B4" s="341" t="s">
        <v>54</v>
      </c>
      <c r="C4" s="343" t="s">
        <v>55</v>
      </c>
      <c r="D4" s="37" t="s">
        <v>56</v>
      </c>
      <c r="E4" s="345" t="s">
        <v>57</v>
      </c>
      <c r="F4" s="347" t="s">
        <v>33</v>
      </c>
      <c r="G4" s="349" t="s">
        <v>58</v>
      </c>
      <c r="H4" s="349" t="s">
        <v>59</v>
      </c>
    </row>
    <row r="5" spans="1:8" ht="13.5" thickBot="1" x14ac:dyDescent="0.25">
      <c r="A5" s="340"/>
      <c r="B5" s="342"/>
      <c r="C5" s="344"/>
      <c r="D5" s="38" t="s">
        <v>60</v>
      </c>
      <c r="E5" s="346"/>
      <c r="F5" s="348"/>
      <c r="G5" s="350"/>
      <c r="H5" s="350"/>
    </row>
    <row r="6" spans="1:8" ht="13.5" thickBot="1" x14ac:dyDescent="0.25">
      <c r="A6" s="39" t="s">
        <v>61</v>
      </c>
      <c r="B6" s="40" t="s">
        <v>62</v>
      </c>
      <c r="C6" s="41">
        <f>C7+C16+C25+C31+C38+C45+C52+C60</f>
        <v>1391128000</v>
      </c>
      <c r="D6" s="42">
        <f>D7+D16+D25+D31+D38+D45+D52+D60</f>
        <v>1177010687</v>
      </c>
      <c r="E6" s="43">
        <f>E7+E16+E25+E31+E38+E45+E52+E60</f>
        <v>29048901</v>
      </c>
      <c r="F6" s="43">
        <f>D6+E6</f>
        <v>1206059588</v>
      </c>
      <c r="G6" s="44">
        <f>C6-F6</f>
        <v>185068412</v>
      </c>
      <c r="H6" s="44">
        <f>(C6-G6)/C6*100</f>
        <v>86.696521671621866</v>
      </c>
    </row>
    <row r="7" spans="1:8" s="47" customFormat="1" x14ac:dyDescent="0.2">
      <c r="A7" s="45">
        <v>521111</v>
      </c>
      <c r="B7" s="46" t="s">
        <v>63</v>
      </c>
      <c r="C7" s="329">
        <f>SUM(C9:C15)</f>
        <v>389250000</v>
      </c>
      <c r="D7" s="331">
        <f>SUM(D9:D15)</f>
        <v>262638266</v>
      </c>
      <c r="E7" s="333">
        <f>SUM(E9:E15)</f>
        <v>16000000</v>
      </c>
      <c r="F7" s="333">
        <f>D7+E7</f>
        <v>278638266</v>
      </c>
      <c r="G7" s="335">
        <f>C7-F7</f>
        <v>110611734</v>
      </c>
      <c r="H7" s="335">
        <f>(C7-G7)/C7*100</f>
        <v>71.583369556840083</v>
      </c>
    </row>
    <row r="8" spans="1:8" s="47" customFormat="1" ht="13.5" thickBot="1" x14ac:dyDescent="0.25">
      <c r="A8" s="48" t="s">
        <v>64</v>
      </c>
      <c r="B8" s="49" t="s">
        <v>65</v>
      </c>
      <c r="C8" s="330"/>
      <c r="D8" s="332"/>
      <c r="E8" s="334"/>
      <c r="F8" s="334"/>
      <c r="G8" s="336"/>
      <c r="H8" s="336"/>
    </row>
    <row r="9" spans="1:8" x14ac:dyDescent="0.2">
      <c r="A9" s="50"/>
      <c r="B9" s="51" t="s">
        <v>66</v>
      </c>
      <c r="C9" s="52">
        <v>67000000</v>
      </c>
      <c r="D9" s="53">
        <v>54441700</v>
      </c>
      <c r="E9" s="54"/>
      <c r="F9" s="54">
        <f>D9+E9</f>
        <v>54441700</v>
      </c>
      <c r="G9" s="55">
        <f>C9-F9</f>
        <v>12558300</v>
      </c>
      <c r="H9" s="55">
        <f>(C9-G9)/C9*100</f>
        <v>81.256268656716415</v>
      </c>
    </row>
    <row r="10" spans="1:8" x14ac:dyDescent="0.2">
      <c r="A10" s="56"/>
      <c r="B10" s="57" t="s">
        <v>67</v>
      </c>
      <c r="C10" s="58">
        <v>67000000</v>
      </c>
      <c r="D10" s="59">
        <v>36154000</v>
      </c>
      <c r="E10" s="60">
        <v>16000000</v>
      </c>
      <c r="F10" s="54">
        <f t="shared" ref="F10:F15" si="0">D10+E10</f>
        <v>52154000</v>
      </c>
      <c r="G10" s="61">
        <f t="shared" ref="G10:G15" si="1">C10-F10</f>
        <v>14846000</v>
      </c>
      <c r="H10" s="55">
        <f t="shared" ref="H10:H15" si="2">(C10-G10)/C10*100</f>
        <v>77.841791044776116</v>
      </c>
    </row>
    <row r="11" spans="1:8" x14ac:dyDescent="0.2">
      <c r="A11" s="56"/>
      <c r="B11" s="57" t="s">
        <v>68</v>
      </c>
      <c r="C11" s="58">
        <v>51500000</v>
      </c>
      <c r="D11" s="59">
        <v>39678050</v>
      </c>
      <c r="E11" s="60"/>
      <c r="F11" s="54">
        <f t="shared" si="0"/>
        <v>39678050</v>
      </c>
      <c r="G11" s="61">
        <f t="shared" si="1"/>
        <v>11821950</v>
      </c>
      <c r="H11" s="55">
        <f t="shared" si="2"/>
        <v>77.044757281553402</v>
      </c>
    </row>
    <row r="12" spans="1:8" x14ac:dyDescent="0.2">
      <c r="A12" s="56"/>
      <c r="B12" s="57" t="s">
        <v>69</v>
      </c>
      <c r="C12" s="58">
        <v>66500000</v>
      </c>
      <c r="D12" s="59">
        <v>38697716</v>
      </c>
      <c r="E12" s="60"/>
      <c r="F12" s="54">
        <f t="shared" si="0"/>
        <v>38697716</v>
      </c>
      <c r="G12" s="61">
        <f t="shared" si="1"/>
        <v>27802284</v>
      </c>
      <c r="H12" s="55">
        <f t="shared" si="2"/>
        <v>58.192054135338346</v>
      </c>
    </row>
    <row r="13" spans="1:8" x14ac:dyDescent="0.2">
      <c r="A13" s="56"/>
      <c r="B13" s="57" t="s">
        <v>70</v>
      </c>
      <c r="C13" s="58">
        <v>67000000</v>
      </c>
      <c r="D13" s="59">
        <v>58934800</v>
      </c>
      <c r="E13" s="60"/>
      <c r="F13" s="54">
        <f t="shared" si="0"/>
        <v>58934800</v>
      </c>
      <c r="G13" s="61">
        <f t="shared" si="1"/>
        <v>8065200</v>
      </c>
      <c r="H13" s="55">
        <f t="shared" si="2"/>
        <v>87.962388059701496</v>
      </c>
    </row>
    <row r="14" spans="1:8" x14ac:dyDescent="0.2">
      <c r="A14" s="56"/>
      <c r="B14" s="57" t="s">
        <v>71</v>
      </c>
      <c r="C14" s="58">
        <v>51500000</v>
      </c>
      <c r="D14" s="62">
        <v>24002000</v>
      </c>
      <c r="E14" s="63"/>
      <c r="F14" s="54">
        <f t="shared" si="0"/>
        <v>24002000</v>
      </c>
      <c r="G14" s="64">
        <f t="shared" si="1"/>
        <v>27498000</v>
      </c>
      <c r="H14" s="55">
        <f t="shared" si="2"/>
        <v>46.605825242718446</v>
      </c>
    </row>
    <row r="15" spans="1:8" ht="13.5" thickBot="1" x14ac:dyDescent="0.25">
      <c r="A15" s="65"/>
      <c r="B15" s="66" t="s">
        <v>72</v>
      </c>
      <c r="C15" s="67">
        <v>18750000</v>
      </c>
      <c r="D15" s="62">
        <v>10730000</v>
      </c>
      <c r="E15" s="63"/>
      <c r="F15" s="54">
        <f t="shared" si="0"/>
        <v>10730000</v>
      </c>
      <c r="G15" s="64">
        <f t="shared" si="1"/>
        <v>8020000</v>
      </c>
      <c r="H15" s="55">
        <f t="shared" si="2"/>
        <v>57.226666666666674</v>
      </c>
    </row>
    <row r="16" spans="1:8" s="47" customFormat="1" x14ac:dyDescent="0.2">
      <c r="A16" s="45">
        <v>521811</v>
      </c>
      <c r="B16" s="68" t="s">
        <v>73</v>
      </c>
      <c r="C16" s="329">
        <f>SUM(C18:C24)</f>
        <v>40750000</v>
      </c>
      <c r="D16" s="331">
        <f>SUM(D18:D24)</f>
        <v>40745900</v>
      </c>
      <c r="E16" s="333">
        <f>SUM(E18:E24)</f>
        <v>0</v>
      </c>
      <c r="F16" s="333">
        <f>D16+E16</f>
        <v>40745900</v>
      </c>
      <c r="G16" s="333">
        <f>C16-F16</f>
        <v>4100</v>
      </c>
      <c r="H16" s="335">
        <f>(C16-G16)/C16*100</f>
        <v>99.989938650306755</v>
      </c>
    </row>
    <row r="17" spans="1:8" s="47" customFormat="1" ht="13.5" thickBot="1" x14ac:dyDescent="0.25">
      <c r="A17" s="69"/>
      <c r="B17" s="70" t="s">
        <v>74</v>
      </c>
      <c r="C17" s="330"/>
      <c r="D17" s="332"/>
      <c r="E17" s="334"/>
      <c r="F17" s="334"/>
      <c r="G17" s="334"/>
      <c r="H17" s="336"/>
    </row>
    <row r="18" spans="1:8" x14ac:dyDescent="0.2">
      <c r="A18" s="50"/>
      <c r="B18" s="57" t="s">
        <v>66</v>
      </c>
      <c r="C18" s="52">
        <v>6500000</v>
      </c>
      <c r="D18" s="53">
        <v>6500000</v>
      </c>
      <c r="E18" s="54"/>
      <c r="F18" s="54">
        <f t="shared" ref="F18:F24" si="3">D18+E18</f>
        <v>6500000</v>
      </c>
      <c r="G18" s="55">
        <f>C18-F18</f>
        <v>0</v>
      </c>
      <c r="H18" s="55">
        <f t="shared" ref="H18:H81" si="4">(C18-G18)/C18*100</f>
        <v>100</v>
      </c>
    </row>
    <row r="19" spans="1:8" x14ac:dyDescent="0.2">
      <c r="A19" s="56"/>
      <c r="B19" s="57" t="s">
        <v>67</v>
      </c>
      <c r="C19" s="52">
        <v>6500000</v>
      </c>
      <c r="D19" s="53">
        <v>6500000</v>
      </c>
      <c r="E19" s="54"/>
      <c r="F19" s="54">
        <f t="shared" si="3"/>
        <v>6500000</v>
      </c>
      <c r="G19" s="55">
        <f t="shared" ref="G19:G82" si="5">C19-F19</f>
        <v>0</v>
      </c>
      <c r="H19" s="55">
        <f t="shared" si="4"/>
        <v>100</v>
      </c>
    </row>
    <row r="20" spans="1:8" x14ac:dyDescent="0.2">
      <c r="A20" s="56"/>
      <c r="B20" s="57" t="s">
        <v>68</v>
      </c>
      <c r="C20" s="52">
        <v>6000000</v>
      </c>
      <c r="D20" s="53">
        <v>5997500</v>
      </c>
      <c r="E20" s="54"/>
      <c r="F20" s="54">
        <f t="shared" si="3"/>
        <v>5997500</v>
      </c>
      <c r="G20" s="55">
        <f t="shared" si="5"/>
        <v>2500</v>
      </c>
      <c r="H20" s="55">
        <f t="shared" si="4"/>
        <v>99.958333333333343</v>
      </c>
    </row>
    <row r="21" spans="1:8" x14ac:dyDescent="0.2">
      <c r="A21" s="56"/>
      <c r="B21" s="57" t="s">
        <v>69</v>
      </c>
      <c r="C21" s="52">
        <v>6000000</v>
      </c>
      <c r="D21" s="53">
        <v>5998500</v>
      </c>
      <c r="E21" s="54"/>
      <c r="F21" s="54">
        <f t="shared" si="3"/>
        <v>5998500</v>
      </c>
      <c r="G21" s="55">
        <f t="shared" si="5"/>
        <v>1500</v>
      </c>
      <c r="H21" s="55">
        <f t="shared" si="4"/>
        <v>99.975000000000009</v>
      </c>
    </row>
    <row r="22" spans="1:8" x14ac:dyDescent="0.2">
      <c r="A22" s="56"/>
      <c r="B22" s="57" t="s">
        <v>70</v>
      </c>
      <c r="C22" s="58">
        <v>6500000</v>
      </c>
      <c r="D22" s="59">
        <v>6500000</v>
      </c>
      <c r="E22" s="60"/>
      <c r="F22" s="54">
        <f t="shared" si="3"/>
        <v>6500000</v>
      </c>
      <c r="G22" s="55">
        <f t="shared" si="5"/>
        <v>0</v>
      </c>
      <c r="H22" s="55">
        <f t="shared" si="4"/>
        <v>100</v>
      </c>
    </row>
    <row r="23" spans="1:8" x14ac:dyDescent="0.2">
      <c r="A23" s="56"/>
      <c r="B23" s="57" t="s">
        <v>71</v>
      </c>
      <c r="C23" s="58">
        <v>6000000</v>
      </c>
      <c r="D23" s="59">
        <v>5999900</v>
      </c>
      <c r="E23" s="60"/>
      <c r="F23" s="54">
        <f t="shared" si="3"/>
        <v>5999900</v>
      </c>
      <c r="G23" s="55">
        <f t="shared" si="5"/>
        <v>100</v>
      </c>
      <c r="H23" s="55">
        <f t="shared" si="4"/>
        <v>99.998333333333335</v>
      </c>
    </row>
    <row r="24" spans="1:8" ht="13.5" thickBot="1" x14ac:dyDescent="0.25">
      <c r="A24" s="71"/>
      <c r="B24" s="66" t="s">
        <v>72</v>
      </c>
      <c r="C24" s="72">
        <v>3250000</v>
      </c>
      <c r="D24" s="62">
        <v>3250000</v>
      </c>
      <c r="E24" s="63"/>
      <c r="F24" s="73">
        <f t="shared" si="3"/>
        <v>3250000</v>
      </c>
      <c r="G24" s="74">
        <f t="shared" si="5"/>
        <v>0</v>
      </c>
      <c r="H24" s="74">
        <f t="shared" si="4"/>
        <v>100</v>
      </c>
    </row>
    <row r="25" spans="1:8" s="47" customFormat="1" ht="26.25" thickBot="1" x14ac:dyDescent="0.25">
      <c r="A25" s="75">
        <v>523119</v>
      </c>
      <c r="B25" s="76" t="s">
        <v>75</v>
      </c>
      <c r="C25" s="77">
        <f>SUM(C26:C30)</f>
        <v>280800000</v>
      </c>
      <c r="D25" s="78">
        <f>SUM(D26:D30)</f>
        <v>280350000</v>
      </c>
      <c r="E25" s="79">
        <f>SUM(E26:E30)</f>
        <v>0</v>
      </c>
      <c r="F25" s="79">
        <f>D25+E25</f>
        <v>280350000</v>
      </c>
      <c r="G25" s="80">
        <f t="shared" si="5"/>
        <v>450000</v>
      </c>
      <c r="H25" s="81">
        <f t="shared" si="4"/>
        <v>99.839743589743591</v>
      </c>
    </row>
    <row r="26" spans="1:8" x14ac:dyDescent="0.2">
      <c r="A26" s="50" t="s">
        <v>76</v>
      </c>
      <c r="B26" s="51" t="s">
        <v>67</v>
      </c>
      <c r="C26" s="52">
        <v>43200000</v>
      </c>
      <c r="D26" s="53">
        <v>43200000</v>
      </c>
      <c r="E26" s="54"/>
      <c r="F26" s="54">
        <f t="shared" ref="F26:F89" si="6">D26+E26</f>
        <v>43200000</v>
      </c>
      <c r="G26" s="55">
        <f t="shared" si="5"/>
        <v>0</v>
      </c>
      <c r="H26" s="55">
        <f t="shared" si="4"/>
        <v>100</v>
      </c>
    </row>
    <row r="27" spans="1:8" x14ac:dyDescent="0.2">
      <c r="A27" s="56"/>
      <c r="B27" s="57" t="s">
        <v>68</v>
      </c>
      <c r="C27" s="52">
        <v>86400000</v>
      </c>
      <c r="D27" s="53">
        <v>86250000</v>
      </c>
      <c r="E27" s="54"/>
      <c r="F27" s="60">
        <f t="shared" si="6"/>
        <v>86250000</v>
      </c>
      <c r="G27" s="55">
        <f t="shared" si="5"/>
        <v>150000</v>
      </c>
      <c r="H27" s="55">
        <f t="shared" si="4"/>
        <v>99.826388888888886</v>
      </c>
    </row>
    <row r="28" spans="1:8" x14ac:dyDescent="0.2">
      <c r="A28" s="56"/>
      <c r="B28" s="57" t="s">
        <v>69</v>
      </c>
      <c r="C28" s="52">
        <v>43200000</v>
      </c>
      <c r="D28" s="53">
        <v>42900000</v>
      </c>
      <c r="E28" s="54"/>
      <c r="F28" s="60">
        <f t="shared" si="6"/>
        <v>42900000</v>
      </c>
      <c r="G28" s="55">
        <f t="shared" si="5"/>
        <v>300000</v>
      </c>
      <c r="H28" s="55">
        <f t="shared" si="4"/>
        <v>99.305555555555557</v>
      </c>
    </row>
    <row r="29" spans="1:8" x14ac:dyDescent="0.2">
      <c r="A29" s="56"/>
      <c r="B29" s="57" t="s">
        <v>70</v>
      </c>
      <c r="C29" s="52">
        <v>43200000</v>
      </c>
      <c r="D29" s="53">
        <v>43200000</v>
      </c>
      <c r="E29" s="54"/>
      <c r="F29" s="60">
        <f t="shared" si="6"/>
        <v>43200000</v>
      </c>
      <c r="G29" s="55">
        <f t="shared" si="5"/>
        <v>0</v>
      </c>
      <c r="H29" s="55">
        <f t="shared" si="4"/>
        <v>100</v>
      </c>
    </row>
    <row r="30" spans="1:8" ht="13.5" thickBot="1" x14ac:dyDescent="0.25">
      <c r="A30" s="71"/>
      <c r="B30" s="82" t="s">
        <v>71</v>
      </c>
      <c r="C30" s="67">
        <v>64800000</v>
      </c>
      <c r="D30" s="83">
        <v>64800000</v>
      </c>
      <c r="E30" s="73"/>
      <c r="F30" s="63">
        <f t="shared" si="6"/>
        <v>64800000</v>
      </c>
      <c r="G30" s="74">
        <f t="shared" si="5"/>
        <v>0</v>
      </c>
      <c r="H30" s="74">
        <f t="shared" si="4"/>
        <v>100</v>
      </c>
    </row>
    <row r="31" spans="1:8" s="47" customFormat="1" ht="26.25" thickBot="1" x14ac:dyDescent="0.25">
      <c r="A31" s="75">
        <v>523121</v>
      </c>
      <c r="B31" s="76" t="s">
        <v>77</v>
      </c>
      <c r="C31" s="77">
        <f>SUM(C32:C37)</f>
        <v>150000000</v>
      </c>
      <c r="D31" s="78">
        <f>SUM(D32:D37)</f>
        <v>136014450</v>
      </c>
      <c r="E31" s="79">
        <f>SUM(E32:E37)</f>
        <v>0</v>
      </c>
      <c r="F31" s="84">
        <f t="shared" si="6"/>
        <v>136014450</v>
      </c>
      <c r="G31" s="80">
        <f t="shared" si="5"/>
        <v>13985550</v>
      </c>
      <c r="H31" s="81">
        <f t="shared" si="4"/>
        <v>90.676299999999998</v>
      </c>
    </row>
    <row r="32" spans="1:8" x14ac:dyDescent="0.2">
      <c r="A32" s="50" t="s">
        <v>78</v>
      </c>
      <c r="B32" s="51" t="s">
        <v>66</v>
      </c>
      <c r="C32" s="52">
        <v>25000000</v>
      </c>
      <c r="D32" s="53">
        <v>21997800</v>
      </c>
      <c r="E32" s="54"/>
      <c r="F32" s="54">
        <f t="shared" si="6"/>
        <v>21997800</v>
      </c>
      <c r="G32" s="55">
        <f t="shared" si="5"/>
        <v>3002200</v>
      </c>
      <c r="H32" s="55">
        <f t="shared" si="4"/>
        <v>87.991200000000006</v>
      </c>
    </row>
    <row r="33" spans="1:8" x14ac:dyDescent="0.2">
      <c r="A33" s="85"/>
      <c r="B33" s="57" t="s">
        <v>67</v>
      </c>
      <c r="C33" s="52">
        <v>25000000</v>
      </c>
      <c r="D33" s="53">
        <v>25000000</v>
      </c>
      <c r="E33" s="54"/>
      <c r="F33" s="60">
        <f t="shared" si="6"/>
        <v>25000000</v>
      </c>
      <c r="G33" s="55">
        <f t="shared" si="5"/>
        <v>0</v>
      </c>
      <c r="H33" s="55">
        <f t="shared" si="4"/>
        <v>100</v>
      </c>
    </row>
    <row r="34" spans="1:8" x14ac:dyDescent="0.2">
      <c r="A34" s="56"/>
      <c r="B34" s="57" t="s">
        <v>68</v>
      </c>
      <c r="C34" s="52">
        <v>25000000</v>
      </c>
      <c r="D34" s="53">
        <v>19426650</v>
      </c>
      <c r="E34" s="54"/>
      <c r="F34" s="60">
        <f t="shared" si="6"/>
        <v>19426650</v>
      </c>
      <c r="G34" s="55">
        <f t="shared" si="5"/>
        <v>5573350</v>
      </c>
      <c r="H34" s="55">
        <f t="shared" si="4"/>
        <v>77.706600000000009</v>
      </c>
    </row>
    <row r="35" spans="1:8" x14ac:dyDescent="0.2">
      <c r="A35" s="56"/>
      <c r="B35" s="57" t="s">
        <v>69</v>
      </c>
      <c r="C35" s="52">
        <v>25000000</v>
      </c>
      <c r="D35" s="53">
        <v>25000000</v>
      </c>
      <c r="E35" s="54"/>
      <c r="F35" s="60">
        <f t="shared" si="6"/>
        <v>25000000</v>
      </c>
      <c r="G35" s="55">
        <f t="shared" si="5"/>
        <v>0</v>
      </c>
      <c r="H35" s="55">
        <f t="shared" si="4"/>
        <v>100</v>
      </c>
    </row>
    <row r="36" spans="1:8" x14ac:dyDescent="0.2">
      <c r="A36" s="56"/>
      <c r="B36" s="57" t="s">
        <v>70</v>
      </c>
      <c r="C36" s="52">
        <v>25000000</v>
      </c>
      <c r="D36" s="53">
        <v>25000000</v>
      </c>
      <c r="E36" s="54"/>
      <c r="F36" s="60">
        <f t="shared" si="6"/>
        <v>25000000</v>
      </c>
      <c r="G36" s="55">
        <f t="shared" si="5"/>
        <v>0</v>
      </c>
      <c r="H36" s="55">
        <f t="shared" si="4"/>
        <v>100</v>
      </c>
    </row>
    <row r="37" spans="1:8" ht="13.5" thickBot="1" x14ac:dyDescent="0.25">
      <c r="A37" s="71"/>
      <c r="B37" s="82" t="s">
        <v>71</v>
      </c>
      <c r="C37" s="67">
        <v>25000000</v>
      </c>
      <c r="D37" s="83">
        <v>19590000</v>
      </c>
      <c r="E37" s="73"/>
      <c r="F37" s="63">
        <f t="shared" si="6"/>
        <v>19590000</v>
      </c>
      <c r="G37" s="74">
        <f t="shared" si="5"/>
        <v>5410000</v>
      </c>
      <c r="H37" s="74">
        <f t="shared" si="4"/>
        <v>78.36</v>
      </c>
    </row>
    <row r="38" spans="1:8" s="47" customFormat="1" ht="13.5" thickBot="1" x14ac:dyDescent="0.25">
      <c r="A38" s="75">
        <v>523121</v>
      </c>
      <c r="B38" s="76" t="s">
        <v>79</v>
      </c>
      <c r="C38" s="77">
        <f>SUM(C39:C44)</f>
        <v>255000000</v>
      </c>
      <c r="D38" s="78">
        <f>SUM(D39:D44)</f>
        <v>216879171</v>
      </c>
      <c r="E38" s="79">
        <f>SUM(E39:E44)</f>
        <v>13048901</v>
      </c>
      <c r="F38" s="84">
        <f t="shared" si="6"/>
        <v>229928072</v>
      </c>
      <c r="G38" s="80">
        <f t="shared" si="5"/>
        <v>25071928</v>
      </c>
      <c r="H38" s="81">
        <f t="shared" si="4"/>
        <v>90.16787137254903</v>
      </c>
    </row>
    <row r="39" spans="1:8" x14ac:dyDescent="0.2">
      <c r="A39" s="50"/>
      <c r="B39" s="51" t="s">
        <v>66</v>
      </c>
      <c r="C39" s="52">
        <v>40000000</v>
      </c>
      <c r="D39" s="53">
        <v>40000000</v>
      </c>
      <c r="E39" s="54"/>
      <c r="F39" s="54">
        <f t="shared" si="6"/>
        <v>40000000</v>
      </c>
      <c r="G39" s="55">
        <f t="shared" si="5"/>
        <v>0</v>
      </c>
      <c r="H39" s="55">
        <f t="shared" si="4"/>
        <v>100</v>
      </c>
    </row>
    <row r="40" spans="1:8" x14ac:dyDescent="0.2">
      <c r="A40" s="50"/>
      <c r="B40" s="57" t="s">
        <v>67</v>
      </c>
      <c r="C40" s="52">
        <v>45000000</v>
      </c>
      <c r="D40" s="53">
        <v>31951000</v>
      </c>
      <c r="E40" s="54">
        <v>13048901</v>
      </c>
      <c r="F40" s="60">
        <f t="shared" si="6"/>
        <v>44999901</v>
      </c>
      <c r="G40" s="55">
        <f t="shared" si="5"/>
        <v>99</v>
      </c>
      <c r="H40" s="55">
        <f t="shared" si="4"/>
        <v>99.999780000000001</v>
      </c>
    </row>
    <row r="41" spans="1:8" x14ac:dyDescent="0.2">
      <c r="A41" s="85"/>
      <c r="B41" s="57" t="s">
        <v>68</v>
      </c>
      <c r="C41" s="52">
        <v>45000000</v>
      </c>
      <c r="D41" s="53">
        <v>44992450</v>
      </c>
      <c r="E41" s="54"/>
      <c r="F41" s="60">
        <f t="shared" si="6"/>
        <v>44992450</v>
      </c>
      <c r="G41" s="55">
        <f t="shared" si="5"/>
        <v>7550</v>
      </c>
      <c r="H41" s="55">
        <f t="shared" si="4"/>
        <v>99.983222222222224</v>
      </c>
    </row>
    <row r="42" spans="1:8" x14ac:dyDescent="0.2">
      <c r="A42" s="56"/>
      <c r="B42" s="57" t="s">
        <v>69</v>
      </c>
      <c r="C42" s="52">
        <v>45000000</v>
      </c>
      <c r="D42" s="53">
        <v>30719546</v>
      </c>
      <c r="E42" s="54"/>
      <c r="F42" s="60">
        <f t="shared" si="6"/>
        <v>30719546</v>
      </c>
      <c r="G42" s="55">
        <f t="shared" si="5"/>
        <v>14280454</v>
      </c>
      <c r="H42" s="55">
        <f t="shared" si="4"/>
        <v>68.265657777777776</v>
      </c>
    </row>
    <row r="43" spans="1:8" x14ac:dyDescent="0.2">
      <c r="A43" s="56"/>
      <c r="B43" s="57" t="s">
        <v>70</v>
      </c>
      <c r="C43" s="58">
        <v>40000000</v>
      </c>
      <c r="D43" s="53">
        <v>33369800</v>
      </c>
      <c r="E43" s="54"/>
      <c r="F43" s="60">
        <f t="shared" si="6"/>
        <v>33369800</v>
      </c>
      <c r="G43" s="55">
        <f t="shared" si="5"/>
        <v>6630200</v>
      </c>
      <c r="H43" s="55">
        <f t="shared" si="4"/>
        <v>83.424499999999995</v>
      </c>
    </row>
    <row r="44" spans="1:8" ht="13.5" thickBot="1" x14ac:dyDescent="0.25">
      <c r="A44" s="71"/>
      <c r="B44" s="82" t="s">
        <v>71</v>
      </c>
      <c r="C44" s="72">
        <v>40000000</v>
      </c>
      <c r="D44" s="83">
        <v>35846375</v>
      </c>
      <c r="E44" s="73"/>
      <c r="F44" s="63">
        <f t="shared" si="6"/>
        <v>35846375</v>
      </c>
      <c r="G44" s="74">
        <f t="shared" si="5"/>
        <v>4153625</v>
      </c>
      <c r="H44" s="74">
        <f t="shared" si="4"/>
        <v>89.615937500000001</v>
      </c>
    </row>
    <row r="45" spans="1:8" s="47" customFormat="1" ht="13.5" thickBot="1" x14ac:dyDescent="0.25">
      <c r="A45" s="75">
        <v>524111</v>
      </c>
      <c r="B45" s="76" t="s">
        <v>80</v>
      </c>
      <c r="C45" s="77">
        <f>SUM(C46:C51)</f>
        <v>19400000</v>
      </c>
      <c r="D45" s="78">
        <f>SUM(D46:D51)</f>
        <v>19300000</v>
      </c>
      <c r="E45" s="79">
        <f>SUM(E46:E51)</f>
        <v>0</v>
      </c>
      <c r="F45" s="84">
        <f t="shared" si="6"/>
        <v>19300000</v>
      </c>
      <c r="G45" s="80">
        <f t="shared" si="5"/>
        <v>100000</v>
      </c>
      <c r="H45" s="81">
        <f t="shared" si="4"/>
        <v>99.484536082474222</v>
      </c>
    </row>
    <row r="46" spans="1:8" x14ac:dyDescent="0.2">
      <c r="A46" s="86" t="s">
        <v>81</v>
      </c>
      <c r="B46" s="51" t="s">
        <v>66</v>
      </c>
      <c r="C46" s="52">
        <v>6000000</v>
      </c>
      <c r="D46" s="53">
        <v>6000000</v>
      </c>
      <c r="E46" s="54"/>
      <c r="F46" s="54">
        <f t="shared" si="6"/>
        <v>6000000</v>
      </c>
      <c r="G46" s="55">
        <f t="shared" si="5"/>
        <v>0</v>
      </c>
      <c r="H46" s="55">
        <f t="shared" si="4"/>
        <v>100</v>
      </c>
    </row>
    <row r="47" spans="1:8" x14ac:dyDescent="0.2">
      <c r="A47" s="86"/>
      <c r="B47" s="57" t="s">
        <v>67</v>
      </c>
      <c r="C47" s="52">
        <v>3800000</v>
      </c>
      <c r="D47" s="53">
        <v>3800000</v>
      </c>
      <c r="E47" s="54"/>
      <c r="F47" s="60">
        <f t="shared" si="6"/>
        <v>3800000</v>
      </c>
      <c r="G47" s="55">
        <f t="shared" si="5"/>
        <v>0</v>
      </c>
      <c r="H47" s="55">
        <f t="shared" si="4"/>
        <v>100</v>
      </c>
    </row>
    <row r="48" spans="1:8" x14ac:dyDescent="0.2">
      <c r="A48" s="56"/>
      <c r="B48" s="57" t="s">
        <v>68</v>
      </c>
      <c r="C48" s="58">
        <v>2400000</v>
      </c>
      <c r="D48" s="53">
        <v>2400000</v>
      </c>
      <c r="E48" s="54"/>
      <c r="F48" s="60">
        <f t="shared" si="6"/>
        <v>2400000</v>
      </c>
      <c r="G48" s="55">
        <f t="shared" si="5"/>
        <v>0</v>
      </c>
      <c r="H48" s="55">
        <f t="shared" si="4"/>
        <v>100</v>
      </c>
    </row>
    <row r="49" spans="1:8" x14ac:dyDescent="0.2">
      <c r="A49" s="56"/>
      <c r="B49" s="57" t="s">
        <v>69</v>
      </c>
      <c r="C49" s="58">
        <v>2400000</v>
      </c>
      <c r="D49" s="53">
        <v>2400000</v>
      </c>
      <c r="E49" s="54"/>
      <c r="F49" s="60">
        <f t="shared" si="6"/>
        <v>2400000</v>
      </c>
      <c r="G49" s="55">
        <f t="shared" si="5"/>
        <v>0</v>
      </c>
      <c r="H49" s="55">
        <f t="shared" si="4"/>
        <v>100</v>
      </c>
    </row>
    <row r="50" spans="1:8" x14ac:dyDescent="0.2">
      <c r="A50" s="56"/>
      <c r="B50" s="57" t="s">
        <v>70</v>
      </c>
      <c r="C50" s="58">
        <v>2200000</v>
      </c>
      <c r="D50" s="53">
        <v>2100000</v>
      </c>
      <c r="E50" s="54"/>
      <c r="F50" s="60">
        <f t="shared" si="6"/>
        <v>2100000</v>
      </c>
      <c r="G50" s="55">
        <f t="shared" si="5"/>
        <v>100000</v>
      </c>
      <c r="H50" s="55">
        <f t="shared" si="4"/>
        <v>95.454545454545453</v>
      </c>
    </row>
    <row r="51" spans="1:8" ht="13.5" thickBot="1" x14ac:dyDescent="0.25">
      <c r="A51" s="71"/>
      <c r="B51" s="82" t="s">
        <v>71</v>
      </c>
      <c r="C51" s="72">
        <v>2600000</v>
      </c>
      <c r="D51" s="83">
        <v>2600000</v>
      </c>
      <c r="E51" s="73"/>
      <c r="F51" s="63">
        <f t="shared" si="6"/>
        <v>2600000</v>
      </c>
      <c r="G51" s="74">
        <f t="shared" si="5"/>
        <v>0</v>
      </c>
      <c r="H51" s="74">
        <f t="shared" si="4"/>
        <v>100</v>
      </c>
    </row>
    <row r="52" spans="1:8" s="47" customFormat="1" ht="13.5" thickBot="1" x14ac:dyDescent="0.25">
      <c r="A52" s="75">
        <v>523111</v>
      </c>
      <c r="B52" s="76" t="s">
        <v>82</v>
      </c>
      <c r="C52" s="77">
        <f>SUM(C53:C58)</f>
        <v>126000000</v>
      </c>
      <c r="D52" s="78">
        <f>SUM(D53:D58)</f>
        <v>125945000</v>
      </c>
      <c r="E52" s="79">
        <f>SUM(E53:E58)</f>
        <v>0</v>
      </c>
      <c r="F52" s="84">
        <f t="shared" si="6"/>
        <v>125945000</v>
      </c>
      <c r="G52" s="80">
        <f t="shared" si="5"/>
        <v>55000</v>
      </c>
      <c r="H52" s="81">
        <f t="shared" si="4"/>
        <v>99.956349206349202</v>
      </c>
    </row>
    <row r="53" spans="1:8" x14ac:dyDescent="0.2">
      <c r="A53" s="86" t="s">
        <v>83</v>
      </c>
      <c r="B53" s="51" t="s">
        <v>66</v>
      </c>
      <c r="C53" s="52">
        <v>24000000</v>
      </c>
      <c r="D53" s="53">
        <v>23995000</v>
      </c>
      <c r="E53" s="54"/>
      <c r="F53" s="54">
        <f t="shared" si="6"/>
        <v>23995000</v>
      </c>
      <c r="G53" s="55">
        <f t="shared" si="5"/>
        <v>5000</v>
      </c>
      <c r="H53" s="55">
        <f t="shared" si="4"/>
        <v>99.979166666666657</v>
      </c>
    </row>
    <row r="54" spans="1:8" x14ac:dyDescent="0.2">
      <c r="A54" s="86"/>
      <c r="B54" s="57" t="s">
        <v>67</v>
      </c>
      <c r="C54" s="52">
        <v>24000000</v>
      </c>
      <c r="D54" s="53">
        <v>24000000</v>
      </c>
      <c r="E54" s="54"/>
      <c r="F54" s="60">
        <f t="shared" si="6"/>
        <v>24000000</v>
      </c>
      <c r="G54" s="55">
        <f t="shared" si="5"/>
        <v>0</v>
      </c>
      <c r="H54" s="55">
        <f t="shared" si="4"/>
        <v>100</v>
      </c>
    </row>
    <row r="55" spans="1:8" x14ac:dyDescent="0.2">
      <c r="A55" s="56"/>
      <c r="B55" s="57" t="s">
        <v>68</v>
      </c>
      <c r="C55" s="52">
        <v>24000000</v>
      </c>
      <c r="D55" s="53">
        <v>23950000</v>
      </c>
      <c r="E55" s="54"/>
      <c r="F55" s="60">
        <f t="shared" si="6"/>
        <v>23950000</v>
      </c>
      <c r="G55" s="55">
        <f t="shared" si="5"/>
        <v>50000</v>
      </c>
      <c r="H55" s="55">
        <f t="shared" si="4"/>
        <v>99.791666666666671</v>
      </c>
    </row>
    <row r="56" spans="1:8" x14ac:dyDescent="0.2">
      <c r="A56" s="56"/>
      <c r="B56" s="57" t="s">
        <v>69</v>
      </c>
      <c r="C56" s="58">
        <v>12000000</v>
      </c>
      <c r="D56" s="53">
        <v>12000000</v>
      </c>
      <c r="E56" s="54"/>
      <c r="F56" s="60">
        <f t="shared" si="6"/>
        <v>12000000</v>
      </c>
      <c r="G56" s="55">
        <f t="shared" si="5"/>
        <v>0</v>
      </c>
      <c r="H56" s="55">
        <f t="shared" si="4"/>
        <v>100</v>
      </c>
    </row>
    <row r="57" spans="1:8" x14ac:dyDescent="0.2">
      <c r="A57" s="56"/>
      <c r="B57" s="57" t="s">
        <v>70</v>
      </c>
      <c r="C57" s="58">
        <v>18000000</v>
      </c>
      <c r="D57" s="53">
        <v>18000000</v>
      </c>
      <c r="E57" s="54"/>
      <c r="F57" s="60">
        <f t="shared" si="6"/>
        <v>18000000</v>
      </c>
      <c r="G57" s="55">
        <f t="shared" si="5"/>
        <v>0</v>
      </c>
      <c r="H57" s="55">
        <f t="shared" si="4"/>
        <v>100</v>
      </c>
    </row>
    <row r="58" spans="1:8" ht="13.5" thickBot="1" x14ac:dyDescent="0.25">
      <c r="A58" s="71"/>
      <c r="B58" s="82" t="s">
        <v>71</v>
      </c>
      <c r="C58" s="67">
        <v>24000000</v>
      </c>
      <c r="D58" s="83">
        <v>24000000</v>
      </c>
      <c r="E58" s="73"/>
      <c r="F58" s="63">
        <f t="shared" si="6"/>
        <v>24000000</v>
      </c>
      <c r="G58" s="74">
        <f t="shared" si="5"/>
        <v>0</v>
      </c>
      <c r="H58" s="74">
        <f t="shared" si="4"/>
        <v>100</v>
      </c>
    </row>
    <row r="59" spans="1:8" s="47" customFormat="1" ht="13.5" thickBot="1" x14ac:dyDescent="0.25">
      <c r="A59" s="75" t="s">
        <v>84</v>
      </c>
      <c r="B59" s="87" t="s">
        <v>85</v>
      </c>
      <c r="C59" s="88"/>
      <c r="D59" s="89"/>
      <c r="E59" s="90"/>
      <c r="F59" s="84">
        <f t="shared" si="6"/>
        <v>0</v>
      </c>
      <c r="G59" s="80">
        <f t="shared" si="5"/>
        <v>0</v>
      </c>
      <c r="H59" s="81"/>
    </row>
    <row r="60" spans="1:8" s="98" customFormat="1" ht="26.25" thickBot="1" x14ac:dyDescent="0.25">
      <c r="A60" s="91" t="s">
        <v>86</v>
      </c>
      <c r="B60" s="92" t="s">
        <v>87</v>
      </c>
      <c r="C60" s="93">
        <f>C61+C84</f>
        <v>129928000</v>
      </c>
      <c r="D60" s="94">
        <f>D61+D84</f>
        <v>95137900</v>
      </c>
      <c r="E60" s="95">
        <f>E61+E84</f>
        <v>0</v>
      </c>
      <c r="F60" s="96">
        <f t="shared" si="6"/>
        <v>95137900</v>
      </c>
      <c r="G60" s="97">
        <f t="shared" si="5"/>
        <v>34790100</v>
      </c>
      <c r="H60" s="81">
        <f t="shared" si="4"/>
        <v>73.223554584077334</v>
      </c>
    </row>
    <row r="61" spans="1:8" s="98" customFormat="1" ht="13.5" thickBot="1" x14ac:dyDescent="0.25">
      <c r="A61" s="75" t="s">
        <v>88</v>
      </c>
      <c r="B61" s="87" t="s">
        <v>66</v>
      </c>
      <c r="C61" s="99">
        <f>C62+C70+C76+C78+C73</f>
        <v>78027000</v>
      </c>
      <c r="D61" s="100">
        <f>D62+D70+D76+D78+D73</f>
        <v>62157900</v>
      </c>
      <c r="E61" s="101">
        <f>E62+E70+E76+E78+E73</f>
        <v>0</v>
      </c>
      <c r="F61" s="84">
        <f t="shared" si="6"/>
        <v>62157900</v>
      </c>
      <c r="G61" s="80">
        <f t="shared" si="5"/>
        <v>15869100</v>
      </c>
      <c r="H61" s="81">
        <f t="shared" si="4"/>
        <v>79.662040063055102</v>
      </c>
    </row>
    <row r="62" spans="1:8" s="109" customFormat="1" x14ac:dyDescent="0.2">
      <c r="A62" s="102">
        <v>521211</v>
      </c>
      <c r="B62" s="103" t="s">
        <v>89</v>
      </c>
      <c r="C62" s="104">
        <f>SUM(C63:C69)</f>
        <v>22912000</v>
      </c>
      <c r="D62" s="105">
        <f>SUM(D63:D69)</f>
        <v>22537900</v>
      </c>
      <c r="E62" s="106">
        <f>SUM(E63:E69)</f>
        <v>0</v>
      </c>
      <c r="F62" s="107">
        <f t="shared" si="6"/>
        <v>22537900</v>
      </c>
      <c r="G62" s="108">
        <f t="shared" si="5"/>
        <v>374100</v>
      </c>
      <c r="H62" s="108">
        <f t="shared" si="4"/>
        <v>98.367231145251395</v>
      </c>
    </row>
    <row r="63" spans="1:8" x14ac:dyDescent="0.2">
      <c r="A63" s="110"/>
      <c r="B63" s="111" t="s">
        <v>90</v>
      </c>
      <c r="C63" s="112">
        <v>6500000</v>
      </c>
      <c r="D63" s="59">
        <v>6486900</v>
      </c>
      <c r="E63" s="60"/>
      <c r="F63" s="60">
        <f t="shared" si="6"/>
        <v>6486900</v>
      </c>
      <c r="G63" s="55">
        <f t="shared" si="5"/>
        <v>13100</v>
      </c>
      <c r="H63" s="55">
        <f t="shared" si="4"/>
        <v>99.798461538461538</v>
      </c>
    </row>
    <row r="64" spans="1:8" x14ac:dyDescent="0.2">
      <c r="A64" s="110"/>
      <c r="B64" s="111" t="s">
        <v>91</v>
      </c>
      <c r="C64" s="112">
        <v>4704000</v>
      </c>
      <c r="D64" s="59">
        <v>4704000</v>
      </c>
      <c r="E64" s="60"/>
      <c r="F64" s="60">
        <f t="shared" si="6"/>
        <v>4704000</v>
      </c>
      <c r="G64" s="55">
        <f t="shared" si="5"/>
        <v>0</v>
      </c>
      <c r="H64" s="55">
        <f t="shared" si="4"/>
        <v>100</v>
      </c>
    </row>
    <row r="65" spans="1:8" x14ac:dyDescent="0.2">
      <c r="A65" s="110"/>
      <c r="B65" s="111" t="s">
        <v>92</v>
      </c>
      <c r="C65" s="112">
        <v>2600000</v>
      </c>
      <c r="D65" s="59">
        <v>2597000</v>
      </c>
      <c r="E65" s="60"/>
      <c r="F65" s="60">
        <f t="shared" si="6"/>
        <v>2597000</v>
      </c>
      <c r="G65" s="55">
        <f t="shared" si="5"/>
        <v>3000</v>
      </c>
      <c r="H65" s="55">
        <f t="shared" si="4"/>
        <v>99.884615384615387</v>
      </c>
    </row>
    <row r="66" spans="1:8" ht="25.5" x14ac:dyDescent="0.2">
      <c r="A66" s="110"/>
      <c r="B66" s="111" t="s">
        <v>93</v>
      </c>
      <c r="C66" s="113">
        <v>1350000</v>
      </c>
      <c r="D66" s="59">
        <v>1000000</v>
      </c>
      <c r="E66" s="60"/>
      <c r="F66" s="60">
        <f t="shared" si="6"/>
        <v>1000000</v>
      </c>
      <c r="G66" s="55">
        <f t="shared" si="5"/>
        <v>350000</v>
      </c>
      <c r="H66" s="55">
        <f t="shared" si="4"/>
        <v>74.074074074074076</v>
      </c>
    </row>
    <row r="67" spans="1:8" x14ac:dyDescent="0.2">
      <c r="A67" s="110"/>
      <c r="B67" s="111" t="s">
        <v>94</v>
      </c>
      <c r="C67" s="112">
        <v>4500000</v>
      </c>
      <c r="D67" s="59">
        <v>4500000</v>
      </c>
      <c r="E67" s="60"/>
      <c r="F67" s="60">
        <f t="shared" si="6"/>
        <v>4500000</v>
      </c>
      <c r="G67" s="55">
        <f t="shared" si="5"/>
        <v>0</v>
      </c>
      <c r="H67" s="55">
        <f t="shared" si="4"/>
        <v>100</v>
      </c>
    </row>
    <row r="68" spans="1:8" x14ac:dyDescent="0.2">
      <c r="A68" s="110"/>
      <c r="B68" s="111" t="s">
        <v>95</v>
      </c>
      <c r="C68" s="112">
        <v>2400000</v>
      </c>
      <c r="D68" s="59">
        <v>2400000</v>
      </c>
      <c r="E68" s="60"/>
      <c r="F68" s="60">
        <f t="shared" si="6"/>
        <v>2400000</v>
      </c>
      <c r="G68" s="55">
        <f t="shared" si="5"/>
        <v>0</v>
      </c>
      <c r="H68" s="55">
        <f t="shared" si="4"/>
        <v>100</v>
      </c>
    </row>
    <row r="69" spans="1:8" x14ac:dyDescent="0.2">
      <c r="A69" s="110"/>
      <c r="B69" s="111" t="s">
        <v>96</v>
      </c>
      <c r="C69" s="112">
        <v>858000</v>
      </c>
      <c r="D69" s="59">
        <v>850000</v>
      </c>
      <c r="E69" s="60"/>
      <c r="F69" s="60">
        <f t="shared" si="6"/>
        <v>850000</v>
      </c>
      <c r="G69" s="55">
        <f t="shared" si="5"/>
        <v>8000</v>
      </c>
      <c r="H69" s="55">
        <f t="shared" si="4"/>
        <v>99.067599067599062</v>
      </c>
    </row>
    <row r="70" spans="1:8" s="109" customFormat="1" x14ac:dyDescent="0.2">
      <c r="A70" s="114">
        <v>521213</v>
      </c>
      <c r="B70" s="115" t="s">
        <v>97</v>
      </c>
      <c r="C70" s="116">
        <f>SUM(C71:C72)</f>
        <v>9000000</v>
      </c>
      <c r="D70" s="117">
        <f>SUM(D71:D72)</f>
        <v>9000000</v>
      </c>
      <c r="E70" s="118">
        <f>SUM(E71:E72)</f>
        <v>0</v>
      </c>
      <c r="F70" s="119">
        <f t="shared" si="6"/>
        <v>9000000</v>
      </c>
      <c r="G70" s="108">
        <f t="shared" si="5"/>
        <v>0</v>
      </c>
      <c r="H70" s="108">
        <f t="shared" si="4"/>
        <v>100</v>
      </c>
    </row>
    <row r="71" spans="1:8" x14ac:dyDescent="0.2">
      <c r="A71" s="110"/>
      <c r="B71" s="111" t="s">
        <v>98</v>
      </c>
      <c r="C71" s="112">
        <v>2000000</v>
      </c>
      <c r="D71" s="59">
        <v>2000000</v>
      </c>
      <c r="E71" s="60"/>
      <c r="F71" s="60">
        <f t="shared" si="6"/>
        <v>2000000</v>
      </c>
      <c r="G71" s="55">
        <f t="shared" si="5"/>
        <v>0</v>
      </c>
      <c r="H71" s="55">
        <f t="shared" si="4"/>
        <v>100</v>
      </c>
    </row>
    <row r="72" spans="1:8" x14ac:dyDescent="0.2">
      <c r="A72" s="110"/>
      <c r="B72" s="111" t="s">
        <v>99</v>
      </c>
      <c r="C72" s="112">
        <v>7000000</v>
      </c>
      <c r="D72" s="59">
        <v>7000000</v>
      </c>
      <c r="E72" s="60"/>
      <c r="F72" s="60">
        <f t="shared" si="6"/>
        <v>7000000</v>
      </c>
      <c r="G72" s="55">
        <f t="shared" si="5"/>
        <v>0</v>
      </c>
      <c r="H72" s="55">
        <f t="shared" si="4"/>
        <v>100</v>
      </c>
    </row>
    <row r="73" spans="1:8" x14ac:dyDescent="0.2">
      <c r="A73" s="114">
        <v>521219</v>
      </c>
      <c r="B73" s="115" t="s">
        <v>100</v>
      </c>
      <c r="C73" s="112">
        <v>15340000</v>
      </c>
      <c r="D73" s="117">
        <f>SUM(D74:D75)</f>
        <v>0</v>
      </c>
      <c r="E73" s="118">
        <f>SUM(E74:E75)</f>
        <v>0</v>
      </c>
      <c r="F73" s="119">
        <f t="shared" si="6"/>
        <v>0</v>
      </c>
      <c r="G73" s="108">
        <f t="shared" si="5"/>
        <v>15340000</v>
      </c>
      <c r="H73" s="108">
        <f t="shared" si="4"/>
        <v>0</v>
      </c>
    </row>
    <row r="74" spans="1:8" x14ac:dyDescent="0.2">
      <c r="A74" s="110"/>
      <c r="B74" s="111" t="s">
        <v>101</v>
      </c>
      <c r="C74" s="112">
        <v>11700000</v>
      </c>
      <c r="D74" s="59"/>
      <c r="E74" s="60"/>
      <c r="F74" s="60">
        <f t="shared" si="6"/>
        <v>0</v>
      </c>
      <c r="G74" s="55">
        <f t="shared" si="5"/>
        <v>11700000</v>
      </c>
      <c r="H74" s="55">
        <f t="shared" si="4"/>
        <v>0</v>
      </c>
    </row>
    <row r="75" spans="1:8" x14ac:dyDescent="0.2">
      <c r="A75" s="110"/>
      <c r="B75" s="111" t="s">
        <v>102</v>
      </c>
      <c r="C75" s="112">
        <v>3640000</v>
      </c>
      <c r="D75" s="59"/>
      <c r="E75" s="60"/>
      <c r="F75" s="60">
        <f t="shared" si="6"/>
        <v>0</v>
      </c>
      <c r="G75" s="55">
        <f t="shared" si="5"/>
        <v>3640000</v>
      </c>
      <c r="H75" s="55">
        <f t="shared" si="4"/>
        <v>0</v>
      </c>
    </row>
    <row r="76" spans="1:8" x14ac:dyDescent="0.2">
      <c r="A76" s="114">
        <v>522191</v>
      </c>
      <c r="B76" s="115" t="s">
        <v>103</v>
      </c>
      <c r="C76" s="116">
        <f>SUM(C77:C77)</f>
        <v>15600000</v>
      </c>
      <c r="D76" s="117">
        <f>SUM(D77:D77)</f>
        <v>15590000</v>
      </c>
      <c r="E76" s="118">
        <f>SUM(E77:E77)</f>
        <v>0</v>
      </c>
      <c r="F76" s="119">
        <f t="shared" si="6"/>
        <v>15590000</v>
      </c>
      <c r="G76" s="108">
        <f t="shared" si="5"/>
        <v>10000</v>
      </c>
      <c r="H76" s="108">
        <f t="shared" si="4"/>
        <v>99.935897435897431</v>
      </c>
    </row>
    <row r="77" spans="1:8" x14ac:dyDescent="0.2">
      <c r="A77" s="110"/>
      <c r="B77" s="111" t="s">
        <v>104</v>
      </c>
      <c r="C77" s="112">
        <v>15600000</v>
      </c>
      <c r="D77" s="59">
        <v>15590000</v>
      </c>
      <c r="E77" s="60"/>
      <c r="F77" s="60">
        <f t="shared" si="6"/>
        <v>15590000</v>
      </c>
      <c r="G77" s="55">
        <f t="shared" si="5"/>
        <v>10000</v>
      </c>
      <c r="H77" s="55">
        <f t="shared" si="4"/>
        <v>99.935897435897431</v>
      </c>
    </row>
    <row r="78" spans="1:8" x14ac:dyDescent="0.2">
      <c r="A78" s="114">
        <v>524111</v>
      </c>
      <c r="B78" s="115" t="s">
        <v>105</v>
      </c>
      <c r="C78" s="116">
        <f>SUM(C79:C83)</f>
        <v>15175000</v>
      </c>
      <c r="D78" s="117">
        <f>SUM(D79:D83)</f>
        <v>15030000</v>
      </c>
      <c r="E78" s="118">
        <f>SUM(E79:E83)</f>
        <v>0</v>
      </c>
      <c r="F78" s="119">
        <f t="shared" si="6"/>
        <v>15030000</v>
      </c>
      <c r="G78" s="108">
        <f t="shared" si="5"/>
        <v>145000</v>
      </c>
      <c r="H78" s="108">
        <f t="shared" si="4"/>
        <v>99.044481054365733</v>
      </c>
    </row>
    <row r="79" spans="1:8" x14ac:dyDescent="0.2">
      <c r="A79" s="110"/>
      <c r="B79" s="111" t="s">
        <v>106</v>
      </c>
      <c r="C79" s="112">
        <v>375000</v>
      </c>
      <c r="D79" s="59">
        <v>375000</v>
      </c>
      <c r="E79" s="60"/>
      <c r="F79" s="60">
        <f t="shared" si="6"/>
        <v>375000</v>
      </c>
      <c r="G79" s="55">
        <f t="shared" si="5"/>
        <v>0</v>
      </c>
      <c r="H79" s="55">
        <f t="shared" si="4"/>
        <v>100</v>
      </c>
    </row>
    <row r="80" spans="1:8" x14ac:dyDescent="0.2">
      <c r="A80" s="110"/>
      <c r="B80" s="111" t="s">
        <v>107</v>
      </c>
      <c r="C80" s="112">
        <v>4200000</v>
      </c>
      <c r="D80" s="59">
        <v>4200000</v>
      </c>
      <c r="E80" s="60"/>
      <c r="F80" s="60">
        <f t="shared" si="6"/>
        <v>4200000</v>
      </c>
      <c r="G80" s="55">
        <f t="shared" si="5"/>
        <v>0</v>
      </c>
      <c r="H80" s="55">
        <f t="shared" si="4"/>
        <v>100</v>
      </c>
    </row>
    <row r="81" spans="1:8" x14ac:dyDescent="0.2">
      <c r="A81" s="110"/>
      <c r="B81" s="111" t="s">
        <v>108</v>
      </c>
      <c r="C81" s="112">
        <v>2250000</v>
      </c>
      <c r="D81" s="59">
        <v>2200000</v>
      </c>
      <c r="E81" s="60"/>
      <c r="F81" s="60">
        <f t="shared" si="6"/>
        <v>2200000</v>
      </c>
      <c r="G81" s="55">
        <f t="shared" si="5"/>
        <v>50000</v>
      </c>
      <c r="H81" s="55">
        <f t="shared" si="4"/>
        <v>97.777777777777771</v>
      </c>
    </row>
    <row r="82" spans="1:8" x14ac:dyDescent="0.2">
      <c r="A82" s="110"/>
      <c r="B82" s="111" t="s">
        <v>109</v>
      </c>
      <c r="C82" s="112">
        <v>7200000</v>
      </c>
      <c r="D82" s="59">
        <v>7155000</v>
      </c>
      <c r="E82" s="60"/>
      <c r="F82" s="60">
        <f t="shared" si="6"/>
        <v>7155000</v>
      </c>
      <c r="G82" s="55">
        <f t="shared" si="5"/>
        <v>45000</v>
      </c>
      <c r="H82" s="55">
        <f t="shared" ref="H82:H112" si="7">(C82-G82)/C82*100</f>
        <v>99.375</v>
      </c>
    </row>
    <row r="83" spans="1:8" ht="13.5" thickBot="1" x14ac:dyDescent="0.25">
      <c r="A83" s="120"/>
      <c r="B83" s="121" t="s">
        <v>110</v>
      </c>
      <c r="C83" s="112">
        <v>1150000</v>
      </c>
      <c r="D83" s="122">
        <v>1100000</v>
      </c>
      <c r="E83" s="63"/>
      <c r="F83" s="63">
        <f t="shared" si="6"/>
        <v>1100000</v>
      </c>
      <c r="G83" s="74">
        <f t="shared" ref="G83:G112" si="8">C83-F83</f>
        <v>50000</v>
      </c>
      <c r="H83" s="74">
        <f t="shared" si="7"/>
        <v>95.652173913043484</v>
      </c>
    </row>
    <row r="84" spans="1:8" s="98" customFormat="1" ht="13.5" thickBot="1" x14ac:dyDescent="0.25">
      <c r="A84" s="123" t="s">
        <v>111</v>
      </c>
      <c r="B84" s="124" t="s">
        <v>67</v>
      </c>
      <c r="C84" s="99">
        <f>C88+C104+C107+C109+C85</f>
        <v>51901000</v>
      </c>
      <c r="D84" s="125">
        <f>D88+D104+D107+D109+D85</f>
        <v>32980000</v>
      </c>
      <c r="E84" s="101">
        <f>E88+E104+E107+E109+E85</f>
        <v>0</v>
      </c>
      <c r="F84" s="84">
        <f t="shared" si="6"/>
        <v>32980000</v>
      </c>
      <c r="G84" s="80">
        <f t="shared" si="8"/>
        <v>18921000</v>
      </c>
      <c r="H84" s="81">
        <f t="shared" si="7"/>
        <v>63.544055027841473</v>
      </c>
    </row>
    <row r="85" spans="1:8" s="109" customFormat="1" x14ac:dyDescent="0.2">
      <c r="A85" s="102">
        <v>521119</v>
      </c>
      <c r="B85" s="103" t="s">
        <v>112</v>
      </c>
      <c r="C85" s="126">
        <f>C86+C87</f>
        <v>17680000</v>
      </c>
      <c r="D85" s="127">
        <f>D86+D87</f>
        <v>0</v>
      </c>
      <c r="E85" s="128">
        <f>E86+E87</f>
        <v>0</v>
      </c>
      <c r="F85" s="107">
        <f t="shared" si="6"/>
        <v>0</v>
      </c>
      <c r="G85" s="108">
        <f t="shared" si="8"/>
        <v>17680000</v>
      </c>
      <c r="H85" s="108">
        <f t="shared" si="7"/>
        <v>0</v>
      </c>
    </row>
    <row r="86" spans="1:8" s="109" customFormat="1" x14ac:dyDescent="0.2">
      <c r="A86" s="129"/>
      <c r="B86" s="111" t="s">
        <v>102</v>
      </c>
      <c r="C86" s="130">
        <v>2380000</v>
      </c>
      <c r="D86" s="131"/>
      <c r="E86" s="132"/>
      <c r="F86" s="60">
        <f t="shared" si="6"/>
        <v>0</v>
      </c>
      <c r="G86" s="55">
        <f t="shared" si="8"/>
        <v>2380000</v>
      </c>
      <c r="H86" s="55">
        <f t="shared" si="7"/>
        <v>0</v>
      </c>
    </row>
    <row r="87" spans="1:8" s="109" customFormat="1" x14ac:dyDescent="0.2">
      <c r="A87" s="129"/>
      <c r="B87" s="111" t="s">
        <v>101</v>
      </c>
      <c r="C87" s="130">
        <v>15300000</v>
      </c>
      <c r="D87" s="131"/>
      <c r="E87" s="132"/>
      <c r="F87" s="60">
        <f t="shared" si="6"/>
        <v>0</v>
      </c>
      <c r="G87" s="55">
        <f t="shared" si="8"/>
        <v>15300000</v>
      </c>
      <c r="H87" s="55">
        <f t="shared" si="7"/>
        <v>0</v>
      </c>
    </row>
    <row r="88" spans="1:8" x14ac:dyDescent="0.2">
      <c r="A88" s="114">
        <v>521211</v>
      </c>
      <c r="B88" s="115" t="s">
        <v>89</v>
      </c>
      <c r="C88" s="116">
        <f>SUM(C89:C103)</f>
        <v>15881000</v>
      </c>
      <c r="D88" s="133">
        <f>SUM(D89:D103)</f>
        <v>14980000</v>
      </c>
      <c r="E88" s="118">
        <f>SUM(E89:E103)</f>
        <v>0</v>
      </c>
      <c r="F88" s="119">
        <f t="shared" si="6"/>
        <v>14980000</v>
      </c>
      <c r="G88" s="108">
        <f t="shared" si="8"/>
        <v>901000</v>
      </c>
      <c r="H88" s="108">
        <f t="shared" si="7"/>
        <v>94.326553743467031</v>
      </c>
    </row>
    <row r="89" spans="1:8" x14ac:dyDescent="0.2">
      <c r="A89" s="110"/>
      <c r="B89" s="111" t="s">
        <v>113</v>
      </c>
      <c r="C89" s="112">
        <v>750000</v>
      </c>
      <c r="D89" s="134"/>
      <c r="E89" s="60"/>
      <c r="F89" s="60">
        <f t="shared" si="6"/>
        <v>0</v>
      </c>
      <c r="G89" s="55">
        <f t="shared" si="8"/>
        <v>750000</v>
      </c>
      <c r="H89" s="55"/>
    </row>
    <row r="90" spans="1:8" x14ac:dyDescent="0.2">
      <c r="A90" s="110"/>
      <c r="B90" s="111" t="s">
        <v>114</v>
      </c>
      <c r="C90" s="112">
        <v>1200000</v>
      </c>
      <c r="D90" s="134"/>
      <c r="E90" s="60"/>
      <c r="F90" s="60">
        <f t="shared" ref="F90:F112" si="9">D90+E90</f>
        <v>0</v>
      </c>
      <c r="G90" s="55">
        <f t="shared" si="8"/>
        <v>1200000</v>
      </c>
      <c r="H90" s="55"/>
    </row>
    <row r="91" spans="1:8" x14ac:dyDescent="0.2">
      <c r="A91" s="110"/>
      <c r="B91" s="111" t="s">
        <v>115</v>
      </c>
      <c r="C91" s="112">
        <v>2700000</v>
      </c>
      <c r="D91" s="134"/>
      <c r="E91" s="60"/>
      <c r="F91" s="60">
        <f t="shared" si="9"/>
        <v>0</v>
      </c>
      <c r="G91" s="55">
        <f t="shared" si="8"/>
        <v>2700000</v>
      </c>
      <c r="H91" s="55"/>
    </row>
    <row r="92" spans="1:8" x14ac:dyDescent="0.2">
      <c r="A92" s="110"/>
      <c r="B92" s="111" t="s">
        <v>90</v>
      </c>
      <c r="C92" s="112">
        <v>1125000</v>
      </c>
      <c r="D92" s="134">
        <v>7200000</v>
      </c>
      <c r="E92" s="60"/>
      <c r="F92" s="60">
        <f t="shared" si="9"/>
        <v>7200000</v>
      </c>
      <c r="G92" s="55">
        <f t="shared" si="8"/>
        <v>-6075000</v>
      </c>
      <c r="H92" s="55">
        <f t="shared" si="7"/>
        <v>640</v>
      </c>
    </row>
    <row r="93" spans="1:8" x14ac:dyDescent="0.2">
      <c r="A93" s="110"/>
      <c r="B93" s="111" t="s">
        <v>91</v>
      </c>
      <c r="C93" s="112">
        <v>144000</v>
      </c>
      <c r="D93" s="134">
        <v>3280000</v>
      </c>
      <c r="E93" s="60"/>
      <c r="F93" s="60">
        <f t="shared" si="9"/>
        <v>3280000</v>
      </c>
      <c r="G93" s="55">
        <f t="shared" si="8"/>
        <v>-3136000</v>
      </c>
      <c r="H93" s="55">
        <f t="shared" si="7"/>
        <v>2277.7777777777778</v>
      </c>
    </row>
    <row r="94" spans="1:8" x14ac:dyDescent="0.2">
      <c r="A94" s="110"/>
      <c r="B94" s="111" t="s">
        <v>116</v>
      </c>
      <c r="C94" s="112">
        <v>1875000</v>
      </c>
      <c r="D94" s="134"/>
      <c r="E94" s="60"/>
      <c r="F94" s="60">
        <f t="shared" si="9"/>
        <v>0</v>
      </c>
      <c r="G94" s="55">
        <f t="shared" si="8"/>
        <v>1875000</v>
      </c>
      <c r="H94" s="55"/>
    </row>
    <row r="95" spans="1:8" x14ac:dyDescent="0.2">
      <c r="A95" s="110"/>
      <c r="B95" s="111" t="s">
        <v>117</v>
      </c>
      <c r="C95" s="112">
        <v>2125000</v>
      </c>
      <c r="D95" s="134">
        <v>4500000</v>
      </c>
      <c r="E95" s="60"/>
      <c r="F95" s="60">
        <f t="shared" si="9"/>
        <v>4500000</v>
      </c>
      <c r="G95" s="55">
        <f t="shared" si="8"/>
        <v>-2375000</v>
      </c>
      <c r="H95" s="55">
        <f t="shared" si="7"/>
        <v>211.76470588235296</v>
      </c>
    </row>
    <row r="96" spans="1:8" x14ac:dyDescent="0.2">
      <c r="A96" s="110"/>
      <c r="B96" s="111" t="s">
        <v>118</v>
      </c>
      <c r="C96" s="112">
        <v>900000</v>
      </c>
      <c r="D96" s="134"/>
      <c r="E96" s="60"/>
      <c r="F96" s="60">
        <f t="shared" si="9"/>
        <v>0</v>
      </c>
      <c r="G96" s="55">
        <f t="shared" si="8"/>
        <v>900000</v>
      </c>
      <c r="H96" s="55">
        <f t="shared" si="7"/>
        <v>0</v>
      </c>
    </row>
    <row r="97" spans="1:8" x14ac:dyDescent="0.2">
      <c r="A97" s="110"/>
      <c r="B97" s="111" t="s">
        <v>119</v>
      </c>
      <c r="C97" s="112">
        <v>300000</v>
      </c>
      <c r="D97" s="134"/>
      <c r="E97" s="60"/>
      <c r="F97" s="60">
        <f t="shared" si="9"/>
        <v>0</v>
      </c>
      <c r="G97" s="55">
        <f t="shared" si="8"/>
        <v>300000</v>
      </c>
      <c r="H97" s="55">
        <f t="shared" si="7"/>
        <v>0</v>
      </c>
    </row>
    <row r="98" spans="1:8" x14ac:dyDescent="0.2">
      <c r="A98" s="110"/>
      <c r="B98" s="111" t="s">
        <v>120</v>
      </c>
      <c r="C98" s="112">
        <v>900000</v>
      </c>
      <c r="D98" s="134"/>
      <c r="E98" s="60"/>
      <c r="F98" s="60">
        <f t="shared" si="9"/>
        <v>0</v>
      </c>
      <c r="G98" s="55">
        <f t="shared" si="8"/>
        <v>900000</v>
      </c>
      <c r="H98" s="55">
        <f t="shared" si="7"/>
        <v>0</v>
      </c>
    </row>
    <row r="99" spans="1:8" x14ac:dyDescent="0.2">
      <c r="A99" s="110"/>
      <c r="B99" s="111" t="s">
        <v>121</v>
      </c>
      <c r="C99" s="112">
        <v>360000</v>
      </c>
      <c r="D99" s="134"/>
      <c r="E99" s="60"/>
      <c r="F99" s="60">
        <f t="shared" si="9"/>
        <v>0</v>
      </c>
      <c r="G99" s="55">
        <f t="shared" si="8"/>
        <v>360000</v>
      </c>
      <c r="H99" s="55">
        <f t="shared" si="7"/>
        <v>0</v>
      </c>
    </row>
    <row r="100" spans="1:8" x14ac:dyDescent="0.2">
      <c r="A100" s="110"/>
      <c r="B100" s="111" t="s">
        <v>94</v>
      </c>
      <c r="C100" s="112">
        <v>1020000</v>
      </c>
      <c r="D100" s="134"/>
      <c r="E100" s="60"/>
      <c r="F100" s="60">
        <f t="shared" si="9"/>
        <v>0</v>
      </c>
      <c r="G100" s="55">
        <f t="shared" si="8"/>
        <v>1020000</v>
      </c>
      <c r="H100" s="55">
        <f t="shared" si="7"/>
        <v>0</v>
      </c>
    </row>
    <row r="101" spans="1:8" x14ac:dyDescent="0.2">
      <c r="A101" s="110"/>
      <c r="B101" s="111" t="s">
        <v>95</v>
      </c>
      <c r="C101" s="112">
        <v>1632000</v>
      </c>
      <c r="D101" s="134"/>
      <c r="E101" s="60"/>
      <c r="F101" s="60">
        <f t="shared" si="9"/>
        <v>0</v>
      </c>
      <c r="G101" s="55">
        <f t="shared" si="8"/>
        <v>1632000</v>
      </c>
      <c r="H101" s="55">
        <f t="shared" si="7"/>
        <v>0</v>
      </c>
    </row>
    <row r="102" spans="1:8" x14ac:dyDescent="0.2">
      <c r="A102" s="110"/>
      <c r="B102" s="111" t="s">
        <v>96</v>
      </c>
      <c r="C102" s="112">
        <v>510000</v>
      </c>
      <c r="D102" s="134"/>
      <c r="E102" s="60"/>
      <c r="F102" s="60">
        <f t="shared" si="9"/>
        <v>0</v>
      </c>
      <c r="G102" s="55">
        <f t="shared" si="8"/>
        <v>510000</v>
      </c>
      <c r="H102" s="55">
        <f t="shared" si="7"/>
        <v>0</v>
      </c>
    </row>
    <row r="103" spans="1:8" ht="25.5" x14ac:dyDescent="0.2">
      <c r="A103" s="110"/>
      <c r="B103" s="111" t="s">
        <v>93</v>
      </c>
      <c r="C103" s="112">
        <v>340000</v>
      </c>
      <c r="D103" s="134"/>
      <c r="E103" s="60"/>
      <c r="F103" s="60">
        <f t="shared" si="9"/>
        <v>0</v>
      </c>
      <c r="G103" s="55">
        <f t="shared" si="8"/>
        <v>340000</v>
      </c>
      <c r="H103" s="55">
        <f t="shared" si="7"/>
        <v>0</v>
      </c>
    </row>
    <row r="104" spans="1:8" x14ac:dyDescent="0.2">
      <c r="A104" s="114">
        <v>521213</v>
      </c>
      <c r="B104" s="115" t="s">
        <v>122</v>
      </c>
      <c r="C104" s="116">
        <f>SUM(C105:C106)</f>
        <v>7000000</v>
      </c>
      <c r="D104" s="133">
        <f>SUM(D105:D106)</f>
        <v>7000000</v>
      </c>
      <c r="E104" s="118">
        <f>SUM(E105:E106)</f>
        <v>0</v>
      </c>
      <c r="F104" s="119">
        <f t="shared" si="9"/>
        <v>7000000</v>
      </c>
      <c r="G104" s="108">
        <f t="shared" si="8"/>
        <v>0</v>
      </c>
      <c r="H104" s="108">
        <f t="shared" si="7"/>
        <v>100</v>
      </c>
    </row>
    <row r="105" spans="1:8" x14ac:dyDescent="0.2">
      <c r="A105" s="110"/>
      <c r="B105" s="111" t="s">
        <v>98</v>
      </c>
      <c r="C105" s="130">
        <v>1500000</v>
      </c>
      <c r="D105" s="134">
        <v>1500000</v>
      </c>
      <c r="E105" s="60"/>
      <c r="F105" s="60">
        <f t="shared" si="9"/>
        <v>1500000</v>
      </c>
      <c r="G105" s="55">
        <f t="shared" si="8"/>
        <v>0</v>
      </c>
      <c r="H105" s="55">
        <f t="shared" si="7"/>
        <v>100</v>
      </c>
    </row>
    <row r="106" spans="1:8" x14ac:dyDescent="0.2">
      <c r="A106" s="110"/>
      <c r="B106" s="111" t="s">
        <v>99</v>
      </c>
      <c r="C106" s="130">
        <v>5500000</v>
      </c>
      <c r="D106" s="134">
        <v>5500000</v>
      </c>
      <c r="E106" s="60"/>
      <c r="F106" s="60">
        <f t="shared" si="9"/>
        <v>5500000</v>
      </c>
      <c r="G106" s="55">
        <f t="shared" si="8"/>
        <v>0</v>
      </c>
      <c r="H106" s="55">
        <f t="shared" si="7"/>
        <v>100</v>
      </c>
    </row>
    <row r="107" spans="1:8" x14ac:dyDescent="0.2">
      <c r="A107" s="114">
        <v>522191</v>
      </c>
      <c r="B107" s="115" t="s">
        <v>103</v>
      </c>
      <c r="C107" s="116">
        <f>C108</f>
        <v>7140000</v>
      </c>
      <c r="D107" s="133">
        <f>D108</f>
        <v>6800000</v>
      </c>
      <c r="E107" s="118">
        <f>E108</f>
        <v>0</v>
      </c>
      <c r="F107" s="119">
        <f t="shared" si="9"/>
        <v>6800000</v>
      </c>
      <c r="G107" s="108">
        <f t="shared" si="8"/>
        <v>340000</v>
      </c>
      <c r="H107" s="108">
        <f t="shared" si="7"/>
        <v>95.238095238095227</v>
      </c>
    </row>
    <row r="108" spans="1:8" x14ac:dyDescent="0.2">
      <c r="A108" s="110"/>
      <c r="B108" s="111" t="s">
        <v>104</v>
      </c>
      <c r="C108" s="130">
        <v>7140000</v>
      </c>
      <c r="D108" s="134">
        <v>6800000</v>
      </c>
      <c r="E108" s="60"/>
      <c r="F108" s="60">
        <f t="shared" si="9"/>
        <v>6800000</v>
      </c>
      <c r="G108" s="55">
        <f t="shared" si="8"/>
        <v>340000</v>
      </c>
      <c r="H108" s="55">
        <f t="shared" si="7"/>
        <v>95.238095238095227</v>
      </c>
    </row>
    <row r="109" spans="1:8" x14ac:dyDescent="0.2">
      <c r="A109" s="114">
        <v>524111</v>
      </c>
      <c r="B109" s="115" t="s">
        <v>105</v>
      </c>
      <c r="C109" s="116">
        <f>SUM(C110:C111)</f>
        <v>4200000</v>
      </c>
      <c r="D109" s="133">
        <f>SUM(D110:D111)</f>
        <v>4200000</v>
      </c>
      <c r="E109" s="118">
        <f>SUM(E110:E111)</f>
        <v>0</v>
      </c>
      <c r="F109" s="119">
        <f t="shared" si="9"/>
        <v>4200000</v>
      </c>
      <c r="G109" s="108">
        <f t="shared" si="8"/>
        <v>0</v>
      </c>
      <c r="H109" s="108">
        <f t="shared" si="7"/>
        <v>100</v>
      </c>
    </row>
    <row r="110" spans="1:8" x14ac:dyDescent="0.2">
      <c r="A110" s="110"/>
      <c r="B110" s="111" t="s">
        <v>106</v>
      </c>
      <c r="C110" s="130">
        <v>900000</v>
      </c>
      <c r="D110" s="134">
        <v>900000</v>
      </c>
      <c r="E110" s="60"/>
      <c r="F110" s="60">
        <f t="shared" si="9"/>
        <v>900000</v>
      </c>
      <c r="G110" s="55">
        <f t="shared" si="8"/>
        <v>0</v>
      </c>
      <c r="H110" s="55">
        <f t="shared" si="7"/>
        <v>100</v>
      </c>
    </row>
    <row r="111" spans="1:8" ht="13.5" thickBot="1" x14ac:dyDescent="0.25">
      <c r="A111" s="120"/>
      <c r="B111" s="121" t="s">
        <v>107</v>
      </c>
      <c r="C111" s="135">
        <v>3300000</v>
      </c>
      <c r="D111" s="122">
        <v>3300000</v>
      </c>
      <c r="E111" s="63"/>
      <c r="F111" s="63">
        <f t="shared" si="9"/>
        <v>3300000</v>
      </c>
      <c r="G111" s="74">
        <f t="shared" si="8"/>
        <v>0</v>
      </c>
      <c r="H111" s="74">
        <f t="shared" si="7"/>
        <v>100</v>
      </c>
    </row>
    <row r="112" spans="1:8" ht="13.5" thickBot="1" x14ac:dyDescent="0.25">
      <c r="A112" s="325" t="s">
        <v>123</v>
      </c>
      <c r="B112" s="326"/>
      <c r="C112" s="136">
        <f>C6</f>
        <v>1391128000</v>
      </c>
      <c r="D112" s="137">
        <f>D6</f>
        <v>1177010687</v>
      </c>
      <c r="E112" s="138">
        <f>E6</f>
        <v>29048901</v>
      </c>
      <c r="F112" s="139">
        <f t="shared" si="9"/>
        <v>1206059588</v>
      </c>
      <c r="G112" s="139">
        <f t="shared" si="8"/>
        <v>185068412</v>
      </c>
      <c r="H112" s="139">
        <f t="shared" si="7"/>
        <v>86.696521671621866</v>
      </c>
    </row>
    <row r="113" spans="1:8" ht="13.5" thickBot="1" x14ac:dyDescent="0.25">
      <c r="A113" s="327" t="s">
        <v>124</v>
      </c>
      <c r="B113" s="328"/>
      <c r="C113" s="140"/>
      <c r="D113" s="141"/>
      <c r="E113" s="142"/>
      <c r="F113" s="143">
        <f>(C112-G112)/C112*100</f>
        <v>86.696521671621866</v>
      </c>
      <c r="G113" s="144"/>
      <c r="H113" s="145"/>
    </row>
    <row r="114" spans="1:8" x14ac:dyDescent="0.2">
      <c r="A114" s="297"/>
      <c r="B114" s="298"/>
      <c r="C114" s="299"/>
      <c r="D114" s="300"/>
      <c r="E114" s="301"/>
      <c r="F114" s="301"/>
      <c r="G114" s="302"/>
      <c r="H114" s="302"/>
    </row>
    <row r="115" spans="1:8" x14ac:dyDescent="0.2">
      <c r="A115" s="195"/>
      <c r="B115" s="303"/>
      <c r="C115" s="304"/>
      <c r="D115" s="305"/>
      <c r="E115" s="195"/>
      <c r="F115" s="195"/>
      <c r="G115" s="195"/>
      <c r="H115" s="195"/>
    </row>
    <row r="116" spans="1:8" x14ac:dyDescent="0.2">
      <c r="A116" s="195"/>
      <c r="B116" s="264" t="s">
        <v>382</v>
      </c>
      <c r="C116" s="58"/>
      <c r="D116" s="305"/>
      <c r="E116" s="321" t="s">
        <v>383</v>
      </c>
      <c r="F116" s="321"/>
      <c r="G116" s="321"/>
    </row>
    <row r="117" spans="1:8" x14ac:dyDescent="0.2">
      <c r="A117" s="195"/>
      <c r="B117" s="264" t="s">
        <v>384</v>
      </c>
      <c r="C117" s="58"/>
      <c r="D117" s="305"/>
      <c r="E117" s="322" t="s">
        <v>385</v>
      </c>
      <c r="F117" s="322"/>
      <c r="G117" s="322"/>
    </row>
    <row r="118" spans="1:8" x14ac:dyDescent="0.2">
      <c r="A118" s="195"/>
      <c r="B118" s="264" t="s">
        <v>386</v>
      </c>
      <c r="C118" s="58"/>
      <c r="D118" s="305"/>
      <c r="E118" s="195"/>
      <c r="F118" s="195"/>
      <c r="G118" s="195"/>
      <c r="H118" s="195"/>
    </row>
    <row r="119" spans="1:8" x14ac:dyDescent="0.2">
      <c r="A119" s="195"/>
      <c r="B119" s="264" t="s">
        <v>387</v>
      </c>
      <c r="C119" s="58"/>
      <c r="D119" s="305"/>
      <c r="E119" s="195"/>
      <c r="F119" s="195"/>
      <c r="G119" s="195"/>
      <c r="H119" s="195"/>
    </row>
    <row r="120" spans="1:8" x14ac:dyDescent="0.2">
      <c r="A120" s="195"/>
      <c r="B120" s="306" t="s">
        <v>33</v>
      </c>
      <c r="C120" s="307">
        <f>SUM(C116:C119)</f>
        <v>0</v>
      </c>
      <c r="D120" s="305"/>
      <c r="E120" s="195"/>
      <c r="F120" s="195"/>
      <c r="G120" s="195"/>
      <c r="H120" s="195"/>
    </row>
    <row r="121" spans="1:8" x14ac:dyDescent="0.2">
      <c r="A121" s="195"/>
      <c r="B121" s="303"/>
      <c r="C121" s="304"/>
      <c r="D121" s="305"/>
      <c r="E121" s="195"/>
      <c r="F121" s="195"/>
      <c r="G121" s="195"/>
      <c r="H121" s="195"/>
    </row>
    <row r="122" spans="1:8" x14ac:dyDescent="0.2">
      <c r="A122" s="31"/>
      <c r="B122" s="308"/>
      <c r="C122" s="309"/>
      <c r="E122" s="323" t="s">
        <v>388</v>
      </c>
      <c r="F122" s="323"/>
      <c r="G122" s="323"/>
    </row>
    <row r="123" spans="1:8" x14ac:dyDescent="0.2">
      <c r="A123" s="31"/>
      <c r="B123" s="311"/>
      <c r="C123" s="309"/>
      <c r="E123" s="324" t="s">
        <v>389</v>
      </c>
      <c r="F123" s="324"/>
      <c r="G123" s="324"/>
    </row>
    <row r="124" spans="1:8" x14ac:dyDescent="0.2">
      <c r="A124" s="31"/>
      <c r="B124" s="31"/>
    </row>
    <row r="125" spans="1:8" x14ac:dyDescent="0.2">
      <c r="A125" s="31"/>
      <c r="B125" s="31"/>
    </row>
  </sheetData>
  <mergeCells count="27">
    <mergeCell ref="A1:H1"/>
    <mergeCell ref="A2:H2"/>
    <mergeCell ref="A4:A5"/>
    <mergeCell ref="B4:B5"/>
    <mergeCell ref="C4:C5"/>
    <mergeCell ref="E4:E5"/>
    <mergeCell ref="F4:F5"/>
    <mergeCell ref="G4:G5"/>
    <mergeCell ref="H4:H5"/>
    <mergeCell ref="H16:H17"/>
    <mergeCell ref="C7:C8"/>
    <mergeCell ref="D7:D8"/>
    <mergeCell ref="E7:E8"/>
    <mergeCell ref="F7:F8"/>
    <mergeCell ref="G7:G8"/>
    <mergeCell ref="H7:H8"/>
    <mergeCell ref="C16:C17"/>
    <mergeCell ref="D16:D17"/>
    <mergeCell ref="E16:E17"/>
    <mergeCell ref="F16:F17"/>
    <mergeCell ref="G16:G17"/>
    <mergeCell ref="E116:G116"/>
    <mergeCell ref="E117:G117"/>
    <mergeCell ref="E122:G122"/>
    <mergeCell ref="E123:G123"/>
    <mergeCell ref="A112:B112"/>
    <mergeCell ref="A113:B113"/>
  </mergeCells>
  <pageMargins left="0" right="0" top="0.75" bottom="0.75" header="0.3" footer="0.3"/>
  <pageSetup paperSize="9" scale="65"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8"/>
  <sheetViews>
    <sheetView tabSelected="1" workbookViewId="0">
      <selection activeCell="C521" sqref="C521"/>
    </sheetView>
  </sheetViews>
  <sheetFormatPr defaultColWidth="8.7109375" defaultRowHeight="12.75" x14ac:dyDescent="0.2"/>
  <cols>
    <col min="1" max="1" width="13.42578125" style="313" customWidth="1"/>
    <col min="2" max="2" width="42.7109375" style="314" customWidth="1"/>
    <col min="3" max="3" width="15.85546875" style="312" customWidth="1"/>
    <col min="4" max="4" width="16.28515625" style="310" customWidth="1"/>
    <col min="5" max="5" width="16.28515625" style="31" customWidth="1"/>
    <col min="6" max="6" width="16.85546875" style="31" customWidth="1"/>
    <col min="7" max="7" width="19.85546875" style="31" customWidth="1"/>
    <col min="8" max="8" width="10.42578125" style="31" customWidth="1"/>
    <col min="9" max="9" width="15.85546875" style="31" customWidth="1"/>
    <col min="10" max="11" width="8.7109375" style="31"/>
    <col min="12" max="12" width="8.85546875" style="31" bestFit="1" customWidth="1"/>
    <col min="13" max="13" width="15" style="31" bestFit="1" customWidth="1"/>
    <col min="14" max="16384" width="8.7109375" style="31"/>
  </cols>
  <sheetData>
    <row r="1" spans="1:8" x14ac:dyDescent="0.2">
      <c r="A1" s="337" t="s">
        <v>391</v>
      </c>
      <c r="B1" s="337"/>
      <c r="C1" s="337"/>
      <c r="D1" s="337"/>
      <c r="E1" s="337"/>
      <c r="F1" s="337"/>
      <c r="G1" s="337"/>
      <c r="H1" s="337"/>
    </row>
    <row r="2" spans="1:8" x14ac:dyDescent="0.2">
      <c r="A2" s="338" t="s">
        <v>50</v>
      </c>
      <c r="B2" s="338"/>
      <c r="C2" s="338"/>
      <c r="D2" s="338"/>
      <c r="E2" s="338"/>
      <c r="F2" s="338"/>
      <c r="G2" s="338"/>
      <c r="H2" s="338"/>
    </row>
    <row r="3" spans="1:8" ht="13.5" thickBot="1" x14ac:dyDescent="0.25">
      <c r="A3" s="32" t="s">
        <v>51</v>
      </c>
      <c r="B3" s="33" t="s">
        <v>52</v>
      </c>
      <c r="C3" s="34"/>
      <c r="D3" s="35"/>
      <c r="E3" s="36"/>
      <c r="F3" s="36"/>
      <c r="G3" s="36"/>
      <c r="H3" s="36"/>
    </row>
    <row r="4" spans="1:8" x14ac:dyDescent="0.2">
      <c r="A4" s="339" t="s">
        <v>53</v>
      </c>
      <c r="B4" s="341" t="s">
        <v>54</v>
      </c>
      <c r="C4" s="343" t="s">
        <v>55</v>
      </c>
      <c r="D4" s="37" t="s">
        <v>56</v>
      </c>
      <c r="E4" s="345" t="s">
        <v>57</v>
      </c>
      <c r="F4" s="347" t="s">
        <v>33</v>
      </c>
      <c r="G4" s="349" t="s">
        <v>58</v>
      </c>
      <c r="H4" s="349" t="s">
        <v>59</v>
      </c>
    </row>
    <row r="5" spans="1:8" ht="13.5" thickBot="1" x14ac:dyDescent="0.25">
      <c r="A5" s="340"/>
      <c r="B5" s="342"/>
      <c r="C5" s="344"/>
      <c r="D5" s="38" t="s">
        <v>60</v>
      </c>
      <c r="E5" s="346"/>
      <c r="F5" s="348"/>
      <c r="G5" s="350"/>
      <c r="H5" s="350"/>
    </row>
    <row r="6" spans="1:8" ht="13.5" thickBot="1" x14ac:dyDescent="0.25">
      <c r="A6" s="351" t="s">
        <v>125</v>
      </c>
      <c r="B6" s="352"/>
      <c r="C6" s="146"/>
      <c r="D6" s="147"/>
      <c r="E6" s="148"/>
      <c r="F6" s="148"/>
      <c r="G6" s="149"/>
      <c r="H6" s="145"/>
    </row>
    <row r="7" spans="1:8" ht="26.25" thickBot="1" x14ac:dyDescent="0.25">
      <c r="A7" s="150" t="s">
        <v>126</v>
      </c>
      <c r="B7" s="151" t="s">
        <v>127</v>
      </c>
      <c r="C7" s="152"/>
      <c r="D7" s="153"/>
      <c r="E7" s="154"/>
      <c r="F7" s="154"/>
      <c r="G7" s="155"/>
      <c r="H7" s="74"/>
    </row>
    <row r="8" spans="1:8" ht="13.5" thickBot="1" x14ac:dyDescent="0.25">
      <c r="A8" s="156" t="s">
        <v>128</v>
      </c>
      <c r="B8" s="157" t="s">
        <v>129</v>
      </c>
      <c r="C8" s="158">
        <f>C9</f>
        <v>1296770000</v>
      </c>
      <c r="D8" s="159">
        <f>D9</f>
        <v>398318800</v>
      </c>
      <c r="E8" s="160">
        <f>E9</f>
        <v>0</v>
      </c>
      <c r="F8" s="161">
        <f t="shared" ref="F8:F71" si="0">D8+E8</f>
        <v>398318800</v>
      </c>
      <c r="G8" s="162">
        <f t="shared" ref="G8:G71" si="1">C8-F8</f>
        <v>898451200</v>
      </c>
      <c r="H8" s="143">
        <f t="shared" ref="H8:H37" si="2">(C8-G8)/C8*100</f>
        <v>30.716225699237338</v>
      </c>
    </row>
    <row r="9" spans="1:8" s="47" customFormat="1" ht="13.5" thickBot="1" x14ac:dyDescent="0.25">
      <c r="A9" s="163" t="s">
        <v>130</v>
      </c>
      <c r="B9" s="87" t="s">
        <v>131</v>
      </c>
      <c r="C9" s="99">
        <f>C10+C17+C20+C26+C34</f>
        <v>1296770000</v>
      </c>
      <c r="D9" s="100">
        <f>D10+D17+D20+D26</f>
        <v>398318800</v>
      </c>
      <c r="E9" s="100">
        <f>E10+E17+E20+E26</f>
        <v>0</v>
      </c>
      <c r="F9" s="90">
        <f t="shared" si="0"/>
        <v>398318800</v>
      </c>
      <c r="G9" s="164">
        <f t="shared" si="1"/>
        <v>898451200</v>
      </c>
      <c r="H9" s="165">
        <f t="shared" si="2"/>
        <v>30.716225699237338</v>
      </c>
    </row>
    <row r="10" spans="1:8" s="109" customFormat="1" x14ac:dyDescent="0.2">
      <c r="A10" s="166" t="s">
        <v>132</v>
      </c>
      <c r="B10" s="167" t="s">
        <v>133</v>
      </c>
      <c r="C10" s="168">
        <f>SUM(C11:C16)</f>
        <v>211156000</v>
      </c>
      <c r="D10" s="169">
        <f>SUM(D11:D16)</f>
        <v>16300000</v>
      </c>
      <c r="E10" s="169">
        <f>SUM(E11:E16)</f>
        <v>0</v>
      </c>
      <c r="F10" s="107">
        <f t="shared" si="0"/>
        <v>16300000</v>
      </c>
      <c r="G10" s="107">
        <f t="shared" si="1"/>
        <v>194856000</v>
      </c>
      <c r="H10" s="108">
        <f t="shared" si="2"/>
        <v>7.7194112409782338</v>
      </c>
    </row>
    <row r="11" spans="1:8" x14ac:dyDescent="0.2">
      <c r="A11" s="170"/>
      <c r="B11" s="171" t="s">
        <v>134</v>
      </c>
      <c r="C11" s="112">
        <v>22500000</v>
      </c>
      <c r="D11" s="53"/>
      <c r="E11" s="54"/>
      <c r="F11" s="54">
        <f t="shared" si="0"/>
        <v>0</v>
      </c>
      <c r="G11" s="54">
        <f t="shared" si="1"/>
        <v>22500000</v>
      </c>
      <c r="H11" s="108">
        <f t="shared" si="2"/>
        <v>0</v>
      </c>
    </row>
    <row r="12" spans="1:8" x14ac:dyDescent="0.2">
      <c r="A12" s="170"/>
      <c r="B12" s="171" t="s">
        <v>135</v>
      </c>
      <c r="C12" s="112">
        <v>8750000</v>
      </c>
      <c r="D12" s="53"/>
      <c r="E12" s="54"/>
      <c r="F12" s="54">
        <f t="shared" si="0"/>
        <v>0</v>
      </c>
      <c r="G12" s="54">
        <f t="shared" si="1"/>
        <v>8750000</v>
      </c>
      <c r="H12" s="108">
        <f t="shared" si="2"/>
        <v>0</v>
      </c>
    </row>
    <row r="13" spans="1:8" ht="25.5" x14ac:dyDescent="0.2">
      <c r="A13" s="170"/>
      <c r="B13" s="171" t="s">
        <v>136</v>
      </c>
      <c r="C13" s="112">
        <v>4500000</v>
      </c>
      <c r="D13" s="53"/>
      <c r="E13" s="54"/>
      <c r="F13" s="54">
        <f t="shared" si="0"/>
        <v>0</v>
      </c>
      <c r="G13" s="54">
        <f t="shared" si="1"/>
        <v>4500000</v>
      </c>
      <c r="H13" s="108">
        <f t="shared" si="2"/>
        <v>0</v>
      </c>
    </row>
    <row r="14" spans="1:8" ht="25.5" x14ac:dyDescent="0.2">
      <c r="A14" s="170"/>
      <c r="B14" s="171" t="s">
        <v>137</v>
      </c>
      <c r="C14" s="112">
        <v>12750000</v>
      </c>
      <c r="D14" s="53"/>
      <c r="E14" s="54"/>
      <c r="F14" s="54">
        <f t="shared" si="0"/>
        <v>0</v>
      </c>
      <c r="G14" s="54">
        <f t="shared" si="1"/>
        <v>12750000</v>
      </c>
      <c r="H14" s="108">
        <f t="shared" si="2"/>
        <v>0</v>
      </c>
    </row>
    <row r="15" spans="1:8" x14ac:dyDescent="0.2">
      <c r="A15" s="170"/>
      <c r="B15" s="171" t="s">
        <v>138</v>
      </c>
      <c r="C15" s="113">
        <v>16376000</v>
      </c>
      <c r="D15" s="53">
        <v>16300000</v>
      </c>
      <c r="E15" s="54"/>
      <c r="F15" s="54">
        <f t="shared" si="0"/>
        <v>16300000</v>
      </c>
      <c r="G15" s="54">
        <f t="shared" si="1"/>
        <v>76000</v>
      </c>
      <c r="H15" s="55">
        <f t="shared" si="2"/>
        <v>99.535906204201268</v>
      </c>
    </row>
    <row r="16" spans="1:8" ht="38.25" x14ac:dyDescent="0.2">
      <c r="A16" s="170"/>
      <c r="B16" s="171" t="s">
        <v>139</v>
      </c>
      <c r="C16" s="113">
        <v>146280000</v>
      </c>
      <c r="D16" s="53"/>
      <c r="E16" s="54"/>
      <c r="F16" s="54">
        <f t="shared" si="0"/>
        <v>0</v>
      </c>
      <c r="G16" s="54">
        <f t="shared" si="1"/>
        <v>146280000</v>
      </c>
      <c r="H16" s="55">
        <f t="shared" si="2"/>
        <v>0</v>
      </c>
    </row>
    <row r="17" spans="1:8" x14ac:dyDescent="0.2">
      <c r="A17" s="172" t="s">
        <v>140</v>
      </c>
      <c r="B17" s="173" t="s">
        <v>141</v>
      </c>
      <c r="C17" s="174">
        <f>SUM(C18:C19)</f>
        <v>25600000</v>
      </c>
      <c r="D17" s="175">
        <f>SUM(D18:D19)</f>
        <v>7200000</v>
      </c>
      <c r="E17" s="175">
        <f>SUM(E18:E19)</f>
        <v>0</v>
      </c>
      <c r="F17" s="107">
        <f t="shared" si="0"/>
        <v>7200000</v>
      </c>
      <c r="G17" s="107">
        <f t="shared" si="1"/>
        <v>18400000</v>
      </c>
      <c r="H17" s="108">
        <f t="shared" si="2"/>
        <v>28.125</v>
      </c>
    </row>
    <row r="18" spans="1:8" x14ac:dyDescent="0.2">
      <c r="A18" s="170"/>
      <c r="B18" s="171" t="s">
        <v>142</v>
      </c>
      <c r="C18" s="113">
        <v>4000000</v>
      </c>
      <c r="D18" s="59"/>
      <c r="E18" s="60"/>
      <c r="F18" s="54">
        <f t="shared" si="0"/>
        <v>0</v>
      </c>
      <c r="G18" s="54">
        <f t="shared" si="1"/>
        <v>4000000</v>
      </c>
      <c r="H18" s="55"/>
    </row>
    <row r="19" spans="1:8" ht="51" x14ac:dyDescent="0.2">
      <c r="A19" s="170"/>
      <c r="B19" s="171" t="s">
        <v>143</v>
      </c>
      <c r="C19" s="113">
        <v>21600000</v>
      </c>
      <c r="D19" s="59">
        <v>7200000</v>
      </c>
      <c r="E19" s="60"/>
      <c r="F19" s="54">
        <f t="shared" si="0"/>
        <v>7200000</v>
      </c>
      <c r="G19" s="54">
        <f t="shared" si="1"/>
        <v>14400000</v>
      </c>
      <c r="H19" s="55">
        <f t="shared" si="2"/>
        <v>33.333333333333329</v>
      </c>
    </row>
    <row r="20" spans="1:8" x14ac:dyDescent="0.2">
      <c r="A20" s="172" t="s">
        <v>144</v>
      </c>
      <c r="B20" s="173" t="s">
        <v>145</v>
      </c>
      <c r="C20" s="174">
        <f>SUM(C21:C25)</f>
        <v>709200000</v>
      </c>
      <c r="D20" s="175">
        <f>SUM(D21:D25)</f>
        <v>97770000</v>
      </c>
      <c r="E20" s="175">
        <f>SUM(E21:E25)</f>
        <v>0</v>
      </c>
      <c r="F20" s="107">
        <f t="shared" si="0"/>
        <v>97770000</v>
      </c>
      <c r="G20" s="107">
        <f t="shared" si="1"/>
        <v>611430000</v>
      </c>
      <c r="H20" s="108">
        <f t="shared" si="2"/>
        <v>13.78595600676819</v>
      </c>
    </row>
    <row r="21" spans="1:8" ht="38.25" x14ac:dyDescent="0.2">
      <c r="A21" s="170"/>
      <c r="B21" s="171" t="s">
        <v>146</v>
      </c>
      <c r="C21" s="113">
        <v>18000000</v>
      </c>
      <c r="D21" s="59"/>
      <c r="E21" s="60"/>
      <c r="F21" s="54">
        <f t="shared" si="0"/>
        <v>0</v>
      </c>
      <c r="G21" s="54">
        <f t="shared" si="1"/>
        <v>18000000</v>
      </c>
      <c r="H21" s="55">
        <f t="shared" si="2"/>
        <v>0</v>
      </c>
    </row>
    <row r="22" spans="1:8" ht="51" x14ac:dyDescent="0.2">
      <c r="A22" s="170"/>
      <c r="B22" s="171" t="s">
        <v>147</v>
      </c>
      <c r="C22" s="113">
        <v>324000000</v>
      </c>
      <c r="D22" s="59">
        <v>38100000</v>
      </c>
      <c r="E22" s="60"/>
      <c r="F22" s="54">
        <f t="shared" si="0"/>
        <v>38100000</v>
      </c>
      <c r="G22" s="54">
        <f t="shared" si="1"/>
        <v>285900000</v>
      </c>
      <c r="H22" s="55">
        <f t="shared" si="2"/>
        <v>11.75925925925926</v>
      </c>
    </row>
    <row r="23" spans="1:8" ht="51" x14ac:dyDescent="0.2">
      <c r="A23" s="170"/>
      <c r="B23" s="171" t="s">
        <v>148</v>
      </c>
      <c r="C23" s="113">
        <v>356400000</v>
      </c>
      <c r="D23" s="59">
        <v>59670000</v>
      </c>
      <c r="E23" s="60"/>
      <c r="F23" s="54">
        <f t="shared" si="0"/>
        <v>59670000</v>
      </c>
      <c r="G23" s="54">
        <f t="shared" si="1"/>
        <v>296730000</v>
      </c>
      <c r="H23" s="55">
        <f t="shared" si="2"/>
        <v>16.742424242424242</v>
      </c>
    </row>
    <row r="24" spans="1:8" ht="38.25" x14ac:dyDescent="0.2">
      <c r="A24" s="170"/>
      <c r="B24" s="176" t="s">
        <v>149</v>
      </c>
      <c r="C24" s="112">
        <v>4200000</v>
      </c>
      <c r="D24" s="59"/>
      <c r="E24" s="60"/>
      <c r="F24" s="54">
        <f t="shared" si="0"/>
        <v>0</v>
      </c>
      <c r="G24" s="54">
        <f t="shared" si="1"/>
        <v>4200000</v>
      </c>
      <c r="H24" s="55">
        <f t="shared" si="2"/>
        <v>0</v>
      </c>
    </row>
    <row r="25" spans="1:8" ht="38.25" x14ac:dyDescent="0.2">
      <c r="A25" s="170"/>
      <c r="B25" s="176" t="s">
        <v>150</v>
      </c>
      <c r="C25" s="112">
        <v>6600000</v>
      </c>
      <c r="D25" s="59"/>
      <c r="E25" s="60"/>
      <c r="F25" s="54">
        <f t="shared" si="0"/>
        <v>0</v>
      </c>
      <c r="G25" s="54">
        <f t="shared" si="1"/>
        <v>6600000</v>
      </c>
      <c r="H25" s="55">
        <f t="shared" si="2"/>
        <v>0</v>
      </c>
    </row>
    <row r="26" spans="1:8" x14ac:dyDescent="0.2">
      <c r="A26" s="172" t="s">
        <v>151</v>
      </c>
      <c r="B26" s="173" t="s">
        <v>152</v>
      </c>
      <c r="C26" s="177">
        <f>SUM(C27:C33)</f>
        <v>287628000</v>
      </c>
      <c r="D26" s="178">
        <f>SUM(D27:D33)</f>
        <v>277048800</v>
      </c>
      <c r="E26" s="178">
        <f>SUM(E27:E33)</f>
        <v>0</v>
      </c>
      <c r="F26" s="107">
        <f t="shared" si="0"/>
        <v>277048800</v>
      </c>
      <c r="G26" s="107">
        <f t="shared" si="1"/>
        <v>10579200</v>
      </c>
      <c r="H26" s="108">
        <f t="shared" si="2"/>
        <v>96.321915807918558</v>
      </c>
    </row>
    <row r="27" spans="1:8" ht="25.5" x14ac:dyDescent="0.2">
      <c r="A27" s="170"/>
      <c r="B27" s="171" t="s">
        <v>153</v>
      </c>
      <c r="C27" s="179">
        <v>78772000</v>
      </c>
      <c r="D27" s="59">
        <v>78765400</v>
      </c>
      <c r="E27" s="60"/>
      <c r="F27" s="54">
        <f t="shared" si="0"/>
        <v>78765400</v>
      </c>
      <c r="G27" s="54">
        <f t="shared" si="1"/>
        <v>6600</v>
      </c>
      <c r="H27" s="55">
        <f t="shared" si="2"/>
        <v>99.991621388310563</v>
      </c>
    </row>
    <row r="28" spans="1:8" ht="25.5" x14ac:dyDescent="0.2">
      <c r="A28" s="170"/>
      <c r="B28" s="171" t="s">
        <v>154</v>
      </c>
      <c r="C28" s="179">
        <v>46608000</v>
      </c>
      <c r="D28" s="59">
        <v>46608000</v>
      </c>
      <c r="E28" s="60"/>
      <c r="F28" s="54">
        <f t="shared" si="0"/>
        <v>46608000</v>
      </c>
      <c r="G28" s="54">
        <f t="shared" si="1"/>
        <v>0</v>
      </c>
      <c r="H28" s="55">
        <f t="shared" si="2"/>
        <v>100</v>
      </c>
    </row>
    <row r="29" spans="1:8" ht="25.5" x14ac:dyDescent="0.2">
      <c r="A29" s="170"/>
      <c r="B29" s="171" t="s">
        <v>155</v>
      </c>
      <c r="C29" s="179">
        <v>34205000</v>
      </c>
      <c r="D29" s="59">
        <v>34200000</v>
      </c>
      <c r="E29" s="60"/>
      <c r="F29" s="54">
        <f t="shared" si="0"/>
        <v>34200000</v>
      </c>
      <c r="G29" s="54">
        <f t="shared" si="1"/>
        <v>5000</v>
      </c>
      <c r="H29" s="55">
        <f t="shared" si="2"/>
        <v>99.985382254056418</v>
      </c>
    </row>
    <row r="30" spans="1:8" ht="25.5" x14ac:dyDescent="0.2">
      <c r="A30" s="170"/>
      <c r="B30" s="171" t="s">
        <v>156</v>
      </c>
      <c r="C30" s="179">
        <v>35336000</v>
      </c>
      <c r="D30" s="59">
        <v>35335900</v>
      </c>
      <c r="E30" s="60"/>
      <c r="F30" s="54">
        <f t="shared" si="0"/>
        <v>35335900</v>
      </c>
      <c r="G30" s="54">
        <f t="shared" si="1"/>
        <v>100</v>
      </c>
      <c r="H30" s="55">
        <f t="shared" si="2"/>
        <v>99.999717002490371</v>
      </c>
    </row>
    <row r="31" spans="1:8" ht="25.5" x14ac:dyDescent="0.2">
      <c r="A31" s="170"/>
      <c r="B31" s="171" t="s">
        <v>157</v>
      </c>
      <c r="C31" s="179">
        <v>53875000</v>
      </c>
      <c r="D31" s="59">
        <v>43307500</v>
      </c>
      <c r="E31" s="60"/>
      <c r="F31" s="54">
        <f t="shared" si="0"/>
        <v>43307500</v>
      </c>
      <c r="G31" s="54">
        <f t="shared" si="1"/>
        <v>10567500</v>
      </c>
      <c r="H31" s="55">
        <f t="shared" si="2"/>
        <v>80.385150812064964</v>
      </c>
    </row>
    <row r="32" spans="1:8" ht="25.5" x14ac:dyDescent="0.2">
      <c r="A32" s="170"/>
      <c r="B32" s="171" t="s">
        <v>158</v>
      </c>
      <c r="C32" s="179">
        <v>27500000</v>
      </c>
      <c r="D32" s="59">
        <v>27500000</v>
      </c>
      <c r="E32" s="60"/>
      <c r="F32" s="54">
        <f t="shared" si="0"/>
        <v>27500000</v>
      </c>
      <c r="G32" s="54">
        <f t="shared" si="1"/>
        <v>0</v>
      </c>
      <c r="H32" s="55">
        <f t="shared" si="2"/>
        <v>100</v>
      </c>
    </row>
    <row r="33" spans="1:8" ht="25.5" x14ac:dyDescent="0.2">
      <c r="A33" s="170"/>
      <c r="B33" s="171" t="s">
        <v>159</v>
      </c>
      <c r="C33" s="179">
        <v>11332000</v>
      </c>
      <c r="D33" s="62">
        <v>11332000</v>
      </c>
      <c r="E33" s="63"/>
      <c r="F33" s="73">
        <f t="shared" si="0"/>
        <v>11332000</v>
      </c>
      <c r="G33" s="73">
        <f t="shared" si="1"/>
        <v>0</v>
      </c>
      <c r="H33" s="74">
        <f t="shared" si="2"/>
        <v>100</v>
      </c>
    </row>
    <row r="34" spans="1:8" s="109" customFormat="1" x14ac:dyDescent="0.2">
      <c r="A34" s="180" t="s">
        <v>160</v>
      </c>
      <c r="B34" s="181" t="s">
        <v>161</v>
      </c>
      <c r="C34" s="177">
        <f>SUM(C35:C38)</f>
        <v>63186000</v>
      </c>
      <c r="D34" s="178">
        <f>SUM(D35:D38)</f>
        <v>0</v>
      </c>
      <c r="E34" s="178">
        <f>SUM(E35:E38)</f>
        <v>0</v>
      </c>
      <c r="F34" s="107">
        <f t="shared" si="0"/>
        <v>0</v>
      </c>
      <c r="G34" s="107">
        <f t="shared" si="1"/>
        <v>63186000</v>
      </c>
      <c r="H34" s="108">
        <f t="shared" si="2"/>
        <v>0</v>
      </c>
    </row>
    <row r="35" spans="1:8" x14ac:dyDescent="0.2">
      <c r="A35" s="182" t="s">
        <v>162</v>
      </c>
      <c r="B35" s="176" t="s">
        <v>163</v>
      </c>
      <c r="C35" s="112">
        <v>18200000</v>
      </c>
      <c r="D35" s="59"/>
      <c r="E35" s="60"/>
      <c r="F35" s="54">
        <f t="shared" si="0"/>
        <v>0</v>
      </c>
      <c r="G35" s="54">
        <f t="shared" si="1"/>
        <v>18200000</v>
      </c>
      <c r="H35" s="55">
        <f t="shared" si="2"/>
        <v>0</v>
      </c>
    </row>
    <row r="36" spans="1:8" x14ac:dyDescent="0.2">
      <c r="A36" s="182" t="s">
        <v>162</v>
      </c>
      <c r="B36" s="176" t="s">
        <v>164</v>
      </c>
      <c r="C36" s="112">
        <v>30000000</v>
      </c>
      <c r="D36" s="59"/>
      <c r="E36" s="60"/>
      <c r="F36" s="54">
        <f t="shared" si="0"/>
        <v>0</v>
      </c>
      <c r="G36" s="54">
        <f t="shared" si="1"/>
        <v>30000000</v>
      </c>
      <c r="H36" s="55">
        <f t="shared" si="2"/>
        <v>0</v>
      </c>
    </row>
    <row r="37" spans="1:8" x14ac:dyDescent="0.2">
      <c r="A37" s="182" t="s">
        <v>162</v>
      </c>
      <c r="B37" s="176" t="s">
        <v>165</v>
      </c>
      <c r="C37" s="112">
        <v>7000000</v>
      </c>
      <c r="D37" s="59"/>
      <c r="E37" s="60"/>
      <c r="F37" s="54">
        <f t="shared" si="0"/>
        <v>0</v>
      </c>
      <c r="G37" s="54">
        <f t="shared" si="1"/>
        <v>7000000</v>
      </c>
      <c r="H37" s="55">
        <f t="shared" si="2"/>
        <v>0</v>
      </c>
    </row>
    <row r="38" spans="1:8" ht="13.5" thickBot="1" x14ac:dyDescent="0.25">
      <c r="A38" s="182" t="s">
        <v>162</v>
      </c>
      <c r="B38" s="176" t="s">
        <v>166</v>
      </c>
      <c r="C38" s="112">
        <v>7986000</v>
      </c>
      <c r="D38" s="59"/>
      <c r="E38" s="60"/>
      <c r="F38" s="54">
        <f t="shared" si="0"/>
        <v>0</v>
      </c>
      <c r="G38" s="54">
        <f t="shared" si="1"/>
        <v>7986000</v>
      </c>
      <c r="H38" s="55">
        <f t="shared" ref="H38:H101" si="3">(C38-G38)/C38*100</f>
        <v>0</v>
      </c>
    </row>
    <row r="39" spans="1:8" ht="13.5" thickBot="1" x14ac:dyDescent="0.25">
      <c r="A39" s="156" t="s">
        <v>86</v>
      </c>
      <c r="B39" s="157" t="s">
        <v>167</v>
      </c>
      <c r="C39" s="183">
        <f>C40+C54+C68+C82+C96+C109+C123+C137+C188+C200+C215+C229+C152+C179</f>
        <v>3562282000</v>
      </c>
      <c r="D39" s="183">
        <f>D40+D54+D68+D82+D96+D109+D123+D137+D188+D200+D215+D229+D152+D179</f>
        <v>774970400</v>
      </c>
      <c r="E39" s="183">
        <f>E40+E54+E68+E82+E96+E109+E123+E137+E188+E200+E215+E229+E152+E179</f>
        <v>68900000</v>
      </c>
      <c r="F39" s="184">
        <f t="shared" si="0"/>
        <v>843870400</v>
      </c>
      <c r="G39" s="185">
        <f t="shared" si="1"/>
        <v>2718411600</v>
      </c>
      <c r="H39" s="145">
        <f t="shared" si="3"/>
        <v>23.689039778434161</v>
      </c>
    </row>
    <row r="40" spans="1:8" s="47" customFormat="1" ht="13.5" thickBot="1" x14ac:dyDescent="0.25">
      <c r="A40" s="186" t="s">
        <v>130</v>
      </c>
      <c r="B40" s="187" t="s">
        <v>168</v>
      </c>
      <c r="C40" s="188">
        <f>C41+C43+C48+C50</f>
        <v>1639500000</v>
      </c>
      <c r="D40" s="189">
        <f>D41+D43+D48+D50</f>
        <v>0</v>
      </c>
      <c r="E40" s="189">
        <f>E41+E43+E48+E50</f>
        <v>0</v>
      </c>
      <c r="F40" s="190">
        <f t="shared" si="0"/>
        <v>0</v>
      </c>
      <c r="G40" s="191">
        <f t="shared" si="1"/>
        <v>1639500000</v>
      </c>
      <c r="H40" s="165">
        <f t="shared" si="3"/>
        <v>0</v>
      </c>
    </row>
    <row r="41" spans="1:8" s="193" customFormat="1" x14ac:dyDescent="0.2">
      <c r="A41" s="192" t="s">
        <v>132</v>
      </c>
      <c r="B41" s="181" t="s">
        <v>169</v>
      </c>
      <c r="C41" s="126">
        <f>C42</f>
        <v>122500000</v>
      </c>
      <c r="D41" s="126">
        <f>D42</f>
        <v>0</v>
      </c>
      <c r="E41" s="126">
        <f>E42</f>
        <v>0</v>
      </c>
      <c r="F41" s="107">
        <f>D41+E41</f>
        <v>0</v>
      </c>
      <c r="G41" s="107">
        <f>C41-F41</f>
        <v>122500000</v>
      </c>
      <c r="H41" s="108">
        <f t="shared" si="3"/>
        <v>0</v>
      </c>
    </row>
    <row r="42" spans="1:8" s="195" customFormat="1" x14ac:dyDescent="0.2">
      <c r="A42" s="170"/>
      <c r="B42" s="171" t="s">
        <v>170</v>
      </c>
      <c r="C42" s="112">
        <v>122500000</v>
      </c>
      <c r="D42" s="59"/>
      <c r="E42" s="194"/>
      <c r="F42" s="54">
        <f t="shared" si="0"/>
        <v>0</v>
      </c>
      <c r="G42" s="54">
        <f t="shared" si="1"/>
        <v>122500000</v>
      </c>
      <c r="H42" s="55">
        <f t="shared" si="3"/>
        <v>0</v>
      </c>
    </row>
    <row r="43" spans="1:8" s="195" customFormat="1" x14ac:dyDescent="0.2">
      <c r="A43" s="196" t="s">
        <v>140</v>
      </c>
      <c r="B43" s="197" t="s">
        <v>171</v>
      </c>
      <c r="C43" s="198">
        <f>SUM(C44:C47)</f>
        <v>67800000</v>
      </c>
      <c r="D43" s="199">
        <f>SUM(D44:D47)</f>
        <v>0</v>
      </c>
      <c r="E43" s="199">
        <f>SUM(E44:E47)</f>
        <v>0</v>
      </c>
      <c r="F43" s="107">
        <f t="shared" si="0"/>
        <v>0</v>
      </c>
      <c r="G43" s="107">
        <f t="shared" si="1"/>
        <v>67800000</v>
      </c>
      <c r="H43" s="108">
        <f t="shared" si="3"/>
        <v>0</v>
      </c>
    </row>
    <row r="44" spans="1:8" s="195" customFormat="1" x14ac:dyDescent="0.2">
      <c r="A44" s="170"/>
      <c r="B44" s="171" t="s">
        <v>172</v>
      </c>
      <c r="C44" s="112">
        <v>37800000</v>
      </c>
      <c r="D44" s="59"/>
      <c r="E44" s="60"/>
      <c r="F44" s="54">
        <f t="shared" si="0"/>
        <v>0</v>
      </c>
      <c r="G44" s="54">
        <f t="shared" si="1"/>
        <v>37800000</v>
      </c>
      <c r="H44" s="55">
        <f t="shared" si="3"/>
        <v>0</v>
      </c>
    </row>
    <row r="45" spans="1:8" s="195" customFormat="1" x14ac:dyDescent="0.2">
      <c r="A45" s="170"/>
      <c r="B45" s="171" t="s">
        <v>173</v>
      </c>
      <c r="C45" s="112">
        <v>7000000</v>
      </c>
      <c r="D45" s="59"/>
      <c r="E45" s="60"/>
      <c r="F45" s="54">
        <f t="shared" si="0"/>
        <v>0</v>
      </c>
      <c r="G45" s="54">
        <f t="shared" si="1"/>
        <v>7000000</v>
      </c>
      <c r="H45" s="55"/>
    </row>
    <row r="46" spans="1:8" s="195" customFormat="1" x14ac:dyDescent="0.2">
      <c r="A46" s="170"/>
      <c r="B46" s="171" t="s">
        <v>174</v>
      </c>
      <c r="C46" s="112">
        <v>21000000</v>
      </c>
      <c r="D46" s="59"/>
      <c r="E46" s="60"/>
      <c r="F46" s="54">
        <f t="shared" si="0"/>
        <v>0</v>
      </c>
      <c r="G46" s="54">
        <f t="shared" si="1"/>
        <v>21000000</v>
      </c>
      <c r="H46" s="55"/>
    </row>
    <row r="47" spans="1:8" s="195" customFormat="1" x14ac:dyDescent="0.2">
      <c r="A47" s="170"/>
      <c r="B47" s="171" t="s">
        <v>175</v>
      </c>
      <c r="C47" s="112">
        <v>2000000</v>
      </c>
      <c r="D47" s="59"/>
      <c r="E47" s="60"/>
      <c r="F47" s="54">
        <f t="shared" si="0"/>
        <v>0</v>
      </c>
      <c r="G47" s="54">
        <f t="shared" si="1"/>
        <v>2000000</v>
      </c>
      <c r="H47" s="55"/>
    </row>
    <row r="48" spans="1:8" s="195" customFormat="1" x14ac:dyDescent="0.2">
      <c r="A48" s="196" t="s">
        <v>176</v>
      </c>
      <c r="B48" s="197" t="s">
        <v>177</v>
      </c>
      <c r="C48" s="198">
        <f>C49</f>
        <v>7000000</v>
      </c>
      <c r="D48" s="199">
        <f>D49</f>
        <v>0</v>
      </c>
      <c r="E48" s="199">
        <f>E49</f>
        <v>0</v>
      </c>
      <c r="F48" s="107">
        <f t="shared" si="0"/>
        <v>0</v>
      </c>
      <c r="G48" s="107">
        <f t="shared" si="1"/>
        <v>7000000</v>
      </c>
      <c r="H48" s="108">
        <f t="shared" si="3"/>
        <v>0</v>
      </c>
    </row>
    <row r="49" spans="1:8" s="195" customFormat="1" x14ac:dyDescent="0.2">
      <c r="A49" s="170"/>
      <c r="B49" s="171" t="s">
        <v>178</v>
      </c>
      <c r="C49" s="112">
        <v>7000000</v>
      </c>
      <c r="D49" s="59"/>
      <c r="E49" s="60"/>
      <c r="F49" s="54">
        <f t="shared" si="0"/>
        <v>0</v>
      </c>
      <c r="G49" s="54">
        <f t="shared" si="1"/>
        <v>7000000</v>
      </c>
      <c r="H49" s="55">
        <f t="shared" si="3"/>
        <v>0</v>
      </c>
    </row>
    <row r="50" spans="1:8" s="195" customFormat="1" x14ac:dyDescent="0.2">
      <c r="A50" s="196" t="s">
        <v>151</v>
      </c>
      <c r="B50" s="197" t="s">
        <v>179</v>
      </c>
      <c r="C50" s="198">
        <f>SUM(C51:C53)</f>
        <v>1442200000</v>
      </c>
      <c r="D50" s="199">
        <f>SUM(D51:D53)</f>
        <v>0</v>
      </c>
      <c r="E50" s="199">
        <f>SUM(E51:E53)</f>
        <v>0</v>
      </c>
      <c r="F50" s="107">
        <f t="shared" si="0"/>
        <v>0</v>
      </c>
      <c r="G50" s="107">
        <f t="shared" si="1"/>
        <v>1442200000</v>
      </c>
      <c r="H50" s="108">
        <f t="shared" si="3"/>
        <v>0</v>
      </c>
    </row>
    <row r="51" spans="1:8" s="195" customFormat="1" x14ac:dyDescent="0.2">
      <c r="A51" s="170"/>
      <c r="B51" s="171" t="s">
        <v>180</v>
      </c>
      <c r="C51" s="112">
        <v>327200000</v>
      </c>
      <c r="D51" s="59"/>
      <c r="E51" s="60"/>
      <c r="F51" s="54">
        <f t="shared" si="0"/>
        <v>0</v>
      </c>
      <c r="G51" s="54">
        <f t="shared" si="1"/>
        <v>327200000</v>
      </c>
      <c r="H51" s="55">
        <f t="shared" si="3"/>
        <v>0</v>
      </c>
    </row>
    <row r="52" spans="1:8" s="195" customFormat="1" x14ac:dyDescent="0.2">
      <c r="A52" s="170"/>
      <c r="B52" s="171" t="s">
        <v>181</v>
      </c>
      <c r="C52" s="112">
        <v>952500000</v>
      </c>
      <c r="D52" s="59"/>
      <c r="E52" s="60"/>
      <c r="F52" s="54">
        <f t="shared" si="0"/>
        <v>0</v>
      </c>
      <c r="G52" s="54">
        <f t="shared" si="1"/>
        <v>952500000</v>
      </c>
      <c r="H52" s="55">
        <f t="shared" si="3"/>
        <v>0</v>
      </c>
    </row>
    <row r="53" spans="1:8" s="195" customFormat="1" ht="26.25" thickBot="1" x14ac:dyDescent="0.25">
      <c r="A53" s="170"/>
      <c r="B53" s="171" t="s">
        <v>182</v>
      </c>
      <c r="C53" s="112">
        <v>162500000</v>
      </c>
      <c r="D53" s="62"/>
      <c r="E53" s="63"/>
      <c r="F53" s="73">
        <f t="shared" si="0"/>
        <v>0</v>
      </c>
      <c r="G53" s="73">
        <f t="shared" si="1"/>
        <v>162500000</v>
      </c>
      <c r="H53" s="74">
        <f t="shared" si="3"/>
        <v>0</v>
      </c>
    </row>
    <row r="54" spans="1:8" s="47" customFormat="1" ht="13.5" thickBot="1" x14ac:dyDescent="0.25">
      <c r="A54" s="163" t="s">
        <v>88</v>
      </c>
      <c r="B54" s="200" t="s">
        <v>183</v>
      </c>
      <c r="C54" s="99">
        <f>C55+C59+C64</f>
        <v>304556000</v>
      </c>
      <c r="D54" s="100">
        <f>D55+D59+D64</f>
        <v>164288800</v>
      </c>
      <c r="E54" s="100">
        <f>E55+E59+E64</f>
        <v>0</v>
      </c>
      <c r="F54" s="90">
        <f t="shared" si="0"/>
        <v>164288800</v>
      </c>
      <c r="G54" s="164">
        <f t="shared" si="1"/>
        <v>140267200</v>
      </c>
      <c r="H54" s="165">
        <f t="shared" si="3"/>
        <v>53.943708217864696</v>
      </c>
    </row>
    <row r="55" spans="1:8" x14ac:dyDescent="0.2">
      <c r="A55" s="192" t="s">
        <v>132</v>
      </c>
      <c r="B55" s="181" t="s">
        <v>169</v>
      </c>
      <c r="C55" s="201">
        <f>SUM(C56:C58)</f>
        <v>102336000</v>
      </c>
      <c r="D55" s="202">
        <f>SUM(D56:D58)</f>
        <v>95038800</v>
      </c>
      <c r="E55" s="202">
        <f>SUM(E56:E58)</f>
        <v>0</v>
      </c>
      <c r="F55" s="107">
        <f t="shared" si="0"/>
        <v>95038800</v>
      </c>
      <c r="G55" s="107">
        <f t="shared" si="1"/>
        <v>7297200</v>
      </c>
      <c r="H55" s="108">
        <f t="shared" si="3"/>
        <v>92.869371482176348</v>
      </c>
    </row>
    <row r="56" spans="1:8" x14ac:dyDescent="0.2">
      <c r="A56" s="170"/>
      <c r="B56" s="171" t="s">
        <v>184</v>
      </c>
      <c r="C56" s="112">
        <v>48000000</v>
      </c>
      <c r="D56" s="59">
        <v>47976800</v>
      </c>
      <c r="E56" s="60"/>
      <c r="F56" s="54">
        <f t="shared" si="0"/>
        <v>47976800</v>
      </c>
      <c r="G56" s="54">
        <f t="shared" si="1"/>
        <v>23200</v>
      </c>
      <c r="H56" s="55">
        <f t="shared" si="3"/>
        <v>99.951666666666668</v>
      </c>
    </row>
    <row r="57" spans="1:8" x14ac:dyDescent="0.2">
      <c r="A57" s="170"/>
      <c r="B57" s="171" t="s">
        <v>185</v>
      </c>
      <c r="C57" s="112">
        <v>48000000</v>
      </c>
      <c r="D57" s="59">
        <v>41850000</v>
      </c>
      <c r="E57" s="60"/>
      <c r="F57" s="54">
        <f t="shared" si="0"/>
        <v>41850000</v>
      </c>
      <c r="G57" s="54">
        <f t="shared" si="1"/>
        <v>6150000</v>
      </c>
      <c r="H57" s="55">
        <f t="shared" si="3"/>
        <v>87.1875</v>
      </c>
    </row>
    <row r="58" spans="1:8" x14ac:dyDescent="0.2">
      <c r="A58" s="170"/>
      <c r="B58" s="171" t="s">
        <v>186</v>
      </c>
      <c r="C58" s="112">
        <v>6336000</v>
      </c>
      <c r="D58" s="59">
        <v>5212000</v>
      </c>
      <c r="E58" s="60"/>
      <c r="F58" s="54">
        <f t="shared" si="0"/>
        <v>5212000</v>
      </c>
      <c r="G58" s="54">
        <f t="shared" si="1"/>
        <v>1124000</v>
      </c>
      <c r="H58" s="55">
        <f t="shared" si="3"/>
        <v>82.26010101010101</v>
      </c>
    </row>
    <row r="59" spans="1:8" x14ac:dyDescent="0.2">
      <c r="A59" s="196" t="s">
        <v>140</v>
      </c>
      <c r="B59" s="197" t="s">
        <v>171</v>
      </c>
      <c r="C59" s="198">
        <f>SUM(C60:C63)</f>
        <v>107120000</v>
      </c>
      <c r="D59" s="199">
        <f>SUM(D60:D63)</f>
        <v>56500000</v>
      </c>
      <c r="E59" s="199">
        <f>SUM(E60:E63)</f>
        <v>0</v>
      </c>
      <c r="F59" s="107">
        <f t="shared" si="0"/>
        <v>56500000</v>
      </c>
      <c r="G59" s="107">
        <f t="shared" si="1"/>
        <v>50620000</v>
      </c>
      <c r="H59" s="108">
        <f t="shared" si="3"/>
        <v>52.744585511575806</v>
      </c>
    </row>
    <row r="60" spans="1:8" x14ac:dyDescent="0.2">
      <c r="A60" s="170"/>
      <c r="B60" s="171" t="s">
        <v>187</v>
      </c>
      <c r="C60" s="112">
        <v>5520000</v>
      </c>
      <c r="D60" s="59">
        <v>2760000</v>
      </c>
      <c r="E60" s="60"/>
      <c r="F60" s="54">
        <f t="shared" si="0"/>
        <v>2760000</v>
      </c>
      <c r="G60" s="54">
        <f t="shared" si="1"/>
        <v>2760000</v>
      </c>
      <c r="H60" s="55">
        <f t="shared" si="3"/>
        <v>50</v>
      </c>
    </row>
    <row r="61" spans="1:8" x14ac:dyDescent="0.2">
      <c r="A61" s="170"/>
      <c r="B61" s="171" t="s">
        <v>188</v>
      </c>
      <c r="C61" s="112">
        <v>3200000</v>
      </c>
      <c r="D61" s="59">
        <v>3000000</v>
      </c>
      <c r="E61" s="60"/>
      <c r="F61" s="54">
        <f t="shared" si="0"/>
        <v>3000000</v>
      </c>
      <c r="G61" s="54">
        <f t="shared" si="1"/>
        <v>200000</v>
      </c>
      <c r="H61" s="55">
        <f t="shared" si="3"/>
        <v>93.75</v>
      </c>
    </row>
    <row r="62" spans="1:8" x14ac:dyDescent="0.2">
      <c r="A62" s="170"/>
      <c r="B62" s="171" t="s">
        <v>189</v>
      </c>
      <c r="C62" s="112">
        <v>84000000</v>
      </c>
      <c r="D62" s="59">
        <v>42000000</v>
      </c>
      <c r="E62" s="60"/>
      <c r="F62" s="54">
        <f t="shared" si="0"/>
        <v>42000000</v>
      </c>
      <c r="G62" s="54">
        <f t="shared" si="1"/>
        <v>42000000</v>
      </c>
      <c r="H62" s="55">
        <f t="shared" si="3"/>
        <v>50</v>
      </c>
    </row>
    <row r="63" spans="1:8" x14ac:dyDescent="0.2">
      <c r="A63" s="170"/>
      <c r="B63" s="171" t="s">
        <v>190</v>
      </c>
      <c r="C63" s="112">
        <v>14400000</v>
      </c>
      <c r="D63" s="59">
        <v>8740000</v>
      </c>
      <c r="E63" s="60"/>
      <c r="F63" s="54">
        <f t="shared" si="0"/>
        <v>8740000</v>
      </c>
      <c r="G63" s="54">
        <f t="shared" si="1"/>
        <v>5660000</v>
      </c>
      <c r="H63" s="55">
        <f t="shared" si="3"/>
        <v>60.694444444444443</v>
      </c>
    </row>
    <row r="64" spans="1:8" x14ac:dyDescent="0.2">
      <c r="A64" s="196" t="s">
        <v>176</v>
      </c>
      <c r="B64" s="197" t="s">
        <v>177</v>
      </c>
      <c r="C64" s="198">
        <f>C65+C66+C67</f>
        <v>95100000</v>
      </c>
      <c r="D64" s="198">
        <f>D65+D66+D67</f>
        <v>12750000</v>
      </c>
      <c r="E64" s="198">
        <f>E65+E66+E67</f>
        <v>0</v>
      </c>
      <c r="F64" s="198">
        <f>F65+F66+F67</f>
        <v>12750000</v>
      </c>
      <c r="G64" s="107">
        <f t="shared" si="1"/>
        <v>82350000</v>
      </c>
      <c r="H64" s="108">
        <f t="shared" si="3"/>
        <v>13.406940063091483</v>
      </c>
    </row>
    <row r="65" spans="1:8" x14ac:dyDescent="0.2">
      <c r="A65" s="170"/>
      <c r="B65" s="171" t="s">
        <v>191</v>
      </c>
      <c r="C65" s="112">
        <v>600000</v>
      </c>
      <c r="D65" s="59">
        <v>150000</v>
      </c>
      <c r="E65" s="60"/>
      <c r="F65" s="54">
        <f t="shared" si="0"/>
        <v>150000</v>
      </c>
      <c r="G65" s="54">
        <f t="shared" si="1"/>
        <v>450000</v>
      </c>
      <c r="H65" s="55">
        <f t="shared" si="3"/>
        <v>25</v>
      </c>
    </row>
    <row r="66" spans="1:8" x14ac:dyDescent="0.2">
      <c r="A66" s="170"/>
      <c r="B66" s="171" t="s">
        <v>192</v>
      </c>
      <c r="C66" s="112">
        <v>25200000</v>
      </c>
      <c r="D66" s="203">
        <v>12600000</v>
      </c>
      <c r="E66" s="204"/>
      <c r="F66" s="73">
        <f t="shared" si="0"/>
        <v>12600000</v>
      </c>
      <c r="G66" s="73">
        <f t="shared" si="1"/>
        <v>12600000</v>
      </c>
      <c r="H66" s="74">
        <f t="shared" si="3"/>
        <v>50</v>
      </c>
    </row>
    <row r="67" spans="1:8" ht="13.5" thickBot="1" x14ac:dyDescent="0.25">
      <c r="A67" s="205"/>
      <c r="B67" s="176" t="s">
        <v>193</v>
      </c>
      <c r="C67" s="112">
        <v>69300000</v>
      </c>
      <c r="D67" s="203"/>
      <c r="E67" s="204"/>
      <c r="F67" s="73">
        <f t="shared" si="0"/>
        <v>0</v>
      </c>
      <c r="G67" s="73">
        <f t="shared" si="1"/>
        <v>69300000</v>
      </c>
      <c r="H67" s="74">
        <f t="shared" si="3"/>
        <v>0</v>
      </c>
    </row>
    <row r="68" spans="1:8" s="47" customFormat="1" ht="13.5" thickBot="1" x14ac:dyDescent="0.25">
      <c r="A68" s="163" t="s">
        <v>111</v>
      </c>
      <c r="B68" s="206" t="s">
        <v>194</v>
      </c>
      <c r="C68" s="207">
        <f>C69+C74+C79</f>
        <v>335940000</v>
      </c>
      <c r="D68" s="208">
        <f>D69+D74+D79</f>
        <v>0</v>
      </c>
      <c r="E68" s="208">
        <f>E69+E74+E79</f>
        <v>68900000</v>
      </c>
      <c r="F68" s="90">
        <f t="shared" si="0"/>
        <v>68900000</v>
      </c>
      <c r="G68" s="164">
        <f t="shared" si="1"/>
        <v>267040000</v>
      </c>
      <c r="H68" s="143">
        <f t="shared" si="3"/>
        <v>20.509614812168838</v>
      </c>
    </row>
    <row r="69" spans="1:8" x14ac:dyDescent="0.2">
      <c r="A69" s="192" t="s">
        <v>132</v>
      </c>
      <c r="B69" s="181" t="s">
        <v>169</v>
      </c>
      <c r="C69" s="201">
        <f>SUM(C70:C73)</f>
        <v>71780000</v>
      </c>
      <c r="D69" s="202">
        <f>SUM(D70:D73)</f>
        <v>0</v>
      </c>
      <c r="E69" s="202">
        <f>SUM(E70:E73)</f>
        <v>68900000</v>
      </c>
      <c r="F69" s="107">
        <f t="shared" si="0"/>
        <v>68900000</v>
      </c>
      <c r="G69" s="107">
        <f t="shared" si="1"/>
        <v>2880000</v>
      </c>
      <c r="H69" s="108">
        <f t="shared" si="3"/>
        <v>95.987740317637233</v>
      </c>
    </row>
    <row r="70" spans="1:8" x14ac:dyDescent="0.2">
      <c r="A70" s="209"/>
      <c r="B70" s="176" t="s">
        <v>195</v>
      </c>
      <c r="C70" s="112">
        <v>2880000</v>
      </c>
      <c r="D70" s="59"/>
      <c r="E70" s="60"/>
      <c r="F70" s="54">
        <f t="shared" si="0"/>
        <v>0</v>
      </c>
      <c r="G70" s="54">
        <f t="shared" si="1"/>
        <v>2880000</v>
      </c>
      <c r="H70" s="55">
        <f t="shared" si="3"/>
        <v>0</v>
      </c>
    </row>
    <row r="71" spans="1:8" x14ac:dyDescent="0.2">
      <c r="A71" s="170"/>
      <c r="B71" s="171" t="s">
        <v>184</v>
      </c>
      <c r="C71" s="112">
        <v>21100000</v>
      </c>
      <c r="D71" s="59"/>
      <c r="E71" s="60">
        <v>21100000</v>
      </c>
      <c r="F71" s="54">
        <f t="shared" si="0"/>
        <v>21100000</v>
      </c>
      <c r="G71" s="54">
        <f t="shared" si="1"/>
        <v>0</v>
      </c>
      <c r="H71" s="55">
        <f t="shared" si="3"/>
        <v>100</v>
      </c>
    </row>
    <row r="72" spans="1:8" x14ac:dyDescent="0.2">
      <c r="A72" s="170"/>
      <c r="B72" s="171" t="s">
        <v>185</v>
      </c>
      <c r="C72" s="112">
        <v>45000000</v>
      </c>
      <c r="D72" s="59"/>
      <c r="E72" s="60">
        <v>45000000</v>
      </c>
      <c r="F72" s="54">
        <f t="shared" ref="F72:F135" si="4">D72+E72</f>
        <v>45000000</v>
      </c>
      <c r="G72" s="54">
        <f t="shared" ref="G72:G135" si="5">C72-F72</f>
        <v>0</v>
      </c>
      <c r="H72" s="55">
        <f t="shared" si="3"/>
        <v>100</v>
      </c>
    </row>
    <row r="73" spans="1:8" x14ac:dyDescent="0.2">
      <c r="A73" s="209"/>
      <c r="B73" s="176" t="s">
        <v>186</v>
      </c>
      <c r="C73" s="112">
        <v>2800000</v>
      </c>
      <c r="D73" s="59"/>
      <c r="E73" s="60">
        <v>2800000</v>
      </c>
      <c r="F73" s="54">
        <f t="shared" si="4"/>
        <v>2800000</v>
      </c>
      <c r="G73" s="54">
        <f t="shared" si="5"/>
        <v>0</v>
      </c>
      <c r="H73" s="55">
        <f t="shared" si="3"/>
        <v>100</v>
      </c>
    </row>
    <row r="74" spans="1:8" x14ac:dyDescent="0.2">
      <c r="A74" s="192" t="s">
        <v>140</v>
      </c>
      <c r="B74" s="181" t="s">
        <v>171</v>
      </c>
      <c r="C74" s="198">
        <f>SUM(C75:C78)</f>
        <v>211360000</v>
      </c>
      <c r="D74" s="199">
        <f>SUM(D75:D78)</f>
        <v>0</v>
      </c>
      <c r="E74" s="199">
        <f>SUM(E75:E78)</f>
        <v>0</v>
      </c>
      <c r="F74" s="107">
        <f t="shared" si="4"/>
        <v>0</v>
      </c>
      <c r="G74" s="107">
        <f t="shared" si="5"/>
        <v>211360000</v>
      </c>
      <c r="H74" s="108">
        <f t="shared" si="3"/>
        <v>0</v>
      </c>
    </row>
    <row r="75" spans="1:8" x14ac:dyDescent="0.2">
      <c r="A75" s="209"/>
      <c r="B75" s="176" t="s">
        <v>187</v>
      </c>
      <c r="C75" s="112">
        <v>7360000</v>
      </c>
      <c r="D75" s="59"/>
      <c r="E75" s="60"/>
      <c r="F75" s="54">
        <f t="shared" si="4"/>
        <v>0</v>
      </c>
      <c r="G75" s="54">
        <f t="shared" si="5"/>
        <v>7360000</v>
      </c>
      <c r="H75" s="55">
        <f t="shared" si="3"/>
        <v>0</v>
      </c>
    </row>
    <row r="76" spans="1:8" x14ac:dyDescent="0.2">
      <c r="A76" s="209"/>
      <c r="B76" s="176" t="s">
        <v>188</v>
      </c>
      <c r="C76" s="112">
        <v>4000000</v>
      </c>
      <c r="D76" s="59"/>
      <c r="E76" s="60"/>
      <c r="F76" s="54">
        <f t="shared" si="4"/>
        <v>0</v>
      </c>
      <c r="G76" s="54">
        <f t="shared" si="5"/>
        <v>4000000</v>
      </c>
      <c r="H76" s="55">
        <f t="shared" si="3"/>
        <v>0</v>
      </c>
    </row>
    <row r="77" spans="1:8" x14ac:dyDescent="0.2">
      <c r="A77" s="209"/>
      <c r="B77" s="176" t="s">
        <v>189</v>
      </c>
      <c r="C77" s="112">
        <v>168000000</v>
      </c>
      <c r="D77" s="59"/>
      <c r="E77" s="60"/>
      <c r="F77" s="54">
        <f t="shared" si="4"/>
        <v>0</v>
      </c>
      <c r="G77" s="54">
        <f t="shared" si="5"/>
        <v>168000000</v>
      </c>
      <c r="H77" s="55">
        <f t="shared" si="3"/>
        <v>0</v>
      </c>
    </row>
    <row r="78" spans="1:8" x14ac:dyDescent="0.2">
      <c r="A78" s="209"/>
      <c r="B78" s="176" t="s">
        <v>190</v>
      </c>
      <c r="C78" s="112">
        <v>32000000</v>
      </c>
      <c r="D78" s="59"/>
      <c r="E78" s="60"/>
      <c r="F78" s="54">
        <f t="shared" si="4"/>
        <v>0</v>
      </c>
      <c r="G78" s="54">
        <f t="shared" si="5"/>
        <v>32000000</v>
      </c>
      <c r="H78" s="55">
        <f t="shared" si="3"/>
        <v>0</v>
      </c>
    </row>
    <row r="79" spans="1:8" x14ac:dyDescent="0.2">
      <c r="A79" s="192" t="s">
        <v>176</v>
      </c>
      <c r="B79" s="181" t="s">
        <v>177</v>
      </c>
      <c r="C79" s="198">
        <f>C80+C81</f>
        <v>52800000</v>
      </c>
      <c r="D79" s="199">
        <f>D80+D81</f>
        <v>0</v>
      </c>
      <c r="E79" s="199">
        <f>E80+E81</f>
        <v>0</v>
      </c>
      <c r="F79" s="107">
        <f t="shared" si="4"/>
        <v>0</v>
      </c>
      <c r="G79" s="107">
        <f t="shared" si="5"/>
        <v>52800000</v>
      </c>
      <c r="H79" s="108"/>
    </row>
    <row r="80" spans="1:8" x14ac:dyDescent="0.2">
      <c r="A80" s="209"/>
      <c r="B80" s="176" t="s">
        <v>191</v>
      </c>
      <c r="C80" s="112">
        <v>2400000</v>
      </c>
      <c r="D80" s="59"/>
      <c r="E80" s="60"/>
      <c r="F80" s="54">
        <f t="shared" si="4"/>
        <v>0</v>
      </c>
      <c r="G80" s="54">
        <f t="shared" si="5"/>
        <v>2400000</v>
      </c>
      <c r="H80" s="55"/>
    </row>
    <row r="81" spans="1:8" ht="13.5" thickBot="1" x14ac:dyDescent="0.25">
      <c r="A81" s="210"/>
      <c r="B81" s="211" t="s">
        <v>192</v>
      </c>
      <c r="C81" s="112">
        <v>50400000</v>
      </c>
      <c r="D81" s="83"/>
      <c r="E81" s="73"/>
      <c r="F81" s="73">
        <f t="shared" si="4"/>
        <v>0</v>
      </c>
      <c r="G81" s="73">
        <f t="shared" si="5"/>
        <v>50400000</v>
      </c>
      <c r="H81" s="74"/>
    </row>
    <row r="82" spans="1:8" s="219" customFormat="1" ht="13.5" thickBot="1" x14ac:dyDescent="0.25">
      <c r="A82" s="212" t="s">
        <v>196</v>
      </c>
      <c r="B82" s="213" t="s">
        <v>197</v>
      </c>
      <c r="C82" s="214">
        <f>C83+C88+C93</f>
        <v>210615000</v>
      </c>
      <c r="D82" s="215">
        <f>D83+D88+D93</f>
        <v>52925000</v>
      </c>
      <c r="E82" s="215">
        <f>E83+E88+E93</f>
        <v>0</v>
      </c>
      <c r="F82" s="216">
        <f t="shared" si="4"/>
        <v>52925000</v>
      </c>
      <c r="G82" s="217">
        <f t="shared" si="5"/>
        <v>157690000</v>
      </c>
      <c r="H82" s="218">
        <f t="shared" si="3"/>
        <v>25.128789497424208</v>
      </c>
    </row>
    <row r="83" spans="1:8" x14ac:dyDescent="0.2">
      <c r="A83" s="220" t="s">
        <v>132</v>
      </c>
      <c r="B83" s="221" t="s">
        <v>169</v>
      </c>
      <c r="C83" s="201">
        <f>SUM(C84:C87)</f>
        <v>55815000</v>
      </c>
      <c r="D83" s="202">
        <f>SUM(D84:D87)</f>
        <v>13305000</v>
      </c>
      <c r="E83" s="202">
        <f>SUM(E84:E87)</f>
        <v>0</v>
      </c>
      <c r="F83" s="107">
        <f t="shared" si="4"/>
        <v>13305000</v>
      </c>
      <c r="G83" s="107">
        <f t="shared" si="5"/>
        <v>42510000</v>
      </c>
      <c r="H83" s="108">
        <f t="shared" si="3"/>
        <v>23.837678043536684</v>
      </c>
    </row>
    <row r="84" spans="1:8" x14ac:dyDescent="0.2">
      <c r="A84" s="170"/>
      <c r="B84" s="171" t="s">
        <v>195</v>
      </c>
      <c r="C84" s="112">
        <v>840000</v>
      </c>
      <c r="D84" s="59">
        <v>900000</v>
      </c>
      <c r="E84" s="60"/>
      <c r="F84" s="54">
        <f t="shared" si="4"/>
        <v>900000</v>
      </c>
      <c r="G84" s="54">
        <f t="shared" si="5"/>
        <v>-60000</v>
      </c>
      <c r="H84" s="55">
        <f t="shared" si="3"/>
        <v>107.14285714285714</v>
      </c>
    </row>
    <row r="85" spans="1:8" x14ac:dyDescent="0.2">
      <c r="A85" s="170"/>
      <c r="B85" s="171" t="s">
        <v>184</v>
      </c>
      <c r="C85" s="112">
        <v>13850000</v>
      </c>
      <c r="D85" s="59"/>
      <c r="E85" s="60"/>
      <c r="F85" s="54">
        <f t="shared" si="4"/>
        <v>0</v>
      </c>
      <c r="G85" s="54">
        <f t="shared" si="5"/>
        <v>13850000</v>
      </c>
      <c r="H85" s="55">
        <f t="shared" si="3"/>
        <v>0</v>
      </c>
    </row>
    <row r="86" spans="1:8" x14ac:dyDescent="0.2">
      <c r="A86" s="170"/>
      <c r="B86" s="171" t="s">
        <v>185</v>
      </c>
      <c r="C86" s="112">
        <v>38125000</v>
      </c>
      <c r="D86" s="59">
        <v>10125000</v>
      </c>
      <c r="E86" s="60"/>
      <c r="F86" s="54">
        <f t="shared" si="4"/>
        <v>10125000</v>
      </c>
      <c r="G86" s="54">
        <f t="shared" si="5"/>
        <v>28000000</v>
      </c>
      <c r="H86" s="55">
        <f t="shared" si="3"/>
        <v>26.557377049180324</v>
      </c>
    </row>
    <row r="87" spans="1:8" x14ac:dyDescent="0.2">
      <c r="A87" s="170"/>
      <c r="B87" s="171" t="s">
        <v>186</v>
      </c>
      <c r="C87" s="112">
        <v>3000000</v>
      </c>
      <c r="D87" s="59">
        <v>2280000</v>
      </c>
      <c r="E87" s="60"/>
      <c r="F87" s="54">
        <f t="shared" si="4"/>
        <v>2280000</v>
      </c>
      <c r="G87" s="54">
        <f t="shared" si="5"/>
        <v>720000</v>
      </c>
      <c r="H87" s="55">
        <f t="shared" si="3"/>
        <v>76</v>
      </c>
    </row>
    <row r="88" spans="1:8" x14ac:dyDescent="0.2">
      <c r="A88" s="196" t="s">
        <v>140</v>
      </c>
      <c r="B88" s="197" t="s">
        <v>171</v>
      </c>
      <c r="C88" s="222">
        <f>SUM(C89:C92)</f>
        <v>102600000</v>
      </c>
      <c r="D88" s="223">
        <f>SUM(D89:D92)</f>
        <v>29870000</v>
      </c>
      <c r="E88" s="223">
        <f>SUM(E89:E92)</f>
        <v>0</v>
      </c>
      <c r="F88" s="224">
        <f t="shared" si="4"/>
        <v>29870000</v>
      </c>
      <c r="G88" s="224">
        <f t="shared" si="5"/>
        <v>72730000</v>
      </c>
      <c r="H88" s="225">
        <f t="shared" si="3"/>
        <v>29.113060428849902</v>
      </c>
    </row>
    <row r="89" spans="1:8" x14ac:dyDescent="0.2">
      <c r="A89" s="170"/>
      <c r="B89" s="171" t="s">
        <v>188</v>
      </c>
      <c r="C89" s="112">
        <v>3200000</v>
      </c>
      <c r="D89" s="59"/>
      <c r="E89" s="60"/>
      <c r="F89" s="54">
        <f t="shared" si="4"/>
        <v>0</v>
      </c>
      <c r="G89" s="54">
        <f t="shared" si="5"/>
        <v>3200000</v>
      </c>
      <c r="H89" s="55">
        <f t="shared" si="3"/>
        <v>0</v>
      </c>
    </row>
    <row r="90" spans="1:8" x14ac:dyDescent="0.2">
      <c r="A90" s="170"/>
      <c r="B90" s="171" t="s">
        <v>189</v>
      </c>
      <c r="C90" s="112">
        <v>78400000</v>
      </c>
      <c r="D90" s="59">
        <v>25200000</v>
      </c>
      <c r="E90" s="60"/>
      <c r="F90" s="54">
        <f t="shared" si="4"/>
        <v>25200000</v>
      </c>
      <c r="G90" s="54">
        <f t="shared" si="5"/>
        <v>53200000</v>
      </c>
      <c r="H90" s="55">
        <f t="shared" si="3"/>
        <v>32.142857142857146</v>
      </c>
    </row>
    <row r="91" spans="1:8" x14ac:dyDescent="0.2">
      <c r="A91" s="170"/>
      <c r="B91" s="171" t="s">
        <v>187</v>
      </c>
      <c r="C91" s="112">
        <v>6440000</v>
      </c>
      <c r="D91" s="59">
        <v>1380000</v>
      </c>
      <c r="E91" s="60"/>
      <c r="F91" s="54">
        <f t="shared" si="4"/>
        <v>1380000</v>
      </c>
      <c r="G91" s="54">
        <f t="shared" si="5"/>
        <v>5060000</v>
      </c>
      <c r="H91" s="55">
        <f t="shared" si="3"/>
        <v>21.428571428571427</v>
      </c>
    </row>
    <row r="92" spans="1:8" x14ac:dyDescent="0.2">
      <c r="A92" s="170"/>
      <c r="B92" s="171" t="s">
        <v>190</v>
      </c>
      <c r="C92" s="112">
        <v>14560000</v>
      </c>
      <c r="D92" s="59">
        <v>3290000</v>
      </c>
      <c r="E92" s="60"/>
      <c r="F92" s="54">
        <f t="shared" si="4"/>
        <v>3290000</v>
      </c>
      <c r="G92" s="54">
        <f t="shared" si="5"/>
        <v>11270000</v>
      </c>
      <c r="H92" s="55">
        <f t="shared" si="3"/>
        <v>22.596153846153847</v>
      </c>
    </row>
    <row r="93" spans="1:8" x14ac:dyDescent="0.2">
      <c r="A93" s="196" t="s">
        <v>176</v>
      </c>
      <c r="B93" s="197" t="s">
        <v>177</v>
      </c>
      <c r="C93" s="198">
        <f>C94+C95</f>
        <v>52200000</v>
      </c>
      <c r="D93" s="199">
        <f>D94+D95</f>
        <v>9750000</v>
      </c>
      <c r="E93" s="199">
        <f>E94+E95</f>
        <v>0</v>
      </c>
      <c r="F93" s="107">
        <f t="shared" si="4"/>
        <v>9750000</v>
      </c>
      <c r="G93" s="107">
        <f t="shared" si="5"/>
        <v>42450000</v>
      </c>
      <c r="H93" s="108"/>
    </row>
    <row r="94" spans="1:8" x14ac:dyDescent="0.2">
      <c r="A94" s="170"/>
      <c r="B94" s="226" t="s">
        <v>192</v>
      </c>
      <c r="C94" s="112">
        <v>50400000</v>
      </c>
      <c r="D94" s="59">
        <v>9750000</v>
      </c>
      <c r="E94" s="60"/>
      <c r="F94" s="54">
        <f t="shared" si="4"/>
        <v>9750000</v>
      </c>
      <c r="G94" s="54">
        <f t="shared" si="5"/>
        <v>40650000</v>
      </c>
      <c r="H94" s="55"/>
    </row>
    <row r="95" spans="1:8" ht="13.5" thickBot="1" x14ac:dyDescent="0.25">
      <c r="A95" s="227"/>
      <c r="B95" s="176" t="s">
        <v>191</v>
      </c>
      <c r="C95" s="112">
        <v>1800000</v>
      </c>
      <c r="D95" s="83"/>
      <c r="E95" s="73"/>
      <c r="F95" s="73">
        <f t="shared" si="4"/>
        <v>0</v>
      </c>
      <c r="G95" s="73">
        <f t="shared" si="5"/>
        <v>1800000</v>
      </c>
      <c r="H95" s="74"/>
    </row>
    <row r="96" spans="1:8" s="219" customFormat="1" ht="13.5" thickBot="1" x14ac:dyDescent="0.25">
      <c r="A96" s="228" t="s">
        <v>198</v>
      </c>
      <c r="B96" s="213" t="s">
        <v>199</v>
      </c>
      <c r="C96" s="214">
        <f>C97+C101+C106</f>
        <v>149940000</v>
      </c>
      <c r="D96" s="215">
        <f>D97+D101+D106</f>
        <v>64238800</v>
      </c>
      <c r="E96" s="215">
        <f>E97+E101+E106</f>
        <v>0</v>
      </c>
      <c r="F96" s="216">
        <f t="shared" si="4"/>
        <v>64238800</v>
      </c>
      <c r="G96" s="218">
        <f t="shared" si="5"/>
        <v>85701200</v>
      </c>
      <c r="H96" s="229">
        <f t="shared" si="3"/>
        <v>42.843003868213955</v>
      </c>
    </row>
    <row r="97" spans="1:8" x14ac:dyDescent="0.2">
      <c r="A97" s="220" t="s">
        <v>132</v>
      </c>
      <c r="B97" s="221" t="s">
        <v>169</v>
      </c>
      <c r="C97" s="201">
        <f>SUM(C98:C100)</f>
        <v>49660000</v>
      </c>
      <c r="D97" s="202">
        <f>SUM(D98:D100)</f>
        <v>24228800</v>
      </c>
      <c r="E97" s="202">
        <f>SUM(E98:E100)</f>
        <v>0</v>
      </c>
      <c r="F97" s="107">
        <f t="shared" si="4"/>
        <v>24228800</v>
      </c>
      <c r="G97" s="107">
        <f t="shared" si="5"/>
        <v>25431200</v>
      </c>
      <c r="H97" s="108">
        <f t="shared" si="3"/>
        <v>48.789367700362462</v>
      </c>
    </row>
    <row r="98" spans="1:8" x14ac:dyDescent="0.2">
      <c r="A98" s="170"/>
      <c r="B98" s="171" t="s">
        <v>184</v>
      </c>
      <c r="C98" s="112">
        <v>18500000</v>
      </c>
      <c r="D98" s="59"/>
      <c r="E98" s="60"/>
      <c r="F98" s="54">
        <f t="shared" si="4"/>
        <v>0</v>
      </c>
      <c r="G98" s="54">
        <f t="shared" si="5"/>
        <v>18500000</v>
      </c>
      <c r="H98" s="55">
        <f t="shared" si="3"/>
        <v>0</v>
      </c>
    </row>
    <row r="99" spans="1:8" x14ac:dyDescent="0.2">
      <c r="A99" s="170"/>
      <c r="B99" s="171" t="s">
        <v>185</v>
      </c>
      <c r="C99" s="112">
        <v>25000000</v>
      </c>
      <c r="D99" s="59">
        <v>21000000</v>
      </c>
      <c r="E99" s="60"/>
      <c r="F99" s="54">
        <f t="shared" si="4"/>
        <v>21000000</v>
      </c>
      <c r="G99" s="54">
        <f t="shared" si="5"/>
        <v>4000000</v>
      </c>
      <c r="H99" s="55">
        <f t="shared" si="3"/>
        <v>84</v>
      </c>
    </row>
    <row r="100" spans="1:8" x14ac:dyDescent="0.2">
      <c r="A100" s="170"/>
      <c r="B100" s="171" t="s">
        <v>186</v>
      </c>
      <c r="C100" s="112">
        <v>6160000</v>
      </c>
      <c r="D100" s="59">
        <v>3228800</v>
      </c>
      <c r="E100" s="60"/>
      <c r="F100" s="54">
        <f t="shared" si="4"/>
        <v>3228800</v>
      </c>
      <c r="G100" s="54">
        <f t="shared" si="5"/>
        <v>2931200</v>
      </c>
      <c r="H100" s="55">
        <f t="shared" si="3"/>
        <v>52.415584415584412</v>
      </c>
    </row>
    <row r="101" spans="1:8" x14ac:dyDescent="0.2">
      <c r="A101" s="196" t="s">
        <v>140</v>
      </c>
      <c r="B101" s="197" t="s">
        <v>171</v>
      </c>
      <c r="C101" s="198">
        <f>SUM(C102:C105)</f>
        <v>66080000</v>
      </c>
      <c r="D101" s="199">
        <f>SUM(D102:D105)</f>
        <v>31460000</v>
      </c>
      <c r="E101" s="199">
        <f>SUM(E102:E105)</f>
        <v>0</v>
      </c>
      <c r="F101" s="107">
        <f t="shared" si="4"/>
        <v>31460000</v>
      </c>
      <c r="G101" s="107">
        <f t="shared" si="5"/>
        <v>34620000</v>
      </c>
      <c r="H101" s="108">
        <f t="shared" si="3"/>
        <v>47.608958837772398</v>
      </c>
    </row>
    <row r="102" spans="1:8" x14ac:dyDescent="0.2">
      <c r="A102" s="170"/>
      <c r="B102" s="171" t="s">
        <v>188</v>
      </c>
      <c r="C102" s="112">
        <v>1600000</v>
      </c>
      <c r="D102" s="59">
        <v>600000</v>
      </c>
      <c r="E102" s="60"/>
      <c r="F102" s="54">
        <f t="shared" si="4"/>
        <v>600000</v>
      </c>
      <c r="G102" s="54">
        <f t="shared" si="5"/>
        <v>1000000</v>
      </c>
      <c r="H102" s="55">
        <f t="shared" ref="H102:H165" si="6">(C102-G102)/C102*100</f>
        <v>37.5</v>
      </c>
    </row>
    <row r="103" spans="1:8" x14ac:dyDescent="0.2">
      <c r="A103" s="170"/>
      <c r="B103" s="171" t="s">
        <v>189</v>
      </c>
      <c r="C103" s="112">
        <v>44800000</v>
      </c>
      <c r="D103" s="59">
        <v>28000000</v>
      </c>
      <c r="E103" s="60"/>
      <c r="F103" s="54">
        <f t="shared" si="4"/>
        <v>28000000</v>
      </c>
      <c r="G103" s="54">
        <f t="shared" si="5"/>
        <v>16800000</v>
      </c>
      <c r="H103" s="55">
        <f t="shared" si="6"/>
        <v>62.5</v>
      </c>
    </row>
    <row r="104" spans="1:8" x14ac:dyDescent="0.2">
      <c r="A104" s="170"/>
      <c r="B104" s="171" t="s">
        <v>187</v>
      </c>
      <c r="C104" s="112">
        <v>3680000</v>
      </c>
      <c r="D104" s="59">
        <v>460000</v>
      </c>
      <c r="E104" s="60"/>
      <c r="F104" s="54">
        <f t="shared" si="4"/>
        <v>460000</v>
      </c>
      <c r="G104" s="54">
        <f t="shared" si="5"/>
        <v>3220000</v>
      </c>
      <c r="H104" s="55">
        <f t="shared" si="6"/>
        <v>12.5</v>
      </c>
    </row>
    <row r="105" spans="1:8" x14ac:dyDescent="0.2">
      <c r="A105" s="170"/>
      <c r="B105" s="171" t="s">
        <v>190</v>
      </c>
      <c r="C105" s="112">
        <v>16000000</v>
      </c>
      <c r="D105" s="59">
        <v>2400000</v>
      </c>
      <c r="E105" s="60"/>
      <c r="F105" s="54">
        <f t="shared" si="4"/>
        <v>2400000</v>
      </c>
      <c r="G105" s="54">
        <f t="shared" si="5"/>
        <v>13600000</v>
      </c>
      <c r="H105" s="55">
        <f t="shared" si="6"/>
        <v>15</v>
      </c>
    </row>
    <row r="106" spans="1:8" x14ac:dyDescent="0.2">
      <c r="A106" s="196" t="s">
        <v>176</v>
      </c>
      <c r="B106" s="197" t="s">
        <v>177</v>
      </c>
      <c r="C106" s="198">
        <f>C107+C108</f>
        <v>34200000</v>
      </c>
      <c r="D106" s="199">
        <f>D107+D108</f>
        <v>8550000</v>
      </c>
      <c r="E106" s="199">
        <f>E107+E108</f>
        <v>0</v>
      </c>
      <c r="F106" s="107">
        <f t="shared" si="4"/>
        <v>8550000</v>
      </c>
      <c r="G106" s="107">
        <f t="shared" si="5"/>
        <v>25650000</v>
      </c>
      <c r="H106" s="108">
        <f t="shared" si="6"/>
        <v>25</v>
      </c>
    </row>
    <row r="107" spans="1:8" x14ac:dyDescent="0.2">
      <c r="A107" s="170"/>
      <c r="B107" s="171" t="s">
        <v>191</v>
      </c>
      <c r="C107" s="112">
        <v>600000</v>
      </c>
      <c r="D107" s="59">
        <v>150000</v>
      </c>
      <c r="E107" s="60"/>
      <c r="F107" s="54">
        <f t="shared" si="4"/>
        <v>150000</v>
      </c>
      <c r="G107" s="54">
        <f t="shared" si="5"/>
        <v>450000</v>
      </c>
      <c r="H107" s="55"/>
    </row>
    <row r="108" spans="1:8" ht="13.5" thickBot="1" x14ac:dyDescent="0.25">
      <c r="A108" s="227"/>
      <c r="B108" s="226" t="s">
        <v>192</v>
      </c>
      <c r="C108" s="112">
        <v>33600000</v>
      </c>
      <c r="D108" s="83">
        <v>8400000</v>
      </c>
      <c r="E108" s="73"/>
      <c r="F108" s="73">
        <f t="shared" si="4"/>
        <v>8400000</v>
      </c>
      <c r="G108" s="73">
        <f t="shared" si="5"/>
        <v>25200000</v>
      </c>
      <c r="H108" s="74">
        <f t="shared" si="6"/>
        <v>25</v>
      </c>
    </row>
    <row r="109" spans="1:8" s="235" customFormat="1" ht="13.5" thickBot="1" x14ac:dyDescent="0.25">
      <c r="A109" s="230" t="s">
        <v>200</v>
      </c>
      <c r="B109" s="231" t="s">
        <v>201</v>
      </c>
      <c r="C109" s="99">
        <f>C110+C115+C120</f>
        <v>148300000</v>
      </c>
      <c r="D109" s="100">
        <f>D110+D115+D120</f>
        <v>71260000</v>
      </c>
      <c r="E109" s="100">
        <f>E110+E115+E120</f>
        <v>0</v>
      </c>
      <c r="F109" s="232">
        <f t="shared" si="4"/>
        <v>71260000</v>
      </c>
      <c r="G109" s="233">
        <f t="shared" si="5"/>
        <v>77040000</v>
      </c>
      <c r="H109" s="234">
        <f t="shared" si="6"/>
        <v>48.051247471341874</v>
      </c>
    </row>
    <row r="110" spans="1:8" x14ac:dyDescent="0.2">
      <c r="A110" s="220" t="s">
        <v>132</v>
      </c>
      <c r="B110" s="221" t="s">
        <v>169</v>
      </c>
      <c r="C110" s="201">
        <f>SUM(C111:C114)</f>
        <v>76920000</v>
      </c>
      <c r="D110" s="202">
        <f>SUM(D111:D114)</f>
        <v>50460000</v>
      </c>
      <c r="E110" s="202">
        <f>SUM(E111:E114)</f>
        <v>0</v>
      </c>
      <c r="F110" s="107">
        <f t="shared" si="4"/>
        <v>50460000</v>
      </c>
      <c r="G110" s="107">
        <f t="shared" si="5"/>
        <v>26460000</v>
      </c>
      <c r="H110" s="108">
        <f t="shared" si="6"/>
        <v>65.600624024960993</v>
      </c>
    </row>
    <row r="111" spans="1:8" x14ac:dyDescent="0.2">
      <c r="A111" s="170"/>
      <c r="B111" s="171" t="s">
        <v>195</v>
      </c>
      <c r="C111" s="112">
        <v>2520000</v>
      </c>
      <c r="D111" s="59"/>
      <c r="E111" s="60"/>
      <c r="F111" s="54">
        <f t="shared" si="4"/>
        <v>0</v>
      </c>
      <c r="G111" s="54">
        <f t="shared" si="5"/>
        <v>2520000</v>
      </c>
      <c r="H111" s="55">
        <f t="shared" si="6"/>
        <v>0</v>
      </c>
    </row>
    <row r="112" spans="1:8" x14ac:dyDescent="0.2">
      <c r="A112" s="170"/>
      <c r="B112" s="171" t="s">
        <v>184</v>
      </c>
      <c r="C112" s="112">
        <v>33000000</v>
      </c>
      <c r="D112" s="59">
        <v>20810000</v>
      </c>
      <c r="E112" s="60"/>
      <c r="F112" s="54">
        <f t="shared" si="4"/>
        <v>20810000</v>
      </c>
      <c r="G112" s="54">
        <f t="shared" si="5"/>
        <v>12190000</v>
      </c>
      <c r="H112" s="55">
        <f t="shared" si="6"/>
        <v>63.060606060606062</v>
      </c>
    </row>
    <row r="113" spans="1:8" x14ac:dyDescent="0.2">
      <c r="A113" s="170"/>
      <c r="B113" s="171" t="s">
        <v>185</v>
      </c>
      <c r="C113" s="112">
        <v>33000000</v>
      </c>
      <c r="D113" s="59">
        <v>21250000</v>
      </c>
      <c r="E113" s="60"/>
      <c r="F113" s="54">
        <f t="shared" si="4"/>
        <v>21250000</v>
      </c>
      <c r="G113" s="54">
        <f t="shared" si="5"/>
        <v>11750000</v>
      </c>
      <c r="H113" s="55">
        <f t="shared" si="6"/>
        <v>64.393939393939391</v>
      </c>
    </row>
    <row r="114" spans="1:8" x14ac:dyDescent="0.2">
      <c r="A114" s="170"/>
      <c r="B114" s="171" t="s">
        <v>186</v>
      </c>
      <c r="C114" s="112">
        <v>8400000</v>
      </c>
      <c r="D114" s="59">
        <v>8400000</v>
      </c>
      <c r="E114" s="60"/>
      <c r="F114" s="54">
        <f t="shared" si="4"/>
        <v>8400000</v>
      </c>
      <c r="G114" s="54">
        <f t="shared" si="5"/>
        <v>0</v>
      </c>
      <c r="H114" s="55">
        <f t="shared" si="6"/>
        <v>100</v>
      </c>
    </row>
    <row r="115" spans="1:8" x14ac:dyDescent="0.2">
      <c r="A115" s="196" t="s">
        <v>140</v>
      </c>
      <c r="B115" s="197" t="s">
        <v>171</v>
      </c>
      <c r="C115" s="198">
        <f>SUM(C116:C119)</f>
        <v>53680000</v>
      </c>
      <c r="D115" s="199">
        <f>SUM(D116:D119)</f>
        <v>13000000</v>
      </c>
      <c r="E115" s="199">
        <f>SUM(E116:E119)</f>
        <v>0</v>
      </c>
      <c r="F115" s="107">
        <f t="shared" si="4"/>
        <v>13000000</v>
      </c>
      <c r="G115" s="107">
        <f t="shared" si="5"/>
        <v>40680000</v>
      </c>
      <c r="H115" s="108">
        <f t="shared" si="6"/>
        <v>24.217585692995531</v>
      </c>
    </row>
    <row r="116" spans="1:8" x14ac:dyDescent="0.2">
      <c r="A116" s="170"/>
      <c r="B116" s="171" t="s">
        <v>187</v>
      </c>
      <c r="C116" s="112">
        <v>3680000</v>
      </c>
      <c r="D116" s="59"/>
      <c r="E116" s="60"/>
      <c r="F116" s="54">
        <f t="shared" si="4"/>
        <v>0</v>
      </c>
      <c r="G116" s="54">
        <f t="shared" si="5"/>
        <v>3680000</v>
      </c>
      <c r="H116" s="55">
        <f t="shared" si="6"/>
        <v>0</v>
      </c>
    </row>
    <row r="117" spans="1:8" x14ac:dyDescent="0.2">
      <c r="A117" s="170"/>
      <c r="B117" s="171" t="s">
        <v>188</v>
      </c>
      <c r="C117" s="112">
        <v>2400000</v>
      </c>
      <c r="D117" s="59"/>
      <c r="E117" s="60"/>
      <c r="F117" s="54">
        <f t="shared" si="4"/>
        <v>0</v>
      </c>
      <c r="G117" s="54">
        <f t="shared" si="5"/>
        <v>2400000</v>
      </c>
      <c r="H117" s="55">
        <f t="shared" si="6"/>
        <v>0</v>
      </c>
    </row>
    <row r="118" spans="1:8" x14ac:dyDescent="0.2">
      <c r="A118" s="170"/>
      <c r="B118" s="171" t="s">
        <v>189</v>
      </c>
      <c r="C118" s="112">
        <v>42000000</v>
      </c>
      <c r="D118" s="59">
        <v>13000000</v>
      </c>
      <c r="E118" s="60"/>
      <c r="F118" s="54">
        <f t="shared" si="4"/>
        <v>13000000</v>
      </c>
      <c r="G118" s="54">
        <f t="shared" si="5"/>
        <v>29000000</v>
      </c>
      <c r="H118" s="55">
        <f t="shared" si="6"/>
        <v>30.952380952380953</v>
      </c>
    </row>
    <row r="119" spans="1:8" x14ac:dyDescent="0.2">
      <c r="A119" s="170"/>
      <c r="B119" s="171" t="s">
        <v>190</v>
      </c>
      <c r="C119" s="112">
        <v>5600000</v>
      </c>
      <c r="D119" s="59"/>
      <c r="E119" s="60"/>
      <c r="F119" s="54">
        <f t="shared" si="4"/>
        <v>0</v>
      </c>
      <c r="G119" s="54">
        <f t="shared" si="5"/>
        <v>5600000</v>
      </c>
      <c r="H119" s="55">
        <f t="shared" si="6"/>
        <v>0</v>
      </c>
    </row>
    <row r="120" spans="1:8" x14ac:dyDescent="0.2">
      <c r="A120" s="196" t="s">
        <v>176</v>
      </c>
      <c r="B120" s="197" t="s">
        <v>177</v>
      </c>
      <c r="C120" s="198">
        <f>C121+C122</f>
        <v>17700000</v>
      </c>
      <c r="D120" s="199">
        <f>D121+D122</f>
        <v>7800000</v>
      </c>
      <c r="E120" s="199">
        <f>E121+E122</f>
        <v>0</v>
      </c>
      <c r="F120" s="107">
        <f t="shared" si="4"/>
        <v>7800000</v>
      </c>
      <c r="G120" s="107">
        <f t="shared" si="5"/>
        <v>9900000</v>
      </c>
      <c r="H120" s="108">
        <f t="shared" si="6"/>
        <v>44.067796610169488</v>
      </c>
    </row>
    <row r="121" spans="1:8" x14ac:dyDescent="0.2">
      <c r="A121" s="170"/>
      <c r="B121" s="171" t="s">
        <v>191</v>
      </c>
      <c r="C121" s="112">
        <v>900000</v>
      </c>
      <c r="D121" s="59"/>
      <c r="E121" s="60"/>
      <c r="F121" s="54">
        <f t="shared" si="4"/>
        <v>0</v>
      </c>
      <c r="G121" s="54">
        <f t="shared" si="5"/>
        <v>900000</v>
      </c>
      <c r="H121" s="55">
        <f t="shared" si="6"/>
        <v>0</v>
      </c>
    </row>
    <row r="122" spans="1:8" ht="13.5" thickBot="1" x14ac:dyDescent="0.25">
      <c r="A122" s="227"/>
      <c r="B122" s="226" t="s">
        <v>192</v>
      </c>
      <c r="C122" s="112">
        <v>16800000</v>
      </c>
      <c r="D122" s="83">
        <v>7800000</v>
      </c>
      <c r="E122" s="73"/>
      <c r="F122" s="73">
        <f t="shared" si="4"/>
        <v>7800000</v>
      </c>
      <c r="G122" s="73">
        <f t="shared" si="5"/>
        <v>9000000</v>
      </c>
      <c r="H122" s="74">
        <f t="shared" si="6"/>
        <v>46.428571428571431</v>
      </c>
    </row>
    <row r="123" spans="1:8" ht="13.5" thickBot="1" x14ac:dyDescent="0.25">
      <c r="A123" s="230" t="s">
        <v>202</v>
      </c>
      <c r="B123" s="231" t="s">
        <v>203</v>
      </c>
      <c r="C123" s="99">
        <f>C124+C128+C134</f>
        <v>197230000</v>
      </c>
      <c r="D123" s="100">
        <f>D124+D128+D134</f>
        <v>119394800</v>
      </c>
      <c r="E123" s="100">
        <f>E124+E128+E134</f>
        <v>0</v>
      </c>
      <c r="F123" s="232">
        <f t="shared" si="4"/>
        <v>119394800</v>
      </c>
      <c r="G123" s="233">
        <f t="shared" si="5"/>
        <v>77835200</v>
      </c>
      <c r="H123" s="234">
        <f t="shared" si="6"/>
        <v>60.535821122547283</v>
      </c>
    </row>
    <row r="124" spans="1:8" x14ac:dyDescent="0.2">
      <c r="A124" s="220" t="s">
        <v>132</v>
      </c>
      <c r="B124" s="221" t="s">
        <v>169</v>
      </c>
      <c r="C124" s="126">
        <f>SUM(C125:C127)</f>
        <v>63670000</v>
      </c>
      <c r="D124" s="236">
        <f>SUM(D125:D127)</f>
        <v>53964800</v>
      </c>
      <c r="E124" s="236">
        <f>SUM(E125:E127)</f>
        <v>0</v>
      </c>
      <c r="F124" s="107">
        <f t="shared" si="4"/>
        <v>53964800</v>
      </c>
      <c r="G124" s="107">
        <f t="shared" si="5"/>
        <v>9705200</v>
      </c>
      <c r="H124" s="108">
        <f t="shared" si="6"/>
        <v>84.757028427831003</v>
      </c>
    </row>
    <row r="125" spans="1:8" x14ac:dyDescent="0.2">
      <c r="A125" s="170"/>
      <c r="B125" s="171" t="s">
        <v>184</v>
      </c>
      <c r="C125" s="112">
        <v>35000000</v>
      </c>
      <c r="D125" s="59">
        <v>31050000</v>
      </c>
      <c r="E125" s="60"/>
      <c r="F125" s="54">
        <f t="shared" si="4"/>
        <v>31050000</v>
      </c>
      <c r="G125" s="54">
        <f t="shared" si="5"/>
        <v>3950000</v>
      </c>
      <c r="H125" s="55">
        <f t="shared" si="6"/>
        <v>88.714285714285708</v>
      </c>
    </row>
    <row r="126" spans="1:8" x14ac:dyDescent="0.2">
      <c r="A126" s="170"/>
      <c r="B126" s="171" t="s">
        <v>185</v>
      </c>
      <c r="C126" s="112">
        <v>18750000</v>
      </c>
      <c r="D126" s="59">
        <v>12994800</v>
      </c>
      <c r="E126" s="60"/>
      <c r="F126" s="54">
        <f t="shared" si="4"/>
        <v>12994800</v>
      </c>
      <c r="G126" s="54">
        <f t="shared" si="5"/>
        <v>5755200</v>
      </c>
      <c r="H126" s="55"/>
    </row>
    <row r="127" spans="1:8" x14ac:dyDescent="0.2">
      <c r="A127" s="170"/>
      <c r="B127" s="171" t="s">
        <v>186</v>
      </c>
      <c r="C127" s="112">
        <v>9920000</v>
      </c>
      <c r="D127" s="59">
        <v>9920000</v>
      </c>
      <c r="E127" s="60"/>
      <c r="F127" s="54">
        <f t="shared" si="4"/>
        <v>9920000</v>
      </c>
      <c r="G127" s="54">
        <f t="shared" si="5"/>
        <v>0</v>
      </c>
      <c r="H127" s="55">
        <f t="shared" si="6"/>
        <v>100</v>
      </c>
    </row>
    <row r="128" spans="1:8" x14ac:dyDescent="0.2">
      <c r="A128" s="196" t="s">
        <v>140</v>
      </c>
      <c r="B128" s="197" t="s">
        <v>171</v>
      </c>
      <c r="C128" s="198">
        <f>SUM(C129:C133)</f>
        <v>98760000</v>
      </c>
      <c r="D128" s="199">
        <f>SUM(D129:D133)</f>
        <v>45780000</v>
      </c>
      <c r="E128" s="199">
        <f>SUM(E129:E133)</f>
        <v>0</v>
      </c>
      <c r="F128" s="107">
        <f t="shared" si="4"/>
        <v>45780000</v>
      </c>
      <c r="G128" s="107">
        <f t="shared" si="5"/>
        <v>52980000</v>
      </c>
      <c r="H128" s="108">
        <f t="shared" si="6"/>
        <v>46.354799513973269</v>
      </c>
    </row>
    <row r="129" spans="1:8" x14ac:dyDescent="0.2">
      <c r="A129" s="171"/>
      <c r="B129" s="171" t="s">
        <v>187</v>
      </c>
      <c r="C129" s="112">
        <v>7360000</v>
      </c>
      <c r="D129" s="59">
        <v>3680000</v>
      </c>
      <c r="E129" s="60"/>
      <c r="F129" s="54">
        <f t="shared" si="4"/>
        <v>3680000</v>
      </c>
      <c r="G129" s="54">
        <f t="shared" si="5"/>
        <v>3680000</v>
      </c>
      <c r="H129" s="55">
        <f t="shared" si="6"/>
        <v>50</v>
      </c>
    </row>
    <row r="130" spans="1:8" x14ac:dyDescent="0.2">
      <c r="A130" s="170"/>
      <c r="B130" s="171" t="s">
        <v>188</v>
      </c>
      <c r="C130" s="112">
        <v>6400000</v>
      </c>
      <c r="D130" s="59">
        <v>6400000</v>
      </c>
      <c r="E130" s="60"/>
      <c r="F130" s="54">
        <f t="shared" si="4"/>
        <v>6400000</v>
      </c>
      <c r="G130" s="54">
        <f t="shared" si="5"/>
        <v>0</v>
      </c>
      <c r="H130" s="55">
        <f t="shared" si="6"/>
        <v>100</v>
      </c>
    </row>
    <row r="131" spans="1:8" x14ac:dyDescent="0.2">
      <c r="A131" s="170"/>
      <c r="B131" s="171" t="s">
        <v>189</v>
      </c>
      <c r="C131" s="112">
        <v>70000000</v>
      </c>
      <c r="D131" s="59">
        <v>28000000</v>
      </c>
      <c r="E131" s="60"/>
      <c r="F131" s="54">
        <f t="shared" si="4"/>
        <v>28000000</v>
      </c>
      <c r="G131" s="54">
        <f t="shared" si="5"/>
        <v>42000000</v>
      </c>
      <c r="H131" s="55">
        <f t="shared" si="6"/>
        <v>40</v>
      </c>
    </row>
    <row r="132" spans="1:8" x14ac:dyDescent="0.2">
      <c r="A132" s="170"/>
      <c r="B132" s="171" t="s">
        <v>190</v>
      </c>
      <c r="C132" s="112">
        <v>13000000</v>
      </c>
      <c r="D132" s="59">
        <v>7700000</v>
      </c>
      <c r="E132" s="60"/>
      <c r="F132" s="54">
        <f t="shared" si="4"/>
        <v>7700000</v>
      </c>
      <c r="G132" s="54">
        <f t="shared" si="5"/>
        <v>5300000</v>
      </c>
      <c r="H132" s="55">
        <f t="shared" si="6"/>
        <v>59.230769230769234</v>
      </c>
    </row>
    <row r="133" spans="1:8" x14ac:dyDescent="0.2">
      <c r="A133" s="170"/>
      <c r="B133" s="171" t="s">
        <v>204</v>
      </c>
      <c r="C133" s="112">
        <v>2000000</v>
      </c>
      <c r="D133" s="59"/>
      <c r="E133" s="60"/>
      <c r="F133" s="54">
        <f t="shared" si="4"/>
        <v>0</v>
      </c>
      <c r="G133" s="54">
        <f t="shared" si="5"/>
        <v>2000000</v>
      </c>
      <c r="H133" s="55">
        <f t="shared" si="6"/>
        <v>0</v>
      </c>
    </row>
    <row r="134" spans="1:8" x14ac:dyDescent="0.2">
      <c r="A134" s="196" t="s">
        <v>176</v>
      </c>
      <c r="B134" s="197" t="s">
        <v>177</v>
      </c>
      <c r="C134" s="198">
        <f>C135+C136</f>
        <v>34800000</v>
      </c>
      <c r="D134" s="199">
        <f>D135+D136</f>
        <v>19650000</v>
      </c>
      <c r="E134" s="199">
        <f>E135+E136</f>
        <v>0</v>
      </c>
      <c r="F134" s="107">
        <f t="shared" si="4"/>
        <v>19650000</v>
      </c>
      <c r="G134" s="107">
        <f t="shared" si="5"/>
        <v>15150000</v>
      </c>
      <c r="H134" s="108">
        <f t="shared" si="6"/>
        <v>56.465517241379317</v>
      </c>
    </row>
    <row r="135" spans="1:8" x14ac:dyDescent="0.2">
      <c r="A135" s="170"/>
      <c r="B135" s="171" t="s">
        <v>191</v>
      </c>
      <c r="C135" s="112">
        <v>1200000</v>
      </c>
      <c r="D135" s="59">
        <v>750000</v>
      </c>
      <c r="E135" s="60"/>
      <c r="F135" s="54">
        <f t="shared" si="4"/>
        <v>750000</v>
      </c>
      <c r="G135" s="54">
        <f t="shared" si="5"/>
        <v>450000</v>
      </c>
      <c r="H135" s="55">
        <f t="shared" si="6"/>
        <v>62.5</v>
      </c>
    </row>
    <row r="136" spans="1:8" ht="13.5" thickBot="1" x14ac:dyDescent="0.25">
      <c r="A136" s="227"/>
      <c r="B136" s="226" t="s">
        <v>192</v>
      </c>
      <c r="C136" s="112">
        <v>33600000</v>
      </c>
      <c r="D136" s="62">
        <v>18900000</v>
      </c>
      <c r="E136" s="63"/>
      <c r="F136" s="73">
        <f t="shared" ref="F136:F199" si="7">D136+E136</f>
        <v>18900000</v>
      </c>
      <c r="G136" s="73">
        <f t="shared" ref="G136:G199" si="8">C136-F136</f>
        <v>14700000</v>
      </c>
      <c r="H136" s="74">
        <f t="shared" si="6"/>
        <v>56.25</v>
      </c>
    </row>
    <row r="137" spans="1:8" ht="13.5" thickBot="1" x14ac:dyDescent="0.25">
      <c r="A137" s="230" t="s">
        <v>205</v>
      </c>
      <c r="B137" s="231" t="s">
        <v>206</v>
      </c>
      <c r="C137" s="99">
        <f>C138+C143+C149</f>
        <v>113080000</v>
      </c>
      <c r="D137" s="100">
        <f>D138+D143+D149</f>
        <v>52600000</v>
      </c>
      <c r="E137" s="100">
        <f>E138+E143+E149</f>
        <v>0</v>
      </c>
      <c r="F137" s="232">
        <f t="shared" si="7"/>
        <v>52600000</v>
      </c>
      <c r="G137" s="233">
        <f t="shared" si="8"/>
        <v>60480000</v>
      </c>
      <c r="H137" s="234">
        <f t="shared" si="6"/>
        <v>46.515741068270252</v>
      </c>
    </row>
    <row r="138" spans="1:8" x14ac:dyDescent="0.2">
      <c r="A138" s="220" t="s">
        <v>132</v>
      </c>
      <c r="B138" s="221" t="s">
        <v>169</v>
      </c>
      <c r="C138" s="126">
        <f>SUM(C139:C142)</f>
        <v>60520000</v>
      </c>
      <c r="D138" s="236">
        <f>SUM(D139:D142)</f>
        <v>35400000</v>
      </c>
      <c r="E138" s="236">
        <f>SUM(E139:E142)</f>
        <v>0</v>
      </c>
      <c r="F138" s="107">
        <f t="shared" si="7"/>
        <v>35400000</v>
      </c>
      <c r="G138" s="107">
        <f t="shared" si="8"/>
        <v>25120000</v>
      </c>
      <c r="H138" s="108">
        <f t="shared" si="6"/>
        <v>58.493060145406474</v>
      </c>
    </row>
    <row r="139" spans="1:8" x14ac:dyDescent="0.2">
      <c r="A139" s="170"/>
      <c r="B139" s="171" t="s">
        <v>195</v>
      </c>
      <c r="C139" s="112">
        <v>2520000</v>
      </c>
      <c r="D139" s="59"/>
      <c r="E139" s="60"/>
      <c r="F139" s="54">
        <f t="shared" si="7"/>
        <v>0</v>
      </c>
      <c r="G139" s="54">
        <f t="shared" si="8"/>
        <v>2520000</v>
      </c>
      <c r="H139" s="55">
        <f t="shared" si="6"/>
        <v>0</v>
      </c>
    </row>
    <row r="140" spans="1:8" x14ac:dyDescent="0.2">
      <c r="A140" s="170"/>
      <c r="B140" s="171" t="s">
        <v>184</v>
      </c>
      <c r="C140" s="112">
        <v>16500000</v>
      </c>
      <c r="D140" s="59">
        <v>10500000</v>
      </c>
      <c r="E140" s="60"/>
      <c r="F140" s="54">
        <f t="shared" si="7"/>
        <v>10500000</v>
      </c>
      <c r="G140" s="54">
        <f t="shared" si="8"/>
        <v>6000000</v>
      </c>
      <c r="H140" s="55">
        <f t="shared" si="6"/>
        <v>63.636363636363633</v>
      </c>
    </row>
    <row r="141" spans="1:8" x14ac:dyDescent="0.2">
      <c r="A141" s="170"/>
      <c r="B141" s="171" t="s">
        <v>185</v>
      </c>
      <c r="C141" s="112">
        <v>30250000</v>
      </c>
      <c r="D141" s="59">
        <v>16500000</v>
      </c>
      <c r="E141" s="60"/>
      <c r="F141" s="54">
        <f t="shared" si="7"/>
        <v>16500000</v>
      </c>
      <c r="G141" s="54">
        <f t="shared" si="8"/>
        <v>13750000</v>
      </c>
      <c r="H141" s="55">
        <f t="shared" si="6"/>
        <v>54.54545454545454</v>
      </c>
    </row>
    <row r="142" spans="1:8" x14ac:dyDescent="0.2">
      <c r="A142" s="170"/>
      <c r="B142" s="171" t="s">
        <v>186</v>
      </c>
      <c r="C142" s="112">
        <v>11250000</v>
      </c>
      <c r="D142" s="59">
        <v>8400000</v>
      </c>
      <c r="E142" s="60"/>
      <c r="F142" s="54">
        <f t="shared" si="7"/>
        <v>8400000</v>
      </c>
      <c r="G142" s="54">
        <f t="shared" si="8"/>
        <v>2850000</v>
      </c>
      <c r="H142" s="55">
        <f t="shared" si="6"/>
        <v>74.666666666666671</v>
      </c>
    </row>
    <row r="143" spans="1:8" x14ac:dyDescent="0.2">
      <c r="A143" s="196" t="s">
        <v>140</v>
      </c>
      <c r="B143" s="197" t="s">
        <v>171</v>
      </c>
      <c r="C143" s="198">
        <f>SUM(C144:C148)</f>
        <v>42960000</v>
      </c>
      <c r="D143" s="199">
        <f>SUM(D144:D148)</f>
        <v>10750000</v>
      </c>
      <c r="E143" s="199">
        <f>SUM(E144:E148)</f>
        <v>0</v>
      </c>
      <c r="F143" s="107">
        <f t="shared" si="7"/>
        <v>10750000</v>
      </c>
      <c r="G143" s="107">
        <f t="shared" si="8"/>
        <v>32210000</v>
      </c>
      <c r="H143" s="108">
        <f t="shared" si="6"/>
        <v>25.023277467411546</v>
      </c>
    </row>
    <row r="144" spans="1:8" x14ac:dyDescent="0.2">
      <c r="A144" s="170"/>
      <c r="B144" s="171" t="s">
        <v>188</v>
      </c>
      <c r="C144" s="112">
        <v>3200000</v>
      </c>
      <c r="D144" s="59"/>
      <c r="E144" s="60"/>
      <c r="F144" s="54">
        <f t="shared" si="7"/>
        <v>0</v>
      </c>
      <c r="G144" s="54">
        <f t="shared" si="8"/>
        <v>3200000</v>
      </c>
      <c r="H144" s="55">
        <f t="shared" si="6"/>
        <v>0</v>
      </c>
    </row>
    <row r="145" spans="1:8" x14ac:dyDescent="0.2">
      <c r="A145" s="170"/>
      <c r="B145" s="171" t="s">
        <v>189</v>
      </c>
      <c r="C145" s="112">
        <v>28000000</v>
      </c>
      <c r="D145" s="59">
        <v>10750000</v>
      </c>
      <c r="E145" s="60"/>
      <c r="F145" s="54">
        <f t="shared" si="7"/>
        <v>10750000</v>
      </c>
      <c r="G145" s="54">
        <f t="shared" si="8"/>
        <v>17250000</v>
      </c>
      <c r="H145" s="55">
        <f t="shared" si="6"/>
        <v>38.392857142857146</v>
      </c>
    </row>
    <row r="146" spans="1:8" x14ac:dyDescent="0.2">
      <c r="A146" s="170"/>
      <c r="B146" s="171" t="s">
        <v>187</v>
      </c>
      <c r="C146" s="112">
        <v>1840000</v>
      </c>
      <c r="D146" s="59"/>
      <c r="E146" s="60"/>
      <c r="F146" s="54">
        <f t="shared" si="7"/>
        <v>0</v>
      </c>
      <c r="G146" s="54">
        <f t="shared" si="8"/>
        <v>1840000</v>
      </c>
      <c r="H146" s="55">
        <f t="shared" si="6"/>
        <v>0</v>
      </c>
    </row>
    <row r="147" spans="1:8" x14ac:dyDescent="0.2">
      <c r="A147" s="170"/>
      <c r="B147" s="171" t="s">
        <v>190</v>
      </c>
      <c r="C147" s="112">
        <v>7920000</v>
      </c>
      <c r="D147" s="59"/>
      <c r="E147" s="60"/>
      <c r="F147" s="54">
        <f t="shared" si="7"/>
        <v>0</v>
      </c>
      <c r="G147" s="54">
        <f t="shared" si="8"/>
        <v>7920000</v>
      </c>
      <c r="H147" s="55">
        <f t="shared" si="6"/>
        <v>0</v>
      </c>
    </row>
    <row r="148" spans="1:8" x14ac:dyDescent="0.2">
      <c r="A148" s="170"/>
      <c r="B148" s="171" t="s">
        <v>204</v>
      </c>
      <c r="C148" s="112">
        <v>2000000</v>
      </c>
      <c r="D148" s="59"/>
      <c r="E148" s="60"/>
      <c r="F148" s="54">
        <f t="shared" si="7"/>
        <v>0</v>
      </c>
      <c r="G148" s="54">
        <f t="shared" si="8"/>
        <v>2000000</v>
      </c>
      <c r="H148" s="55">
        <f t="shared" si="6"/>
        <v>0</v>
      </c>
    </row>
    <row r="149" spans="1:8" x14ac:dyDescent="0.2">
      <c r="A149" s="196" t="s">
        <v>176</v>
      </c>
      <c r="B149" s="197" t="s">
        <v>177</v>
      </c>
      <c r="C149" s="198">
        <f>C150+C151</f>
        <v>9600000</v>
      </c>
      <c r="D149" s="199">
        <f>D150+D151</f>
        <v>6450000</v>
      </c>
      <c r="E149" s="199">
        <f>E150+E151</f>
        <v>0</v>
      </c>
      <c r="F149" s="107">
        <f t="shared" si="7"/>
        <v>6450000</v>
      </c>
      <c r="G149" s="107">
        <f t="shared" si="8"/>
        <v>3150000</v>
      </c>
      <c r="H149" s="108">
        <f t="shared" si="6"/>
        <v>67.1875</v>
      </c>
    </row>
    <row r="150" spans="1:8" x14ac:dyDescent="0.2">
      <c r="A150" s="170"/>
      <c r="B150" s="226" t="s">
        <v>192</v>
      </c>
      <c r="C150" s="112">
        <v>8400000</v>
      </c>
      <c r="D150" s="59">
        <v>6450000</v>
      </c>
      <c r="E150" s="60"/>
      <c r="F150" s="54">
        <f t="shared" si="7"/>
        <v>6450000</v>
      </c>
      <c r="G150" s="54">
        <f t="shared" si="8"/>
        <v>1950000</v>
      </c>
      <c r="H150" s="55">
        <f t="shared" si="6"/>
        <v>76.785714285714292</v>
      </c>
    </row>
    <row r="151" spans="1:8" ht="13.5" thickBot="1" x14ac:dyDescent="0.25">
      <c r="A151" s="227"/>
      <c r="B151" s="171" t="s">
        <v>191</v>
      </c>
      <c r="C151" s="112">
        <v>1200000</v>
      </c>
      <c r="D151" s="62"/>
      <c r="E151" s="63"/>
      <c r="F151" s="73">
        <f t="shared" si="7"/>
        <v>0</v>
      </c>
      <c r="G151" s="73">
        <f t="shared" si="8"/>
        <v>1200000</v>
      </c>
      <c r="H151" s="74">
        <f t="shared" si="6"/>
        <v>0</v>
      </c>
    </row>
    <row r="152" spans="1:8" ht="13.5" thickBot="1" x14ac:dyDescent="0.25">
      <c r="A152" s="230" t="s">
        <v>207</v>
      </c>
      <c r="B152" s="231" t="s">
        <v>208</v>
      </c>
      <c r="C152" s="99">
        <f>C153+C159+C171</f>
        <v>217434000</v>
      </c>
      <c r="D152" s="100">
        <f>D153+D159+D171</f>
        <v>121026000</v>
      </c>
      <c r="E152" s="100">
        <f>E153+E159+E171</f>
        <v>0</v>
      </c>
      <c r="F152" s="232">
        <f t="shared" si="7"/>
        <v>121026000</v>
      </c>
      <c r="G152" s="233">
        <f t="shared" si="8"/>
        <v>96408000</v>
      </c>
      <c r="H152" s="234">
        <f t="shared" si="6"/>
        <v>55.661028174066615</v>
      </c>
    </row>
    <row r="153" spans="1:8" x14ac:dyDescent="0.2">
      <c r="A153" s="220" t="s">
        <v>132</v>
      </c>
      <c r="B153" s="221" t="s">
        <v>169</v>
      </c>
      <c r="C153" s="201">
        <f>SUM(C154:C158)</f>
        <v>38724000</v>
      </c>
      <c r="D153" s="202">
        <f>SUM(D154:D158)</f>
        <v>34966000</v>
      </c>
      <c r="E153" s="202">
        <f>SUM(E154:E158)</f>
        <v>0</v>
      </c>
      <c r="F153" s="107">
        <f t="shared" si="7"/>
        <v>34966000</v>
      </c>
      <c r="G153" s="107">
        <f t="shared" si="8"/>
        <v>3758000</v>
      </c>
      <c r="H153" s="108">
        <f t="shared" si="6"/>
        <v>90.295424026443555</v>
      </c>
    </row>
    <row r="154" spans="1:8" x14ac:dyDescent="0.2">
      <c r="A154" s="170"/>
      <c r="B154" s="171" t="s">
        <v>209</v>
      </c>
      <c r="C154" s="112">
        <v>6864000</v>
      </c>
      <c r="D154" s="59">
        <v>3120000</v>
      </c>
      <c r="E154" s="60"/>
      <c r="F154" s="54">
        <f t="shared" si="7"/>
        <v>3120000</v>
      </c>
      <c r="G154" s="54">
        <f t="shared" si="8"/>
        <v>3744000</v>
      </c>
      <c r="H154" s="55">
        <f t="shared" si="6"/>
        <v>45.454545454545453</v>
      </c>
    </row>
    <row r="155" spans="1:8" x14ac:dyDescent="0.2">
      <c r="A155" s="170"/>
      <c r="B155" s="171" t="s">
        <v>210</v>
      </c>
      <c r="C155" s="112">
        <v>1400000</v>
      </c>
      <c r="D155" s="59">
        <v>1400000</v>
      </c>
      <c r="E155" s="60"/>
      <c r="F155" s="54">
        <f t="shared" si="7"/>
        <v>1400000</v>
      </c>
      <c r="G155" s="54">
        <f t="shared" si="8"/>
        <v>0</v>
      </c>
      <c r="H155" s="55">
        <f t="shared" si="6"/>
        <v>100</v>
      </c>
    </row>
    <row r="156" spans="1:8" x14ac:dyDescent="0.2">
      <c r="A156" s="170"/>
      <c r="B156" s="171" t="s">
        <v>211</v>
      </c>
      <c r="C156" s="112">
        <v>1560000</v>
      </c>
      <c r="D156" s="59">
        <v>1092000</v>
      </c>
      <c r="E156" s="60"/>
      <c r="F156" s="54">
        <f t="shared" si="7"/>
        <v>1092000</v>
      </c>
      <c r="G156" s="54">
        <f t="shared" si="8"/>
        <v>468000</v>
      </c>
      <c r="H156" s="55">
        <f t="shared" si="6"/>
        <v>70</v>
      </c>
    </row>
    <row r="157" spans="1:8" x14ac:dyDescent="0.2">
      <c r="A157" s="170"/>
      <c r="B157" s="171" t="s">
        <v>212</v>
      </c>
      <c r="C157" s="112">
        <v>14450000</v>
      </c>
      <c r="D157" s="59">
        <v>14950000</v>
      </c>
      <c r="E157" s="60"/>
      <c r="F157" s="54">
        <f t="shared" si="7"/>
        <v>14950000</v>
      </c>
      <c r="G157" s="54">
        <f t="shared" si="8"/>
        <v>-500000</v>
      </c>
      <c r="H157" s="55">
        <f t="shared" si="6"/>
        <v>103.46020761245676</v>
      </c>
    </row>
    <row r="158" spans="1:8" x14ac:dyDescent="0.2">
      <c r="A158" s="170"/>
      <c r="B158" s="171" t="s">
        <v>213</v>
      </c>
      <c r="C158" s="112">
        <v>14450000</v>
      </c>
      <c r="D158" s="59">
        <v>14404000</v>
      </c>
      <c r="E158" s="60"/>
      <c r="F158" s="54">
        <f t="shared" si="7"/>
        <v>14404000</v>
      </c>
      <c r="G158" s="54">
        <f t="shared" si="8"/>
        <v>46000</v>
      </c>
      <c r="H158" s="55">
        <f t="shared" si="6"/>
        <v>99.681660899653977</v>
      </c>
    </row>
    <row r="159" spans="1:8" x14ac:dyDescent="0.2">
      <c r="A159" s="196" t="s">
        <v>140</v>
      </c>
      <c r="B159" s="197" t="s">
        <v>171</v>
      </c>
      <c r="C159" s="237">
        <f>SUM(C160:C170)</f>
        <v>137360000</v>
      </c>
      <c r="D159" s="238">
        <f>SUM(D160:D170)</f>
        <v>85760000</v>
      </c>
      <c r="E159" s="239">
        <f>SUM(E160:E170)</f>
        <v>0</v>
      </c>
      <c r="F159" s="107">
        <f t="shared" si="7"/>
        <v>85760000</v>
      </c>
      <c r="G159" s="107">
        <f t="shared" si="8"/>
        <v>51600000</v>
      </c>
      <c r="H159" s="108">
        <f t="shared" si="6"/>
        <v>62.434478741991853</v>
      </c>
    </row>
    <row r="160" spans="1:8" x14ac:dyDescent="0.2">
      <c r="A160" s="170"/>
      <c r="B160" s="171" t="s">
        <v>214</v>
      </c>
      <c r="C160" s="112">
        <v>2760000</v>
      </c>
      <c r="D160" s="59">
        <v>2760000</v>
      </c>
      <c r="E160" s="60"/>
      <c r="F160" s="54">
        <f t="shared" si="7"/>
        <v>2760000</v>
      </c>
      <c r="G160" s="54">
        <f t="shared" si="8"/>
        <v>0</v>
      </c>
      <c r="H160" s="55">
        <f t="shared" si="6"/>
        <v>100</v>
      </c>
    </row>
    <row r="161" spans="1:8" x14ac:dyDescent="0.2">
      <c r="A161" s="170"/>
      <c r="B161" s="171" t="s">
        <v>215</v>
      </c>
      <c r="C161" s="112">
        <v>15600000</v>
      </c>
      <c r="D161" s="59">
        <v>15600000</v>
      </c>
      <c r="E161" s="60"/>
      <c r="F161" s="54">
        <f t="shared" si="7"/>
        <v>15600000</v>
      </c>
      <c r="G161" s="54">
        <f t="shared" si="8"/>
        <v>0</v>
      </c>
      <c r="H161" s="55">
        <f t="shared" si="6"/>
        <v>100</v>
      </c>
    </row>
    <row r="162" spans="1:8" x14ac:dyDescent="0.2">
      <c r="A162" s="170"/>
      <c r="B162" s="171" t="s">
        <v>216</v>
      </c>
      <c r="C162" s="112">
        <v>42000000</v>
      </c>
      <c r="D162" s="59">
        <v>42000000</v>
      </c>
      <c r="E162" s="60"/>
      <c r="F162" s="54">
        <f t="shared" si="7"/>
        <v>42000000</v>
      </c>
      <c r="G162" s="54">
        <f t="shared" si="8"/>
        <v>0</v>
      </c>
      <c r="H162" s="55">
        <f t="shared" si="6"/>
        <v>100</v>
      </c>
    </row>
    <row r="163" spans="1:8" x14ac:dyDescent="0.2">
      <c r="A163" s="170"/>
      <c r="B163" s="171" t="s">
        <v>217</v>
      </c>
      <c r="C163" s="112">
        <v>25000000</v>
      </c>
      <c r="D163" s="59"/>
      <c r="E163" s="60"/>
      <c r="F163" s="54">
        <f t="shared" si="7"/>
        <v>0</v>
      </c>
      <c r="G163" s="54">
        <f t="shared" si="8"/>
        <v>25000000</v>
      </c>
      <c r="H163" s="55">
        <f t="shared" si="6"/>
        <v>0</v>
      </c>
    </row>
    <row r="164" spans="1:8" x14ac:dyDescent="0.2">
      <c r="A164" s="170"/>
      <c r="B164" s="171" t="s">
        <v>218</v>
      </c>
      <c r="C164" s="112">
        <v>5000000</v>
      </c>
      <c r="D164" s="59">
        <v>5000000</v>
      </c>
      <c r="E164" s="60"/>
      <c r="F164" s="54">
        <f t="shared" si="7"/>
        <v>5000000</v>
      </c>
      <c r="G164" s="54">
        <f t="shared" si="8"/>
        <v>0</v>
      </c>
      <c r="H164" s="55">
        <f t="shared" si="6"/>
        <v>100</v>
      </c>
    </row>
    <row r="165" spans="1:8" x14ac:dyDescent="0.2">
      <c r="A165" s="170"/>
      <c r="B165" s="171" t="s">
        <v>219</v>
      </c>
      <c r="C165" s="112">
        <v>3200000</v>
      </c>
      <c r="D165" s="59">
        <v>3200000</v>
      </c>
      <c r="E165" s="60"/>
      <c r="F165" s="54">
        <f t="shared" si="7"/>
        <v>3200000</v>
      </c>
      <c r="G165" s="54">
        <f t="shared" si="8"/>
        <v>0</v>
      </c>
      <c r="H165" s="55">
        <f t="shared" si="6"/>
        <v>100</v>
      </c>
    </row>
    <row r="166" spans="1:8" x14ac:dyDescent="0.2">
      <c r="A166" s="170"/>
      <c r="B166" s="171" t="s">
        <v>220</v>
      </c>
      <c r="C166" s="112">
        <v>2400000</v>
      </c>
      <c r="D166" s="59"/>
      <c r="E166" s="60"/>
      <c r="F166" s="54">
        <f t="shared" si="7"/>
        <v>0</v>
      </c>
      <c r="G166" s="54">
        <f t="shared" si="8"/>
        <v>2400000</v>
      </c>
      <c r="H166" s="55">
        <f t="shared" ref="H166:H229" si="9">(C166-G166)/C166*100</f>
        <v>0</v>
      </c>
    </row>
    <row r="167" spans="1:8" x14ac:dyDescent="0.2">
      <c r="A167" s="170"/>
      <c r="B167" s="171" t="s">
        <v>221</v>
      </c>
      <c r="C167" s="112">
        <v>9600000</v>
      </c>
      <c r="D167" s="59">
        <v>1000000</v>
      </c>
      <c r="E167" s="60"/>
      <c r="F167" s="54">
        <f t="shared" si="7"/>
        <v>1000000</v>
      </c>
      <c r="G167" s="54">
        <f t="shared" si="8"/>
        <v>8600000</v>
      </c>
      <c r="H167" s="55">
        <f t="shared" si="9"/>
        <v>10.416666666666668</v>
      </c>
    </row>
    <row r="168" spans="1:8" x14ac:dyDescent="0.2">
      <c r="A168" s="170"/>
      <c r="B168" s="171" t="s">
        <v>222</v>
      </c>
      <c r="C168" s="112">
        <v>15600000</v>
      </c>
      <c r="D168" s="59"/>
      <c r="E168" s="60"/>
      <c r="F168" s="54">
        <f t="shared" si="7"/>
        <v>0</v>
      </c>
      <c r="G168" s="54">
        <f t="shared" si="8"/>
        <v>15600000</v>
      </c>
      <c r="H168" s="55">
        <f t="shared" si="9"/>
        <v>0</v>
      </c>
    </row>
    <row r="169" spans="1:8" x14ac:dyDescent="0.2">
      <c r="A169" s="170"/>
      <c r="B169" s="171" t="s">
        <v>223</v>
      </c>
      <c r="C169" s="112">
        <v>9000000</v>
      </c>
      <c r="D169" s="59">
        <v>9000000</v>
      </c>
      <c r="E169" s="60"/>
      <c r="F169" s="54">
        <f t="shared" si="7"/>
        <v>9000000</v>
      </c>
      <c r="G169" s="54">
        <f t="shared" si="8"/>
        <v>0</v>
      </c>
      <c r="H169" s="55">
        <f t="shared" si="9"/>
        <v>100</v>
      </c>
    </row>
    <row r="170" spans="1:8" x14ac:dyDescent="0.2">
      <c r="A170" s="170"/>
      <c r="B170" s="240" t="s">
        <v>224</v>
      </c>
      <c r="C170" s="112">
        <v>7200000</v>
      </c>
      <c r="D170" s="59">
        <v>7200000</v>
      </c>
      <c r="E170" s="60"/>
      <c r="F170" s="54">
        <f t="shared" si="7"/>
        <v>7200000</v>
      </c>
      <c r="G170" s="54">
        <f t="shared" si="8"/>
        <v>0</v>
      </c>
      <c r="H170" s="55">
        <f t="shared" si="9"/>
        <v>100</v>
      </c>
    </row>
    <row r="171" spans="1:8" x14ac:dyDescent="0.2">
      <c r="A171" s="196" t="s">
        <v>176</v>
      </c>
      <c r="B171" s="197" t="s">
        <v>177</v>
      </c>
      <c r="C171" s="237">
        <f>SUM(C172:C178)</f>
        <v>41350000</v>
      </c>
      <c r="D171" s="238">
        <f>SUM(D172:D178)</f>
        <v>300000</v>
      </c>
      <c r="E171" s="239">
        <f>SUM(E172:E178)</f>
        <v>0</v>
      </c>
      <c r="F171" s="107">
        <f t="shared" si="7"/>
        <v>300000</v>
      </c>
      <c r="G171" s="107">
        <f t="shared" si="8"/>
        <v>41050000</v>
      </c>
      <c r="H171" s="108">
        <f t="shared" si="9"/>
        <v>0.7255139056831923</v>
      </c>
    </row>
    <row r="172" spans="1:8" x14ac:dyDescent="0.2">
      <c r="A172" s="170"/>
      <c r="B172" s="171" t="s">
        <v>225</v>
      </c>
      <c r="C172" s="112">
        <v>25200000</v>
      </c>
      <c r="D172" s="59"/>
      <c r="E172" s="60"/>
      <c r="F172" s="54">
        <f t="shared" si="7"/>
        <v>0</v>
      </c>
      <c r="G172" s="54">
        <f t="shared" si="8"/>
        <v>25200000</v>
      </c>
      <c r="H172" s="55"/>
    </row>
    <row r="173" spans="1:8" x14ac:dyDescent="0.2">
      <c r="A173" s="170"/>
      <c r="B173" s="171" t="s">
        <v>226</v>
      </c>
      <c r="C173" s="112">
        <v>3600000</v>
      </c>
      <c r="D173" s="59">
        <v>300000</v>
      </c>
      <c r="E173" s="60"/>
      <c r="F173" s="54">
        <f t="shared" si="7"/>
        <v>300000</v>
      </c>
      <c r="G173" s="54">
        <f t="shared" si="8"/>
        <v>3300000</v>
      </c>
      <c r="H173" s="55">
        <f t="shared" si="9"/>
        <v>8.3333333333333321</v>
      </c>
    </row>
    <row r="174" spans="1:8" x14ac:dyDescent="0.2">
      <c r="A174" s="170"/>
      <c r="B174" s="171" t="s">
        <v>227</v>
      </c>
      <c r="C174" s="112">
        <v>4000000</v>
      </c>
      <c r="D174" s="59"/>
      <c r="E174" s="60"/>
      <c r="F174" s="54">
        <f t="shared" si="7"/>
        <v>0</v>
      </c>
      <c r="G174" s="54">
        <f t="shared" si="8"/>
        <v>4000000</v>
      </c>
      <c r="H174" s="55"/>
    </row>
    <row r="175" spans="1:8" x14ac:dyDescent="0.2">
      <c r="A175" s="241"/>
      <c r="B175" s="171" t="s">
        <v>228</v>
      </c>
      <c r="C175" s="112">
        <v>450000</v>
      </c>
      <c r="D175" s="59"/>
      <c r="E175" s="60"/>
      <c r="F175" s="54">
        <f t="shared" si="7"/>
        <v>0</v>
      </c>
      <c r="G175" s="54">
        <f t="shared" si="8"/>
        <v>450000</v>
      </c>
      <c r="H175" s="55"/>
    </row>
    <row r="176" spans="1:8" x14ac:dyDescent="0.2">
      <c r="A176" s="170"/>
      <c r="B176" s="171" t="s">
        <v>229</v>
      </c>
      <c r="C176" s="112">
        <v>900000</v>
      </c>
      <c r="D176" s="59"/>
      <c r="E176" s="60"/>
      <c r="F176" s="54">
        <f t="shared" si="7"/>
        <v>0</v>
      </c>
      <c r="G176" s="54">
        <f t="shared" si="8"/>
        <v>900000</v>
      </c>
      <c r="H176" s="55"/>
    </row>
    <row r="177" spans="1:8" x14ac:dyDescent="0.2">
      <c r="A177" s="170"/>
      <c r="B177" s="171" t="s">
        <v>230</v>
      </c>
      <c r="C177" s="112">
        <v>4500000</v>
      </c>
      <c r="D177" s="59"/>
      <c r="E177" s="60"/>
      <c r="F177" s="54">
        <f t="shared" si="7"/>
        <v>0</v>
      </c>
      <c r="G177" s="54">
        <f t="shared" si="8"/>
        <v>4500000</v>
      </c>
      <c r="H177" s="55"/>
    </row>
    <row r="178" spans="1:8" ht="13.5" thickBot="1" x14ac:dyDescent="0.25">
      <c r="A178" s="227"/>
      <c r="B178" s="226" t="s">
        <v>231</v>
      </c>
      <c r="C178" s="112">
        <v>2700000</v>
      </c>
      <c r="D178" s="83"/>
      <c r="E178" s="73"/>
      <c r="F178" s="73">
        <f t="shared" si="7"/>
        <v>0</v>
      </c>
      <c r="G178" s="73">
        <f t="shared" si="8"/>
        <v>2700000</v>
      </c>
      <c r="H178" s="74"/>
    </row>
    <row r="179" spans="1:8" ht="13.5" thickBot="1" x14ac:dyDescent="0.25">
      <c r="A179" s="230" t="s">
        <v>232</v>
      </c>
      <c r="B179" s="231" t="s">
        <v>233</v>
      </c>
      <c r="C179" s="99">
        <f>C180+C184+C186</f>
        <v>8760000</v>
      </c>
      <c r="D179" s="100">
        <f>D180+D184+D186</f>
        <v>1680000</v>
      </c>
      <c r="E179" s="100">
        <f>E180+E184+E186</f>
        <v>0</v>
      </c>
      <c r="F179" s="232">
        <f t="shared" si="7"/>
        <v>1680000</v>
      </c>
      <c r="G179" s="233">
        <f t="shared" si="8"/>
        <v>7080000</v>
      </c>
      <c r="H179" s="234">
        <f t="shared" si="9"/>
        <v>19.17808219178082</v>
      </c>
    </row>
    <row r="180" spans="1:8" s="47" customFormat="1" x14ac:dyDescent="0.2">
      <c r="A180" s="220" t="s">
        <v>132</v>
      </c>
      <c r="B180" s="221" t="s">
        <v>169</v>
      </c>
      <c r="C180" s="242">
        <f>SUM(C181:C183)</f>
        <v>7460000</v>
      </c>
      <c r="D180" s="243">
        <f>SUM(D181:D183)</f>
        <v>1680000</v>
      </c>
      <c r="E180" s="244">
        <f>SUM(E181:E183)</f>
        <v>0</v>
      </c>
      <c r="F180" s="107">
        <f t="shared" si="7"/>
        <v>1680000</v>
      </c>
      <c r="G180" s="107">
        <f t="shared" si="8"/>
        <v>5780000</v>
      </c>
      <c r="H180" s="108">
        <f t="shared" si="9"/>
        <v>22.520107238605899</v>
      </c>
    </row>
    <row r="181" spans="1:8" s="47" customFormat="1" x14ac:dyDescent="0.2">
      <c r="A181" s="170"/>
      <c r="B181" s="171" t="s">
        <v>184</v>
      </c>
      <c r="C181" s="112">
        <v>3125000</v>
      </c>
      <c r="D181" s="59"/>
      <c r="E181" s="60"/>
      <c r="F181" s="54">
        <f t="shared" si="7"/>
        <v>0</v>
      </c>
      <c r="G181" s="54">
        <f t="shared" si="8"/>
        <v>3125000</v>
      </c>
      <c r="H181" s="55">
        <f t="shared" si="9"/>
        <v>0</v>
      </c>
    </row>
    <row r="182" spans="1:8" s="47" customFormat="1" x14ac:dyDescent="0.2">
      <c r="A182" s="170"/>
      <c r="B182" s="171" t="s">
        <v>185</v>
      </c>
      <c r="C182" s="112">
        <v>1875000</v>
      </c>
      <c r="D182" s="59"/>
      <c r="E182" s="60"/>
      <c r="F182" s="54">
        <f t="shared" si="7"/>
        <v>0</v>
      </c>
      <c r="G182" s="54">
        <f t="shared" si="8"/>
        <v>1875000</v>
      </c>
      <c r="H182" s="55">
        <f t="shared" si="9"/>
        <v>0</v>
      </c>
    </row>
    <row r="183" spans="1:8" s="47" customFormat="1" x14ac:dyDescent="0.2">
      <c r="A183" s="170"/>
      <c r="B183" s="171" t="s">
        <v>186</v>
      </c>
      <c r="C183" s="112">
        <v>2460000</v>
      </c>
      <c r="D183" s="59">
        <v>1680000</v>
      </c>
      <c r="E183" s="60"/>
      <c r="F183" s="54">
        <f t="shared" si="7"/>
        <v>1680000</v>
      </c>
      <c r="G183" s="54">
        <f t="shared" si="8"/>
        <v>780000</v>
      </c>
      <c r="H183" s="55">
        <f t="shared" si="9"/>
        <v>68.292682926829272</v>
      </c>
    </row>
    <row r="184" spans="1:8" s="47" customFormat="1" x14ac:dyDescent="0.2">
      <c r="A184" s="196" t="s">
        <v>140</v>
      </c>
      <c r="B184" s="197" t="s">
        <v>171</v>
      </c>
      <c r="C184" s="237">
        <f>SUM(C185:C185)</f>
        <v>1000000</v>
      </c>
      <c r="D184" s="238">
        <f>SUM(D185:D185)</f>
        <v>0</v>
      </c>
      <c r="E184" s="239">
        <f>SUM(E185:E185)</f>
        <v>0</v>
      </c>
      <c r="F184" s="107">
        <f t="shared" si="7"/>
        <v>0</v>
      </c>
      <c r="G184" s="107">
        <f t="shared" si="8"/>
        <v>1000000</v>
      </c>
      <c r="H184" s="108"/>
    </row>
    <row r="185" spans="1:8" s="47" customFormat="1" x14ac:dyDescent="0.2">
      <c r="A185" s="170"/>
      <c r="B185" s="171" t="s">
        <v>188</v>
      </c>
      <c r="C185" s="112">
        <v>1000000</v>
      </c>
      <c r="D185" s="59"/>
      <c r="E185" s="60"/>
      <c r="F185" s="54">
        <f t="shared" si="7"/>
        <v>0</v>
      </c>
      <c r="G185" s="54">
        <f t="shared" si="8"/>
        <v>1000000</v>
      </c>
      <c r="H185" s="55"/>
    </row>
    <row r="186" spans="1:8" s="47" customFormat="1" x14ac:dyDescent="0.2">
      <c r="A186" s="196" t="s">
        <v>176</v>
      </c>
      <c r="B186" s="197" t="s">
        <v>177</v>
      </c>
      <c r="C186" s="237">
        <f>C187</f>
        <v>300000</v>
      </c>
      <c r="D186" s="238">
        <f>D187</f>
        <v>0</v>
      </c>
      <c r="E186" s="239">
        <f>E187</f>
        <v>0</v>
      </c>
      <c r="F186" s="107">
        <f t="shared" si="7"/>
        <v>0</v>
      </c>
      <c r="G186" s="107">
        <f t="shared" si="8"/>
        <v>300000</v>
      </c>
      <c r="H186" s="108"/>
    </row>
    <row r="187" spans="1:8" s="47" customFormat="1" ht="13.5" thickBot="1" x14ac:dyDescent="0.25">
      <c r="A187" s="227"/>
      <c r="B187" s="226" t="s">
        <v>191</v>
      </c>
      <c r="C187" s="112">
        <v>300000</v>
      </c>
      <c r="D187" s="62"/>
      <c r="E187" s="63"/>
      <c r="F187" s="73">
        <f t="shared" si="7"/>
        <v>0</v>
      </c>
      <c r="G187" s="73">
        <f t="shared" si="8"/>
        <v>300000</v>
      </c>
      <c r="H187" s="74"/>
    </row>
    <row r="188" spans="1:8" ht="13.5" thickBot="1" x14ac:dyDescent="0.25">
      <c r="A188" s="230" t="s">
        <v>234</v>
      </c>
      <c r="B188" s="231" t="s">
        <v>235</v>
      </c>
      <c r="C188" s="99">
        <f>C189+C194+C197</f>
        <v>17238000</v>
      </c>
      <c r="D188" s="100">
        <f>D189+D194+D197</f>
        <v>12150000</v>
      </c>
      <c r="E188" s="100">
        <f>E189+E194+E197</f>
        <v>0</v>
      </c>
      <c r="F188" s="232">
        <f t="shared" si="7"/>
        <v>12150000</v>
      </c>
      <c r="G188" s="233">
        <f t="shared" si="8"/>
        <v>5088000</v>
      </c>
      <c r="H188" s="233">
        <f t="shared" si="9"/>
        <v>70.483814827706226</v>
      </c>
    </row>
    <row r="189" spans="1:8" x14ac:dyDescent="0.2">
      <c r="A189" s="220" t="s">
        <v>132</v>
      </c>
      <c r="B189" s="221" t="s">
        <v>169</v>
      </c>
      <c r="C189" s="242">
        <f>SUM(C190:C193)</f>
        <v>5088000</v>
      </c>
      <c r="D189" s="243">
        <f>SUM(D190:D193)</f>
        <v>0</v>
      </c>
      <c r="E189" s="244">
        <f>SUM(E190:E193)</f>
        <v>0</v>
      </c>
      <c r="F189" s="107">
        <f t="shared" si="7"/>
        <v>0</v>
      </c>
      <c r="G189" s="107">
        <f t="shared" si="8"/>
        <v>5088000</v>
      </c>
      <c r="H189" s="108">
        <f t="shared" si="9"/>
        <v>0</v>
      </c>
    </row>
    <row r="190" spans="1:8" x14ac:dyDescent="0.2">
      <c r="A190" s="170"/>
      <c r="B190" s="171" t="s">
        <v>236</v>
      </c>
      <c r="C190" s="112">
        <v>571000</v>
      </c>
      <c r="D190" s="59"/>
      <c r="E190" s="60"/>
      <c r="F190" s="54">
        <f t="shared" si="7"/>
        <v>0</v>
      </c>
      <c r="G190" s="54">
        <f t="shared" si="8"/>
        <v>571000</v>
      </c>
      <c r="H190" s="55">
        <f t="shared" si="9"/>
        <v>0</v>
      </c>
    </row>
    <row r="191" spans="1:8" x14ac:dyDescent="0.2">
      <c r="A191" s="170"/>
      <c r="B191" s="171" t="s">
        <v>184</v>
      </c>
      <c r="C191" s="112">
        <v>1250000</v>
      </c>
      <c r="D191" s="59"/>
      <c r="E191" s="60"/>
      <c r="F191" s="54">
        <f t="shared" si="7"/>
        <v>0</v>
      </c>
      <c r="G191" s="54">
        <f t="shared" si="8"/>
        <v>1250000</v>
      </c>
      <c r="H191" s="55">
        <f t="shared" si="9"/>
        <v>0</v>
      </c>
    </row>
    <row r="192" spans="1:8" x14ac:dyDescent="0.2">
      <c r="A192" s="170"/>
      <c r="B192" s="171" t="s">
        <v>185</v>
      </c>
      <c r="C192" s="112">
        <v>1875000</v>
      </c>
      <c r="D192" s="59"/>
      <c r="E192" s="60"/>
      <c r="F192" s="54">
        <f t="shared" si="7"/>
        <v>0</v>
      </c>
      <c r="G192" s="54">
        <f t="shared" si="8"/>
        <v>1875000</v>
      </c>
      <c r="H192" s="55">
        <f t="shared" si="9"/>
        <v>0</v>
      </c>
    </row>
    <row r="193" spans="1:8" x14ac:dyDescent="0.2">
      <c r="A193" s="170"/>
      <c r="B193" s="171" t="s">
        <v>186</v>
      </c>
      <c r="C193" s="112">
        <v>1392000</v>
      </c>
      <c r="D193" s="59"/>
      <c r="E193" s="60"/>
      <c r="F193" s="54">
        <f t="shared" si="7"/>
        <v>0</v>
      </c>
      <c r="G193" s="54">
        <f t="shared" si="8"/>
        <v>1392000</v>
      </c>
      <c r="H193" s="55">
        <f t="shared" si="9"/>
        <v>0</v>
      </c>
    </row>
    <row r="194" spans="1:8" x14ac:dyDescent="0.2">
      <c r="A194" s="196" t="s">
        <v>140</v>
      </c>
      <c r="B194" s="197" t="s">
        <v>171</v>
      </c>
      <c r="C194" s="237">
        <f>SUM(C195:C196)</f>
        <v>7800000</v>
      </c>
      <c r="D194" s="238">
        <f>SUM(D195:D196)</f>
        <v>7800000</v>
      </c>
      <c r="E194" s="239">
        <f>SUM(E195:E196)</f>
        <v>0</v>
      </c>
      <c r="F194" s="224">
        <f t="shared" si="7"/>
        <v>7800000</v>
      </c>
      <c r="G194" s="224">
        <f t="shared" si="8"/>
        <v>0</v>
      </c>
      <c r="H194" s="225">
        <f t="shared" si="9"/>
        <v>100</v>
      </c>
    </row>
    <row r="195" spans="1:8" x14ac:dyDescent="0.2">
      <c r="A195" s="170"/>
      <c r="B195" s="171" t="s">
        <v>188</v>
      </c>
      <c r="C195" s="112">
        <v>800000</v>
      </c>
      <c r="D195" s="59">
        <v>800000</v>
      </c>
      <c r="E195" s="60"/>
      <c r="F195" s="54">
        <f t="shared" si="7"/>
        <v>800000</v>
      </c>
      <c r="G195" s="54">
        <f t="shared" si="8"/>
        <v>0</v>
      </c>
      <c r="H195" s="55">
        <f t="shared" si="9"/>
        <v>100</v>
      </c>
    </row>
    <row r="196" spans="1:8" x14ac:dyDescent="0.2">
      <c r="A196" s="170"/>
      <c r="B196" s="171" t="s">
        <v>189</v>
      </c>
      <c r="C196" s="112">
        <v>7000000</v>
      </c>
      <c r="D196" s="59">
        <v>7000000</v>
      </c>
      <c r="E196" s="60"/>
      <c r="F196" s="54">
        <f t="shared" si="7"/>
        <v>7000000</v>
      </c>
      <c r="G196" s="54">
        <f t="shared" si="8"/>
        <v>0</v>
      </c>
      <c r="H196" s="55">
        <f t="shared" si="9"/>
        <v>100</v>
      </c>
    </row>
    <row r="197" spans="1:8" x14ac:dyDescent="0.2">
      <c r="A197" s="196" t="s">
        <v>176</v>
      </c>
      <c r="B197" s="197" t="s">
        <v>177</v>
      </c>
      <c r="C197" s="237">
        <f>C198+C199</f>
        <v>4350000</v>
      </c>
      <c r="D197" s="238">
        <f>D198+D199</f>
        <v>4350000</v>
      </c>
      <c r="E197" s="239">
        <f>E198+E199</f>
        <v>0</v>
      </c>
      <c r="F197" s="224">
        <f t="shared" si="7"/>
        <v>4350000</v>
      </c>
      <c r="G197" s="224">
        <f t="shared" si="8"/>
        <v>0</v>
      </c>
      <c r="H197" s="225">
        <f t="shared" si="9"/>
        <v>100</v>
      </c>
    </row>
    <row r="198" spans="1:8" x14ac:dyDescent="0.2">
      <c r="A198" s="170"/>
      <c r="B198" s="171" t="s">
        <v>191</v>
      </c>
      <c r="C198" s="112">
        <v>150000</v>
      </c>
      <c r="D198" s="59">
        <v>150000</v>
      </c>
      <c r="E198" s="60"/>
      <c r="F198" s="54">
        <f t="shared" si="7"/>
        <v>150000</v>
      </c>
      <c r="G198" s="54">
        <f t="shared" si="8"/>
        <v>0</v>
      </c>
      <c r="H198" s="55">
        <f t="shared" si="9"/>
        <v>100</v>
      </c>
    </row>
    <row r="199" spans="1:8" ht="13.5" thickBot="1" x14ac:dyDescent="0.25">
      <c r="A199" s="227"/>
      <c r="B199" s="226" t="s">
        <v>192</v>
      </c>
      <c r="C199" s="112">
        <v>4200000</v>
      </c>
      <c r="D199" s="83">
        <v>4200000</v>
      </c>
      <c r="E199" s="73"/>
      <c r="F199" s="73">
        <f t="shared" si="7"/>
        <v>4200000</v>
      </c>
      <c r="G199" s="73">
        <f t="shared" si="8"/>
        <v>0</v>
      </c>
      <c r="H199" s="74">
        <f t="shared" si="9"/>
        <v>100</v>
      </c>
    </row>
    <row r="200" spans="1:8" ht="13.5" thickBot="1" x14ac:dyDescent="0.25">
      <c r="A200" s="230" t="s">
        <v>237</v>
      </c>
      <c r="B200" s="231" t="s">
        <v>238</v>
      </c>
      <c r="C200" s="99">
        <f>C201+C209+C212</f>
        <v>13239000</v>
      </c>
      <c r="D200" s="100">
        <f>D201+D209+D212</f>
        <v>10050000</v>
      </c>
      <c r="E200" s="100">
        <f>E201+E209+E212</f>
        <v>0</v>
      </c>
      <c r="F200" s="232">
        <f t="shared" ref="F200:F263" si="10">D200+E200</f>
        <v>10050000</v>
      </c>
      <c r="G200" s="233">
        <f t="shared" ref="G200:G263" si="11">C200-F200</f>
        <v>3189000</v>
      </c>
      <c r="H200" s="234">
        <f t="shared" si="9"/>
        <v>75.912077951506902</v>
      </c>
    </row>
    <row r="201" spans="1:8" s="47" customFormat="1" x14ac:dyDescent="0.2">
      <c r="A201" s="245" t="s">
        <v>132</v>
      </c>
      <c r="B201" s="246" t="s">
        <v>169</v>
      </c>
      <c r="C201" s="242">
        <f>SUM(C202:C208)</f>
        <v>3189000</v>
      </c>
      <c r="D201" s="243">
        <f>SUM(D202:D208)</f>
        <v>0</v>
      </c>
      <c r="E201" s="244">
        <f>SUM(E202:E208)</f>
        <v>0</v>
      </c>
      <c r="F201" s="107">
        <f t="shared" si="10"/>
        <v>0</v>
      </c>
      <c r="G201" s="107">
        <f t="shared" si="11"/>
        <v>3189000</v>
      </c>
      <c r="H201" s="108">
        <f t="shared" si="9"/>
        <v>0</v>
      </c>
    </row>
    <row r="202" spans="1:8" s="47" customFormat="1" x14ac:dyDescent="0.2">
      <c r="A202" s="209"/>
      <c r="B202" s="176" t="s">
        <v>239</v>
      </c>
      <c r="C202" s="112">
        <v>135000</v>
      </c>
      <c r="D202" s="59"/>
      <c r="E202" s="60"/>
      <c r="F202" s="54">
        <f t="shared" si="10"/>
        <v>0</v>
      </c>
      <c r="G202" s="54">
        <f t="shared" si="11"/>
        <v>135000</v>
      </c>
      <c r="H202" s="55">
        <f t="shared" si="9"/>
        <v>0</v>
      </c>
    </row>
    <row r="203" spans="1:8" ht="25.5" x14ac:dyDescent="0.2">
      <c r="A203" s="209"/>
      <c r="B203" s="176" t="s">
        <v>240</v>
      </c>
      <c r="C203" s="112">
        <v>135000</v>
      </c>
      <c r="D203" s="59"/>
      <c r="E203" s="60"/>
      <c r="F203" s="54">
        <f t="shared" si="10"/>
        <v>0</v>
      </c>
      <c r="G203" s="54">
        <f t="shared" si="11"/>
        <v>135000</v>
      </c>
      <c r="H203" s="55">
        <f t="shared" si="9"/>
        <v>0</v>
      </c>
    </row>
    <row r="204" spans="1:8" x14ac:dyDescent="0.2">
      <c r="A204" s="209"/>
      <c r="B204" s="176" t="s">
        <v>241</v>
      </c>
      <c r="C204" s="112">
        <v>600000</v>
      </c>
      <c r="D204" s="59"/>
      <c r="E204" s="60"/>
      <c r="F204" s="54">
        <f t="shared" si="10"/>
        <v>0</v>
      </c>
      <c r="G204" s="54">
        <f t="shared" si="11"/>
        <v>600000</v>
      </c>
      <c r="H204" s="55">
        <f t="shared" si="9"/>
        <v>0</v>
      </c>
    </row>
    <row r="205" spans="1:8" x14ac:dyDescent="0.2">
      <c r="A205" s="209"/>
      <c r="B205" s="176" t="s">
        <v>236</v>
      </c>
      <c r="C205" s="112">
        <v>144000</v>
      </c>
      <c r="D205" s="59"/>
      <c r="E205" s="60"/>
      <c r="F205" s="54">
        <f t="shared" si="10"/>
        <v>0</v>
      </c>
      <c r="G205" s="54">
        <f t="shared" si="11"/>
        <v>144000</v>
      </c>
      <c r="H205" s="55">
        <f t="shared" si="9"/>
        <v>0</v>
      </c>
    </row>
    <row r="206" spans="1:8" x14ac:dyDescent="0.2">
      <c r="A206" s="170"/>
      <c r="B206" s="171" t="s">
        <v>184</v>
      </c>
      <c r="C206" s="112">
        <v>750000</v>
      </c>
      <c r="D206" s="59"/>
      <c r="E206" s="60"/>
      <c r="F206" s="54">
        <f t="shared" si="10"/>
        <v>0</v>
      </c>
      <c r="G206" s="54">
        <f t="shared" si="11"/>
        <v>750000</v>
      </c>
      <c r="H206" s="55">
        <f t="shared" si="9"/>
        <v>0</v>
      </c>
    </row>
    <row r="207" spans="1:8" x14ac:dyDescent="0.2">
      <c r="A207" s="170"/>
      <c r="B207" s="171" t="s">
        <v>185</v>
      </c>
      <c r="C207" s="112">
        <v>1125000</v>
      </c>
      <c r="D207" s="59"/>
      <c r="E207" s="60"/>
      <c r="F207" s="54">
        <f t="shared" si="10"/>
        <v>0</v>
      </c>
      <c r="G207" s="54">
        <f t="shared" si="11"/>
        <v>1125000</v>
      </c>
      <c r="H207" s="55">
        <f t="shared" si="9"/>
        <v>0</v>
      </c>
    </row>
    <row r="208" spans="1:8" x14ac:dyDescent="0.2">
      <c r="A208" s="209"/>
      <c r="B208" s="176" t="s">
        <v>186</v>
      </c>
      <c r="C208" s="112">
        <v>300000</v>
      </c>
      <c r="D208" s="59"/>
      <c r="E208" s="60"/>
      <c r="F208" s="54">
        <f t="shared" si="10"/>
        <v>0</v>
      </c>
      <c r="G208" s="54">
        <f t="shared" si="11"/>
        <v>300000</v>
      </c>
      <c r="H208" s="55">
        <f t="shared" si="9"/>
        <v>0</v>
      </c>
    </row>
    <row r="209" spans="1:8" x14ac:dyDescent="0.2">
      <c r="A209" s="192" t="s">
        <v>140</v>
      </c>
      <c r="B209" s="181" t="s">
        <v>171</v>
      </c>
      <c r="C209" s="237">
        <f>SUM(C210:C211)</f>
        <v>7800000</v>
      </c>
      <c r="D209" s="238">
        <f>SUM(D210:D211)</f>
        <v>7800000</v>
      </c>
      <c r="E209" s="239">
        <f>SUM(E210:E211)</f>
        <v>0</v>
      </c>
      <c r="F209" s="107">
        <f t="shared" si="10"/>
        <v>7800000</v>
      </c>
      <c r="G209" s="107">
        <f t="shared" si="11"/>
        <v>0</v>
      </c>
      <c r="H209" s="108">
        <f t="shared" si="9"/>
        <v>100</v>
      </c>
    </row>
    <row r="210" spans="1:8" x14ac:dyDescent="0.2">
      <c r="A210" s="209"/>
      <c r="B210" s="176" t="s">
        <v>188</v>
      </c>
      <c r="C210" s="112">
        <v>800000</v>
      </c>
      <c r="D210" s="59">
        <v>800000</v>
      </c>
      <c r="E210" s="60"/>
      <c r="F210" s="54">
        <f t="shared" si="10"/>
        <v>800000</v>
      </c>
      <c r="G210" s="54">
        <f t="shared" si="11"/>
        <v>0</v>
      </c>
      <c r="H210" s="55">
        <f t="shared" si="9"/>
        <v>100</v>
      </c>
    </row>
    <row r="211" spans="1:8" x14ac:dyDescent="0.2">
      <c r="A211" s="209"/>
      <c r="B211" s="176" t="s">
        <v>189</v>
      </c>
      <c r="C211" s="112">
        <v>7000000</v>
      </c>
      <c r="D211" s="59">
        <v>7000000</v>
      </c>
      <c r="E211" s="60"/>
      <c r="F211" s="54">
        <f t="shared" si="10"/>
        <v>7000000</v>
      </c>
      <c r="G211" s="54">
        <f t="shared" si="11"/>
        <v>0</v>
      </c>
      <c r="H211" s="55">
        <f t="shared" si="9"/>
        <v>100</v>
      </c>
    </row>
    <row r="212" spans="1:8" x14ac:dyDescent="0.2">
      <c r="A212" s="192" t="s">
        <v>176</v>
      </c>
      <c r="B212" s="181" t="s">
        <v>177</v>
      </c>
      <c r="C212" s="237">
        <f>C213+C214</f>
        <v>2250000</v>
      </c>
      <c r="D212" s="238">
        <f>D213+D214</f>
        <v>2250000</v>
      </c>
      <c r="E212" s="239">
        <f>E213+E214</f>
        <v>0</v>
      </c>
      <c r="F212" s="107">
        <f t="shared" si="10"/>
        <v>2250000</v>
      </c>
      <c r="G212" s="107">
        <f t="shared" si="11"/>
        <v>0</v>
      </c>
      <c r="H212" s="108">
        <f t="shared" si="9"/>
        <v>100</v>
      </c>
    </row>
    <row r="213" spans="1:8" x14ac:dyDescent="0.2">
      <c r="A213" s="209"/>
      <c r="B213" s="176" t="s">
        <v>191</v>
      </c>
      <c r="C213" s="112">
        <v>150000</v>
      </c>
      <c r="D213" s="59">
        <v>150000</v>
      </c>
      <c r="E213" s="60"/>
      <c r="F213" s="54">
        <f t="shared" si="10"/>
        <v>150000</v>
      </c>
      <c r="G213" s="54">
        <f t="shared" si="11"/>
        <v>0</v>
      </c>
      <c r="H213" s="55">
        <f t="shared" si="9"/>
        <v>100</v>
      </c>
    </row>
    <row r="214" spans="1:8" ht="13.5" thickBot="1" x14ac:dyDescent="0.25">
      <c r="A214" s="210"/>
      <c r="B214" s="211" t="s">
        <v>192</v>
      </c>
      <c r="C214" s="112">
        <v>2100000</v>
      </c>
      <c r="D214" s="83">
        <v>2100000</v>
      </c>
      <c r="E214" s="73"/>
      <c r="F214" s="73">
        <f t="shared" si="10"/>
        <v>2100000</v>
      </c>
      <c r="G214" s="73">
        <f t="shared" si="11"/>
        <v>0</v>
      </c>
      <c r="H214" s="74">
        <f t="shared" si="9"/>
        <v>100</v>
      </c>
    </row>
    <row r="215" spans="1:8" ht="13.5" thickBot="1" x14ac:dyDescent="0.25">
      <c r="A215" s="230" t="s">
        <v>242</v>
      </c>
      <c r="B215" s="231" t="s">
        <v>243</v>
      </c>
      <c r="C215" s="99">
        <f>C216+C221+C226</f>
        <v>135590000</v>
      </c>
      <c r="D215" s="100">
        <f>D216+D221+D226</f>
        <v>67952000</v>
      </c>
      <c r="E215" s="100">
        <f>E216+E221+E226</f>
        <v>0</v>
      </c>
      <c r="F215" s="232">
        <f t="shared" si="10"/>
        <v>67952000</v>
      </c>
      <c r="G215" s="233">
        <f t="shared" si="11"/>
        <v>67638000</v>
      </c>
      <c r="H215" s="233">
        <f t="shared" si="9"/>
        <v>50.115790250018435</v>
      </c>
    </row>
    <row r="216" spans="1:8" s="47" customFormat="1" x14ac:dyDescent="0.2">
      <c r="A216" s="245" t="s">
        <v>132</v>
      </c>
      <c r="B216" s="246" t="s">
        <v>169</v>
      </c>
      <c r="C216" s="242">
        <f>SUM(C217:C220)</f>
        <v>80520000</v>
      </c>
      <c r="D216" s="243">
        <f>SUM(D217:D220)</f>
        <v>27212000</v>
      </c>
      <c r="E216" s="244">
        <f>SUM(E217:E220)</f>
        <v>0</v>
      </c>
      <c r="F216" s="107">
        <f t="shared" si="10"/>
        <v>27212000</v>
      </c>
      <c r="G216" s="107">
        <f t="shared" si="11"/>
        <v>53308000</v>
      </c>
      <c r="H216" s="108">
        <f t="shared" si="9"/>
        <v>33.795330352707403</v>
      </c>
    </row>
    <row r="217" spans="1:8" s="47" customFormat="1" x14ac:dyDescent="0.2">
      <c r="A217" s="209"/>
      <c r="B217" s="176" t="s">
        <v>195</v>
      </c>
      <c r="C217" s="112">
        <v>3600000</v>
      </c>
      <c r="D217" s="62">
        <v>1230000</v>
      </c>
      <c r="E217" s="63"/>
      <c r="F217" s="54">
        <f t="shared" si="10"/>
        <v>1230000</v>
      </c>
      <c r="G217" s="54">
        <f t="shared" si="11"/>
        <v>2370000</v>
      </c>
      <c r="H217" s="55">
        <f t="shared" si="9"/>
        <v>34.166666666666664</v>
      </c>
    </row>
    <row r="218" spans="1:8" s="47" customFormat="1" x14ac:dyDescent="0.2">
      <c r="A218" s="170"/>
      <c r="B218" s="171" t="s">
        <v>184</v>
      </c>
      <c r="C218" s="112">
        <v>45000000</v>
      </c>
      <c r="D218" s="62">
        <v>13933000</v>
      </c>
      <c r="E218" s="63"/>
      <c r="F218" s="54">
        <f t="shared" si="10"/>
        <v>13933000</v>
      </c>
      <c r="G218" s="54">
        <f t="shared" si="11"/>
        <v>31067000</v>
      </c>
      <c r="H218" s="55">
        <f t="shared" si="9"/>
        <v>30.962222222222223</v>
      </c>
    </row>
    <row r="219" spans="1:8" s="47" customFormat="1" x14ac:dyDescent="0.2">
      <c r="A219" s="170"/>
      <c r="B219" s="171" t="s">
        <v>185</v>
      </c>
      <c r="C219" s="112">
        <v>30000000</v>
      </c>
      <c r="D219" s="62">
        <v>10749000</v>
      </c>
      <c r="E219" s="63"/>
      <c r="F219" s="54">
        <f t="shared" si="10"/>
        <v>10749000</v>
      </c>
      <c r="G219" s="54">
        <f t="shared" si="11"/>
        <v>19251000</v>
      </c>
      <c r="H219" s="55">
        <f t="shared" si="9"/>
        <v>35.83</v>
      </c>
    </row>
    <row r="220" spans="1:8" s="47" customFormat="1" x14ac:dyDescent="0.2">
      <c r="A220" s="209"/>
      <c r="B220" s="176" t="s">
        <v>186</v>
      </c>
      <c r="C220" s="112">
        <v>1920000</v>
      </c>
      <c r="D220" s="62">
        <v>1300000</v>
      </c>
      <c r="E220" s="63"/>
      <c r="F220" s="54">
        <f t="shared" si="10"/>
        <v>1300000</v>
      </c>
      <c r="G220" s="54">
        <f t="shared" si="11"/>
        <v>620000</v>
      </c>
      <c r="H220" s="55">
        <f t="shared" si="9"/>
        <v>67.708333333333343</v>
      </c>
    </row>
    <row r="221" spans="1:8" s="98" customFormat="1" x14ac:dyDescent="0.2">
      <c r="A221" s="192" t="s">
        <v>140</v>
      </c>
      <c r="B221" s="181" t="s">
        <v>171</v>
      </c>
      <c r="C221" s="237">
        <f>SUM(C222:C225)</f>
        <v>45320000</v>
      </c>
      <c r="D221" s="238">
        <f>SUM(D222:D225)</f>
        <v>32340000</v>
      </c>
      <c r="E221" s="239">
        <f>SUM(E222:E225)</f>
        <v>0</v>
      </c>
      <c r="F221" s="107">
        <f t="shared" si="10"/>
        <v>32340000</v>
      </c>
      <c r="G221" s="107">
        <f t="shared" si="11"/>
        <v>12980000</v>
      </c>
      <c r="H221" s="108">
        <f t="shared" si="9"/>
        <v>71.359223300970882</v>
      </c>
    </row>
    <row r="222" spans="1:8" s="47" customFormat="1" x14ac:dyDescent="0.2">
      <c r="A222" s="209"/>
      <c r="B222" s="176" t="s">
        <v>188</v>
      </c>
      <c r="C222" s="112">
        <v>2400000</v>
      </c>
      <c r="D222" s="62"/>
      <c r="E222" s="63"/>
      <c r="F222" s="54">
        <f t="shared" si="10"/>
        <v>0</v>
      </c>
      <c r="G222" s="54">
        <f t="shared" si="11"/>
        <v>2400000</v>
      </c>
      <c r="H222" s="55">
        <f t="shared" si="9"/>
        <v>0</v>
      </c>
    </row>
    <row r="223" spans="1:8" s="47" customFormat="1" x14ac:dyDescent="0.2">
      <c r="A223" s="209"/>
      <c r="B223" s="176" t="s">
        <v>189</v>
      </c>
      <c r="C223" s="112">
        <v>28000000</v>
      </c>
      <c r="D223" s="62">
        <v>27300000</v>
      </c>
      <c r="E223" s="63"/>
      <c r="F223" s="54">
        <f t="shared" si="10"/>
        <v>27300000</v>
      </c>
      <c r="G223" s="54">
        <f t="shared" si="11"/>
        <v>700000</v>
      </c>
      <c r="H223" s="55">
        <f t="shared" si="9"/>
        <v>97.5</v>
      </c>
    </row>
    <row r="224" spans="1:8" s="47" customFormat="1" x14ac:dyDescent="0.2">
      <c r="A224" s="209"/>
      <c r="B224" s="176" t="s">
        <v>187</v>
      </c>
      <c r="C224" s="112">
        <v>3680000</v>
      </c>
      <c r="D224" s="62">
        <v>920000</v>
      </c>
      <c r="E224" s="63"/>
      <c r="F224" s="54">
        <f t="shared" si="10"/>
        <v>920000</v>
      </c>
      <c r="G224" s="54">
        <f t="shared" si="11"/>
        <v>2760000</v>
      </c>
      <c r="H224" s="55">
        <f t="shared" si="9"/>
        <v>25</v>
      </c>
    </row>
    <row r="225" spans="1:8" s="47" customFormat="1" x14ac:dyDescent="0.2">
      <c r="A225" s="209"/>
      <c r="B225" s="176" t="s">
        <v>190</v>
      </c>
      <c r="C225" s="112">
        <v>11240000</v>
      </c>
      <c r="D225" s="62">
        <v>4120000</v>
      </c>
      <c r="E225" s="63"/>
      <c r="F225" s="54">
        <f t="shared" si="10"/>
        <v>4120000</v>
      </c>
      <c r="G225" s="54">
        <f t="shared" si="11"/>
        <v>7120000</v>
      </c>
      <c r="H225" s="55">
        <f t="shared" si="9"/>
        <v>36.654804270462634</v>
      </c>
    </row>
    <row r="226" spans="1:8" s="98" customFormat="1" x14ac:dyDescent="0.2">
      <c r="A226" s="192" t="s">
        <v>176</v>
      </c>
      <c r="B226" s="181" t="s">
        <v>177</v>
      </c>
      <c r="C226" s="237">
        <f>C227+C228</f>
        <v>9750000</v>
      </c>
      <c r="D226" s="238">
        <f>D227+D228</f>
        <v>8400000</v>
      </c>
      <c r="E226" s="239">
        <f>E227+E228</f>
        <v>0</v>
      </c>
      <c r="F226" s="107">
        <f t="shared" si="10"/>
        <v>8400000</v>
      </c>
      <c r="G226" s="107">
        <f t="shared" si="11"/>
        <v>1350000</v>
      </c>
      <c r="H226" s="108">
        <f t="shared" si="9"/>
        <v>86.15384615384616</v>
      </c>
    </row>
    <row r="227" spans="1:8" s="47" customFormat="1" x14ac:dyDescent="0.2">
      <c r="A227" s="209"/>
      <c r="B227" s="176" t="s">
        <v>188</v>
      </c>
      <c r="C227" s="112">
        <v>1350000</v>
      </c>
      <c r="D227" s="62"/>
      <c r="E227" s="63"/>
      <c r="F227" s="54">
        <f t="shared" si="10"/>
        <v>0</v>
      </c>
      <c r="G227" s="54">
        <f t="shared" si="11"/>
        <v>1350000</v>
      </c>
      <c r="H227" s="55">
        <f t="shared" si="9"/>
        <v>0</v>
      </c>
    </row>
    <row r="228" spans="1:8" s="47" customFormat="1" ht="13.5" thickBot="1" x14ac:dyDescent="0.25">
      <c r="A228" s="210"/>
      <c r="B228" s="211" t="s">
        <v>192</v>
      </c>
      <c r="C228" s="112">
        <v>8400000</v>
      </c>
      <c r="D228" s="62">
        <v>8400000</v>
      </c>
      <c r="E228" s="63"/>
      <c r="F228" s="73">
        <f t="shared" si="10"/>
        <v>8400000</v>
      </c>
      <c r="G228" s="73">
        <f t="shared" si="11"/>
        <v>0</v>
      </c>
      <c r="H228" s="74">
        <f t="shared" si="9"/>
        <v>100</v>
      </c>
    </row>
    <row r="229" spans="1:8" ht="13.5" thickBot="1" x14ac:dyDescent="0.25">
      <c r="A229" s="230" t="s">
        <v>244</v>
      </c>
      <c r="B229" s="231" t="s">
        <v>245</v>
      </c>
      <c r="C229" s="99">
        <f>C230+C234+C239</f>
        <v>70860000</v>
      </c>
      <c r="D229" s="100">
        <f>D230+D234+D239</f>
        <v>37405000</v>
      </c>
      <c r="E229" s="100">
        <f>E230+E234+E239</f>
        <v>0</v>
      </c>
      <c r="F229" s="232">
        <f t="shared" si="10"/>
        <v>37405000</v>
      </c>
      <c r="G229" s="233">
        <f t="shared" si="11"/>
        <v>33455000</v>
      </c>
      <c r="H229" s="234">
        <f t="shared" si="9"/>
        <v>52.787186000564489</v>
      </c>
    </row>
    <row r="230" spans="1:8" s="98" customFormat="1" x14ac:dyDescent="0.2">
      <c r="A230" s="245" t="s">
        <v>132</v>
      </c>
      <c r="B230" s="246" t="s">
        <v>169</v>
      </c>
      <c r="C230" s="242">
        <f>SUM(C231:C233)</f>
        <v>35940000</v>
      </c>
      <c r="D230" s="243">
        <f>SUM(D231:D233)</f>
        <v>21345000</v>
      </c>
      <c r="E230" s="244">
        <f>SUM(E231:E233)</f>
        <v>0</v>
      </c>
      <c r="F230" s="107">
        <f t="shared" si="10"/>
        <v>21345000</v>
      </c>
      <c r="G230" s="107">
        <f t="shared" si="11"/>
        <v>14595000</v>
      </c>
      <c r="H230" s="108">
        <f t="shared" ref="H230:H293" si="12">(C230-G230)/C230*100</f>
        <v>59.390651085141897</v>
      </c>
    </row>
    <row r="231" spans="1:8" s="47" customFormat="1" x14ac:dyDescent="0.2">
      <c r="A231" s="209"/>
      <c r="B231" s="176" t="s">
        <v>195</v>
      </c>
      <c r="C231" s="112">
        <v>2700000</v>
      </c>
      <c r="D231" s="62">
        <v>225000</v>
      </c>
      <c r="E231" s="63"/>
      <c r="F231" s="54">
        <f t="shared" si="10"/>
        <v>225000</v>
      </c>
      <c r="G231" s="54">
        <f t="shared" si="11"/>
        <v>2475000</v>
      </c>
      <c r="H231" s="55">
        <f t="shared" si="12"/>
        <v>8.3333333333333321</v>
      </c>
    </row>
    <row r="232" spans="1:8" s="47" customFormat="1" x14ac:dyDescent="0.2">
      <c r="A232" s="170"/>
      <c r="B232" s="171" t="s">
        <v>184</v>
      </c>
      <c r="C232" s="112">
        <v>27000000</v>
      </c>
      <c r="D232" s="62">
        <v>18000000</v>
      </c>
      <c r="E232" s="63"/>
      <c r="F232" s="54">
        <f t="shared" si="10"/>
        <v>18000000</v>
      </c>
      <c r="G232" s="54">
        <f t="shared" si="11"/>
        <v>9000000</v>
      </c>
      <c r="H232" s="55">
        <f t="shared" si="12"/>
        <v>66.666666666666657</v>
      </c>
    </row>
    <row r="233" spans="1:8" s="47" customFormat="1" x14ac:dyDescent="0.2">
      <c r="A233" s="209"/>
      <c r="B233" s="176" t="s">
        <v>186</v>
      </c>
      <c r="C233" s="112">
        <v>6240000</v>
      </c>
      <c r="D233" s="62">
        <v>3120000</v>
      </c>
      <c r="E233" s="63"/>
      <c r="F233" s="54">
        <f t="shared" si="10"/>
        <v>3120000</v>
      </c>
      <c r="G233" s="54">
        <f t="shared" si="11"/>
        <v>3120000</v>
      </c>
      <c r="H233" s="55">
        <f t="shared" si="12"/>
        <v>50</v>
      </c>
    </row>
    <row r="234" spans="1:8" s="98" customFormat="1" x14ac:dyDescent="0.2">
      <c r="A234" s="192" t="s">
        <v>140</v>
      </c>
      <c r="B234" s="181" t="s">
        <v>171</v>
      </c>
      <c r="C234" s="237">
        <f>SUM(C235:C238)</f>
        <v>25320000</v>
      </c>
      <c r="D234" s="238">
        <f>SUM(D235:D238)</f>
        <v>11860000</v>
      </c>
      <c r="E234" s="239">
        <f>SUM(E235:E238)</f>
        <v>0</v>
      </c>
      <c r="F234" s="107">
        <f t="shared" si="10"/>
        <v>11860000</v>
      </c>
      <c r="G234" s="107">
        <f t="shared" si="11"/>
        <v>13460000</v>
      </c>
      <c r="H234" s="108">
        <f t="shared" si="12"/>
        <v>46.84044233807267</v>
      </c>
    </row>
    <row r="235" spans="1:8" s="47" customFormat="1" x14ac:dyDescent="0.2">
      <c r="A235" s="209"/>
      <c r="B235" s="176" t="s">
        <v>188</v>
      </c>
      <c r="C235" s="112">
        <v>1600000</v>
      </c>
      <c r="D235" s="62"/>
      <c r="E235" s="63"/>
      <c r="F235" s="54">
        <f t="shared" si="10"/>
        <v>0</v>
      </c>
      <c r="G235" s="54">
        <f t="shared" si="11"/>
        <v>1600000</v>
      </c>
      <c r="H235" s="55">
        <f t="shared" si="12"/>
        <v>0</v>
      </c>
    </row>
    <row r="236" spans="1:8" s="47" customFormat="1" x14ac:dyDescent="0.2">
      <c r="A236" s="209"/>
      <c r="B236" s="176" t="s">
        <v>189</v>
      </c>
      <c r="C236" s="112">
        <v>14000000</v>
      </c>
      <c r="D236" s="62">
        <v>7000000</v>
      </c>
      <c r="E236" s="63"/>
      <c r="F236" s="54">
        <f t="shared" si="10"/>
        <v>7000000</v>
      </c>
      <c r="G236" s="54">
        <f t="shared" si="11"/>
        <v>7000000</v>
      </c>
      <c r="H236" s="55">
        <f t="shared" si="12"/>
        <v>50</v>
      </c>
    </row>
    <row r="237" spans="1:8" s="47" customFormat="1" x14ac:dyDescent="0.2">
      <c r="A237" s="209"/>
      <c r="B237" s="176" t="s">
        <v>187</v>
      </c>
      <c r="C237" s="112">
        <v>2760000</v>
      </c>
      <c r="D237" s="62">
        <v>1380000</v>
      </c>
      <c r="E237" s="63"/>
      <c r="F237" s="54">
        <f t="shared" si="10"/>
        <v>1380000</v>
      </c>
      <c r="G237" s="54">
        <f t="shared" si="11"/>
        <v>1380000</v>
      </c>
      <c r="H237" s="55">
        <f t="shared" si="12"/>
        <v>50</v>
      </c>
    </row>
    <row r="238" spans="1:8" s="47" customFormat="1" x14ac:dyDescent="0.2">
      <c r="A238" s="209"/>
      <c r="B238" s="176" t="s">
        <v>190</v>
      </c>
      <c r="C238" s="112">
        <v>6960000</v>
      </c>
      <c r="D238" s="62">
        <v>3480000</v>
      </c>
      <c r="E238" s="63"/>
      <c r="F238" s="54">
        <f t="shared" si="10"/>
        <v>3480000</v>
      </c>
      <c r="G238" s="54">
        <f t="shared" si="11"/>
        <v>3480000</v>
      </c>
      <c r="H238" s="55">
        <f t="shared" si="12"/>
        <v>50</v>
      </c>
    </row>
    <row r="239" spans="1:8" s="98" customFormat="1" x14ac:dyDescent="0.2">
      <c r="A239" s="192" t="s">
        <v>176</v>
      </c>
      <c r="B239" s="181" t="s">
        <v>177</v>
      </c>
      <c r="C239" s="237">
        <f>C240+C241</f>
        <v>9600000</v>
      </c>
      <c r="D239" s="238">
        <f>D240+D241</f>
        <v>4200000</v>
      </c>
      <c r="E239" s="239">
        <f>E240+E241</f>
        <v>0</v>
      </c>
      <c r="F239" s="107">
        <f t="shared" si="10"/>
        <v>4200000</v>
      </c>
      <c r="G239" s="107">
        <f t="shared" si="11"/>
        <v>5400000</v>
      </c>
      <c r="H239" s="108">
        <f t="shared" si="12"/>
        <v>43.75</v>
      </c>
    </row>
    <row r="240" spans="1:8" s="47" customFormat="1" x14ac:dyDescent="0.2">
      <c r="A240" s="209"/>
      <c r="B240" s="176" t="s">
        <v>191</v>
      </c>
      <c r="C240" s="112">
        <v>1200000</v>
      </c>
      <c r="D240" s="62"/>
      <c r="E240" s="63"/>
      <c r="F240" s="54">
        <f t="shared" si="10"/>
        <v>0</v>
      </c>
      <c r="G240" s="54">
        <f t="shared" si="11"/>
        <v>1200000</v>
      </c>
      <c r="H240" s="55">
        <f t="shared" si="12"/>
        <v>0</v>
      </c>
    </row>
    <row r="241" spans="1:8" s="47" customFormat="1" ht="13.5" thickBot="1" x14ac:dyDescent="0.25">
      <c r="A241" s="209"/>
      <c r="B241" s="176" t="s">
        <v>192</v>
      </c>
      <c r="C241" s="112">
        <v>8400000</v>
      </c>
      <c r="D241" s="62">
        <v>4200000</v>
      </c>
      <c r="E241" s="63"/>
      <c r="F241" s="73">
        <f t="shared" si="10"/>
        <v>4200000</v>
      </c>
      <c r="G241" s="73">
        <f t="shared" si="11"/>
        <v>4200000</v>
      </c>
      <c r="H241" s="74">
        <f t="shared" si="12"/>
        <v>50</v>
      </c>
    </row>
    <row r="242" spans="1:8" ht="13.5" thickBot="1" x14ac:dyDescent="0.25">
      <c r="A242" s="156" t="s">
        <v>246</v>
      </c>
      <c r="B242" s="247" t="s">
        <v>247</v>
      </c>
      <c r="C242" s="248">
        <f>C243+C257+C273+C289+C303+C316+C332+C346+C358+C372+C387+C421+C405</f>
        <v>2863063000</v>
      </c>
      <c r="D242" s="249">
        <f>D243+D257+D273+D289+D303+D316+D332+D346+D358+D372+D387+D421+D405</f>
        <v>1241324650</v>
      </c>
      <c r="E242" s="249">
        <f>E243+E257+E273+E289+E303+E316+E332+E346+E358+E372+E387+E421+E405</f>
        <v>0</v>
      </c>
      <c r="F242" s="250">
        <f t="shared" si="10"/>
        <v>1241324650</v>
      </c>
      <c r="G242" s="251">
        <f t="shared" si="11"/>
        <v>1621738350</v>
      </c>
      <c r="H242" s="252">
        <f t="shared" si="12"/>
        <v>43.356525860590558</v>
      </c>
    </row>
    <row r="243" spans="1:8" s="257" customFormat="1" ht="13.5" thickBot="1" x14ac:dyDescent="0.25">
      <c r="A243" s="253" t="s">
        <v>88</v>
      </c>
      <c r="B243" s="124" t="s">
        <v>183</v>
      </c>
      <c r="C243" s="254">
        <f>C244+C247+C254</f>
        <v>232200000</v>
      </c>
      <c r="D243" s="255">
        <f>D244+D247+D254</f>
        <v>109618000</v>
      </c>
      <c r="E243" s="256">
        <f>E244+E247+E254</f>
        <v>0</v>
      </c>
      <c r="F243" s="232">
        <f t="shared" si="10"/>
        <v>109618000</v>
      </c>
      <c r="G243" s="233">
        <f t="shared" si="11"/>
        <v>122582000</v>
      </c>
      <c r="H243" s="191">
        <f t="shared" si="12"/>
        <v>47.208440999138674</v>
      </c>
    </row>
    <row r="244" spans="1:8" x14ac:dyDescent="0.2">
      <c r="A244" s="196" t="s">
        <v>248</v>
      </c>
      <c r="B244" s="197" t="s">
        <v>249</v>
      </c>
      <c r="C244" s="242">
        <f>SUM(C245:C246)</f>
        <v>63900000</v>
      </c>
      <c r="D244" s="243">
        <f>SUM(D245:D246)</f>
        <v>36000000</v>
      </c>
      <c r="E244" s="244">
        <f>SUM(E245:E246)</f>
        <v>0</v>
      </c>
      <c r="F244" s="107">
        <f t="shared" si="10"/>
        <v>36000000</v>
      </c>
      <c r="G244" s="107">
        <f t="shared" si="11"/>
        <v>27900000</v>
      </c>
      <c r="H244" s="108">
        <f t="shared" si="12"/>
        <v>56.338028169014088</v>
      </c>
    </row>
    <row r="245" spans="1:8" x14ac:dyDescent="0.2">
      <c r="A245" s="170"/>
      <c r="B245" s="171" t="s">
        <v>250</v>
      </c>
      <c r="C245" s="112">
        <v>27900000</v>
      </c>
      <c r="D245" s="62"/>
      <c r="E245" s="63"/>
      <c r="F245" s="54">
        <f t="shared" si="10"/>
        <v>0</v>
      </c>
      <c r="G245" s="54">
        <f t="shared" si="11"/>
        <v>27900000</v>
      </c>
      <c r="H245" s="55"/>
    </row>
    <row r="246" spans="1:8" x14ac:dyDescent="0.2">
      <c r="A246" s="170"/>
      <c r="B246" s="171" t="s">
        <v>251</v>
      </c>
      <c r="C246" s="112">
        <v>36000000</v>
      </c>
      <c r="D246" s="62">
        <v>36000000</v>
      </c>
      <c r="E246" s="63"/>
      <c r="F246" s="54">
        <f t="shared" si="10"/>
        <v>36000000</v>
      </c>
      <c r="G246" s="54">
        <f t="shared" si="11"/>
        <v>0</v>
      </c>
      <c r="H246" s="55">
        <f t="shared" si="12"/>
        <v>100</v>
      </c>
    </row>
    <row r="247" spans="1:8" x14ac:dyDescent="0.2">
      <c r="A247" s="196" t="s">
        <v>176</v>
      </c>
      <c r="B247" s="197" t="s">
        <v>252</v>
      </c>
      <c r="C247" s="237">
        <f>SUM(C248:C253)</f>
        <v>40500000</v>
      </c>
      <c r="D247" s="238">
        <f>SUM(D248:D253)</f>
        <v>15300000</v>
      </c>
      <c r="E247" s="239">
        <f>SUM(E248:E253)</f>
        <v>0</v>
      </c>
      <c r="F247" s="107">
        <f t="shared" si="10"/>
        <v>15300000</v>
      </c>
      <c r="G247" s="107">
        <f t="shared" si="11"/>
        <v>25200000</v>
      </c>
      <c r="H247" s="108">
        <f t="shared" si="12"/>
        <v>37.777777777777779</v>
      </c>
    </row>
    <row r="248" spans="1:8" ht="25.5" x14ac:dyDescent="0.2">
      <c r="A248" s="170"/>
      <c r="B248" s="171" t="s">
        <v>253</v>
      </c>
      <c r="C248" s="112">
        <v>6000000</v>
      </c>
      <c r="D248" s="62">
        <v>3000000</v>
      </c>
      <c r="E248" s="63"/>
      <c r="F248" s="54">
        <f t="shared" si="10"/>
        <v>3000000</v>
      </c>
      <c r="G248" s="54">
        <f t="shared" si="11"/>
        <v>3000000</v>
      </c>
      <c r="H248" s="55">
        <f t="shared" si="12"/>
        <v>50</v>
      </c>
    </row>
    <row r="249" spans="1:8" x14ac:dyDescent="0.2">
      <c r="A249" s="170"/>
      <c r="B249" s="171" t="s">
        <v>254</v>
      </c>
      <c r="C249" s="112">
        <v>6000000</v>
      </c>
      <c r="D249" s="62">
        <v>2600000</v>
      </c>
      <c r="E249" s="63"/>
      <c r="F249" s="54">
        <f t="shared" si="10"/>
        <v>2600000</v>
      </c>
      <c r="G249" s="54">
        <f t="shared" si="11"/>
        <v>3400000</v>
      </c>
      <c r="H249" s="55">
        <f t="shared" si="12"/>
        <v>43.333333333333336</v>
      </c>
    </row>
    <row r="250" spans="1:8" x14ac:dyDescent="0.2">
      <c r="A250" s="170"/>
      <c r="B250" s="171" t="s">
        <v>255</v>
      </c>
      <c r="C250" s="112">
        <v>7500000</v>
      </c>
      <c r="D250" s="62">
        <v>6000000</v>
      </c>
      <c r="E250" s="63"/>
      <c r="F250" s="54">
        <f t="shared" si="10"/>
        <v>6000000</v>
      </c>
      <c r="G250" s="54">
        <f t="shared" si="11"/>
        <v>1500000</v>
      </c>
      <c r="H250" s="55">
        <f t="shared" si="12"/>
        <v>80</v>
      </c>
    </row>
    <row r="251" spans="1:8" x14ac:dyDescent="0.2">
      <c r="A251" s="170"/>
      <c r="B251" s="171" t="s">
        <v>256</v>
      </c>
      <c r="C251" s="112">
        <v>6000000</v>
      </c>
      <c r="D251" s="62">
        <v>3700000</v>
      </c>
      <c r="E251" s="63"/>
      <c r="F251" s="54">
        <f t="shared" si="10"/>
        <v>3700000</v>
      </c>
      <c r="G251" s="54">
        <f t="shared" si="11"/>
        <v>2300000</v>
      </c>
      <c r="H251" s="55">
        <f t="shared" si="12"/>
        <v>61.666666666666671</v>
      </c>
    </row>
    <row r="252" spans="1:8" ht="25.5" x14ac:dyDescent="0.2">
      <c r="A252" s="170"/>
      <c r="B252" s="171" t="s">
        <v>257</v>
      </c>
      <c r="C252" s="112">
        <v>9000000</v>
      </c>
      <c r="D252" s="62"/>
      <c r="E252" s="63"/>
      <c r="F252" s="54">
        <f t="shared" si="10"/>
        <v>0</v>
      </c>
      <c r="G252" s="54">
        <f t="shared" si="11"/>
        <v>9000000</v>
      </c>
      <c r="H252" s="55"/>
    </row>
    <row r="253" spans="1:8" ht="25.5" x14ac:dyDescent="0.2">
      <c r="A253" s="170"/>
      <c r="B253" s="171" t="s">
        <v>258</v>
      </c>
      <c r="C253" s="112">
        <v>6000000</v>
      </c>
      <c r="D253" s="59"/>
      <c r="E253" s="60"/>
      <c r="F253" s="54">
        <f t="shared" si="10"/>
        <v>0</v>
      </c>
      <c r="G253" s="54">
        <f t="shared" si="11"/>
        <v>6000000</v>
      </c>
      <c r="H253" s="55"/>
    </row>
    <row r="254" spans="1:8" x14ac:dyDescent="0.2">
      <c r="A254" s="196" t="s">
        <v>151</v>
      </c>
      <c r="B254" s="197" t="s">
        <v>259</v>
      </c>
      <c r="C254" s="237">
        <f>SUM(C255:C256)</f>
        <v>127800000</v>
      </c>
      <c r="D254" s="238">
        <f>SUM(D255:D256)</f>
        <v>58318000</v>
      </c>
      <c r="E254" s="239">
        <f>SUM(E255:E256)</f>
        <v>0</v>
      </c>
      <c r="F254" s="107">
        <f t="shared" si="10"/>
        <v>58318000</v>
      </c>
      <c r="G254" s="107">
        <f t="shared" si="11"/>
        <v>69482000</v>
      </c>
      <c r="H254" s="108">
        <f t="shared" si="12"/>
        <v>45.632237871674491</v>
      </c>
    </row>
    <row r="255" spans="1:8" x14ac:dyDescent="0.2">
      <c r="A255" s="170"/>
      <c r="B255" s="171" t="s">
        <v>260</v>
      </c>
      <c r="C255" s="112">
        <v>55800000</v>
      </c>
      <c r="D255" s="59"/>
      <c r="E255" s="60"/>
      <c r="F255" s="54">
        <f t="shared" si="10"/>
        <v>0</v>
      </c>
      <c r="G255" s="54">
        <f t="shared" si="11"/>
        <v>55800000</v>
      </c>
      <c r="H255" s="55"/>
    </row>
    <row r="256" spans="1:8" ht="13.5" thickBot="1" x14ac:dyDescent="0.25">
      <c r="A256" s="227"/>
      <c r="B256" s="226" t="s">
        <v>261</v>
      </c>
      <c r="C256" s="112">
        <v>72000000</v>
      </c>
      <c r="D256" s="62">
        <v>58318000</v>
      </c>
      <c r="E256" s="63"/>
      <c r="F256" s="73">
        <f t="shared" si="10"/>
        <v>58318000</v>
      </c>
      <c r="G256" s="73">
        <f t="shared" si="11"/>
        <v>13682000</v>
      </c>
      <c r="H256" s="74">
        <f t="shared" si="12"/>
        <v>80.99722222222222</v>
      </c>
    </row>
    <row r="257" spans="1:8" s="257" customFormat="1" ht="13.5" thickBot="1" x14ac:dyDescent="0.25">
      <c r="A257" s="258" t="s">
        <v>262</v>
      </c>
      <c r="B257" s="231" t="s">
        <v>263</v>
      </c>
      <c r="C257" s="254">
        <f>C258+C261+C268</f>
        <v>214350000</v>
      </c>
      <c r="D257" s="255">
        <f>D258+D261+D268</f>
        <v>185651250</v>
      </c>
      <c r="E257" s="256">
        <f>E258+E261+E268</f>
        <v>0</v>
      </c>
      <c r="F257" s="232">
        <f t="shared" si="10"/>
        <v>185651250</v>
      </c>
      <c r="G257" s="233">
        <f t="shared" si="11"/>
        <v>28698750</v>
      </c>
      <c r="H257" s="234">
        <f t="shared" si="12"/>
        <v>86.611266620013993</v>
      </c>
    </row>
    <row r="258" spans="1:8" x14ac:dyDescent="0.2">
      <c r="A258" s="245" t="s">
        <v>248</v>
      </c>
      <c r="B258" s="246" t="s">
        <v>249</v>
      </c>
      <c r="C258" s="242">
        <f>SUM(C259:C260)</f>
        <v>67650000</v>
      </c>
      <c r="D258" s="243">
        <f>SUM(D259:D260)</f>
        <v>67200000</v>
      </c>
      <c r="E258" s="244">
        <f>SUM(E259:E260)</f>
        <v>0</v>
      </c>
      <c r="F258" s="107">
        <f t="shared" si="10"/>
        <v>67200000</v>
      </c>
      <c r="G258" s="107">
        <f t="shared" si="11"/>
        <v>450000</v>
      </c>
      <c r="H258" s="108">
        <f t="shared" si="12"/>
        <v>99.334811529933489</v>
      </c>
    </row>
    <row r="259" spans="1:8" x14ac:dyDescent="0.2">
      <c r="A259" s="209"/>
      <c r="B259" s="176" t="s">
        <v>264</v>
      </c>
      <c r="C259" s="112">
        <v>31050000</v>
      </c>
      <c r="D259" s="59">
        <v>30600000</v>
      </c>
      <c r="E259" s="59"/>
      <c r="F259" s="54">
        <f t="shared" si="10"/>
        <v>30600000</v>
      </c>
      <c r="G259" s="54">
        <f t="shared" si="11"/>
        <v>450000</v>
      </c>
      <c r="H259" s="55">
        <f t="shared" si="12"/>
        <v>98.550724637681171</v>
      </c>
    </row>
    <row r="260" spans="1:8" x14ac:dyDescent="0.2">
      <c r="A260" s="209"/>
      <c r="B260" s="176" t="s">
        <v>251</v>
      </c>
      <c r="C260" s="112">
        <v>36600000</v>
      </c>
      <c r="D260" s="59">
        <v>36600000</v>
      </c>
      <c r="E260" s="59"/>
      <c r="F260" s="54">
        <f t="shared" si="10"/>
        <v>36600000</v>
      </c>
      <c r="G260" s="54">
        <f t="shared" si="11"/>
        <v>0</v>
      </c>
      <c r="H260" s="55">
        <f t="shared" si="12"/>
        <v>100</v>
      </c>
    </row>
    <row r="261" spans="1:8" x14ac:dyDescent="0.2">
      <c r="A261" s="192" t="s">
        <v>176</v>
      </c>
      <c r="B261" s="181" t="s">
        <v>252</v>
      </c>
      <c r="C261" s="112">
        <v>75000000</v>
      </c>
      <c r="D261" s="238">
        <f>SUM(D262:D267)</f>
        <v>51500000</v>
      </c>
      <c r="E261" s="239">
        <f>SUM(E262:E267)</f>
        <v>0</v>
      </c>
      <c r="F261" s="107">
        <f t="shared" si="10"/>
        <v>51500000</v>
      </c>
      <c r="G261" s="107">
        <f t="shared" si="11"/>
        <v>23500000</v>
      </c>
      <c r="H261" s="55">
        <f t="shared" si="12"/>
        <v>68.666666666666671</v>
      </c>
    </row>
    <row r="262" spans="1:8" ht="25.5" x14ac:dyDescent="0.2">
      <c r="A262" s="209"/>
      <c r="B262" s="176" t="s">
        <v>265</v>
      </c>
      <c r="C262" s="112">
        <v>30000000</v>
      </c>
      <c r="D262" s="59">
        <v>30000000</v>
      </c>
      <c r="E262" s="59"/>
      <c r="F262" s="54">
        <f t="shared" si="10"/>
        <v>30000000</v>
      </c>
      <c r="G262" s="54">
        <f t="shared" si="11"/>
        <v>0</v>
      </c>
      <c r="H262" s="55">
        <f t="shared" si="12"/>
        <v>100</v>
      </c>
    </row>
    <row r="263" spans="1:8" x14ac:dyDescent="0.2">
      <c r="A263" s="209"/>
      <c r="B263" s="176" t="s">
        <v>254</v>
      </c>
      <c r="C263" s="112">
        <v>15000000</v>
      </c>
      <c r="D263" s="59">
        <v>15000000</v>
      </c>
      <c r="E263" s="59"/>
      <c r="F263" s="54">
        <f t="shared" si="10"/>
        <v>15000000</v>
      </c>
      <c r="G263" s="54">
        <f t="shared" si="11"/>
        <v>0</v>
      </c>
      <c r="H263" s="55">
        <f t="shared" si="12"/>
        <v>100</v>
      </c>
    </row>
    <row r="264" spans="1:8" ht="25.5" x14ac:dyDescent="0.2">
      <c r="A264" s="209"/>
      <c r="B264" s="176" t="s">
        <v>266</v>
      </c>
      <c r="C264" s="112">
        <v>7500000</v>
      </c>
      <c r="D264" s="59">
        <v>6500000</v>
      </c>
      <c r="E264" s="59"/>
      <c r="F264" s="54">
        <f t="shared" ref="F264:F327" si="13">D264+E264</f>
        <v>6500000</v>
      </c>
      <c r="G264" s="54">
        <f t="shared" ref="G264:G327" si="14">C264-F264</f>
        <v>1000000</v>
      </c>
      <c r="H264" s="55">
        <f t="shared" si="12"/>
        <v>86.666666666666671</v>
      </c>
    </row>
    <row r="265" spans="1:8" ht="25.5" x14ac:dyDescent="0.2">
      <c r="A265" s="209"/>
      <c r="B265" s="176" t="s">
        <v>267</v>
      </c>
      <c r="C265" s="112">
        <v>7500000</v>
      </c>
      <c r="D265" s="59"/>
      <c r="E265" s="59"/>
      <c r="F265" s="54">
        <f t="shared" si="13"/>
        <v>0</v>
      </c>
      <c r="G265" s="54">
        <f t="shared" si="14"/>
        <v>7500000</v>
      </c>
      <c r="H265" s="55"/>
    </row>
    <row r="266" spans="1:8" ht="25.5" x14ac:dyDescent="0.2">
      <c r="A266" s="209"/>
      <c r="B266" s="176" t="s">
        <v>268</v>
      </c>
      <c r="C266" s="112">
        <v>7500000</v>
      </c>
      <c r="D266" s="59"/>
      <c r="E266" s="59"/>
      <c r="F266" s="54">
        <f t="shared" si="13"/>
        <v>0</v>
      </c>
      <c r="G266" s="54">
        <f t="shared" si="14"/>
        <v>7500000</v>
      </c>
      <c r="H266" s="55"/>
    </row>
    <row r="267" spans="1:8" ht="25.5" x14ac:dyDescent="0.2">
      <c r="A267" s="209"/>
      <c r="B267" s="176" t="s">
        <v>269</v>
      </c>
      <c r="C267" s="112">
        <v>7500000</v>
      </c>
      <c r="D267" s="59"/>
      <c r="E267" s="59"/>
      <c r="F267" s="54">
        <f t="shared" si="13"/>
        <v>0</v>
      </c>
      <c r="G267" s="54">
        <f t="shared" si="14"/>
        <v>7500000</v>
      </c>
      <c r="H267" s="55"/>
    </row>
    <row r="268" spans="1:8" x14ac:dyDescent="0.2">
      <c r="A268" s="192" t="s">
        <v>151</v>
      </c>
      <c r="B268" s="181" t="s">
        <v>259</v>
      </c>
      <c r="C268" s="237">
        <f>SUM(C269:C272)</f>
        <v>71700000</v>
      </c>
      <c r="D268" s="238">
        <f>SUM(D269:D272)</f>
        <v>66951250</v>
      </c>
      <c r="E268" s="239">
        <f>SUM(E269:E272)</f>
        <v>0</v>
      </c>
      <c r="F268" s="107">
        <f t="shared" si="13"/>
        <v>66951250</v>
      </c>
      <c r="G268" s="107">
        <f t="shared" si="14"/>
        <v>4748750</v>
      </c>
      <c r="H268" s="108">
        <f t="shared" si="12"/>
        <v>93.376917712691778</v>
      </c>
    </row>
    <row r="269" spans="1:8" x14ac:dyDescent="0.2">
      <c r="A269" s="209"/>
      <c r="B269" s="176" t="s">
        <v>260</v>
      </c>
      <c r="C269" s="112">
        <v>31050000</v>
      </c>
      <c r="D269" s="59">
        <v>66951250</v>
      </c>
      <c r="E269" s="59"/>
      <c r="F269" s="54">
        <f t="shared" si="13"/>
        <v>66951250</v>
      </c>
      <c r="G269" s="54">
        <f t="shared" si="14"/>
        <v>-35901250</v>
      </c>
      <c r="H269" s="55">
        <f t="shared" si="12"/>
        <v>215.62399355877616</v>
      </c>
    </row>
    <row r="270" spans="1:8" x14ac:dyDescent="0.2">
      <c r="A270" s="209"/>
      <c r="B270" s="176" t="s">
        <v>270</v>
      </c>
      <c r="C270" s="112">
        <v>36600000</v>
      </c>
      <c r="D270" s="59"/>
      <c r="E270" s="59"/>
      <c r="F270" s="54">
        <f t="shared" si="13"/>
        <v>0</v>
      </c>
      <c r="G270" s="54">
        <f t="shared" si="14"/>
        <v>36600000</v>
      </c>
      <c r="H270" s="55">
        <f t="shared" si="12"/>
        <v>0</v>
      </c>
    </row>
    <row r="271" spans="1:8" x14ac:dyDescent="0.2">
      <c r="A271" s="209"/>
      <c r="B271" s="176" t="s">
        <v>271</v>
      </c>
      <c r="C271" s="112">
        <v>1350000</v>
      </c>
      <c r="D271" s="59"/>
      <c r="E271" s="59"/>
      <c r="F271" s="54">
        <f t="shared" si="13"/>
        <v>0</v>
      </c>
      <c r="G271" s="54">
        <f t="shared" si="14"/>
        <v>1350000</v>
      </c>
      <c r="H271" s="55">
        <f t="shared" si="12"/>
        <v>0</v>
      </c>
    </row>
    <row r="272" spans="1:8" ht="13.5" thickBot="1" x14ac:dyDescent="0.25">
      <c r="A272" s="210"/>
      <c r="B272" s="211" t="s">
        <v>272</v>
      </c>
      <c r="C272" s="112">
        <v>2700000</v>
      </c>
      <c r="D272" s="62"/>
      <c r="E272" s="62"/>
      <c r="F272" s="73">
        <f t="shared" si="13"/>
        <v>0</v>
      </c>
      <c r="G272" s="73">
        <f t="shared" si="14"/>
        <v>2700000</v>
      </c>
      <c r="H272" s="74">
        <f t="shared" si="12"/>
        <v>0</v>
      </c>
    </row>
    <row r="273" spans="1:8" ht="13.5" thickBot="1" x14ac:dyDescent="0.25">
      <c r="A273" s="258" t="s">
        <v>196</v>
      </c>
      <c r="B273" s="231" t="s">
        <v>273</v>
      </c>
      <c r="C273" s="254">
        <f>C274+C277+C284</f>
        <v>242150000</v>
      </c>
      <c r="D273" s="255">
        <f>D274+D277+D284</f>
        <v>92380000</v>
      </c>
      <c r="E273" s="256">
        <f>E274+E277+E284</f>
        <v>0</v>
      </c>
      <c r="F273" s="232">
        <f t="shared" si="13"/>
        <v>92380000</v>
      </c>
      <c r="G273" s="233">
        <f t="shared" si="14"/>
        <v>149770000</v>
      </c>
      <c r="H273" s="234">
        <f t="shared" si="12"/>
        <v>38.149907082386953</v>
      </c>
    </row>
    <row r="274" spans="1:8" x14ac:dyDescent="0.2">
      <c r="A274" s="245" t="s">
        <v>248</v>
      </c>
      <c r="B274" s="246" t="s">
        <v>249</v>
      </c>
      <c r="C274" s="242">
        <f>SUM(C275:C276)</f>
        <v>80100000</v>
      </c>
      <c r="D274" s="243">
        <f>SUM(D275:D276)</f>
        <v>30600000</v>
      </c>
      <c r="E274" s="244">
        <f>SUM(E275:E276)</f>
        <v>0</v>
      </c>
      <c r="F274" s="107">
        <f t="shared" si="13"/>
        <v>30600000</v>
      </c>
      <c r="G274" s="107">
        <f t="shared" si="14"/>
        <v>49500000</v>
      </c>
      <c r="H274" s="108">
        <f t="shared" si="12"/>
        <v>38.202247191011232</v>
      </c>
    </row>
    <row r="275" spans="1:8" x14ac:dyDescent="0.2">
      <c r="A275" s="209"/>
      <c r="B275" s="176" t="s">
        <v>274</v>
      </c>
      <c r="C275" s="112">
        <v>33300000</v>
      </c>
      <c r="D275" s="59"/>
      <c r="E275" s="59"/>
      <c r="F275" s="54">
        <f t="shared" si="13"/>
        <v>0</v>
      </c>
      <c r="G275" s="54">
        <f t="shared" si="14"/>
        <v>33300000</v>
      </c>
      <c r="H275" s="55"/>
    </row>
    <row r="276" spans="1:8" x14ac:dyDescent="0.2">
      <c r="A276" s="209"/>
      <c r="B276" s="176" t="s">
        <v>275</v>
      </c>
      <c r="C276" s="112">
        <v>46800000</v>
      </c>
      <c r="D276" s="59">
        <v>30600000</v>
      </c>
      <c r="E276" s="59"/>
      <c r="F276" s="54">
        <f t="shared" si="13"/>
        <v>30600000</v>
      </c>
      <c r="G276" s="54">
        <f t="shared" si="14"/>
        <v>16200000</v>
      </c>
      <c r="H276" s="55">
        <f t="shared" si="12"/>
        <v>65.384615384615387</v>
      </c>
    </row>
    <row r="277" spans="1:8" x14ac:dyDescent="0.2">
      <c r="A277" s="192" t="s">
        <v>176</v>
      </c>
      <c r="B277" s="181" t="s">
        <v>252</v>
      </c>
      <c r="C277" s="237">
        <f>SUM(C278:C283)</f>
        <v>68000000</v>
      </c>
      <c r="D277" s="238">
        <f>SUM(D278:D283)</f>
        <v>32650000</v>
      </c>
      <c r="E277" s="239">
        <f>SUM(E278:E283)</f>
        <v>0</v>
      </c>
      <c r="F277" s="107">
        <f t="shared" si="13"/>
        <v>32650000</v>
      </c>
      <c r="G277" s="107">
        <f t="shared" si="14"/>
        <v>35350000</v>
      </c>
      <c r="H277" s="108">
        <f t="shared" si="12"/>
        <v>48.014705882352942</v>
      </c>
    </row>
    <row r="278" spans="1:8" ht="25.5" x14ac:dyDescent="0.2">
      <c r="A278" s="209"/>
      <c r="B278" s="176" t="s">
        <v>276</v>
      </c>
      <c r="C278" s="112">
        <v>6000000</v>
      </c>
      <c r="D278" s="59">
        <v>5300000</v>
      </c>
      <c r="E278" s="60"/>
      <c r="F278" s="54">
        <f t="shared" si="13"/>
        <v>5300000</v>
      </c>
      <c r="G278" s="54">
        <f t="shared" si="14"/>
        <v>700000</v>
      </c>
      <c r="H278" s="55">
        <f t="shared" si="12"/>
        <v>88.333333333333329</v>
      </c>
    </row>
    <row r="279" spans="1:8" x14ac:dyDescent="0.2">
      <c r="A279" s="209"/>
      <c r="B279" s="176" t="s">
        <v>254</v>
      </c>
      <c r="C279" s="112">
        <v>15000000</v>
      </c>
      <c r="D279" s="59">
        <v>7000000</v>
      </c>
      <c r="E279" s="60"/>
      <c r="F279" s="54">
        <f t="shared" si="13"/>
        <v>7000000</v>
      </c>
      <c r="G279" s="54">
        <f t="shared" si="14"/>
        <v>8000000</v>
      </c>
      <c r="H279" s="55">
        <f t="shared" si="12"/>
        <v>46.666666666666664</v>
      </c>
    </row>
    <row r="280" spans="1:8" ht="25.5" x14ac:dyDescent="0.2">
      <c r="A280" s="209"/>
      <c r="B280" s="176" t="s">
        <v>266</v>
      </c>
      <c r="C280" s="112">
        <v>15000000</v>
      </c>
      <c r="D280" s="59">
        <v>7350000</v>
      </c>
      <c r="E280" s="60"/>
      <c r="F280" s="54">
        <f t="shared" si="13"/>
        <v>7350000</v>
      </c>
      <c r="G280" s="54">
        <f t="shared" si="14"/>
        <v>7650000</v>
      </c>
      <c r="H280" s="55">
        <f t="shared" si="12"/>
        <v>49</v>
      </c>
    </row>
    <row r="281" spans="1:8" ht="25.5" x14ac:dyDescent="0.2">
      <c r="A281" s="209"/>
      <c r="B281" s="176" t="s">
        <v>277</v>
      </c>
      <c r="C281" s="112">
        <v>2000000</v>
      </c>
      <c r="D281" s="59">
        <v>2000000</v>
      </c>
      <c r="E281" s="59"/>
      <c r="F281" s="54">
        <f t="shared" si="13"/>
        <v>2000000</v>
      </c>
      <c r="G281" s="54">
        <f t="shared" si="14"/>
        <v>0</v>
      </c>
      <c r="H281" s="55">
        <f t="shared" si="12"/>
        <v>100</v>
      </c>
    </row>
    <row r="282" spans="1:8" ht="25.5" x14ac:dyDescent="0.2">
      <c r="A282" s="209"/>
      <c r="B282" s="176" t="s">
        <v>268</v>
      </c>
      <c r="C282" s="112">
        <v>15000000</v>
      </c>
      <c r="D282" s="59">
        <v>4000000</v>
      </c>
      <c r="E282" s="60"/>
      <c r="F282" s="54">
        <f t="shared" si="13"/>
        <v>4000000</v>
      </c>
      <c r="G282" s="54">
        <f t="shared" si="14"/>
        <v>11000000</v>
      </c>
      <c r="H282" s="55">
        <f t="shared" si="12"/>
        <v>26.666666666666668</v>
      </c>
    </row>
    <row r="283" spans="1:8" ht="25.5" x14ac:dyDescent="0.2">
      <c r="A283" s="209"/>
      <c r="B283" s="176" t="s">
        <v>269</v>
      </c>
      <c r="C283" s="112">
        <v>15000000</v>
      </c>
      <c r="D283" s="59">
        <v>7000000</v>
      </c>
      <c r="E283" s="60"/>
      <c r="F283" s="54">
        <f t="shared" si="13"/>
        <v>7000000</v>
      </c>
      <c r="G283" s="54">
        <f t="shared" si="14"/>
        <v>8000000</v>
      </c>
      <c r="H283" s="55">
        <f t="shared" si="12"/>
        <v>46.666666666666664</v>
      </c>
    </row>
    <row r="284" spans="1:8" x14ac:dyDescent="0.2">
      <c r="A284" s="192" t="s">
        <v>151</v>
      </c>
      <c r="B284" s="181" t="s">
        <v>259</v>
      </c>
      <c r="C284" s="237">
        <f>SUM(C285:C288)</f>
        <v>94050000</v>
      </c>
      <c r="D284" s="238">
        <f>SUM(D285:D288)</f>
        <v>29130000</v>
      </c>
      <c r="E284" s="239">
        <f>SUM(E285:E288)</f>
        <v>0</v>
      </c>
      <c r="F284" s="107">
        <f t="shared" si="13"/>
        <v>29130000</v>
      </c>
      <c r="G284" s="107">
        <f t="shared" si="14"/>
        <v>64920000</v>
      </c>
      <c r="H284" s="108">
        <f t="shared" si="12"/>
        <v>30.972886762360446</v>
      </c>
    </row>
    <row r="285" spans="1:8" x14ac:dyDescent="0.2">
      <c r="A285" s="209"/>
      <c r="B285" s="176" t="s">
        <v>278</v>
      </c>
      <c r="C285" s="112">
        <v>30600000</v>
      </c>
      <c r="D285" s="59"/>
      <c r="E285" s="59"/>
      <c r="F285" s="54">
        <f t="shared" si="13"/>
        <v>0</v>
      </c>
      <c r="G285" s="54">
        <f t="shared" si="14"/>
        <v>30600000</v>
      </c>
      <c r="H285" s="55"/>
    </row>
    <row r="286" spans="1:8" x14ac:dyDescent="0.2">
      <c r="A286" s="209"/>
      <c r="B286" s="176" t="s">
        <v>279</v>
      </c>
      <c r="C286" s="112">
        <v>53550000</v>
      </c>
      <c r="D286" s="59">
        <v>27840000</v>
      </c>
      <c r="E286" s="60"/>
      <c r="F286" s="54">
        <f t="shared" si="13"/>
        <v>27840000</v>
      </c>
      <c r="G286" s="54">
        <f t="shared" si="14"/>
        <v>25710000</v>
      </c>
      <c r="H286" s="55">
        <f t="shared" si="12"/>
        <v>51.98879551820729</v>
      </c>
    </row>
    <row r="287" spans="1:8" x14ac:dyDescent="0.2">
      <c r="A287" s="209"/>
      <c r="B287" s="176" t="s">
        <v>271</v>
      </c>
      <c r="C287" s="112">
        <v>3600000</v>
      </c>
      <c r="D287" s="59">
        <v>990000</v>
      </c>
      <c r="E287" s="60"/>
      <c r="F287" s="54">
        <f t="shared" si="13"/>
        <v>990000</v>
      </c>
      <c r="G287" s="54">
        <f t="shared" si="14"/>
        <v>2610000</v>
      </c>
      <c r="H287" s="55">
        <f t="shared" si="12"/>
        <v>27.500000000000004</v>
      </c>
    </row>
    <row r="288" spans="1:8" ht="13.5" thickBot="1" x14ac:dyDescent="0.25">
      <c r="A288" s="210"/>
      <c r="B288" s="211" t="s">
        <v>272</v>
      </c>
      <c r="C288" s="112">
        <v>6300000</v>
      </c>
      <c r="D288" s="62">
        <v>300000</v>
      </c>
      <c r="E288" s="63"/>
      <c r="F288" s="73">
        <f t="shared" si="13"/>
        <v>300000</v>
      </c>
      <c r="G288" s="73">
        <f t="shared" si="14"/>
        <v>6000000</v>
      </c>
      <c r="H288" s="74">
        <f t="shared" si="12"/>
        <v>4.7619047619047619</v>
      </c>
    </row>
    <row r="289" spans="1:8" s="109" customFormat="1" ht="13.5" thickBot="1" x14ac:dyDescent="0.25">
      <c r="A289" s="258" t="s">
        <v>198</v>
      </c>
      <c r="B289" s="231" t="s">
        <v>280</v>
      </c>
      <c r="C289" s="254">
        <f>C290+C293+C300</f>
        <v>341225000</v>
      </c>
      <c r="D289" s="255">
        <f>D290+D293+D300</f>
        <v>199290000</v>
      </c>
      <c r="E289" s="256">
        <f>E290+E293+E300</f>
        <v>0</v>
      </c>
      <c r="F289" s="232">
        <f t="shared" si="13"/>
        <v>199290000</v>
      </c>
      <c r="G289" s="233">
        <f t="shared" si="14"/>
        <v>141935000</v>
      </c>
      <c r="H289" s="234">
        <f t="shared" si="12"/>
        <v>58.404278701736388</v>
      </c>
    </row>
    <row r="290" spans="1:8" x14ac:dyDescent="0.2">
      <c r="A290" s="245" t="s">
        <v>248</v>
      </c>
      <c r="B290" s="246" t="s">
        <v>249</v>
      </c>
      <c r="C290" s="242">
        <f>SUM(C291:C292)</f>
        <v>137400000</v>
      </c>
      <c r="D290" s="243">
        <f>SUM(D291:D292)</f>
        <v>119700000</v>
      </c>
      <c r="E290" s="244">
        <f>SUM(E291:E292)</f>
        <v>0</v>
      </c>
      <c r="F290" s="107">
        <f t="shared" si="13"/>
        <v>119700000</v>
      </c>
      <c r="G290" s="107">
        <f t="shared" si="14"/>
        <v>17700000</v>
      </c>
      <c r="H290" s="108">
        <f t="shared" si="12"/>
        <v>87.117903930131007</v>
      </c>
    </row>
    <row r="291" spans="1:8" x14ac:dyDescent="0.2">
      <c r="A291" s="209"/>
      <c r="B291" s="176" t="s">
        <v>281</v>
      </c>
      <c r="C291" s="112">
        <v>70800000</v>
      </c>
      <c r="D291" s="59">
        <v>53100000</v>
      </c>
      <c r="E291" s="60"/>
      <c r="F291" s="54">
        <f t="shared" si="13"/>
        <v>53100000</v>
      </c>
      <c r="G291" s="54">
        <f t="shared" si="14"/>
        <v>17700000</v>
      </c>
      <c r="H291" s="55">
        <f t="shared" si="12"/>
        <v>75</v>
      </c>
    </row>
    <row r="292" spans="1:8" x14ac:dyDescent="0.2">
      <c r="A292" s="209"/>
      <c r="B292" s="176" t="s">
        <v>251</v>
      </c>
      <c r="C292" s="112">
        <v>66600000</v>
      </c>
      <c r="D292" s="59">
        <v>66600000</v>
      </c>
      <c r="E292" s="60"/>
      <c r="F292" s="54">
        <f t="shared" si="13"/>
        <v>66600000</v>
      </c>
      <c r="G292" s="54">
        <f t="shared" si="14"/>
        <v>0</v>
      </c>
      <c r="H292" s="55">
        <f t="shared" si="12"/>
        <v>100</v>
      </c>
    </row>
    <row r="293" spans="1:8" x14ac:dyDescent="0.2">
      <c r="A293" s="192" t="s">
        <v>176</v>
      </c>
      <c r="B293" s="181" t="s">
        <v>252</v>
      </c>
      <c r="C293" s="237">
        <f>SUM(C294:C299)</f>
        <v>68000000</v>
      </c>
      <c r="D293" s="238">
        <f>SUM(D294:D299)</f>
        <v>38000000</v>
      </c>
      <c r="E293" s="239">
        <f>SUM(E294:E299)</f>
        <v>0</v>
      </c>
      <c r="F293" s="107">
        <f t="shared" si="13"/>
        <v>38000000</v>
      </c>
      <c r="G293" s="107">
        <f t="shared" si="14"/>
        <v>30000000</v>
      </c>
      <c r="H293" s="108">
        <f t="shared" si="12"/>
        <v>55.882352941176471</v>
      </c>
    </row>
    <row r="294" spans="1:8" ht="25.5" x14ac:dyDescent="0.2">
      <c r="A294" s="209"/>
      <c r="B294" s="176" t="s">
        <v>276</v>
      </c>
      <c r="C294" s="112">
        <v>4000000</v>
      </c>
      <c r="D294" s="59">
        <v>4000000</v>
      </c>
      <c r="E294" s="60"/>
      <c r="F294" s="54">
        <f t="shared" si="13"/>
        <v>4000000</v>
      </c>
      <c r="G294" s="54">
        <f t="shared" si="14"/>
        <v>0</v>
      </c>
      <c r="H294" s="55">
        <f t="shared" ref="H294:H329" si="15">(C294-G294)/C294*100</f>
        <v>100</v>
      </c>
    </row>
    <row r="295" spans="1:8" x14ac:dyDescent="0.2">
      <c r="A295" s="209"/>
      <c r="B295" s="176" t="s">
        <v>254</v>
      </c>
      <c r="C295" s="112">
        <v>10000000</v>
      </c>
      <c r="D295" s="59"/>
      <c r="E295" s="60"/>
      <c r="F295" s="54">
        <f t="shared" si="13"/>
        <v>0</v>
      </c>
      <c r="G295" s="54">
        <f t="shared" si="14"/>
        <v>10000000</v>
      </c>
      <c r="H295" s="55"/>
    </row>
    <row r="296" spans="1:8" ht="25.5" x14ac:dyDescent="0.2">
      <c r="A296" s="209"/>
      <c r="B296" s="176" t="s">
        <v>282</v>
      </c>
      <c r="C296" s="112">
        <v>10000000</v>
      </c>
      <c r="D296" s="59">
        <v>8000000</v>
      </c>
      <c r="E296" s="60"/>
      <c r="F296" s="54">
        <f t="shared" si="13"/>
        <v>8000000</v>
      </c>
      <c r="G296" s="54">
        <f t="shared" si="14"/>
        <v>2000000</v>
      </c>
      <c r="H296" s="55">
        <f t="shared" si="15"/>
        <v>80</v>
      </c>
    </row>
    <row r="297" spans="1:8" ht="25.5" x14ac:dyDescent="0.2">
      <c r="A297" s="209"/>
      <c r="B297" s="176" t="s">
        <v>283</v>
      </c>
      <c r="C297" s="112">
        <v>4000000</v>
      </c>
      <c r="D297" s="59">
        <v>800000</v>
      </c>
      <c r="E297" s="59"/>
      <c r="F297" s="54">
        <f t="shared" si="13"/>
        <v>800000</v>
      </c>
      <c r="G297" s="54">
        <f t="shared" si="14"/>
        <v>3200000</v>
      </c>
      <c r="H297" s="55">
        <f t="shared" si="15"/>
        <v>20</v>
      </c>
    </row>
    <row r="298" spans="1:8" ht="25.5" x14ac:dyDescent="0.2">
      <c r="A298" s="209"/>
      <c r="B298" s="176" t="s">
        <v>284</v>
      </c>
      <c r="C298" s="112">
        <v>20000000</v>
      </c>
      <c r="D298" s="59">
        <v>5200000</v>
      </c>
      <c r="E298" s="60"/>
      <c r="F298" s="54">
        <f t="shared" si="13"/>
        <v>5200000</v>
      </c>
      <c r="G298" s="54">
        <f t="shared" si="14"/>
        <v>14800000</v>
      </c>
      <c r="H298" s="55">
        <f t="shared" si="15"/>
        <v>26</v>
      </c>
    </row>
    <row r="299" spans="1:8" ht="25.5" x14ac:dyDescent="0.2">
      <c r="A299" s="209"/>
      <c r="B299" s="176" t="s">
        <v>269</v>
      </c>
      <c r="C299" s="112">
        <v>20000000</v>
      </c>
      <c r="D299" s="59">
        <v>20000000</v>
      </c>
      <c r="E299" s="60"/>
      <c r="F299" s="54">
        <f t="shared" si="13"/>
        <v>20000000</v>
      </c>
      <c r="G299" s="54">
        <f t="shared" si="14"/>
        <v>0</v>
      </c>
      <c r="H299" s="55">
        <f t="shared" si="15"/>
        <v>100</v>
      </c>
    </row>
    <row r="300" spans="1:8" x14ac:dyDescent="0.2">
      <c r="A300" s="192" t="s">
        <v>151</v>
      </c>
      <c r="B300" s="181" t="s">
        <v>259</v>
      </c>
      <c r="C300" s="237">
        <f>SUM(C301:C302)</f>
        <v>135825000</v>
      </c>
      <c r="D300" s="238">
        <f>SUM(D301:D302)</f>
        <v>41590000</v>
      </c>
      <c r="E300" s="239">
        <f>SUM(E301:E302)</f>
        <v>0</v>
      </c>
      <c r="F300" s="107">
        <f t="shared" si="13"/>
        <v>41590000</v>
      </c>
      <c r="G300" s="107">
        <f t="shared" si="14"/>
        <v>94235000</v>
      </c>
      <c r="H300" s="108">
        <f t="shared" si="15"/>
        <v>30.620283452972576</v>
      </c>
    </row>
    <row r="301" spans="1:8" x14ac:dyDescent="0.2">
      <c r="A301" s="209"/>
      <c r="B301" s="176" t="s">
        <v>285</v>
      </c>
      <c r="C301" s="112">
        <v>44250000</v>
      </c>
      <c r="D301" s="59"/>
      <c r="E301" s="59"/>
      <c r="F301" s="54">
        <f t="shared" si="13"/>
        <v>0</v>
      </c>
      <c r="G301" s="54">
        <f t="shared" si="14"/>
        <v>44250000</v>
      </c>
      <c r="H301" s="55"/>
    </row>
    <row r="302" spans="1:8" ht="13.5" thickBot="1" x14ac:dyDescent="0.25">
      <c r="A302" s="209"/>
      <c r="B302" s="176" t="s">
        <v>286</v>
      </c>
      <c r="C302" s="112">
        <v>91575000</v>
      </c>
      <c r="D302" s="59">
        <v>41590000</v>
      </c>
      <c r="E302" s="60"/>
      <c r="F302" s="54">
        <f t="shared" si="13"/>
        <v>41590000</v>
      </c>
      <c r="G302" s="54">
        <f t="shared" si="14"/>
        <v>49985000</v>
      </c>
      <c r="H302" s="55">
        <f t="shared" si="15"/>
        <v>45.416325416325414</v>
      </c>
    </row>
    <row r="303" spans="1:8" s="109" customFormat="1" ht="13.5" thickBot="1" x14ac:dyDescent="0.25">
      <c r="A303" s="258" t="s">
        <v>200</v>
      </c>
      <c r="B303" s="231" t="s">
        <v>287</v>
      </c>
      <c r="C303" s="254">
        <f>C304+C311</f>
        <v>212630000</v>
      </c>
      <c r="D303" s="255">
        <f>D304+D311</f>
        <v>80706400</v>
      </c>
      <c r="E303" s="255">
        <f>E304+E311</f>
        <v>0</v>
      </c>
      <c r="F303" s="232">
        <f t="shared" si="13"/>
        <v>80706400</v>
      </c>
      <c r="G303" s="233">
        <f t="shared" si="14"/>
        <v>131923600</v>
      </c>
      <c r="H303" s="234">
        <f t="shared" si="15"/>
        <v>37.956262051450878</v>
      </c>
    </row>
    <row r="304" spans="1:8" x14ac:dyDescent="0.2">
      <c r="A304" s="192" t="s">
        <v>176</v>
      </c>
      <c r="B304" s="181" t="s">
        <v>252</v>
      </c>
      <c r="C304" s="237">
        <f>SUM(C305:C310)</f>
        <v>44000000</v>
      </c>
      <c r="D304" s="238">
        <f>SUM(D305:D310)</f>
        <v>23750000</v>
      </c>
      <c r="E304" s="239">
        <f>SUM(E305:E310)</f>
        <v>0</v>
      </c>
      <c r="F304" s="107">
        <f t="shared" si="13"/>
        <v>23750000</v>
      </c>
      <c r="G304" s="107">
        <f t="shared" si="14"/>
        <v>20250000</v>
      </c>
      <c r="H304" s="108">
        <f t="shared" si="15"/>
        <v>53.977272727272727</v>
      </c>
    </row>
    <row r="305" spans="1:8" ht="25.5" x14ac:dyDescent="0.2">
      <c r="A305" s="209"/>
      <c r="B305" s="176" t="s">
        <v>288</v>
      </c>
      <c r="C305" s="112">
        <v>2000000</v>
      </c>
      <c r="D305" s="59"/>
      <c r="E305" s="60"/>
      <c r="F305" s="54">
        <f t="shared" si="13"/>
        <v>0</v>
      </c>
      <c r="G305" s="54">
        <f t="shared" si="14"/>
        <v>2000000</v>
      </c>
      <c r="H305" s="55">
        <f t="shared" si="15"/>
        <v>0</v>
      </c>
    </row>
    <row r="306" spans="1:8" x14ac:dyDescent="0.2">
      <c r="A306" s="209"/>
      <c r="B306" s="176" t="s">
        <v>289</v>
      </c>
      <c r="C306" s="112">
        <v>4000000</v>
      </c>
      <c r="D306" s="59"/>
      <c r="E306" s="60"/>
      <c r="F306" s="54">
        <f t="shared" si="13"/>
        <v>0</v>
      </c>
      <c r="G306" s="54">
        <f t="shared" si="14"/>
        <v>4000000</v>
      </c>
      <c r="H306" s="55">
        <f t="shared" si="15"/>
        <v>0</v>
      </c>
    </row>
    <row r="307" spans="1:8" ht="25.5" x14ac:dyDescent="0.2">
      <c r="A307" s="209"/>
      <c r="B307" s="176" t="s">
        <v>290</v>
      </c>
      <c r="C307" s="112">
        <v>12000000</v>
      </c>
      <c r="D307" s="59">
        <v>3900000</v>
      </c>
      <c r="E307" s="59"/>
      <c r="F307" s="54">
        <f t="shared" si="13"/>
        <v>3900000</v>
      </c>
      <c r="G307" s="54">
        <f t="shared" si="14"/>
        <v>8100000</v>
      </c>
      <c r="H307" s="55">
        <f t="shared" si="15"/>
        <v>32.5</v>
      </c>
    </row>
    <row r="308" spans="1:8" ht="25.5" x14ac:dyDescent="0.2">
      <c r="A308" s="209"/>
      <c r="B308" s="176" t="s">
        <v>283</v>
      </c>
      <c r="C308" s="112">
        <v>2000000</v>
      </c>
      <c r="D308" s="59"/>
      <c r="E308" s="60"/>
      <c r="F308" s="54">
        <f t="shared" si="13"/>
        <v>0</v>
      </c>
      <c r="G308" s="54">
        <f t="shared" si="14"/>
        <v>2000000</v>
      </c>
      <c r="H308" s="55">
        <f t="shared" si="15"/>
        <v>0</v>
      </c>
    </row>
    <row r="309" spans="1:8" ht="25.5" x14ac:dyDescent="0.2">
      <c r="A309" s="209"/>
      <c r="B309" s="176" t="s">
        <v>284</v>
      </c>
      <c r="C309" s="112">
        <v>4000000</v>
      </c>
      <c r="D309" s="59"/>
      <c r="E309" s="60"/>
      <c r="F309" s="54">
        <f t="shared" si="13"/>
        <v>0</v>
      </c>
      <c r="G309" s="54">
        <f t="shared" si="14"/>
        <v>4000000</v>
      </c>
      <c r="H309" s="55">
        <f t="shared" si="15"/>
        <v>0</v>
      </c>
    </row>
    <row r="310" spans="1:8" ht="25.5" x14ac:dyDescent="0.2">
      <c r="A310" s="209"/>
      <c r="B310" s="176" t="s">
        <v>269</v>
      </c>
      <c r="C310" s="112">
        <v>20000000</v>
      </c>
      <c r="D310" s="59">
        <v>19850000</v>
      </c>
      <c r="E310" s="60"/>
      <c r="F310" s="54">
        <f t="shared" si="13"/>
        <v>19850000</v>
      </c>
      <c r="G310" s="54">
        <f t="shared" si="14"/>
        <v>150000</v>
      </c>
      <c r="H310" s="55">
        <f t="shared" si="15"/>
        <v>99.25</v>
      </c>
    </row>
    <row r="311" spans="1:8" x14ac:dyDescent="0.2">
      <c r="A311" s="192" t="s">
        <v>151</v>
      </c>
      <c r="B311" s="181" t="s">
        <v>259</v>
      </c>
      <c r="C311" s="237">
        <f>SUM(C312:C315)</f>
        <v>168630000</v>
      </c>
      <c r="D311" s="238">
        <f>SUM(D312:D315)</f>
        <v>56956400</v>
      </c>
      <c r="E311" s="239">
        <f>SUM(E312:E315)</f>
        <v>0</v>
      </c>
      <c r="F311" s="107">
        <f t="shared" si="13"/>
        <v>56956400</v>
      </c>
      <c r="G311" s="107">
        <f t="shared" si="14"/>
        <v>111673600</v>
      </c>
      <c r="H311" s="108">
        <f t="shared" si="15"/>
        <v>33.775959200616732</v>
      </c>
    </row>
    <row r="312" spans="1:8" x14ac:dyDescent="0.2">
      <c r="A312" s="209"/>
      <c r="B312" s="176" t="s">
        <v>291</v>
      </c>
      <c r="C312" s="112">
        <v>87360000</v>
      </c>
      <c r="D312" s="59">
        <v>12264000</v>
      </c>
      <c r="E312" s="59"/>
      <c r="F312" s="54">
        <f t="shared" si="13"/>
        <v>12264000</v>
      </c>
      <c r="G312" s="54">
        <f t="shared" si="14"/>
        <v>75096000</v>
      </c>
      <c r="H312" s="55">
        <f t="shared" si="15"/>
        <v>14.038461538461538</v>
      </c>
    </row>
    <row r="313" spans="1:8" x14ac:dyDescent="0.2">
      <c r="A313" s="209"/>
      <c r="B313" s="176" t="s">
        <v>286</v>
      </c>
      <c r="C313" s="112">
        <v>78300000</v>
      </c>
      <c r="D313" s="59">
        <v>44692400</v>
      </c>
      <c r="E313" s="60"/>
      <c r="F313" s="54">
        <f t="shared" si="13"/>
        <v>44692400</v>
      </c>
      <c r="G313" s="54">
        <f t="shared" si="14"/>
        <v>33607600</v>
      </c>
      <c r="H313" s="55">
        <f t="shared" si="15"/>
        <v>57.078416347381868</v>
      </c>
    </row>
    <row r="314" spans="1:8" x14ac:dyDescent="0.2">
      <c r="A314" s="209"/>
      <c r="B314" s="176" t="s">
        <v>292</v>
      </c>
      <c r="C314" s="112">
        <v>1050000</v>
      </c>
      <c r="D314" s="59"/>
      <c r="E314" s="60"/>
      <c r="F314" s="54">
        <f t="shared" si="13"/>
        <v>0</v>
      </c>
      <c r="G314" s="54">
        <f t="shared" si="14"/>
        <v>1050000</v>
      </c>
      <c r="H314" s="55">
        <f t="shared" si="15"/>
        <v>0</v>
      </c>
    </row>
    <row r="315" spans="1:8" ht="13.5" thickBot="1" x14ac:dyDescent="0.25">
      <c r="A315" s="210"/>
      <c r="B315" s="211" t="s">
        <v>293</v>
      </c>
      <c r="C315" s="112">
        <v>1920000</v>
      </c>
      <c r="D315" s="62"/>
      <c r="E315" s="63"/>
      <c r="F315" s="73">
        <f t="shared" si="13"/>
        <v>0</v>
      </c>
      <c r="G315" s="73">
        <f t="shared" si="14"/>
        <v>1920000</v>
      </c>
      <c r="H315" s="74">
        <f t="shared" si="15"/>
        <v>0</v>
      </c>
    </row>
    <row r="316" spans="1:8" ht="13.5" thickBot="1" x14ac:dyDescent="0.25">
      <c r="A316" s="258" t="s">
        <v>200</v>
      </c>
      <c r="B316" s="231" t="s">
        <v>294</v>
      </c>
      <c r="C316" s="254">
        <f>C317+C321+C328</f>
        <v>618360000</v>
      </c>
      <c r="D316" s="255">
        <f>D317+D321+D328</f>
        <v>151640000</v>
      </c>
      <c r="E316" s="256">
        <f>E317+E321+E328</f>
        <v>0</v>
      </c>
      <c r="F316" s="232">
        <f t="shared" si="13"/>
        <v>151640000</v>
      </c>
      <c r="G316" s="233">
        <f t="shared" si="14"/>
        <v>466720000</v>
      </c>
      <c r="H316" s="234">
        <f t="shared" si="15"/>
        <v>24.522931625590271</v>
      </c>
    </row>
    <row r="317" spans="1:8" x14ac:dyDescent="0.2">
      <c r="A317" s="245" t="s">
        <v>248</v>
      </c>
      <c r="B317" s="246" t="s">
        <v>249</v>
      </c>
      <c r="C317" s="242">
        <f>SUM(C318:C320)</f>
        <v>93600000</v>
      </c>
      <c r="D317" s="243">
        <f>SUM(D318:D320)</f>
        <v>56250000</v>
      </c>
      <c r="E317" s="244">
        <f>SUM(E318:E320)</f>
        <v>0</v>
      </c>
      <c r="F317" s="107">
        <f t="shared" si="13"/>
        <v>56250000</v>
      </c>
      <c r="G317" s="107">
        <f t="shared" si="14"/>
        <v>37350000</v>
      </c>
      <c r="H317" s="108">
        <f t="shared" si="15"/>
        <v>60.096153846153847</v>
      </c>
    </row>
    <row r="318" spans="1:8" x14ac:dyDescent="0.2">
      <c r="A318" s="209"/>
      <c r="B318" s="176" t="s">
        <v>264</v>
      </c>
      <c r="C318" s="112">
        <v>27300000</v>
      </c>
      <c r="D318" s="59">
        <v>5850000</v>
      </c>
      <c r="E318" s="60"/>
      <c r="F318" s="54">
        <f t="shared" si="13"/>
        <v>5850000</v>
      </c>
      <c r="G318" s="54">
        <f t="shared" si="14"/>
        <v>21450000</v>
      </c>
      <c r="H318" s="55">
        <f t="shared" si="15"/>
        <v>21.428571428571427</v>
      </c>
    </row>
    <row r="319" spans="1:8" x14ac:dyDescent="0.2">
      <c r="A319" s="209"/>
      <c r="B319" s="176" t="s">
        <v>295</v>
      </c>
      <c r="C319" s="112">
        <v>35100000</v>
      </c>
      <c r="D319" s="59">
        <v>34950000</v>
      </c>
      <c r="E319" s="60"/>
      <c r="F319" s="54">
        <f t="shared" si="13"/>
        <v>34950000</v>
      </c>
      <c r="G319" s="54">
        <f t="shared" si="14"/>
        <v>150000</v>
      </c>
      <c r="H319" s="55">
        <f t="shared" si="15"/>
        <v>99.572649572649567</v>
      </c>
    </row>
    <row r="320" spans="1:8" x14ac:dyDescent="0.2">
      <c r="A320" s="209"/>
      <c r="B320" s="176" t="s">
        <v>296</v>
      </c>
      <c r="C320" s="112">
        <v>31200000</v>
      </c>
      <c r="D320" s="59">
        <v>15450000</v>
      </c>
      <c r="E320" s="59"/>
      <c r="F320" s="54">
        <f t="shared" si="13"/>
        <v>15450000</v>
      </c>
      <c r="G320" s="54">
        <f t="shared" si="14"/>
        <v>15750000</v>
      </c>
      <c r="H320" s="55">
        <f t="shared" si="15"/>
        <v>49.519230769230774</v>
      </c>
    </row>
    <row r="321" spans="1:8" s="109" customFormat="1" x14ac:dyDescent="0.2">
      <c r="A321" s="192" t="s">
        <v>176</v>
      </c>
      <c r="B321" s="181" t="s">
        <v>252</v>
      </c>
      <c r="C321" s="237">
        <f>SUM(C322:C327)</f>
        <v>89000000</v>
      </c>
      <c r="D321" s="238">
        <f>SUM(D322:D327)</f>
        <v>26100000</v>
      </c>
      <c r="E321" s="239">
        <f>SUM(E322:E327)</f>
        <v>0</v>
      </c>
      <c r="F321" s="107">
        <f t="shared" si="13"/>
        <v>26100000</v>
      </c>
      <c r="G321" s="107">
        <f t="shared" si="14"/>
        <v>62900000</v>
      </c>
      <c r="H321" s="108">
        <f t="shared" si="15"/>
        <v>29.325842696629213</v>
      </c>
    </row>
    <row r="322" spans="1:8" ht="25.5" x14ac:dyDescent="0.2">
      <c r="A322" s="170"/>
      <c r="B322" s="171" t="s">
        <v>276</v>
      </c>
      <c r="C322" s="112">
        <v>9000000</v>
      </c>
      <c r="D322" s="59">
        <v>1200000</v>
      </c>
      <c r="E322" s="60"/>
      <c r="F322" s="54">
        <f t="shared" si="13"/>
        <v>1200000</v>
      </c>
      <c r="G322" s="54">
        <f t="shared" si="14"/>
        <v>7800000</v>
      </c>
      <c r="H322" s="55">
        <f t="shared" si="15"/>
        <v>13.333333333333334</v>
      </c>
    </row>
    <row r="323" spans="1:8" x14ac:dyDescent="0.2">
      <c r="A323" s="170"/>
      <c r="B323" s="171" t="s">
        <v>254</v>
      </c>
      <c r="C323" s="112">
        <v>4000000</v>
      </c>
      <c r="D323" s="59">
        <v>1500000</v>
      </c>
      <c r="E323" s="59"/>
      <c r="F323" s="54">
        <f t="shared" si="13"/>
        <v>1500000</v>
      </c>
      <c r="G323" s="54">
        <f t="shared" si="14"/>
        <v>2500000</v>
      </c>
      <c r="H323" s="55">
        <f t="shared" si="15"/>
        <v>37.5</v>
      </c>
    </row>
    <row r="324" spans="1:8" ht="25.5" x14ac:dyDescent="0.2">
      <c r="A324" s="170"/>
      <c r="B324" s="171" t="s">
        <v>266</v>
      </c>
      <c r="C324" s="112">
        <v>20000000</v>
      </c>
      <c r="D324" s="59">
        <v>3600000</v>
      </c>
      <c r="E324" s="60"/>
      <c r="F324" s="54">
        <f t="shared" si="13"/>
        <v>3600000</v>
      </c>
      <c r="G324" s="54">
        <f t="shared" si="14"/>
        <v>16400000</v>
      </c>
      <c r="H324" s="55">
        <f t="shared" si="15"/>
        <v>18</v>
      </c>
    </row>
    <row r="325" spans="1:8" ht="25.5" x14ac:dyDescent="0.2">
      <c r="A325" s="170"/>
      <c r="B325" s="171" t="s">
        <v>283</v>
      </c>
      <c r="C325" s="112">
        <v>18000000</v>
      </c>
      <c r="D325" s="59">
        <v>3600000</v>
      </c>
      <c r="E325" s="59"/>
      <c r="F325" s="54">
        <f t="shared" si="13"/>
        <v>3600000</v>
      </c>
      <c r="G325" s="54">
        <f t="shared" si="14"/>
        <v>14400000</v>
      </c>
      <c r="H325" s="55">
        <f t="shared" si="15"/>
        <v>20</v>
      </c>
    </row>
    <row r="326" spans="1:8" ht="25.5" x14ac:dyDescent="0.2">
      <c r="A326" s="170"/>
      <c r="B326" s="171" t="s">
        <v>297</v>
      </c>
      <c r="C326" s="112">
        <v>8000000</v>
      </c>
      <c r="D326" s="59">
        <v>5200000</v>
      </c>
      <c r="E326" s="60"/>
      <c r="F326" s="54">
        <f t="shared" si="13"/>
        <v>5200000</v>
      </c>
      <c r="G326" s="54">
        <f t="shared" si="14"/>
        <v>2800000</v>
      </c>
      <c r="H326" s="55">
        <f t="shared" si="15"/>
        <v>65</v>
      </c>
    </row>
    <row r="327" spans="1:8" ht="25.5" x14ac:dyDescent="0.2">
      <c r="A327" s="170"/>
      <c r="B327" s="171" t="s">
        <v>298</v>
      </c>
      <c r="C327" s="112">
        <v>30000000</v>
      </c>
      <c r="D327" s="59">
        <v>11000000</v>
      </c>
      <c r="E327" s="59"/>
      <c r="F327" s="54">
        <f t="shared" si="13"/>
        <v>11000000</v>
      </c>
      <c r="G327" s="54">
        <f t="shared" si="14"/>
        <v>19000000</v>
      </c>
      <c r="H327" s="55">
        <f t="shared" si="15"/>
        <v>36.666666666666664</v>
      </c>
    </row>
    <row r="328" spans="1:8" x14ac:dyDescent="0.2">
      <c r="A328" s="196" t="s">
        <v>151</v>
      </c>
      <c r="B328" s="197" t="s">
        <v>259</v>
      </c>
      <c r="C328" s="237">
        <f>SUM(C329:C331)</f>
        <v>435760000</v>
      </c>
      <c r="D328" s="238">
        <f>SUM(D329:D331)</f>
        <v>69290000</v>
      </c>
      <c r="E328" s="239">
        <f>SUM(E329:E331)</f>
        <v>0</v>
      </c>
      <c r="F328" s="107">
        <f t="shared" ref="F328:F391" si="16">D328+E328</f>
        <v>69290000</v>
      </c>
      <c r="G328" s="107">
        <f t="shared" ref="G328:G391" si="17">C328-F328</f>
        <v>366470000</v>
      </c>
      <c r="H328" s="108">
        <f t="shared" si="15"/>
        <v>15.900954653937948</v>
      </c>
    </row>
    <row r="329" spans="1:8" x14ac:dyDescent="0.2">
      <c r="A329" s="170"/>
      <c r="B329" s="171" t="s">
        <v>299</v>
      </c>
      <c r="C329" s="112">
        <v>152880000</v>
      </c>
      <c r="D329" s="59">
        <v>35700000</v>
      </c>
      <c r="E329" s="59"/>
      <c r="F329" s="54">
        <f t="shared" si="16"/>
        <v>35700000</v>
      </c>
      <c r="G329" s="54">
        <f t="shared" si="17"/>
        <v>117180000</v>
      </c>
      <c r="H329" s="55">
        <f t="shared" si="15"/>
        <v>23.35164835164835</v>
      </c>
    </row>
    <row r="330" spans="1:8" x14ac:dyDescent="0.2">
      <c r="A330" s="209"/>
      <c r="B330" s="176" t="s">
        <v>300</v>
      </c>
      <c r="C330" s="112">
        <v>149760000</v>
      </c>
      <c r="D330" s="59"/>
      <c r="E330" s="60"/>
      <c r="F330" s="54">
        <f t="shared" si="16"/>
        <v>0</v>
      </c>
      <c r="G330" s="54">
        <f t="shared" si="17"/>
        <v>149760000</v>
      </c>
      <c r="H330" s="55"/>
    </row>
    <row r="331" spans="1:8" ht="13.5" thickBot="1" x14ac:dyDescent="0.25">
      <c r="A331" s="210"/>
      <c r="B331" s="211" t="s">
        <v>301</v>
      </c>
      <c r="C331" s="112">
        <v>133120000</v>
      </c>
      <c r="D331" s="62">
        <v>33590000</v>
      </c>
      <c r="E331" s="62"/>
      <c r="F331" s="73">
        <f t="shared" si="16"/>
        <v>33590000</v>
      </c>
      <c r="G331" s="73">
        <f t="shared" si="17"/>
        <v>99530000</v>
      </c>
      <c r="H331" s="74">
        <f t="shared" ref="H331:H394" si="18">(C331-G331)/C331*100</f>
        <v>25.232872596153843</v>
      </c>
    </row>
    <row r="332" spans="1:8" ht="13.5" thickBot="1" x14ac:dyDescent="0.25">
      <c r="A332" s="258" t="s">
        <v>205</v>
      </c>
      <c r="B332" s="231" t="s">
        <v>302</v>
      </c>
      <c r="C332" s="254">
        <f>C333+C340</f>
        <v>215960000</v>
      </c>
      <c r="D332" s="255">
        <f>D333+D340</f>
        <v>32130000</v>
      </c>
      <c r="E332" s="255">
        <f>E333+E340</f>
        <v>0</v>
      </c>
      <c r="F332" s="232">
        <f t="shared" si="16"/>
        <v>32130000</v>
      </c>
      <c r="G332" s="233">
        <f t="shared" si="17"/>
        <v>183830000</v>
      </c>
      <c r="H332" s="234">
        <f t="shared" si="18"/>
        <v>14.877755139840712</v>
      </c>
    </row>
    <row r="333" spans="1:8" x14ac:dyDescent="0.2">
      <c r="A333" s="192" t="s">
        <v>176</v>
      </c>
      <c r="B333" s="181" t="s">
        <v>252</v>
      </c>
      <c r="C333" s="237">
        <f>SUM(C334:C339)</f>
        <v>35000000</v>
      </c>
      <c r="D333" s="238">
        <f>SUM(D334:D339)</f>
        <v>5000000</v>
      </c>
      <c r="E333" s="239">
        <f>SUM(E334:E339)</f>
        <v>0</v>
      </c>
      <c r="F333" s="107">
        <f t="shared" si="16"/>
        <v>5000000</v>
      </c>
      <c r="G333" s="107">
        <f t="shared" si="17"/>
        <v>30000000</v>
      </c>
      <c r="H333" s="108">
        <f t="shared" si="18"/>
        <v>14.285714285714285</v>
      </c>
    </row>
    <row r="334" spans="1:8" ht="25.5" x14ac:dyDescent="0.2">
      <c r="A334" s="209"/>
      <c r="B334" s="176" t="s">
        <v>276</v>
      </c>
      <c r="C334" s="112">
        <v>3500000</v>
      </c>
      <c r="D334" s="59"/>
      <c r="E334" s="60"/>
      <c r="F334" s="54">
        <f t="shared" si="16"/>
        <v>0</v>
      </c>
      <c r="G334" s="54">
        <f t="shared" si="17"/>
        <v>3500000</v>
      </c>
      <c r="H334" s="55">
        <f t="shared" si="18"/>
        <v>0</v>
      </c>
    </row>
    <row r="335" spans="1:8" x14ac:dyDescent="0.2">
      <c r="A335" s="209"/>
      <c r="B335" s="176" t="s">
        <v>303</v>
      </c>
      <c r="C335" s="112">
        <v>3500000</v>
      </c>
      <c r="D335" s="59"/>
      <c r="E335" s="59"/>
      <c r="F335" s="54">
        <f t="shared" si="16"/>
        <v>0</v>
      </c>
      <c r="G335" s="54">
        <f t="shared" si="17"/>
        <v>3500000</v>
      </c>
      <c r="H335" s="55">
        <f t="shared" si="18"/>
        <v>0</v>
      </c>
    </row>
    <row r="336" spans="1:8" ht="25.5" x14ac:dyDescent="0.2">
      <c r="A336" s="209"/>
      <c r="B336" s="176" t="s">
        <v>304</v>
      </c>
      <c r="C336" s="112">
        <v>7000000</v>
      </c>
      <c r="D336" s="59">
        <v>3000000</v>
      </c>
      <c r="E336" s="60"/>
      <c r="F336" s="54">
        <f t="shared" si="16"/>
        <v>3000000</v>
      </c>
      <c r="G336" s="54">
        <f t="shared" si="17"/>
        <v>4000000</v>
      </c>
      <c r="H336" s="55">
        <f t="shared" si="18"/>
        <v>42.857142857142854</v>
      </c>
    </row>
    <row r="337" spans="1:8" ht="25.5" x14ac:dyDescent="0.2">
      <c r="A337" s="209"/>
      <c r="B337" s="176" t="s">
        <v>283</v>
      </c>
      <c r="C337" s="112">
        <v>3500000</v>
      </c>
      <c r="D337" s="259"/>
      <c r="E337" s="59"/>
      <c r="F337" s="54">
        <f t="shared" si="16"/>
        <v>0</v>
      </c>
      <c r="G337" s="54">
        <f t="shared" si="17"/>
        <v>3500000</v>
      </c>
      <c r="H337" s="55">
        <f t="shared" si="18"/>
        <v>0</v>
      </c>
    </row>
    <row r="338" spans="1:8" ht="25.5" x14ac:dyDescent="0.2">
      <c r="A338" s="209"/>
      <c r="B338" s="176" t="s">
        <v>297</v>
      </c>
      <c r="C338" s="112">
        <v>3500000</v>
      </c>
      <c r="D338" s="59"/>
      <c r="E338" s="60"/>
      <c r="F338" s="54">
        <f t="shared" si="16"/>
        <v>0</v>
      </c>
      <c r="G338" s="54">
        <f t="shared" si="17"/>
        <v>3500000</v>
      </c>
      <c r="H338" s="55">
        <f t="shared" si="18"/>
        <v>0</v>
      </c>
    </row>
    <row r="339" spans="1:8" ht="25.5" x14ac:dyDescent="0.2">
      <c r="A339" s="209"/>
      <c r="B339" s="176" t="s">
        <v>298</v>
      </c>
      <c r="C339" s="112">
        <v>14000000</v>
      </c>
      <c r="D339" s="59">
        <v>2000000</v>
      </c>
      <c r="E339" s="59"/>
      <c r="F339" s="54">
        <f t="shared" si="16"/>
        <v>2000000</v>
      </c>
      <c r="G339" s="54">
        <f t="shared" si="17"/>
        <v>12000000</v>
      </c>
      <c r="H339" s="55">
        <f t="shared" si="18"/>
        <v>14.285714285714285</v>
      </c>
    </row>
    <row r="340" spans="1:8" x14ac:dyDescent="0.2">
      <c r="A340" s="192" t="s">
        <v>151</v>
      </c>
      <c r="B340" s="181" t="s">
        <v>259</v>
      </c>
      <c r="C340" s="237">
        <f>SUM(C341:C345)</f>
        <v>180960000</v>
      </c>
      <c r="D340" s="238">
        <f>SUM(D341:D345)</f>
        <v>27130000</v>
      </c>
      <c r="E340" s="239">
        <f>SUM(E341:E345)</f>
        <v>0</v>
      </c>
      <c r="F340" s="107">
        <f t="shared" si="16"/>
        <v>27130000</v>
      </c>
      <c r="G340" s="107">
        <f t="shared" si="17"/>
        <v>153830000</v>
      </c>
      <c r="H340" s="108">
        <f t="shared" si="18"/>
        <v>14.992263483642795</v>
      </c>
    </row>
    <row r="341" spans="1:8" x14ac:dyDescent="0.2">
      <c r="A341" s="209"/>
      <c r="B341" s="176" t="s">
        <v>305</v>
      </c>
      <c r="C341" s="112">
        <v>1440000</v>
      </c>
      <c r="D341" s="59">
        <v>187500</v>
      </c>
      <c r="E341" s="59"/>
      <c r="F341" s="54">
        <f t="shared" si="16"/>
        <v>187500</v>
      </c>
      <c r="G341" s="54">
        <f t="shared" si="17"/>
        <v>1252500</v>
      </c>
      <c r="H341" s="55">
        <f t="shared" si="18"/>
        <v>13.020833333333334</v>
      </c>
    </row>
    <row r="342" spans="1:8" x14ac:dyDescent="0.2">
      <c r="A342" s="209"/>
      <c r="B342" s="176" t="s">
        <v>272</v>
      </c>
      <c r="C342" s="112">
        <v>2400000</v>
      </c>
      <c r="D342" s="59"/>
      <c r="E342" s="60"/>
      <c r="F342" s="54">
        <f t="shared" si="16"/>
        <v>0</v>
      </c>
      <c r="G342" s="54">
        <f t="shared" si="17"/>
        <v>2400000</v>
      </c>
      <c r="H342" s="55">
        <f t="shared" si="18"/>
        <v>0</v>
      </c>
    </row>
    <row r="343" spans="1:8" x14ac:dyDescent="0.2">
      <c r="A343" s="209"/>
      <c r="B343" s="176" t="s">
        <v>260</v>
      </c>
      <c r="C343" s="112">
        <v>59400000</v>
      </c>
      <c r="D343" s="260">
        <v>16214500</v>
      </c>
      <c r="E343" s="261"/>
      <c r="F343" s="54">
        <f t="shared" si="16"/>
        <v>16214500</v>
      </c>
      <c r="G343" s="54">
        <f t="shared" si="17"/>
        <v>43185500</v>
      </c>
      <c r="H343" s="55">
        <f t="shared" si="18"/>
        <v>27.297138047138048</v>
      </c>
    </row>
    <row r="344" spans="1:8" x14ac:dyDescent="0.2">
      <c r="A344" s="209"/>
      <c r="B344" s="176" t="s">
        <v>279</v>
      </c>
      <c r="C344" s="112">
        <v>48600000</v>
      </c>
      <c r="D344" s="262">
        <v>10728000</v>
      </c>
      <c r="E344" s="262"/>
      <c r="F344" s="54">
        <f t="shared" si="16"/>
        <v>10728000</v>
      </c>
      <c r="G344" s="54">
        <f t="shared" si="17"/>
        <v>37872000</v>
      </c>
      <c r="H344" s="55">
        <f t="shared" si="18"/>
        <v>22.074074074074073</v>
      </c>
    </row>
    <row r="345" spans="1:8" ht="13.5" thickBot="1" x14ac:dyDescent="0.25">
      <c r="A345" s="210"/>
      <c r="B345" s="211" t="s">
        <v>306</v>
      </c>
      <c r="C345" s="112">
        <v>69120000</v>
      </c>
      <c r="D345" s="263"/>
      <c r="E345" s="263"/>
      <c r="F345" s="73">
        <f t="shared" si="16"/>
        <v>0</v>
      </c>
      <c r="G345" s="73">
        <f t="shared" si="17"/>
        <v>69120000</v>
      </c>
      <c r="H345" s="74"/>
    </row>
    <row r="346" spans="1:8" ht="13.5" thickBot="1" x14ac:dyDescent="0.25">
      <c r="A346" s="258" t="s">
        <v>207</v>
      </c>
      <c r="B346" s="231" t="s">
        <v>307</v>
      </c>
      <c r="C346" s="254">
        <f>C347+C349+C356</f>
        <v>459000000</v>
      </c>
      <c r="D346" s="255">
        <f>D347+D349+D356</f>
        <v>288535000</v>
      </c>
      <c r="E346" s="256">
        <f>E347+E349+E356</f>
        <v>0</v>
      </c>
      <c r="F346" s="232">
        <f t="shared" si="16"/>
        <v>288535000</v>
      </c>
      <c r="G346" s="233">
        <f t="shared" si="17"/>
        <v>170465000</v>
      </c>
      <c r="H346" s="234">
        <f t="shared" si="18"/>
        <v>62.86165577342048</v>
      </c>
    </row>
    <row r="347" spans="1:8" x14ac:dyDescent="0.2">
      <c r="A347" s="245" t="s">
        <v>248</v>
      </c>
      <c r="B347" s="246" t="s">
        <v>249</v>
      </c>
      <c r="C347" s="242">
        <f>SUM(C348:C348)</f>
        <v>39000000</v>
      </c>
      <c r="D347" s="243">
        <f>SUM(D348:D348)</f>
        <v>32000000</v>
      </c>
      <c r="E347" s="244">
        <f>SUM(E348:E348)</f>
        <v>0</v>
      </c>
      <c r="F347" s="107">
        <f t="shared" si="16"/>
        <v>32000000</v>
      </c>
      <c r="G347" s="107">
        <f t="shared" si="17"/>
        <v>7000000</v>
      </c>
      <c r="H347" s="108">
        <f t="shared" si="18"/>
        <v>82.051282051282044</v>
      </c>
    </row>
    <row r="348" spans="1:8" x14ac:dyDescent="0.2">
      <c r="A348" s="209"/>
      <c r="B348" s="176" t="s">
        <v>308</v>
      </c>
      <c r="C348" s="112">
        <v>39000000</v>
      </c>
      <c r="D348" s="59">
        <v>32000000</v>
      </c>
      <c r="E348" s="264"/>
      <c r="F348" s="54">
        <f t="shared" si="16"/>
        <v>32000000</v>
      </c>
      <c r="G348" s="54">
        <f t="shared" si="17"/>
        <v>7000000</v>
      </c>
      <c r="H348" s="55">
        <f t="shared" si="18"/>
        <v>82.051282051282044</v>
      </c>
    </row>
    <row r="349" spans="1:8" x14ac:dyDescent="0.2">
      <c r="A349" s="192" t="s">
        <v>176</v>
      </c>
      <c r="B349" s="181" t="s">
        <v>252</v>
      </c>
      <c r="C349" s="237">
        <f>SUM(C350:C355)</f>
        <v>69000000</v>
      </c>
      <c r="D349" s="238">
        <f>SUM(D350:D355)</f>
        <v>11200000</v>
      </c>
      <c r="E349" s="239">
        <f>SUM(E350:E355)</f>
        <v>0</v>
      </c>
      <c r="F349" s="107">
        <f t="shared" si="16"/>
        <v>11200000</v>
      </c>
      <c r="G349" s="107">
        <f t="shared" si="17"/>
        <v>57800000</v>
      </c>
      <c r="H349" s="108">
        <f t="shared" si="18"/>
        <v>16.231884057971012</v>
      </c>
    </row>
    <row r="350" spans="1:8" ht="25.5" x14ac:dyDescent="0.2">
      <c r="A350" s="209"/>
      <c r="B350" s="176" t="s">
        <v>309</v>
      </c>
      <c r="C350" s="112">
        <v>6000000</v>
      </c>
      <c r="D350" s="59">
        <v>1100000</v>
      </c>
      <c r="E350" s="265"/>
      <c r="F350" s="54">
        <f t="shared" si="16"/>
        <v>1100000</v>
      </c>
      <c r="G350" s="54">
        <f t="shared" si="17"/>
        <v>4900000</v>
      </c>
      <c r="H350" s="55">
        <f t="shared" si="18"/>
        <v>18.333333333333332</v>
      </c>
    </row>
    <row r="351" spans="1:8" x14ac:dyDescent="0.2">
      <c r="A351" s="209"/>
      <c r="B351" s="176" t="s">
        <v>310</v>
      </c>
      <c r="C351" s="112">
        <v>6000000</v>
      </c>
      <c r="D351" s="59"/>
      <c r="E351" s="264"/>
      <c r="F351" s="54">
        <f t="shared" si="16"/>
        <v>0</v>
      </c>
      <c r="G351" s="54">
        <f t="shared" si="17"/>
        <v>6000000</v>
      </c>
      <c r="H351" s="55"/>
    </row>
    <row r="352" spans="1:8" ht="25.5" x14ac:dyDescent="0.2">
      <c r="A352" s="170"/>
      <c r="B352" s="171" t="s">
        <v>311</v>
      </c>
      <c r="C352" s="112">
        <v>27000000</v>
      </c>
      <c r="D352" s="59">
        <v>9000000</v>
      </c>
      <c r="E352" s="58"/>
      <c r="F352" s="54">
        <f t="shared" si="16"/>
        <v>9000000</v>
      </c>
      <c r="G352" s="54">
        <f t="shared" si="17"/>
        <v>18000000</v>
      </c>
      <c r="H352" s="55">
        <f t="shared" si="18"/>
        <v>33.333333333333329</v>
      </c>
    </row>
    <row r="353" spans="1:8" ht="25.5" x14ac:dyDescent="0.2">
      <c r="A353" s="170"/>
      <c r="B353" s="171" t="s">
        <v>312</v>
      </c>
      <c r="C353" s="112">
        <v>4500000</v>
      </c>
      <c r="D353" s="59"/>
      <c r="E353" s="264"/>
      <c r="F353" s="54">
        <f t="shared" si="16"/>
        <v>0</v>
      </c>
      <c r="G353" s="54">
        <f t="shared" si="17"/>
        <v>4500000</v>
      </c>
      <c r="H353" s="55"/>
    </row>
    <row r="354" spans="1:8" ht="25.5" x14ac:dyDescent="0.2">
      <c r="A354" s="170"/>
      <c r="B354" s="171" t="s">
        <v>284</v>
      </c>
      <c r="C354" s="112">
        <v>4500000</v>
      </c>
      <c r="D354" s="59"/>
      <c r="E354" s="264"/>
      <c r="F354" s="54">
        <f t="shared" si="16"/>
        <v>0</v>
      </c>
      <c r="G354" s="54">
        <f t="shared" si="17"/>
        <v>4500000</v>
      </c>
      <c r="H354" s="55"/>
    </row>
    <row r="355" spans="1:8" ht="25.5" x14ac:dyDescent="0.2">
      <c r="A355" s="170"/>
      <c r="B355" s="171" t="s">
        <v>313</v>
      </c>
      <c r="C355" s="112">
        <v>21000000</v>
      </c>
      <c r="D355" s="266">
        <v>1100000</v>
      </c>
      <c r="E355" s="267"/>
      <c r="F355" s="54">
        <f t="shared" si="16"/>
        <v>1100000</v>
      </c>
      <c r="G355" s="54">
        <f t="shared" si="17"/>
        <v>19900000</v>
      </c>
      <c r="H355" s="55">
        <f t="shared" si="18"/>
        <v>5.2380952380952381</v>
      </c>
    </row>
    <row r="356" spans="1:8" x14ac:dyDescent="0.2">
      <c r="A356" s="196" t="s">
        <v>151</v>
      </c>
      <c r="B356" s="197" t="s">
        <v>259</v>
      </c>
      <c r="C356" s="237">
        <f>SUM(C357:C357)</f>
        <v>351000000</v>
      </c>
      <c r="D356" s="238">
        <f>SUM(D357:D357)</f>
        <v>245335000</v>
      </c>
      <c r="E356" s="239">
        <f>SUM(E357:E357)</f>
        <v>0</v>
      </c>
      <c r="F356" s="268">
        <f t="shared" si="16"/>
        <v>245335000</v>
      </c>
      <c r="G356" s="268">
        <f t="shared" si="17"/>
        <v>105665000</v>
      </c>
      <c r="H356" s="269">
        <f t="shared" si="18"/>
        <v>69.896011396011389</v>
      </c>
    </row>
    <row r="357" spans="1:8" ht="13.5" thickBot="1" x14ac:dyDescent="0.25">
      <c r="A357" s="170"/>
      <c r="B357" s="171" t="s">
        <v>314</v>
      </c>
      <c r="C357" s="112">
        <v>351000000</v>
      </c>
      <c r="D357" s="266">
        <v>245335000</v>
      </c>
      <c r="E357" s="270"/>
      <c r="F357" s="54">
        <f t="shared" si="16"/>
        <v>245335000</v>
      </c>
      <c r="G357" s="54">
        <f t="shared" si="17"/>
        <v>105665000</v>
      </c>
      <c r="H357" s="55">
        <f t="shared" si="18"/>
        <v>69.896011396011389</v>
      </c>
    </row>
    <row r="358" spans="1:8" ht="13.5" thickBot="1" x14ac:dyDescent="0.25">
      <c r="A358" s="258" t="s">
        <v>232</v>
      </c>
      <c r="B358" s="231" t="s">
        <v>315</v>
      </c>
      <c r="C358" s="254">
        <f>C359+C361+C363+C370</f>
        <v>33385000</v>
      </c>
      <c r="D358" s="255">
        <f>D359+D361+D363+D370</f>
        <v>26636000</v>
      </c>
      <c r="E358" s="256">
        <f>E359+E361+E363+E370</f>
        <v>0</v>
      </c>
      <c r="F358" s="232">
        <f t="shared" si="16"/>
        <v>26636000</v>
      </c>
      <c r="G358" s="233">
        <f t="shared" si="17"/>
        <v>6749000</v>
      </c>
      <c r="H358" s="234">
        <f t="shared" si="18"/>
        <v>79.78433428186311</v>
      </c>
    </row>
    <row r="359" spans="1:8" x14ac:dyDescent="0.2">
      <c r="A359" s="245" t="s">
        <v>132</v>
      </c>
      <c r="B359" s="246" t="s">
        <v>169</v>
      </c>
      <c r="C359" s="242">
        <f>SUM(C360:C360)</f>
        <v>5760000</v>
      </c>
      <c r="D359" s="243">
        <f>SUM(D360:D360)</f>
        <v>700000</v>
      </c>
      <c r="E359" s="244">
        <f>SUM(E360:E360)</f>
        <v>0</v>
      </c>
      <c r="F359" s="107">
        <f t="shared" si="16"/>
        <v>700000</v>
      </c>
      <c r="G359" s="107">
        <f t="shared" si="17"/>
        <v>5060000</v>
      </c>
      <c r="H359" s="108">
        <f t="shared" si="18"/>
        <v>12.152777777777777</v>
      </c>
    </row>
    <row r="360" spans="1:8" ht="25.5" x14ac:dyDescent="0.2">
      <c r="A360" s="170"/>
      <c r="B360" s="171" t="s">
        <v>316</v>
      </c>
      <c r="C360" s="112">
        <v>5760000</v>
      </c>
      <c r="D360" s="266">
        <v>700000</v>
      </c>
      <c r="E360" s="271"/>
      <c r="F360" s="54">
        <f t="shared" si="16"/>
        <v>700000</v>
      </c>
      <c r="G360" s="54">
        <f t="shared" si="17"/>
        <v>5060000</v>
      </c>
      <c r="H360" s="55">
        <f t="shared" si="18"/>
        <v>12.152777777777777</v>
      </c>
    </row>
    <row r="361" spans="1:8" x14ac:dyDescent="0.2">
      <c r="A361" s="196" t="s">
        <v>248</v>
      </c>
      <c r="B361" s="197" t="s">
        <v>249</v>
      </c>
      <c r="C361" s="237">
        <f>C362</f>
        <v>5625000</v>
      </c>
      <c r="D361" s="238">
        <f>D362</f>
        <v>3975000</v>
      </c>
      <c r="E361" s="239">
        <f>E362</f>
        <v>0</v>
      </c>
      <c r="F361" s="107">
        <f t="shared" si="16"/>
        <v>3975000</v>
      </c>
      <c r="G361" s="107">
        <f t="shared" si="17"/>
        <v>1650000</v>
      </c>
      <c r="H361" s="108">
        <f t="shared" si="18"/>
        <v>70.666666666666671</v>
      </c>
    </row>
    <row r="362" spans="1:8" x14ac:dyDescent="0.2">
      <c r="A362" s="170"/>
      <c r="B362" s="171" t="s">
        <v>317</v>
      </c>
      <c r="C362" s="112">
        <v>5625000</v>
      </c>
      <c r="D362" s="266">
        <v>3975000</v>
      </c>
      <c r="E362" s="271"/>
      <c r="F362" s="54">
        <f t="shared" si="16"/>
        <v>3975000</v>
      </c>
      <c r="G362" s="54">
        <f t="shared" si="17"/>
        <v>1650000</v>
      </c>
      <c r="H362" s="55">
        <f t="shared" si="18"/>
        <v>70.666666666666671</v>
      </c>
    </row>
    <row r="363" spans="1:8" x14ac:dyDescent="0.2">
      <c r="A363" s="196" t="s">
        <v>176</v>
      </c>
      <c r="B363" s="197" t="s">
        <v>252</v>
      </c>
      <c r="C363" s="237">
        <f>SUM(C364:C369)</f>
        <v>6000000</v>
      </c>
      <c r="D363" s="238">
        <f>SUM(D364:D369)</f>
        <v>6000000</v>
      </c>
      <c r="E363" s="239">
        <f>SUM(E364:E369)</f>
        <v>0</v>
      </c>
      <c r="F363" s="107">
        <f t="shared" si="16"/>
        <v>6000000</v>
      </c>
      <c r="G363" s="107">
        <f t="shared" si="17"/>
        <v>0</v>
      </c>
      <c r="H363" s="108">
        <f t="shared" si="18"/>
        <v>100</v>
      </c>
    </row>
    <row r="364" spans="1:8" ht="25.5" x14ac:dyDescent="0.2">
      <c r="A364" s="170"/>
      <c r="B364" s="171" t="s">
        <v>309</v>
      </c>
      <c r="C364" s="112">
        <v>1000000</v>
      </c>
      <c r="D364" s="266">
        <v>1000000</v>
      </c>
      <c r="E364" s="270"/>
      <c r="F364" s="54">
        <f t="shared" si="16"/>
        <v>1000000</v>
      </c>
      <c r="G364" s="54">
        <f t="shared" si="17"/>
        <v>0</v>
      </c>
      <c r="H364" s="55">
        <f t="shared" si="18"/>
        <v>100</v>
      </c>
    </row>
    <row r="365" spans="1:8" x14ac:dyDescent="0.2">
      <c r="A365" s="170"/>
      <c r="B365" s="171" t="s">
        <v>310</v>
      </c>
      <c r="C365" s="112">
        <v>1000000</v>
      </c>
      <c r="D365" s="266">
        <v>1000000</v>
      </c>
      <c r="E365" s="270"/>
      <c r="F365" s="54">
        <f t="shared" si="16"/>
        <v>1000000</v>
      </c>
      <c r="G365" s="54">
        <f t="shared" si="17"/>
        <v>0</v>
      </c>
      <c r="H365" s="55">
        <f t="shared" si="18"/>
        <v>100</v>
      </c>
    </row>
    <row r="366" spans="1:8" ht="25.5" x14ac:dyDescent="0.2">
      <c r="A366" s="170"/>
      <c r="B366" s="171" t="s">
        <v>290</v>
      </c>
      <c r="C366" s="112">
        <v>1000000</v>
      </c>
      <c r="D366" s="266">
        <v>1000000</v>
      </c>
      <c r="E366" s="270"/>
      <c r="F366" s="54">
        <f t="shared" si="16"/>
        <v>1000000</v>
      </c>
      <c r="G366" s="54">
        <f t="shared" si="17"/>
        <v>0</v>
      </c>
      <c r="H366" s="55">
        <f t="shared" si="18"/>
        <v>100</v>
      </c>
    </row>
    <row r="367" spans="1:8" ht="25.5" x14ac:dyDescent="0.2">
      <c r="A367" s="170"/>
      <c r="B367" s="171" t="s">
        <v>318</v>
      </c>
      <c r="C367" s="112">
        <v>1000000</v>
      </c>
      <c r="D367" s="266">
        <v>1000000</v>
      </c>
      <c r="E367" s="270"/>
      <c r="F367" s="54">
        <f t="shared" si="16"/>
        <v>1000000</v>
      </c>
      <c r="G367" s="54">
        <f t="shared" si="17"/>
        <v>0</v>
      </c>
      <c r="H367" s="55">
        <f t="shared" si="18"/>
        <v>100</v>
      </c>
    </row>
    <row r="368" spans="1:8" ht="25.5" x14ac:dyDescent="0.2">
      <c r="A368" s="170"/>
      <c r="B368" s="171" t="s">
        <v>319</v>
      </c>
      <c r="C368" s="112">
        <v>1000000</v>
      </c>
      <c r="D368" s="266">
        <v>1000000</v>
      </c>
      <c r="E368" s="270"/>
      <c r="F368" s="54">
        <f t="shared" si="16"/>
        <v>1000000</v>
      </c>
      <c r="G368" s="54">
        <f t="shared" si="17"/>
        <v>0</v>
      </c>
      <c r="H368" s="55">
        <f t="shared" si="18"/>
        <v>100</v>
      </c>
    </row>
    <row r="369" spans="1:8" ht="25.5" x14ac:dyDescent="0.2">
      <c r="A369" s="170"/>
      <c r="B369" s="171" t="s">
        <v>320</v>
      </c>
      <c r="C369" s="112">
        <v>1000000</v>
      </c>
      <c r="D369" s="266">
        <v>1000000</v>
      </c>
      <c r="E369" s="270"/>
      <c r="F369" s="54">
        <f t="shared" si="16"/>
        <v>1000000</v>
      </c>
      <c r="G369" s="54">
        <f t="shared" si="17"/>
        <v>0</v>
      </c>
      <c r="H369" s="55">
        <f t="shared" si="18"/>
        <v>100</v>
      </c>
    </row>
    <row r="370" spans="1:8" x14ac:dyDescent="0.2">
      <c r="A370" s="196" t="s">
        <v>151</v>
      </c>
      <c r="B370" s="197" t="s">
        <v>259</v>
      </c>
      <c r="C370" s="237">
        <f>SUM(C371:C371)</f>
        <v>16000000</v>
      </c>
      <c r="D370" s="238">
        <f>SUM(D371:D371)</f>
        <v>15961000</v>
      </c>
      <c r="E370" s="239">
        <f>SUM(E371:E371)</f>
        <v>0</v>
      </c>
      <c r="F370" s="107">
        <f t="shared" si="16"/>
        <v>15961000</v>
      </c>
      <c r="G370" s="107">
        <f t="shared" si="17"/>
        <v>39000</v>
      </c>
      <c r="H370" s="108">
        <f t="shared" si="18"/>
        <v>99.756250000000009</v>
      </c>
    </row>
    <row r="371" spans="1:8" ht="13.5" thickBot="1" x14ac:dyDescent="0.25">
      <c r="A371" s="227"/>
      <c r="B371" s="226" t="s">
        <v>321</v>
      </c>
      <c r="C371" s="112">
        <v>16000000</v>
      </c>
      <c r="D371" s="272">
        <v>15961000</v>
      </c>
      <c r="E371" s="273"/>
      <c r="F371" s="73">
        <f t="shared" si="16"/>
        <v>15961000</v>
      </c>
      <c r="G371" s="73">
        <f t="shared" si="17"/>
        <v>39000</v>
      </c>
      <c r="H371" s="74">
        <f t="shared" si="18"/>
        <v>99.756250000000009</v>
      </c>
    </row>
    <row r="372" spans="1:8" ht="13.5" thickBot="1" x14ac:dyDescent="0.25">
      <c r="A372" s="258" t="s">
        <v>234</v>
      </c>
      <c r="B372" s="231" t="s">
        <v>322</v>
      </c>
      <c r="C372" s="254">
        <f>C373+C375+C377+C385</f>
        <v>17584000</v>
      </c>
      <c r="D372" s="255">
        <f>D373+D375+D377+D385</f>
        <v>17078000</v>
      </c>
      <c r="E372" s="256">
        <f>E373+E375+E377+E385</f>
        <v>0</v>
      </c>
      <c r="F372" s="232">
        <f t="shared" si="16"/>
        <v>17078000</v>
      </c>
      <c r="G372" s="233">
        <f t="shared" si="17"/>
        <v>506000</v>
      </c>
      <c r="H372" s="233">
        <f t="shared" si="18"/>
        <v>97.122383985441303</v>
      </c>
    </row>
    <row r="373" spans="1:8" x14ac:dyDescent="0.2">
      <c r="A373" s="220" t="s">
        <v>132</v>
      </c>
      <c r="B373" s="221" t="s">
        <v>169</v>
      </c>
      <c r="C373" s="242">
        <f>SUM(C374:C374)</f>
        <v>884000</v>
      </c>
      <c r="D373" s="243">
        <f>SUM(D374:D374)</f>
        <v>408000</v>
      </c>
      <c r="E373" s="244">
        <f>SUM(E374:E374)</f>
        <v>0</v>
      </c>
      <c r="F373" s="107">
        <f t="shared" si="16"/>
        <v>408000</v>
      </c>
      <c r="G373" s="107">
        <f t="shared" si="17"/>
        <v>476000</v>
      </c>
      <c r="H373" s="108">
        <f t="shared" si="18"/>
        <v>46.153846153846153</v>
      </c>
    </row>
    <row r="374" spans="1:8" ht="25.5" x14ac:dyDescent="0.2">
      <c r="A374" s="170"/>
      <c r="B374" s="171" t="s">
        <v>323</v>
      </c>
      <c r="C374" s="112">
        <v>884000</v>
      </c>
      <c r="D374" s="266">
        <v>408000</v>
      </c>
      <c r="E374" s="266"/>
      <c r="F374" s="54">
        <f t="shared" si="16"/>
        <v>408000</v>
      </c>
      <c r="G374" s="54">
        <f t="shared" si="17"/>
        <v>476000</v>
      </c>
      <c r="H374" s="55">
        <f t="shared" si="18"/>
        <v>46.153846153846153</v>
      </c>
    </row>
    <row r="375" spans="1:8" x14ac:dyDescent="0.2">
      <c r="A375" s="196" t="s">
        <v>248</v>
      </c>
      <c r="B375" s="197" t="s">
        <v>249</v>
      </c>
      <c r="C375" s="237">
        <f>C376</f>
        <v>2550000</v>
      </c>
      <c r="D375" s="238">
        <f>D376</f>
        <v>2550000</v>
      </c>
      <c r="E375" s="239">
        <f>E376</f>
        <v>0</v>
      </c>
      <c r="F375" s="107">
        <f t="shared" si="16"/>
        <v>2550000</v>
      </c>
      <c r="G375" s="107">
        <f t="shared" si="17"/>
        <v>0</v>
      </c>
      <c r="H375" s="108">
        <f t="shared" si="18"/>
        <v>100</v>
      </c>
    </row>
    <row r="376" spans="1:8" x14ac:dyDescent="0.2">
      <c r="A376" s="170"/>
      <c r="B376" s="171" t="s">
        <v>324</v>
      </c>
      <c r="C376" s="112">
        <v>2550000</v>
      </c>
      <c r="D376" s="266">
        <v>2550000</v>
      </c>
      <c r="E376" s="271"/>
      <c r="F376" s="54">
        <f t="shared" si="16"/>
        <v>2550000</v>
      </c>
      <c r="G376" s="54">
        <f t="shared" si="17"/>
        <v>0</v>
      </c>
      <c r="H376" s="55">
        <f t="shared" si="18"/>
        <v>100</v>
      </c>
    </row>
    <row r="377" spans="1:8" x14ac:dyDescent="0.2">
      <c r="A377" s="196" t="s">
        <v>176</v>
      </c>
      <c r="B377" s="197" t="s">
        <v>252</v>
      </c>
      <c r="C377" s="237">
        <f>SUM(C378:C384)</f>
        <v>6500000</v>
      </c>
      <c r="D377" s="238">
        <f>SUM(D378:D384)</f>
        <v>6500000</v>
      </c>
      <c r="E377" s="239">
        <f>SUM(E378:E384)</f>
        <v>0</v>
      </c>
      <c r="F377" s="107">
        <f t="shared" si="16"/>
        <v>6500000</v>
      </c>
      <c r="G377" s="107">
        <f t="shared" si="17"/>
        <v>0</v>
      </c>
      <c r="H377" s="108">
        <f t="shared" si="18"/>
        <v>100</v>
      </c>
    </row>
    <row r="378" spans="1:8" ht="25.5" x14ac:dyDescent="0.2">
      <c r="A378" s="170"/>
      <c r="B378" s="171" t="s">
        <v>309</v>
      </c>
      <c r="C378" s="112">
        <v>500000</v>
      </c>
      <c r="D378" s="266">
        <v>500000</v>
      </c>
      <c r="E378" s="270"/>
      <c r="F378" s="54">
        <f t="shared" si="16"/>
        <v>500000</v>
      </c>
      <c r="G378" s="54">
        <f t="shared" si="17"/>
        <v>0</v>
      </c>
      <c r="H378" s="55">
        <f t="shared" si="18"/>
        <v>100</v>
      </c>
    </row>
    <row r="379" spans="1:8" x14ac:dyDescent="0.2">
      <c r="A379" s="170"/>
      <c r="B379" s="171" t="s">
        <v>310</v>
      </c>
      <c r="C379" s="112">
        <v>1000000</v>
      </c>
      <c r="D379" s="266">
        <v>1000000</v>
      </c>
      <c r="E379" s="270"/>
      <c r="F379" s="54">
        <f t="shared" si="16"/>
        <v>1000000</v>
      </c>
      <c r="G379" s="54">
        <f t="shared" si="17"/>
        <v>0</v>
      </c>
      <c r="H379" s="55">
        <f t="shared" si="18"/>
        <v>100</v>
      </c>
    </row>
    <row r="380" spans="1:8" ht="25.5" x14ac:dyDescent="0.2">
      <c r="A380" s="170"/>
      <c r="B380" s="171" t="s">
        <v>266</v>
      </c>
      <c r="C380" s="112">
        <v>1000000</v>
      </c>
      <c r="D380" s="266">
        <v>1000000</v>
      </c>
      <c r="E380" s="270"/>
      <c r="F380" s="54">
        <f t="shared" si="16"/>
        <v>1000000</v>
      </c>
      <c r="G380" s="54">
        <f t="shared" si="17"/>
        <v>0</v>
      </c>
      <c r="H380" s="55">
        <f t="shared" si="18"/>
        <v>100</v>
      </c>
    </row>
    <row r="381" spans="1:8" x14ac:dyDescent="0.2">
      <c r="A381" s="170"/>
      <c r="B381" s="171" t="s">
        <v>325</v>
      </c>
      <c r="C381" s="112">
        <v>1000000</v>
      </c>
      <c r="D381" s="266">
        <v>1000000</v>
      </c>
      <c r="E381" s="270"/>
      <c r="F381" s="54">
        <f t="shared" si="16"/>
        <v>1000000</v>
      </c>
      <c r="G381" s="54">
        <f t="shared" si="17"/>
        <v>0</v>
      </c>
      <c r="H381" s="55">
        <f t="shared" si="18"/>
        <v>100</v>
      </c>
    </row>
    <row r="382" spans="1:8" ht="25.5" x14ac:dyDescent="0.2">
      <c r="A382" s="170"/>
      <c r="B382" s="171" t="s">
        <v>312</v>
      </c>
      <c r="C382" s="112">
        <v>1000000</v>
      </c>
      <c r="D382" s="266">
        <v>1000000</v>
      </c>
      <c r="E382" s="270"/>
      <c r="F382" s="54">
        <f t="shared" si="16"/>
        <v>1000000</v>
      </c>
      <c r="G382" s="54">
        <f t="shared" si="17"/>
        <v>0</v>
      </c>
      <c r="H382" s="55">
        <f t="shared" si="18"/>
        <v>100</v>
      </c>
    </row>
    <row r="383" spans="1:8" ht="25.5" x14ac:dyDescent="0.2">
      <c r="A383" s="170"/>
      <c r="B383" s="171" t="s">
        <v>297</v>
      </c>
      <c r="C383" s="112">
        <v>1000000</v>
      </c>
      <c r="D383" s="266">
        <v>1000000</v>
      </c>
      <c r="E383" s="271"/>
      <c r="F383" s="54">
        <f t="shared" si="16"/>
        <v>1000000</v>
      </c>
      <c r="G383" s="54">
        <f t="shared" si="17"/>
        <v>0</v>
      </c>
      <c r="H383" s="55">
        <f t="shared" si="18"/>
        <v>100</v>
      </c>
    </row>
    <row r="384" spans="1:8" ht="25.5" x14ac:dyDescent="0.2">
      <c r="A384" s="170"/>
      <c r="B384" s="171" t="s">
        <v>269</v>
      </c>
      <c r="C384" s="112">
        <v>1000000</v>
      </c>
      <c r="D384" s="266">
        <v>1000000</v>
      </c>
      <c r="E384" s="270"/>
      <c r="F384" s="54">
        <f t="shared" si="16"/>
        <v>1000000</v>
      </c>
      <c r="G384" s="54">
        <f t="shared" si="17"/>
        <v>0</v>
      </c>
      <c r="H384" s="55">
        <f t="shared" si="18"/>
        <v>100</v>
      </c>
    </row>
    <row r="385" spans="1:8" x14ac:dyDescent="0.2">
      <c r="A385" s="196" t="s">
        <v>151</v>
      </c>
      <c r="B385" s="197" t="s">
        <v>259</v>
      </c>
      <c r="C385" s="237">
        <f>SUM(C386:C386)</f>
        <v>7650000</v>
      </c>
      <c r="D385" s="238">
        <f>SUM(D386:D386)</f>
        <v>7620000</v>
      </c>
      <c r="E385" s="239">
        <f>SUM(E386:E386)</f>
        <v>0</v>
      </c>
      <c r="F385" s="107">
        <f t="shared" si="16"/>
        <v>7620000</v>
      </c>
      <c r="G385" s="107">
        <f t="shared" si="17"/>
        <v>30000</v>
      </c>
      <c r="H385" s="108">
        <f t="shared" si="18"/>
        <v>99.607843137254903</v>
      </c>
    </row>
    <row r="386" spans="1:8" ht="13.5" thickBot="1" x14ac:dyDescent="0.25">
      <c r="A386" s="227"/>
      <c r="B386" s="226" t="s">
        <v>326</v>
      </c>
      <c r="C386" s="112">
        <v>7650000</v>
      </c>
      <c r="D386" s="272">
        <v>7620000</v>
      </c>
      <c r="E386" s="274"/>
      <c r="F386" s="73">
        <f t="shared" si="16"/>
        <v>7620000</v>
      </c>
      <c r="G386" s="73">
        <f t="shared" si="17"/>
        <v>30000</v>
      </c>
      <c r="H386" s="74">
        <f t="shared" si="18"/>
        <v>99.607843137254903</v>
      </c>
    </row>
    <row r="387" spans="1:8" ht="13.5" thickBot="1" x14ac:dyDescent="0.25">
      <c r="A387" s="258" t="s">
        <v>237</v>
      </c>
      <c r="B387" s="231" t="s">
        <v>327</v>
      </c>
      <c r="C387" s="254">
        <f>C388+C391+C393+C401</f>
        <v>5744000</v>
      </c>
      <c r="D387" s="255">
        <f>D388+D391+D393+D401</f>
        <v>1800000</v>
      </c>
      <c r="E387" s="256">
        <f>E388+E391+E393+E401</f>
        <v>0</v>
      </c>
      <c r="F387" s="232">
        <f t="shared" si="16"/>
        <v>1800000</v>
      </c>
      <c r="G387" s="233">
        <f t="shared" si="17"/>
        <v>3944000</v>
      </c>
      <c r="H387" s="234">
        <f t="shared" si="18"/>
        <v>31.337047353760443</v>
      </c>
    </row>
    <row r="388" spans="1:8" x14ac:dyDescent="0.2">
      <c r="A388" s="245" t="s">
        <v>132</v>
      </c>
      <c r="B388" s="246" t="s">
        <v>169</v>
      </c>
      <c r="C388" s="242">
        <f>SUM(C389:C390)</f>
        <v>114000</v>
      </c>
      <c r="D388" s="243">
        <f>SUM(D389:D390)</f>
        <v>0</v>
      </c>
      <c r="E388" s="244">
        <f>SUM(E389:E390)</f>
        <v>0</v>
      </c>
      <c r="F388" s="107">
        <f t="shared" si="16"/>
        <v>0</v>
      </c>
      <c r="G388" s="107">
        <f t="shared" si="17"/>
        <v>114000</v>
      </c>
      <c r="H388" s="108">
        <f t="shared" si="18"/>
        <v>0</v>
      </c>
    </row>
    <row r="389" spans="1:8" ht="25.5" x14ac:dyDescent="0.2">
      <c r="A389" s="209"/>
      <c r="B389" s="176" t="s">
        <v>328</v>
      </c>
      <c r="C389" s="112">
        <v>60000</v>
      </c>
      <c r="D389" s="266"/>
      <c r="E389" s="271"/>
      <c r="F389" s="54">
        <f t="shared" si="16"/>
        <v>0</v>
      </c>
      <c r="G389" s="54">
        <f t="shared" si="17"/>
        <v>60000</v>
      </c>
      <c r="H389" s="55">
        <f t="shared" si="18"/>
        <v>0</v>
      </c>
    </row>
    <row r="390" spans="1:8" ht="25.5" x14ac:dyDescent="0.2">
      <c r="A390" s="209"/>
      <c r="B390" s="176" t="s">
        <v>323</v>
      </c>
      <c r="C390" s="112">
        <v>54000</v>
      </c>
      <c r="D390" s="266"/>
      <c r="E390" s="271"/>
      <c r="F390" s="54">
        <f t="shared" si="16"/>
        <v>0</v>
      </c>
      <c r="G390" s="54">
        <f t="shared" si="17"/>
        <v>54000</v>
      </c>
      <c r="H390" s="55">
        <f t="shared" si="18"/>
        <v>0</v>
      </c>
    </row>
    <row r="391" spans="1:8" x14ac:dyDescent="0.2">
      <c r="A391" s="192" t="s">
        <v>248</v>
      </c>
      <c r="B391" s="181" t="s">
        <v>249</v>
      </c>
      <c r="C391" s="237">
        <f>C392</f>
        <v>675000</v>
      </c>
      <c r="D391" s="238">
        <f>D392</f>
        <v>0</v>
      </c>
      <c r="E391" s="239">
        <f>E392</f>
        <v>0</v>
      </c>
      <c r="F391" s="107">
        <f t="shared" si="16"/>
        <v>0</v>
      </c>
      <c r="G391" s="107">
        <f t="shared" si="17"/>
        <v>675000</v>
      </c>
      <c r="H391" s="108">
        <f t="shared" si="18"/>
        <v>0</v>
      </c>
    </row>
    <row r="392" spans="1:8" x14ac:dyDescent="0.2">
      <c r="A392" s="209"/>
      <c r="B392" s="176" t="s">
        <v>329</v>
      </c>
      <c r="C392" s="112">
        <v>675000</v>
      </c>
      <c r="D392" s="266"/>
      <c r="E392" s="271"/>
      <c r="F392" s="54">
        <f t="shared" ref="F392:F459" si="19">D392+E392</f>
        <v>0</v>
      </c>
      <c r="G392" s="54">
        <f t="shared" ref="G392:G459" si="20">C392-F392</f>
        <v>675000</v>
      </c>
      <c r="H392" s="55">
        <f t="shared" si="18"/>
        <v>0</v>
      </c>
    </row>
    <row r="393" spans="1:8" x14ac:dyDescent="0.2">
      <c r="A393" s="192" t="s">
        <v>176</v>
      </c>
      <c r="B393" s="181" t="s">
        <v>252</v>
      </c>
      <c r="C393" s="237">
        <f>SUM(C394:C400)</f>
        <v>2750000</v>
      </c>
      <c r="D393" s="238">
        <f>SUM(D394:D400)</f>
        <v>0</v>
      </c>
      <c r="E393" s="239">
        <f>SUM(E394:E400)</f>
        <v>0</v>
      </c>
      <c r="F393" s="107">
        <f t="shared" si="19"/>
        <v>0</v>
      </c>
      <c r="G393" s="107">
        <f t="shared" si="20"/>
        <v>2750000</v>
      </c>
      <c r="H393" s="108">
        <f t="shared" si="18"/>
        <v>0</v>
      </c>
    </row>
    <row r="394" spans="1:8" ht="25.5" x14ac:dyDescent="0.2">
      <c r="A394" s="209"/>
      <c r="B394" s="176" t="s">
        <v>330</v>
      </c>
      <c r="C394" s="112">
        <v>500000</v>
      </c>
      <c r="D394" s="266"/>
      <c r="E394" s="271"/>
      <c r="F394" s="54">
        <f t="shared" si="19"/>
        <v>0</v>
      </c>
      <c r="G394" s="54">
        <f t="shared" si="20"/>
        <v>500000</v>
      </c>
      <c r="H394" s="55">
        <f t="shared" si="18"/>
        <v>0</v>
      </c>
    </row>
    <row r="395" spans="1:8" x14ac:dyDescent="0.2">
      <c r="A395" s="209"/>
      <c r="B395" s="176" t="s">
        <v>310</v>
      </c>
      <c r="C395" s="112">
        <v>500000</v>
      </c>
      <c r="D395" s="266"/>
      <c r="E395" s="271"/>
      <c r="F395" s="54">
        <f t="shared" si="19"/>
        <v>0</v>
      </c>
      <c r="G395" s="54">
        <f t="shared" si="20"/>
        <v>500000</v>
      </c>
      <c r="H395" s="55">
        <f t="shared" ref="H395:H462" si="21">(C395-G395)/C395*100</f>
        <v>0</v>
      </c>
    </row>
    <row r="396" spans="1:8" ht="25.5" x14ac:dyDescent="0.2">
      <c r="A396" s="209"/>
      <c r="B396" s="176" t="s">
        <v>331</v>
      </c>
      <c r="C396" s="112">
        <v>500000</v>
      </c>
      <c r="D396" s="266"/>
      <c r="E396" s="271"/>
      <c r="F396" s="54">
        <f t="shared" si="19"/>
        <v>0</v>
      </c>
      <c r="G396" s="54">
        <f t="shared" si="20"/>
        <v>500000</v>
      </c>
      <c r="H396" s="55">
        <f t="shared" si="21"/>
        <v>0</v>
      </c>
    </row>
    <row r="397" spans="1:8" x14ac:dyDescent="0.2">
      <c r="A397" s="209"/>
      <c r="B397" s="176" t="s">
        <v>332</v>
      </c>
      <c r="C397" s="112">
        <v>500000</v>
      </c>
      <c r="D397" s="266"/>
      <c r="E397" s="271"/>
      <c r="F397" s="54">
        <f t="shared" si="19"/>
        <v>0</v>
      </c>
      <c r="G397" s="54">
        <f t="shared" si="20"/>
        <v>500000</v>
      </c>
      <c r="H397" s="55">
        <f t="shared" si="21"/>
        <v>0</v>
      </c>
    </row>
    <row r="398" spans="1:8" ht="25.5" x14ac:dyDescent="0.2">
      <c r="A398" s="209"/>
      <c r="B398" s="176" t="s">
        <v>333</v>
      </c>
      <c r="C398" s="112">
        <v>250000</v>
      </c>
      <c r="D398" s="266"/>
      <c r="E398" s="271"/>
      <c r="F398" s="54">
        <f t="shared" si="19"/>
        <v>0</v>
      </c>
      <c r="G398" s="54">
        <f t="shared" si="20"/>
        <v>250000</v>
      </c>
      <c r="H398" s="55">
        <f t="shared" si="21"/>
        <v>0</v>
      </c>
    </row>
    <row r="399" spans="1:8" ht="25.5" x14ac:dyDescent="0.2">
      <c r="A399" s="209"/>
      <c r="B399" s="176" t="s">
        <v>334</v>
      </c>
      <c r="C399" s="112">
        <v>250000</v>
      </c>
      <c r="D399" s="266"/>
      <c r="E399" s="271"/>
      <c r="F399" s="54">
        <f t="shared" si="19"/>
        <v>0</v>
      </c>
      <c r="G399" s="54">
        <f t="shared" si="20"/>
        <v>250000</v>
      </c>
      <c r="H399" s="55">
        <f t="shared" si="21"/>
        <v>0</v>
      </c>
    </row>
    <row r="400" spans="1:8" ht="25.5" x14ac:dyDescent="0.2">
      <c r="A400" s="209"/>
      <c r="B400" s="176" t="s">
        <v>298</v>
      </c>
      <c r="C400" s="112">
        <v>250000</v>
      </c>
      <c r="D400" s="266"/>
      <c r="E400" s="271"/>
      <c r="F400" s="54">
        <f t="shared" si="19"/>
        <v>0</v>
      </c>
      <c r="G400" s="54">
        <f t="shared" si="20"/>
        <v>250000</v>
      </c>
      <c r="H400" s="55">
        <f t="shared" si="21"/>
        <v>0</v>
      </c>
    </row>
    <row r="401" spans="1:8" x14ac:dyDescent="0.2">
      <c r="A401" s="192" t="s">
        <v>151</v>
      </c>
      <c r="B401" s="181" t="s">
        <v>259</v>
      </c>
      <c r="C401" s="237">
        <f>SUM(C402:C404)</f>
        <v>2205000</v>
      </c>
      <c r="D401" s="238">
        <f>SUM(D402:D404)</f>
        <v>1800000</v>
      </c>
      <c r="E401" s="239">
        <f>SUM(E402:E404)</f>
        <v>0</v>
      </c>
      <c r="F401" s="107">
        <f t="shared" si="19"/>
        <v>1800000</v>
      </c>
      <c r="G401" s="107">
        <f t="shared" si="20"/>
        <v>405000</v>
      </c>
      <c r="H401" s="108">
        <f t="shared" si="21"/>
        <v>81.632653061224488</v>
      </c>
    </row>
    <row r="402" spans="1:8" x14ac:dyDescent="0.2">
      <c r="A402" s="209"/>
      <c r="B402" s="176" t="s">
        <v>335</v>
      </c>
      <c r="C402" s="112">
        <v>60000</v>
      </c>
      <c r="D402" s="266"/>
      <c r="E402" s="271"/>
      <c r="F402" s="54">
        <f t="shared" si="19"/>
        <v>0</v>
      </c>
      <c r="G402" s="54">
        <f t="shared" si="20"/>
        <v>60000</v>
      </c>
      <c r="H402" s="55">
        <f t="shared" si="21"/>
        <v>0</v>
      </c>
    </row>
    <row r="403" spans="1:8" x14ac:dyDescent="0.2">
      <c r="A403" s="209"/>
      <c r="B403" s="176" t="s">
        <v>336</v>
      </c>
      <c r="C403" s="112">
        <v>120000</v>
      </c>
      <c r="D403" s="266"/>
      <c r="E403" s="271"/>
      <c r="F403" s="54">
        <f t="shared" si="19"/>
        <v>0</v>
      </c>
      <c r="G403" s="54">
        <f t="shared" si="20"/>
        <v>120000</v>
      </c>
      <c r="H403" s="55">
        <f t="shared" si="21"/>
        <v>0</v>
      </c>
    </row>
    <row r="404" spans="1:8" ht="13.5" thickBot="1" x14ac:dyDescent="0.25">
      <c r="A404" s="210"/>
      <c r="B404" s="211" t="s">
        <v>326</v>
      </c>
      <c r="C404" s="112">
        <v>2025000</v>
      </c>
      <c r="D404" s="272">
        <v>1800000</v>
      </c>
      <c r="E404" s="272"/>
      <c r="F404" s="73">
        <f t="shared" si="19"/>
        <v>1800000</v>
      </c>
      <c r="G404" s="73">
        <f t="shared" si="20"/>
        <v>225000</v>
      </c>
      <c r="H404" s="74">
        <f t="shared" si="21"/>
        <v>88.888888888888886</v>
      </c>
    </row>
    <row r="405" spans="1:8" ht="13.5" thickBot="1" x14ac:dyDescent="0.25">
      <c r="A405" s="258" t="s">
        <v>242</v>
      </c>
      <c r="B405" s="231" t="s">
        <v>337</v>
      </c>
      <c r="C405" s="254">
        <f>C406+C409+C416</f>
        <v>233950000</v>
      </c>
      <c r="D405" s="255">
        <f>D406+D409+D416</f>
        <v>55860000</v>
      </c>
      <c r="E405" s="256">
        <f>E406+E409+E416</f>
        <v>0</v>
      </c>
      <c r="F405" s="232">
        <f t="shared" si="19"/>
        <v>55860000</v>
      </c>
      <c r="G405" s="233">
        <f t="shared" si="20"/>
        <v>178090000</v>
      </c>
      <c r="H405" s="234">
        <f t="shared" si="21"/>
        <v>23.876896772814703</v>
      </c>
    </row>
    <row r="406" spans="1:8" x14ac:dyDescent="0.2">
      <c r="A406" s="245" t="s">
        <v>248</v>
      </c>
      <c r="B406" s="246" t="s">
        <v>249</v>
      </c>
      <c r="C406" s="242">
        <f>SUM(C407:C408)</f>
        <v>50250000</v>
      </c>
      <c r="D406" s="243">
        <f>SUM(D407:D408)</f>
        <v>12375000</v>
      </c>
      <c r="E406" s="244">
        <f>SUM(E407:E408)</f>
        <v>0</v>
      </c>
      <c r="F406" s="107">
        <f t="shared" si="19"/>
        <v>12375000</v>
      </c>
      <c r="G406" s="107">
        <f t="shared" si="20"/>
        <v>37875000</v>
      </c>
      <c r="H406" s="108">
        <f t="shared" si="21"/>
        <v>24.626865671641792</v>
      </c>
    </row>
    <row r="407" spans="1:8" x14ac:dyDescent="0.2">
      <c r="A407" s="209"/>
      <c r="B407" s="176" t="s">
        <v>264</v>
      </c>
      <c r="C407" s="112">
        <v>37875000</v>
      </c>
      <c r="D407" s="266"/>
      <c r="E407" s="271"/>
      <c r="F407" s="54">
        <f t="shared" si="19"/>
        <v>0</v>
      </c>
      <c r="G407" s="54">
        <f t="shared" si="20"/>
        <v>37875000</v>
      </c>
      <c r="H407" s="55">
        <f t="shared" si="21"/>
        <v>0</v>
      </c>
    </row>
    <row r="408" spans="1:8" x14ac:dyDescent="0.2">
      <c r="A408" s="209"/>
      <c r="B408" s="176" t="s">
        <v>251</v>
      </c>
      <c r="C408" s="112">
        <v>12375000</v>
      </c>
      <c r="D408" s="266">
        <v>12375000</v>
      </c>
      <c r="E408" s="270"/>
      <c r="F408" s="54">
        <f t="shared" si="19"/>
        <v>12375000</v>
      </c>
      <c r="G408" s="54">
        <f t="shared" si="20"/>
        <v>0</v>
      </c>
      <c r="H408" s="55">
        <f t="shared" si="21"/>
        <v>100</v>
      </c>
    </row>
    <row r="409" spans="1:8" x14ac:dyDescent="0.2">
      <c r="A409" s="192" t="s">
        <v>176</v>
      </c>
      <c r="B409" s="181" t="s">
        <v>252</v>
      </c>
      <c r="C409" s="237">
        <f>SUM(C410:C415)</f>
        <v>64000000</v>
      </c>
      <c r="D409" s="238">
        <f>SUM(D410:D415)</f>
        <v>20700000</v>
      </c>
      <c r="E409" s="239">
        <f>SUM(E410:E415)</f>
        <v>0</v>
      </c>
      <c r="F409" s="107">
        <f t="shared" si="19"/>
        <v>20700000</v>
      </c>
      <c r="G409" s="107">
        <f t="shared" si="20"/>
        <v>43300000</v>
      </c>
      <c r="H409" s="108">
        <f t="shared" si="21"/>
        <v>32.34375</v>
      </c>
    </row>
    <row r="410" spans="1:8" ht="25.5" x14ac:dyDescent="0.2">
      <c r="A410" s="209"/>
      <c r="B410" s="176" t="s">
        <v>276</v>
      </c>
      <c r="C410" s="112">
        <v>6000000</v>
      </c>
      <c r="D410" s="266">
        <v>300000</v>
      </c>
      <c r="E410" s="270"/>
      <c r="F410" s="54">
        <f t="shared" si="19"/>
        <v>300000</v>
      </c>
      <c r="G410" s="54">
        <f t="shared" si="20"/>
        <v>5700000</v>
      </c>
      <c r="H410" s="55">
        <f t="shared" si="21"/>
        <v>5</v>
      </c>
    </row>
    <row r="411" spans="1:8" ht="25.5" x14ac:dyDescent="0.2">
      <c r="A411" s="209"/>
      <c r="B411" s="176" t="s">
        <v>338</v>
      </c>
      <c r="C411" s="112">
        <v>6000000</v>
      </c>
      <c r="D411" s="266">
        <v>2200000</v>
      </c>
      <c r="E411" s="270"/>
      <c r="F411" s="54">
        <f t="shared" si="19"/>
        <v>2200000</v>
      </c>
      <c r="G411" s="54">
        <f t="shared" si="20"/>
        <v>3800000</v>
      </c>
      <c r="H411" s="55">
        <f t="shared" si="21"/>
        <v>36.666666666666664</v>
      </c>
    </row>
    <row r="412" spans="1:8" ht="25.5" x14ac:dyDescent="0.2">
      <c r="A412" s="209"/>
      <c r="B412" s="176" t="s">
        <v>339</v>
      </c>
      <c r="C412" s="112">
        <v>12000000</v>
      </c>
      <c r="D412" s="266">
        <v>8800000</v>
      </c>
      <c r="E412" s="270"/>
      <c r="F412" s="54">
        <f t="shared" si="19"/>
        <v>8800000</v>
      </c>
      <c r="G412" s="54">
        <f t="shared" si="20"/>
        <v>3200000</v>
      </c>
      <c r="H412" s="55">
        <f t="shared" si="21"/>
        <v>73.333333333333329</v>
      </c>
    </row>
    <row r="413" spans="1:8" x14ac:dyDescent="0.2">
      <c r="A413" s="209"/>
      <c r="B413" s="176" t="s">
        <v>340</v>
      </c>
      <c r="C413" s="112">
        <v>10000000</v>
      </c>
      <c r="D413" s="266">
        <v>2600000</v>
      </c>
      <c r="E413" s="270"/>
      <c r="F413" s="54">
        <f t="shared" si="19"/>
        <v>2600000</v>
      </c>
      <c r="G413" s="54">
        <f t="shared" si="20"/>
        <v>7400000</v>
      </c>
      <c r="H413" s="55">
        <f t="shared" si="21"/>
        <v>26</v>
      </c>
    </row>
    <row r="414" spans="1:8" ht="25.5" x14ac:dyDescent="0.2">
      <c r="A414" s="209"/>
      <c r="B414" s="176" t="s">
        <v>284</v>
      </c>
      <c r="C414" s="112">
        <v>10000000</v>
      </c>
      <c r="D414" s="266">
        <v>1600000</v>
      </c>
      <c r="E414" s="270"/>
      <c r="F414" s="54">
        <f t="shared" si="19"/>
        <v>1600000</v>
      </c>
      <c r="G414" s="54">
        <f t="shared" si="20"/>
        <v>8400000</v>
      </c>
      <c r="H414" s="55">
        <f t="shared" si="21"/>
        <v>16</v>
      </c>
    </row>
    <row r="415" spans="1:8" ht="25.5" x14ac:dyDescent="0.2">
      <c r="A415" s="209"/>
      <c r="B415" s="176" t="s">
        <v>341</v>
      </c>
      <c r="C415" s="112">
        <v>20000000</v>
      </c>
      <c r="D415" s="266">
        <v>5200000</v>
      </c>
      <c r="E415" s="266"/>
      <c r="F415" s="54">
        <f t="shared" si="19"/>
        <v>5200000</v>
      </c>
      <c r="G415" s="54">
        <f t="shared" si="20"/>
        <v>14800000</v>
      </c>
      <c r="H415" s="55">
        <f t="shared" si="21"/>
        <v>26</v>
      </c>
    </row>
    <row r="416" spans="1:8" x14ac:dyDescent="0.2">
      <c r="A416" s="192" t="s">
        <v>151</v>
      </c>
      <c r="B416" s="181" t="s">
        <v>259</v>
      </c>
      <c r="C416" s="237">
        <f>SUM(C417:C420)</f>
        <v>119700000</v>
      </c>
      <c r="D416" s="238">
        <f>SUM(D417:D420)</f>
        <v>22785000</v>
      </c>
      <c r="E416" s="239">
        <f>SUM(E417:E420)</f>
        <v>0</v>
      </c>
      <c r="F416" s="107">
        <f t="shared" si="19"/>
        <v>22785000</v>
      </c>
      <c r="G416" s="107">
        <f t="shared" si="20"/>
        <v>96915000</v>
      </c>
      <c r="H416" s="108">
        <f t="shared" si="21"/>
        <v>19.035087719298247</v>
      </c>
    </row>
    <row r="417" spans="1:8" x14ac:dyDescent="0.2">
      <c r="A417" s="209"/>
      <c r="B417" s="176" t="s">
        <v>299</v>
      </c>
      <c r="C417" s="112">
        <v>41700000</v>
      </c>
      <c r="D417" s="266">
        <v>19110000</v>
      </c>
      <c r="E417" s="270"/>
      <c r="F417" s="54">
        <f t="shared" si="19"/>
        <v>19110000</v>
      </c>
      <c r="G417" s="54">
        <f t="shared" si="20"/>
        <v>22590000</v>
      </c>
      <c r="H417" s="55">
        <f t="shared" si="21"/>
        <v>45.827338129496404</v>
      </c>
    </row>
    <row r="418" spans="1:8" x14ac:dyDescent="0.2">
      <c r="A418" s="209"/>
      <c r="B418" s="176" t="s">
        <v>279</v>
      </c>
      <c r="C418" s="112">
        <v>74250000</v>
      </c>
      <c r="D418" s="266">
        <v>2310000</v>
      </c>
      <c r="E418" s="270"/>
      <c r="F418" s="54">
        <f t="shared" si="19"/>
        <v>2310000</v>
      </c>
      <c r="G418" s="54">
        <f t="shared" si="20"/>
        <v>71940000</v>
      </c>
      <c r="H418" s="55">
        <f t="shared" si="21"/>
        <v>3.1111111111111112</v>
      </c>
    </row>
    <row r="419" spans="1:8" x14ac:dyDescent="0.2">
      <c r="A419" s="209"/>
      <c r="B419" s="176" t="s">
        <v>342</v>
      </c>
      <c r="C419" s="112">
        <v>750000</v>
      </c>
      <c r="D419" s="266">
        <v>465000</v>
      </c>
      <c r="E419" s="266"/>
      <c r="F419" s="54">
        <f t="shared" si="19"/>
        <v>465000</v>
      </c>
      <c r="G419" s="54">
        <f t="shared" si="20"/>
        <v>285000</v>
      </c>
      <c r="H419" s="55">
        <f t="shared" si="21"/>
        <v>62</v>
      </c>
    </row>
    <row r="420" spans="1:8" ht="13.5" thickBot="1" x14ac:dyDescent="0.25">
      <c r="A420" s="210"/>
      <c r="B420" s="211" t="s">
        <v>293</v>
      </c>
      <c r="C420" s="112">
        <v>3000000</v>
      </c>
      <c r="D420" s="272">
        <v>900000</v>
      </c>
      <c r="E420" s="272"/>
      <c r="F420" s="73">
        <f t="shared" si="19"/>
        <v>900000</v>
      </c>
      <c r="G420" s="73">
        <f t="shared" si="20"/>
        <v>2100000</v>
      </c>
      <c r="H420" s="61">
        <f t="shared" si="21"/>
        <v>30</v>
      </c>
    </row>
    <row r="421" spans="1:8" ht="13.5" thickBot="1" x14ac:dyDescent="0.25">
      <c r="A421" s="258" t="s">
        <v>244</v>
      </c>
      <c r="B421" s="231" t="s">
        <v>343</v>
      </c>
      <c r="C421" s="275">
        <f>C422+C424+C428</f>
        <v>36525000</v>
      </c>
      <c r="D421" s="276">
        <f>D422+D424+D428</f>
        <v>0</v>
      </c>
      <c r="E421" s="277">
        <f>E422+E424+E428</f>
        <v>0</v>
      </c>
      <c r="F421" s="277">
        <f>F422+F424+F428</f>
        <v>0</v>
      </c>
      <c r="G421" s="277">
        <f>G422+G424+G428</f>
        <v>36525000</v>
      </c>
      <c r="H421" s="61">
        <f t="shared" si="21"/>
        <v>0</v>
      </c>
    </row>
    <row r="422" spans="1:8" x14ac:dyDescent="0.2">
      <c r="A422" s="220" t="s">
        <v>248</v>
      </c>
      <c r="B422" s="221" t="s">
        <v>249</v>
      </c>
      <c r="C422" s="242">
        <f>C423</f>
        <v>4350000</v>
      </c>
      <c r="D422" s="243">
        <f>D423</f>
        <v>0</v>
      </c>
      <c r="E422" s="244">
        <f>E423</f>
        <v>0</v>
      </c>
      <c r="F422" s="54">
        <f t="shared" si="19"/>
        <v>0</v>
      </c>
      <c r="G422" s="107">
        <f>C422-F422</f>
        <v>4350000</v>
      </c>
      <c r="H422" s="61">
        <f t="shared" si="21"/>
        <v>0</v>
      </c>
    </row>
    <row r="423" spans="1:8" x14ac:dyDescent="0.2">
      <c r="A423" s="170"/>
      <c r="B423" s="171" t="s">
        <v>264</v>
      </c>
      <c r="C423" s="112">
        <v>4350000</v>
      </c>
      <c r="D423" s="266"/>
      <c r="E423" s="271"/>
      <c r="F423" s="54">
        <f t="shared" si="19"/>
        <v>0</v>
      </c>
      <c r="G423" s="268">
        <f t="shared" ref="G423:G431" si="22">C423-F423</f>
        <v>4350000</v>
      </c>
      <c r="H423" s="61">
        <f t="shared" si="21"/>
        <v>0</v>
      </c>
    </row>
    <row r="424" spans="1:8" x14ac:dyDescent="0.2">
      <c r="A424" s="196" t="s">
        <v>176</v>
      </c>
      <c r="B424" s="197" t="s">
        <v>252</v>
      </c>
      <c r="C424" s="278">
        <f>SUM(C425:C427)</f>
        <v>18000000</v>
      </c>
      <c r="D424" s="279">
        <f>SUM(D425:D427)</f>
        <v>0</v>
      </c>
      <c r="E424" s="280">
        <f>SUM(E425:E427)</f>
        <v>0</v>
      </c>
      <c r="F424" s="54">
        <f t="shared" si="19"/>
        <v>0</v>
      </c>
      <c r="G424" s="107">
        <f t="shared" si="22"/>
        <v>18000000</v>
      </c>
      <c r="H424" s="61">
        <f t="shared" si="21"/>
        <v>0</v>
      </c>
    </row>
    <row r="425" spans="1:8" ht="25.5" x14ac:dyDescent="0.2">
      <c r="A425" s="170"/>
      <c r="B425" s="171" t="s">
        <v>276</v>
      </c>
      <c r="C425" s="112">
        <v>3000000</v>
      </c>
      <c r="D425" s="238"/>
      <c r="E425" s="239"/>
      <c r="F425" s="54">
        <f t="shared" si="19"/>
        <v>0</v>
      </c>
      <c r="G425" s="268">
        <f t="shared" si="22"/>
        <v>3000000</v>
      </c>
      <c r="H425" s="61">
        <f t="shared" si="21"/>
        <v>0</v>
      </c>
    </row>
    <row r="426" spans="1:8" ht="25.5" x14ac:dyDescent="0.2">
      <c r="A426" s="170"/>
      <c r="B426" s="171" t="s">
        <v>338</v>
      </c>
      <c r="C426" s="112">
        <v>6000000</v>
      </c>
      <c r="D426" s="266"/>
      <c r="E426" s="270"/>
      <c r="F426" s="54">
        <f t="shared" si="19"/>
        <v>0</v>
      </c>
      <c r="G426" s="268">
        <f t="shared" si="22"/>
        <v>6000000</v>
      </c>
      <c r="H426" s="61">
        <f t="shared" si="21"/>
        <v>0</v>
      </c>
    </row>
    <row r="427" spans="1:8" ht="25.5" x14ac:dyDescent="0.2">
      <c r="A427" s="170"/>
      <c r="B427" s="171" t="s">
        <v>339</v>
      </c>
      <c r="C427" s="112">
        <v>9000000</v>
      </c>
      <c r="D427" s="266"/>
      <c r="E427" s="270"/>
      <c r="F427" s="54">
        <f t="shared" si="19"/>
        <v>0</v>
      </c>
      <c r="G427" s="268">
        <f t="shared" si="22"/>
        <v>9000000</v>
      </c>
      <c r="H427" s="61">
        <f t="shared" si="21"/>
        <v>0</v>
      </c>
    </row>
    <row r="428" spans="1:8" x14ac:dyDescent="0.2">
      <c r="A428" s="196" t="s">
        <v>151</v>
      </c>
      <c r="B428" s="197" t="s">
        <v>259</v>
      </c>
      <c r="C428" s="278">
        <f>SUM(C429:C431)</f>
        <v>14175000</v>
      </c>
      <c r="D428" s="279">
        <f>SUM(D429:D431)</f>
        <v>0</v>
      </c>
      <c r="E428" s="280">
        <f>SUM(E429:E431)</f>
        <v>0</v>
      </c>
      <c r="F428" s="54">
        <f t="shared" si="19"/>
        <v>0</v>
      </c>
      <c r="G428" s="268">
        <f t="shared" si="22"/>
        <v>14175000</v>
      </c>
      <c r="H428" s="61">
        <f t="shared" si="21"/>
        <v>0</v>
      </c>
    </row>
    <row r="429" spans="1:8" x14ac:dyDescent="0.2">
      <c r="A429" s="170"/>
      <c r="B429" s="171" t="s">
        <v>299</v>
      </c>
      <c r="C429" s="112">
        <v>13050000</v>
      </c>
      <c r="D429" s="266"/>
      <c r="E429" s="270"/>
      <c r="F429" s="54">
        <f t="shared" si="19"/>
        <v>0</v>
      </c>
      <c r="G429" s="268">
        <f t="shared" si="22"/>
        <v>13050000</v>
      </c>
      <c r="H429" s="61">
        <f t="shared" si="21"/>
        <v>0</v>
      </c>
    </row>
    <row r="430" spans="1:8" x14ac:dyDescent="0.2">
      <c r="A430" s="170"/>
      <c r="B430" s="171" t="s">
        <v>342</v>
      </c>
      <c r="C430" s="112">
        <v>675000</v>
      </c>
      <c r="D430" s="266"/>
      <c r="E430" s="270"/>
      <c r="F430" s="54">
        <f t="shared" si="19"/>
        <v>0</v>
      </c>
      <c r="G430" s="268">
        <f t="shared" si="22"/>
        <v>675000</v>
      </c>
      <c r="H430" s="61">
        <f t="shared" si="21"/>
        <v>0</v>
      </c>
    </row>
    <row r="431" spans="1:8" ht="13.5" thickBot="1" x14ac:dyDescent="0.25">
      <c r="A431" s="170"/>
      <c r="B431" s="171" t="s">
        <v>293</v>
      </c>
      <c r="C431" s="112">
        <v>450000</v>
      </c>
      <c r="D431" s="266"/>
      <c r="E431" s="271"/>
      <c r="F431" s="54">
        <f t="shared" si="19"/>
        <v>0</v>
      </c>
      <c r="G431" s="268">
        <f t="shared" si="22"/>
        <v>450000</v>
      </c>
      <c r="H431" s="281">
        <f t="shared" si="21"/>
        <v>0</v>
      </c>
    </row>
    <row r="432" spans="1:8" s="109" customFormat="1" ht="13.5" thickBot="1" x14ac:dyDescent="0.25">
      <c r="A432" s="282" t="s">
        <v>344</v>
      </c>
      <c r="B432" s="283" t="s">
        <v>345</v>
      </c>
      <c r="C432" s="284">
        <f>C433+C438+C445+C450+C455+C460+C465+C470+C477+C482+C487+C494+C501</f>
        <v>250352000</v>
      </c>
      <c r="D432" s="285">
        <f>D433+D438+D445+D450+D455+D460+D465+D470+D477+D482+D487+D494+D501</f>
        <v>150412600</v>
      </c>
      <c r="E432" s="286">
        <f>E433+E438+E445+E450+E455+E460+E465+E470+E477+E482+E487+E494+E501</f>
        <v>0</v>
      </c>
      <c r="F432" s="250">
        <f t="shared" si="19"/>
        <v>150412600</v>
      </c>
      <c r="G432" s="251">
        <f t="shared" si="20"/>
        <v>99939400</v>
      </c>
      <c r="H432" s="252">
        <f t="shared" si="21"/>
        <v>60.080446731002745</v>
      </c>
    </row>
    <row r="433" spans="1:8" s="109" customFormat="1" ht="13.5" thickBot="1" x14ac:dyDescent="0.25">
      <c r="A433" s="123" t="s">
        <v>346</v>
      </c>
      <c r="B433" s="231" t="s">
        <v>347</v>
      </c>
      <c r="C433" s="254">
        <f>C434</f>
        <v>56616000</v>
      </c>
      <c r="D433" s="255">
        <f>D434</f>
        <v>27129800</v>
      </c>
      <c r="E433" s="256">
        <f>E434</f>
        <v>0</v>
      </c>
      <c r="F433" s="90">
        <f t="shared" si="19"/>
        <v>27129800</v>
      </c>
      <c r="G433" s="164">
        <f t="shared" si="20"/>
        <v>29486200</v>
      </c>
      <c r="H433" s="165">
        <f t="shared" si="21"/>
        <v>47.918962837360461</v>
      </c>
    </row>
    <row r="434" spans="1:8" x14ac:dyDescent="0.2">
      <c r="A434" s="196" t="s">
        <v>132</v>
      </c>
      <c r="B434" s="197" t="s">
        <v>169</v>
      </c>
      <c r="C434" s="242">
        <f>SUM(C435:C437)</f>
        <v>56616000</v>
      </c>
      <c r="D434" s="243">
        <f>SUM(D435:D437)</f>
        <v>27129800</v>
      </c>
      <c r="E434" s="244">
        <f>SUM(E435:E437)</f>
        <v>0</v>
      </c>
      <c r="F434" s="107">
        <f t="shared" si="19"/>
        <v>27129800</v>
      </c>
      <c r="G434" s="107">
        <f t="shared" si="20"/>
        <v>29486200</v>
      </c>
      <c r="H434" s="108">
        <f t="shared" si="21"/>
        <v>47.918962837360461</v>
      </c>
    </row>
    <row r="435" spans="1:8" x14ac:dyDescent="0.2">
      <c r="A435" s="170"/>
      <c r="B435" s="171" t="s">
        <v>348</v>
      </c>
      <c r="C435" s="112">
        <v>31024000</v>
      </c>
      <c r="D435" s="266">
        <v>11133200</v>
      </c>
      <c r="E435" s="270"/>
      <c r="F435" s="54">
        <f t="shared" si="19"/>
        <v>11133200</v>
      </c>
      <c r="G435" s="54">
        <f t="shared" si="20"/>
        <v>19890800</v>
      </c>
      <c r="H435" s="55">
        <f t="shared" si="21"/>
        <v>35.885765858690043</v>
      </c>
    </row>
    <row r="436" spans="1:8" ht="25.5" x14ac:dyDescent="0.2">
      <c r="A436" s="170"/>
      <c r="B436" s="171" t="s">
        <v>349</v>
      </c>
      <c r="C436" s="112">
        <v>15512000</v>
      </c>
      <c r="D436" s="266">
        <v>5916600</v>
      </c>
      <c r="E436" s="270"/>
      <c r="F436" s="54">
        <f t="shared" si="19"/>
        <v>5916600</v>
      </c>
      <c r="G436" s="54">
        <f t="shared" si="20"/>
        <v>9595400</v>
      </c>
      <c r="H436" s="55">
        <f t="shared" si="21"/>
        <v>38.142083548220732</v>
      </c>
    </row>
    <row r="437" spans="1:8" ht="13.5" thickBot="1" x14ac:dyDescent="0.25">
      <c r="A437" s="227"/>
      <c r="B437" s="226" t="s">
        <v>350</v>
      </c>
      <c r="C437" s="112">
        <v>10080000</v>
      </c>
      <c r="D437" s="272">
        <v>10080000</v>
      </c>
      <c r="E437" s="274"/>
      <c r="F437" s="73">
        <f t="shared" si="19"/>
        <v>10080000</v>
      </c>
      <c r="G437" s="73">
        <f t="shared" si="20"/>
        <v>0</v>
      </c>
      <c r="H437" s="55">
        <f t="shared" si="21"/>
        <v>100</v>
      </c>
    </row>
    <row r="438" spans="1:8" s="109" customFormat="1" ht="13.5" thickBot="1" x14ac:dyDescent="0.25">
      <c r="A438" s="230" t="s">
        <v>351</v>
      </c>
      <c r="B438" s="231" t="s">
        <v>352</v>
      </c>
      <c r="C438" s="254">
        <f>C439</f>
        <v>17304000</v>
      </c>
      <c r="D438" s="255">
        <f>D439</f>
        <v>0</v>
      </c>
      <c r="E438" s="256">
        <f>E439</f>
        <v>0</v>
      </c>
      <c r="F438" s="232">
        <f t="shared" si="19"/>
        <v>0</v>
      </c>
      <c r="G438" s="233">
        <f t="shared" si="20"/>
        <v>17304000</v>
      </c>
      <c r="H438" s="234">
        <f t="shared" si="21"/>
        <v>0</v>
      </c>
    </row>
    <row r="439" spans="1:8" x14ac:dyDescent="0.2">
      <c r="A439" s="245" t="s">
        <v>132</v>
      </c>
      <c r="B439" s="246" t="s">
        <v>169</v>
      </c>
      <c r="C439" s="242">
        <f>SUM(C440:C444)</f>
        <v>17304000</v>
      </c>
      <c r="D439" s="243">
        <f>SUM(D440:D444)</f>
        <v>0</v>
      </c>
      <c r="E439" s="244">
        <f>SUM(E440:E444)</f>
        <v>0</v>
      </c>
      <c r="F439" s="107">
        <f t="shared" si="19"/>
        <v>0</v>
      </c>
      <c r="G439" s="107">
        <f t="shared" si="20"/>
        <v>17304000</v>
      </c>
      <c r="H439" s="108">
        <f t="shared" si="21"/>
        <v>0</v>
      </c>
    </row>
    <row r="440" spans="1:8" x14ac:dyDescent="0.2">
      <c r="A440" s="209"/>
      <c r="B440" s="176" t="s">
        <v>353</v>
      </c>
      <c r="C440" s="112">
        <v>540000</v>
      </c>
      <c r="D440" s="266"/>
      <c r="E440" s="271"/>
      <c r="F440" s="54">
        <f t="shared" si="19"/>
        <v>0</v>
      </c>
      <c r="G440" s="54">
        <f t="shared" si="20"/>
        <v>540000</v>
      </c>
      <c r="H440" s="55">
        <f t="shared" si="21"/>
        <v>0</v>
      </c>
    </row>
    <row r="441" spans="1:8" x14ac:dyDescent="0.2">
      <c r="A441" s="209"/>
      <c r="B441" s="176" t="s">
        <v>354</v>
      </c>
      <c r="C441" s="112">
        <v>540000</v>
      </c>
      <c r="D441" s="266"/>
      <c r="E441" s="271"/>
      <c r="F441" s="54">
        <f t="shared" si="19"/>
        <v>0</v>
      </c>
      <c r="G441" s="54">
        <f t="shared" si="20"/>
        <v>540000</v>
      </c>
      <c r="H441" s="55">
        <f t="shared" si="21"/>
        <v>0</v>
      </c>
    </row>
    <row r="442" spans="1:8" x14ac:dyDescent="0.2">
      <c r="A442" s="209"/>
      <c r="B442" s="171" t="s">
        <v>348</v>
      </c>
      <c r="C442" s="112">
        <v>9840000</v>
      </c>
      <c r="D442" s="266"/>
      <c r="E442" s="271"/>
      <c r="F442" s="54">
        <f t="shared" si="19"/>
        <v>0</v>
      </c>
      <c r="G442" s="54">
        <f t="shared" si="20"/>
        <v>9840000</v>
      </c>
      <c r="H442" s="55">
        <f t="shared" si="21"/>
        <v>0</v>
      </c>
    </row>
    <row r="443" spans="1:8" ht="25.5" x14ac:dyDescent="0.2">
      <c r="A443" s="209"/>
      <c r="B443" s="171" t="s">
        <v>349</v>
      </c>
      <c r="C443" s="112">
        <v>4920000</v>
      </c>
      <c r="D443" s="266"/>
      <c r="E443" s="271"/>
      <c r="F443" s="54">
        <f t="shared" si="19"/>
        <v>0</v>
      </c>
      <c r="G443" s="54">
        <f t="shared" si="20"/>
        <v>4920000</v>
      </c>
      <c r="H443" s="55">
        <f t="shared" si="21"/>
        <v>0</v>
      </c>
    </row>
    <row r="444" spans="1:8" ht="13.5" thickBot="1" x14ac:dyDescent="0.25">
      <c r="A444" s="210"/>
      <c r="B444" s="211" t="s">
        <v>355</v>
      </c>
      <c r="C444" s="112">
        <v>1464000</v>
      </c>
      <c r="D444" s="272"/>
      <c r="E444" s="274"/>
      <c r="F444" s="73">
        <f t="shared" si="19"/>
        <v>0</v>
      </c>
      <c r="G444" s="73">
        <f t="shared" si="20"/>
        <v>1464000</v>
      </c>
      <c r="H444" s="74">
        <f t="shared" si="21"/>
        <v>0</v>
      </c>
    </row>
    <row r="445" spans="1:8" s="109" customFormat="1" ht="13.5" thickBot="1" x14ac:dyDescent="0.25">
      <c r="A445" s="230" t="s">
        <v>356</v>
      </c>
      <c r="B445" s="231" t="s">
        <v>357</v>
      </c>
      <c r="C445" s="254">
        <f>C446</f>
        <v>24464000</v>
      </c>
      <c r="D445" s="255">
        <f>D446</f>
        <v>8096000</v>
      </c>
      <c r="E445" s="256">
        <f>E446</f>
        <v>0</v>
      </c>
      <c r="F445" s="232">
        <f t="shared" si="19"/>
        <v>8096000</v>
      </c>
      <c r="G445" s="233">
        <f t="shared" si="20"/>
        <v>16368000</v>
      </c>
      <c r="H445" s="234">
        <f t="shared" si="21"/>
        <v>33.093525179856115</v>
      </c>
    </row>
    <row r="446" spans="1:8" x14ac:dyDescent="0.2">
      <c r="A446" s="245" t="s">
        <v>132</v>
      </c>
      <c r="B446" s="246" t="s">
        <v>169</v>
      </c>
      <c r="C446" s="242">
        <f>SUM(C447:C449)</f>
        <v>24464000</v>
      </c>
      <c r="D446" s="243">
        <f>SUM(D447:D449)</f>
        <v>8096000</v>
      </c>
      <c r="E446" s="244">
        <f>SUM(E447:E449)</f>
        <v>0</v>
      </c>
      <c r="F446" s="107">
        <f t="shared" si="19"/>
        <v>8096000</v>
      </c>
      <c r="G446" s="107">
        <f t="shared" si="20"/>
        <v>16368000</v>
      </c>
      <c r="H446" s="108">
        <f t="shared" si="21"/>
        <v>33.093525179856115</v>
      </c>
    </row>
    <row r="447" spans="1:8" x14ac:dyDescent="0.2">
      <c r="A447" s="209"/>
      <c r="B447" s="171" t="s">
        <v>348</v>
      </c>
      <c r="C447" s="112">
        <v>16600000</v>
      </c>
      <c r="D447" s="266">
        <v>6072000</v>
      </c>
      <c r="E447" s="270"/>
      <c r="F447" s="54">
        <f t="shared" si="19"/>
        <v>6072000</v>
      </c>
      <c r="G447" s="54">
        <f t="shared" si="20"/>
        <v>10528000</v>
      </c>
      <c r="H447" s="55">
        <f t="shared" si="21"/>
        <v>36.578313253012048</v>
      </c>
    </row>
    <row r="448" spans="1:8" ht="25.5" x14ac:dyDescent="0.2">
      <c r="A448" s="209"/>
      <c r="B448" s="171" t="s">
        <v>349</v>
      </c>
      <c r="C448" s="112">
        <v>6640000</v>
      </c>
      <c r="D448" s="266">
        <v>2024000</v>
      </c>
      <c r="E448" s="270"/>
      <c r="F448" s="54">
        <f t="shared" si="19"/>
        <v>2024000</v>
      </c>
      <c r="G448" s="54">
        <f t="shared" si="20"/>
        <v>4616000</v>
      </c>
      <c r="H448" s="55">
        <f t="shared" si="21"/>
        <v>30.481927710843376</v>
      </c>
    </row>
    <row r="449" spans="1:8" ht="13.5" thickBot="1" x14ac:dyDescent="0.25">
      <c r="A449" s="210"/>
      <c r="B449" s="211" t="s">
        <v>355</v>
      </c>
      <c r="C449" s="112">
        <v>1224000</v>
      </c>
      <c r="D449" s="272"/>
      <c r="E449" s="274"/>
      <c r="F449" s="73">
        <f t="shared" si="19"/>
        <v>0</v>
      </c>
      <c r="G449" s="73">
        <f t="shared" si="20"/>
        <v>1224000</v>
      </c>
      <c r="H449" s="55">
        <f t="shared" si="21"/>
        <v>0</v>
      </c>
    </row>
    <row r="450" spans="1:8" s="109" customFormat="1" ht="13.5" thickBot="1" x14ac:dyDescent="0.25">
      <c r="A450" s="230" t="s">
        <v>358</v>
      </c>
      <c r="B450" s="231" t="s">
        <v>359</v>
      </c>
      <c r="C450" s="254">
        <f>C451</f>
        <v>11340000</v>
      </c>
      <c r="D450" s="255">
        <f>D451</f>
        <v>14741400</v>
      </c>
      <c r="E450" s="256">
        <f>E451</f>
        <v>0</v>
      </c>
      <c r="F450" s="232">
        <f t="shared" si="19"/>
        <v>14741400</v>
      </c>
      <c r="G450" s="233">
        <f t="shared" si="20"/>
        <v>-3401400</v>
      </c>
      <c r="H450" s="234">
        <f t="shared" si="21"/>
        <v>129.99470899470899</v>
      </c>
    </row>
    <row r="451" spans="1:8" x14ac:dyDescent="0.2">
      <c r="A451" s="245" t="s">
        <v>132</v>
      </c>
      <c r="B451" s="246" t="s">
        <v>169</v>
      </c>
      <c r="C451" s="242">
        <f>SUM(C452:C454)</f>
        <v>11340000</v>
      </c>
      <c r="D451" s="243">
        <f>SUM(D452:D454)</f>
        <v>14741400</v>
      </c>
      <c r="E451" s="244">
        <f>SUM(E452:E454)</f>
        <v>0</v>
      </c>
      <c r="F451" s="107">
        <f t="shared" si="19"/>
        <v>14741400</v>
      </c>
      <c r="G451" s="107">
        <f t="shared" si="20"/>
        <v>-3401400</v>
      </c>
      <c r="H451" s="108">
        <f t="shared" si="21"/>
        <v>129.99470899470899</v>
      </c>
    </row>
    <row r="452" spans="1:8" x14ac:dyDescent="0.2">
      <c r="A452" s="209"/>
      <c r="B452" s="176" t="s">
        <v>360</v>
      </c>
      <c r="C452" s="112">
        <v>5040000</v>
      </c>
      <c r="D452" s="266">
        <v>4995000</v>
      </c>
      <c r="E452" s="270"/>
      <c r="F452" s="54">
        <f t="shared" si="19"/>
        <v>4995000</v>
      </c>
      <c r="G452" s="54">
        <f t="shared" si="20"/>
        <v>45000</v>
      </c>
      <c r="H452" s="55">
        <f t="shared" si="21"/>
        <v>99.107142857142861</v>
      </c>
    </row>
    <row r="453" spans="1:8" x14ac:dyDescent="0.2">
      <c r="A453" s="209"/>
      <c r="B453" s="171" t="s">
        <v>348</v>
      </c>
      <c r="C453" s="112">
        <v>3106000</v>
      </c>
      <c r="D453" s="266">
        <v>4925200</v>
      </c>
      <c r="E453" s="270"/>
      <c r="F453" s="54">
        <f t="shared" si="19"/>
        <v>4925200</v>
      </c>
      <c r="G453" s="54">
        <f t="shared" si="20"/>
        <v>-1819200</v>
      </c>
      <c r="H453" s="55">
        <f t="shared" si="21"/>
        <v>158.57050869285254</v>
      </c>
    </row>
    <row r="454" spans="1:8" ht="26.25" thickBot="1" x14ac:dyDescent="0.25">
      <c r="A454" s="209"/>
      <c r="B454" s="171" t="s">
        <v>349</v>
      </c>
      <c r="C454" s="112">
        <v>3194000</v>
      </c>
      <c r="D454" s="266">
        <v>4821200</v>
      </c>
      <c r="E454" s="270"/>
      <c r="F454" s="54">
        <f t="shared" si="19"/>
        <v>4821200</v>
      </c>
      <c r="G454" s="54">
        <f t="shared" si="20"/>
        <v>-1627200</v>
      </c>
      <c r="H454" s="55">
        <f t="shared" si="21"/>
        <v>150.94552285535377</v>
      </c>
    </row>
    <row r="455" spans="1:8" ht="13.5" thickBot="1" x14ac:dyDescent="0.25">
      <c r="A455" s="230" t="s">
        <v>361</v>
      </c>
      <c r="B455" s="231" t="s">
        <v>362</v>
      </c>
      <c r="C455" s="254">
        <f>C456</f>
        <v>17092000</v>
      </c>
      <c r="D455" s="255">
        <f>D456</f>
        <v>17092800</v>
      </c>
      <c r="E455" s="256">
        <f>E456</f>
        <v>0</v>
      </c>
      <c r="F455" s="232">
        <f t="shared" si="19"/>
        <v>17092800</v>
      </c>
      <c r="G455" s="233">
        <f t="shared" si="20"/>
        <v>-800</v>
      </c>
      <c r="H455" s="234">
        <f t="shared" si="21"/>
        <v>100.00468055230517</v>
      </c>
    </row>
    <row r="456" spans="1:8" x14ac:dyDescent="0.2">
      <c r="A456" s="245" t="s">
        <v>132</v>
      </c>
      <c r="B456" s="246" t="s">
        <v>169</v>
      </c>
      <c r="C456" s="242">
        <f>SUM(C457:C459)</f>
        <v>17092000</v>
      </c>
      <c r="D456" s="243">
        <f>SUM(D457:D459)</f>
        <v>17092800</v>
      </c>
      <c r="E456" s="244">
        <f>SUM(E457:E459)</f>
        <v>0</v>
      </c>
      <c r="F456" s="107">
        <f t="shared" si="19"/>
        <v>17092800</v>
      </c>
      <c r="G456" s="107">
        <f t="shared" si="20"/>
        <v>-800</v>
      </c>
      <c r="H456" s="108">
        <f t="shared" si="21"/>
        <v>100.00468055230517</v>
      </c>
    </row>
    <row r="457" spans="1:8" x14ac:dyDescent="0.2">
      <c r="A457" s="209"/>
      <c r="B457" s="171" t="s">
        <v>348</v>
      </c>
      <c r="C457" s="112">
        <v>12320000</v>
      </c>
      <c r="D457" s="266">
        <v>12320000</v>
      </c>
      <c r="E457" s="271"/>
      <c r="F457" s="54">
        <f t="shared" si="19"/>
        <v>12320000</v>
      </c>
      <c r="G457" s="54">
        <f t="shared" si="20"/>
        <v>0</v>
      </c>
      <c r="H457" s="55">
        <f t="shared" si="21"/>
        <v>100</v>
      </c>
    </row>
    <row r="458" spans="1:8" ht="25.5" x14ac:dyDescent="0.2">
      <c r="A458" s="209"/>
      <c r="B458" s="171" t="s">
        <v>349</v>
      </c>
      <c r="C458" s="112">
        <v>3520000</v>
      </c>
      <c r="D458" s="266">
        <v>3520000</v>
      </c>
      <c r="E458" s="271"/>
      <c r="F458" s="54">
        <f t="shared" si="19"/>
        <v>3520000</v>
      </c>
      <c r="G458" s="54">
        <f t="shared" si="20"/>
        <v>0</v>
      </c>
      <c r="H458" s="55">
        <f t="shared" si="21"/>
        <v>100</v>
      </c>
    </row>
    <row r="459" spans="1:8" ht="13.5" thickBot="1" x14ac:dyDescent="0.25">
      <c r="A459" s="210"/>
      <c r="B459" s="211" t="s">
        <v>363</v>
      </c>
      <c r="C459" s="112">
        <v>1252000</v>
      </c>
      <c r="D459" s="272">
        <v>1252800</v>
      </c>
      <c r="E459" s="274"/>
      <c r="F459" s="73">
        <f t="shared" si="19"/>
        <v>1252800</v>
      </c>
      <c r="G459" s="73">
        <f t="shared" si="20"/>
        <v>-800</v>
      </c>
      <c r="H459" s="74">
        <f t="shared" si="21"/>
        <v>100.06389776357827</v>
      </c>
    </row>
    <row r="460" spans="1:8" ht="13.5" thickBot="1" x14ac:dyDescent="0.25">
      <c r="A460" s="230" t="s">
        <v>364</v>
      </c>
      <c r="B460" s="231" t="s">
        <v>365</v>
      </c>
      <c r="C460" s="254">
        <f>C461</f>
        <v>23214000</v>
      </c>
      <c r="D460" s="255">
        <f>D461</f>
        <v>22671600</v>
      </c>
      <c r="E460" s="256">
        <f>E461</f>
        <v>0</v>
      </c>
      <c r="F460" s="232">
        <f t="shared" ref="F460:F504" si="23">D460+E460</f>
        <v>22671600</v>
      </c>
      <c r="G460" s="233">
        <f t="shared" ref="G460:G504" si="24">C460-F460</f>
        <v>542400</v>
      </c>
      <c r="H460" s="234">
        <f t="shared" si="21"/>
        <v>97.663478935125354</v>
      </c>
    </row>
    <row r="461" spans="1:8" x14ac:dyDescent="0.2">
      <c r="A461" s="220" t="s">
        <v>132</v>
      </c>
      <c r="B461" s="221" t="s">
        <v>169</v>
      </c>
      <c r="C461" s="242">
        <f>SUM(C462:C464)</f>
        <v>23214000</v>
      </c>
      <c r="D461" s="243">
        <f>SUM(D462:D464)</f>
        <v>22671600</v>
      </c>
      <c r="E461" s="244">
        <f>SUM(E462:E464)</f>
        <v>0</v>
      </c>
      <c r="F461" s="107">
        <f t="shared" si="23"/>
        <v>22671600</v>
      </c>
      <c r="G461" s="107">
        <f t="shared" si="24"/>
        <v>542400</v>
      </c>
      <c r="H461" s="108">
        <f t="shared" si="21"/>
        <v>97.663478935125354</v>
      </c>
    </row>
    <row r="462" spans="1:8" x14ac:dyDescent="0.2">
      <c r="A462" s="170"/>
      <c r="B462" s="171" t="s">
        <v>348</v>
      </c>
      <c r="C462" s="112">
        <v>15450000</v>
      </c>
      <c r="D462" s="266">
        <v>15427600</v>
      </c>
      <c r="E462" s="266"/>
      <c r="F462" s="54">
        <f t="shared" si="23"/>
        <v>15427600</v>
      </c>
      <c r="G462" s="54">
        <f t="shared" si="24"/>
        <v>22400</v>
      </c>
      <c r="H462" s="55">
        <f t="shared" si="21"/>
        <v>99.855016181229772</v>
      </c>
    </row>
    <row r="463" spans="1:8" ht="25.5" x14ac:dyDescent="0.2">
      <c r="A463" s="170"/>
      <c r="B463" s="171" t="s">
        <v>349</v>
      </c>
      <c r="C463" s="112">
        <v>6180000</v>
      </c>
      <c r="D463" s="266">
        <v>5660000</v>
      </c>
      <c r="E463" s="266"/>
      <c r="F463" s="54">
        <f t="shared" si="23"/>
        <v>5660000</v>
      </c>
      <c r="G463" s="54">
        <f t="shared" si="24"/>
        <v>520000</v>
      </c>
      <c r="H463" s="55">
        <f t="shared" ref="H463:H505" si="25">(C463-G463)/C463*100</f>
        <v>91.585760517799358</v>
      </c>
    </row>
    <row r="464" spans="1:8" ht="13.5" thickBot="1" x14ac:dyDescent="0.25">
      <c r="A464" s="227"/>
      <c r="B464" s="226" t="s">
        <v>355</v>
      </c>
      <c r="C464" s="112">
        <v>1584000</v>
      </c>
      <c r="D464" s="272">
        <v>1584000</v>
      </c>
      <c r="E464" s="272"/>
      <c r="F464" s="73">
        <f t="shared" si="23"/>
        <v>1584000</v>
      </c>
      <c r="G464" s="73">
        <f t="shared" si="24"/>
        <v>0</v>
      </c>
      <c r="H464" s="74">
        <f t="shared" si="25"/>
        <v>100</v>
      </c>
    </row>
    <row r="465" spans="1:8" ht="13.5" thickBot="1" x14ac:dyDescent="0.25">
      <c r="A465" s="230" t="s">
        <v>366</v>
      </c>
      <c r="B465" s="231" t="s">
        <v>206</v>
      </c>
      <c r="C465" s="254">
        <f>C466</f>
        <v>14598000</v>
      </c>
      <c r="D465" s="255">
        <f>D466</f>
        <v>11114000</v>
      </c>
      <c r="E465" s="256">
        <f>E466</f>
        <v>0</v>
      </c>
      <c r="F465" s="232">
        <f t="shared" si="23"/>
        <v>11114000</v>
      </c>
      <c r="G465" s="233">
        <f t="shared" si="24"/>
        <v>3484000</v>
      </c>
      <c r="H465" s="234">
        <f t="shared" si="25"/>
        <v>76.133716947527063</v>
      </c>
    </row>
    <row r="466" spans="1:8" x14ac:dyDescent="0.2">
      <c r="A466" s="245" t="s">
        <v>132</v>
      </c>
      <c r="B466" s="246" t="s">
        <v>169</v>
      </c>
      <c r="C466" s="242">
        <f>SUM(C467:C469)</f>
        <v>14598000</v>
      </c>
      <c r="D466" s="243">
        <f>SUM(D467:D469)</f>
        <v>11114000</v>
      </c>
      <c r="E466" s="244">
        <f>SUM(E467:E469)</f>
        <v>0</v>
      </c>
      <c r="F466" s="107">
        <f t="shared" si="23"/>
        <v>11114000</v>
      </c>
      <c r="G466" s="107">
        <f t="shared" si="24"/>
        <v>3484000</v>
      </c>
      <c r="H466" s="108">
        <f t="shared" si="25"/>
        <v>76.133716947527063</v>
      </c>
    </row>
    <row r="467" spans="1:8" x14ac:dyDescent="0.2">
      <c r="A467" s="209"/>
      <c r="B467" s="171" t="s">
        <v>348</v>
      </c>
      <c r="C467" s="112">
        <v>10454000</v>
      </c>
      <c r="D467" s="266">
        <v>10454000</v>
      </c>
      <c r="E467" s="266"/>
      <c r="F467" s="54">
        <f t="shared" si="23"/>
        <v>10454000</v>
      </c>
      <c r="G467" s="54">
        <f t="shared" si="24"/>
        <v>0</v>
      </c>
      <c r="H467" s="55">
        <f t="shared" si="25"/>
        <v>100</v>
      </c>
    </row>
    <row r="468" spans="1:8" ht="25.5" x14ac:dyDescent="0.2">
      <c r="A468" s="209"/>
      <c r="B468" s="171" t="s">
        <v>349</v>
      </c>
      <c r="C468" s="112">
        <v>3484000</v>
      </c>
      <c r="D468" s="266"/>
      <c r="E468" s="271"/>
      <c r="F468" s="54">
        <f t="shared" si="23"/>
        <v>0</v>
      </c>
      <c r="G468" s="54">
        <f t="shared" si="24"/>
        <v>3484000</v>
      </c>
      <c r="H468" s="55">
        <f t="shared" si="25"/>
        <v>0</v>
      </c>
    </row>
    <row r="469" spans="1:8" ht="13.5" thickBot="1" x14ac:dyDescent="0.25">
      <c r="A469" s="210"/>
      <c r="B469" s="211" t="s">
        <v>363</v>
      </c>
      <c r="C469" s="112">
        <v>660000</v>
      </c>
      <c r="D469" s="272">
        <v>660000</v>
      </c>
      <c r="E469" s="287"/>
      <c r="F469" s="73">
        <f t="shared" si="23"/>
        <v>660000</v>
      </c>
      <c r="G469" s="73">
        <f t="shared" si="24"/>
        <v>0</v>
      </c>
      <c r="H469" s="74">
        <f t="shared" si="25"/>
        <v>100</v>
      </c>
    </row>
    <row r="470" spans="1:8" ht="13.5" thickBot="1" x14ac:dyDescent="0.25">
      <c r="A470" s="230" t="s">
        <v>367</v>
      </c>
      <c r="B470" s="231" t="s">
        <v>368</v>
      </c>
      <c r="C470" s="254">
        <f>C471+C473</f>
        <v>50076000</v>
      </c>
      <c r="D470" s="255">
        <f>D471+D473</f>
        <v>42900000</v>
      </c>
      <c r="E470" s="256">
        <f>E471+E473</f>
        <v>0</v>
      </c>
      <c r="F470" s="232">
        <f t="shared" si="23"/>
        <v>42900000</v>
      </c>
      <c r="G470" s="233">
        <f t="shared" si="24"/>
        <v>7176000</v>
      </c>
      <c r="H470" s="234">
        <f t="shared" si="25"/>
        <v>85.669781931464172</v>
      </c>
    </row>
    <row r="471" spans="1:8" x14ac:dyDescent="0.2">
      <c r="A471" s="220" t="s">
        <v>132</v>
      </c>
      <c r="B471" s="221" t="s">
        <v>169</v>
      </c>
      <c r="C471" s="242">
        <f>SUM(C472:C472)</f>
        <v>3120000</v>
      </c>
      <c r="D471" s="243">
        <f>SUM(D472:D472)</f>
        <v>2340000</v>
      </c>
      <c r="E471" s="244">
        <f>SUM(E472:E472)</f>
        <v>0</v>
      </c>
      <c r="F471" s="107">
        <f t="shared" si="23"/>
        <v>2340000</v>
      </c>
      <c r="G471" s="107">
        <f t="shared" si="24"/>
        <v>780000</v>
      </c>
      <c r="H471" s="108">
        <f t="shared" si="25"/>
        <v>75</v>
      </c>
    </row>
    <row r="472" spans="1:8" x14ac:dyDescent="0.2">
      <c r="A472" s="170"/>
      <c r="B472" s="171" t="s">
        <v>369</v>
      </c>
      <c r="C472" s="112">
        <v>3120000</v>
      </c>
      <c r="D472" s="266">
        <v>2340000</v>
      </c>
      <c r="E472" s="271"/>
      <c r="F472" s="54">
        <f t="shared" si="23"/>
        <v>2340000</v>
      </c>
      <c r="G472" s="54">
        <f t="shared" si="24"/>
        <v>780000</v>
      </c>
      <c r="H472" s="55">
        <f t="shared" si="25"/>
        <v>75</v>
      </c>
    </row>
    <row r="473" spans="1:8" x14ac:dyDescent="0.2">
      <c r="A473" s="196" t="s">
        <v>140</v>
      </c>
      <c r="B473" s="197" t="s">
        <v>171</v>
      </c>
      <c r="C473" s="237">
        <f>SUM(C474:C476)</f>
        <v>46956000</v>
      </c>
      <c r="D473" s="238">
        <f>SUM(D474:D476)</f>
        <v>40560000</v>
      </c>
      <c r="E473" s="239">
        <f>SUM(E474:E476)</f>
        <v>0</v>
      </c>
      <c r="F473" s="107">
        <f t="shared" si="23"/>
        <v>40560000</v>
      </c>
      <c r="G473" s="107">
        <f t="shared" si="24"/>
        <v>6396000</v>
      </c>
      <c r="H473" s="108">
        <f t="shared" si="25"/>
        <v>86.378737541528238</v>
      </c>
    </row>
    <row r="474" spans="1:8" x14ac:dyDescent="0.2">
      <c r="A474" s="170"/>
      <c r="B474" s="171" t="s">
        <v>370</v>
      </c>
      <c r="C474" s="112">
        <v>26000000</v>
      </c>
      <c r="D474" s="266">
        <v>26000000</v>
      </c>
      <c r="E474" s="271"/>
      <c r="F474" s="54">
        <f t="shared" si="23"/>
        <v>26000000</v>
      </c>
      <c r="G474" s="54">
        <f t="shared" si="24"/>
        <v>0</v>
      </c>
      <c r="H474" s="55">
        <f t="shared" si="25"/>
        <v>100</v>
      </c>
    </row>
    <row r="475" spans="1:8" x14ac:dyDescent="0.2">
      <c r="A475" s="170"/>
      <c r="B475" s="171" t="s">
        <v>371</v>
      </c>
      <c r="C475" s="112">
        <v>13000000</v>
      </c>
      <c r="D475" s="266">
        <v>13000000</v>
      </c>
      <c r="E475" s="270"/>
      <c r="F475" s="54">
        <f t="shared" si="23"/>
        <v>13000000</v>
      </c>
      <c r="G475" s="54">
        <f t="shared" si="24"/>
        <v>0</v>
      </c>
      <c r="H475" s="55">
        <f t="shared" si="25"/>
        <v>100</v>
      </c>
    </row>
    <row r="476" spans="1:8" ht="13.5" thickBot="1" x14ac:dyDescent="0.25">
      <c r="A476" s="227"/>
      <c r="B476" s="226" t="s">
        <v>355</v>
      </c>
      <c r="C476" s="112">
        <v>7956000</v>
      </c>
      <c r="D476" s="272">
        <v>1560000</v>
      </c>
      <c r="E476" s="272"/>
      <c r="F476" s="73">
        <f t="shared" si="23"/>
        <v>1560000</v>
      </c>
      <c r="G476" s="73">
        <f t="shared" si="24"/>
        <v>6396000</v>
      </c>
      <c r="H476" s="74">
        <f t="shared" si="25"/>
        <v>19.607843137254903</v>
      </c>
    </row>
    <row r="477" spans="1:8" ht="13.5" thickBot="1" x14ac:dyDescent="0.25">
      <c r="A477" s="230" t="s">
        <v>372</v>
      </c>
      <c r="B477" s="231" t="s">
        <v>233</v>
      </c>
      <c r="C477" s="254">
        <f>C478</f>
        <v>4200000</v>
      </c>
      <c r="D477" s="255">
        <f>D478</f>
        <v>0</v>
      </c>
      <c r="E477" s="256">
        <f>E478</f>
        <v>0</v>
      </c>
      <c r="F477" s="232">
        <f t="shared" si="23"/>
        <v>0</v>
      </c>
      <c r="G477" s="233">
        <f t="shared" si="24"/>
        <v>4200000</v>
      </c>
      <c r="H477" s="234">
        <f t="shared" si="25"/>
        <v>0</v>
      </c>
    </row>
    <row r="478" spans="1:8" x14ac:dyDescent="0.2">
      <c r="A478" s="220" t="s">
        <v>132</v>
      </c>
      <c r="B478" s="221" t="s">
        <v>169</v>
      </c>
      <c r="C478" s="242">
        <f>SUM(C479:C481)</f>
        <v>4200000</v>
      </c>
      <c r="D478" s="243">
        <f>SUM(D479:D481)</f>
        <v>0</v>
      </c>
      <c r="E478" s="244">
        <f>SUM(E479:E481)</f>
        <v>0</v>
      </c>
      <c r="F478" s="107">
        <f t="shared" si="23"/>
        <v>0</v>
      </c>
      <c r="G478" s="107">
        <f t="shared" si="24"/>
        <v>4200000</v>
      </c>
      <c r="H478" s="108">
        <f t="shared" si="25"/>
        <v>0</v>
      </c>
    </row>
    <row r="479" spans="1:8" x14ac:dyDescent="0.2">
      <c r="A479" s="170"/>
      <c r="B479" s="171" t="s">
        <v>348</v>
      </c>
      <c r="C479" s="112">
        <v>1200000</v>
      </c>
      <c r="D479" s="266"/>
      <c r="E479" s="271"/>
      <c r="F479" s="54">
        <f t="shared" si="23"/>
        <v>0</v>
      </c>
      <c r="G479" s="54">
        <f t="shared" si="24"/>
        <v>1200000</v>
      </c>
      <c r="H479" s="55">
        <f t="shared" si="25"/>
        <v>0</v>
      </c>
    </row>
    <row r="480" spans="1:8" ht="25.5" x14ac:dyDescent="0.2">
      <c r="A480" s="170"/>
      <c r="B480" s="171" t="s">
        <v>349</v>
      </c>
      <c r="C480" s="112">
        <v>1500000</v>
      </c>
      <c r="D480" s="266"/>
      <c r="E480" s="271"/>
      <c r="F480" s="54">
        <f t="shared" si="23"/>
        <v>0</v>
      </c>
      <c r="G480" s="54">
        <f t="shared" si="24"/>
        <v>1500000</v>
      </c>
      <c r="H480" s="55">
        <f t="shared" si="25"/>
        <v>0</v>
      </c>
    </row>
    <row r="481" spans="1:8" ht="13.5" thickBot="1" x14ac:dyDescent="0.25">
      <c r="A481" s="227"/>
      <c r="B481" s="226" t="s">
        <v>355</v>
      </c>
      <c r="C481" s="112">
        <v>1500000</v>
      </c>
      <c r="D481" s="272"/>
      <c r="E481" s="274"/>
      <c r="F481" s="73">
        <f t="shared" si="23"/>
        <v>0</v>
      </c>
      <c r="G481" s="73">
        <f t="shared" si="24"/>
        <v>1500000</v>
      </c>
      <c r="H481" s="55">
        <f t="shared" si="25"/>
        <v>0</v>
      </c>
    </row>
    <row r="482" spans="1:8" ht="13.5" thickBot="1" x14ac:dyDescent="0.25">
      <c r="A482" s="230" t="s">
        <v>373</v>
      </c>
      <c r="B482" s="231" t="s">
        <v>374</v>
      </c>
      <c r="C482" s="254">
        <f>C483</f>
        <v>1958000</v>
      </c>
      <c r="D482" s="255">
        <f>D483</f>
        <v>1428000</v>
      </c>
      <c r="E482" s="256">
        <f>E483</f>
        <v>0</v>
      </c>
      <c r="F482" s="232">
        <f t="shared" si="23"/>
        <v>1428000</v>
      </c>
      <c r="G482" s="233">
        <f t="shared" si="24"/>
        <v>530000</v>
      </c>
      <c r="H482" s="234">
        <f t="shared" si="25"/>
        <v>72.931562819203265</v>
      </c>
    </row>
    <row r="483" spans="1:8" x14ac:dyDescent="0.2">
      <c r="A483" s="220" t="s">
        <v>132</v>
      </c>
      <c r="B483" s="221" t="s">
        <v>169</v>
      </c>
      <c r="C483" s="242">
        <f>SUM(C484:C486)</f>
        <v>1958000</v>
      </c>
      <c r="D483" s="243">
        <f>SUM(D484:D486)</f>
        <v>1428000</v>
      </c>
      <c r="E483" s="244">
        <f>SUM(E484:E486)</f>
        <v>0</v>
      </c>
      <c r="F483" s="107">
        <f t="shared" si="23"/>
        <v>1428000</v>
      </c>
      <c r="G483" s="107">
        <f t="shared" si="24"/>
        <v>530000</v>
      </c>
      <c r="H483" s="108">
        <f t="shared" si="25"/>
        <v>72.931562819203265</v>
      </c>
    </row>
    <row r="484" spans="1:8" x14ac:dyDescent="0.2">
      <c r="A484" s="170"/>
      <c r="B484" s="171" t="s">
        <v>348</v>
      </c>
      <c r="C484" s="112">
        <v>714000</v>
      </c>
      <c r="D484" s="266">
        <v>714000</v>
      </c>
      <c r="E484" s="271"/>
      <c r="F484" s="54">
        <f t="shared" si="23"/>
        <v>714000</v>
      </c>
      <c r="G484" s="54">
        <f t="shared" si="24"/>
        <v>0</v>
      </c>
      <c r="H484" s="55">
        <f t="shared" si="25"/>
        <v>100</v>
      </c>
    </row>
    <row r="485" spans="1:8" ht="25.5" x14ac:dyDescent="0.2">
      <c r="A485" s="170"/>
      <c r="B485" s="171" t="s">
        <v>349</v>
      </c>
      <c r="C485" s="112">
        <v>510000</v>
      </c>
      <c r="D485" s="266">
        <v>510000</v>
      </c>
      <c r="E485" s="271"/>
      <c r="F485" s="54">
        <f t="shared" si="23"/>
        <v>510000</v>
      </c>
      <c r="G485" s="54">
        <f t="shared" si="24"/>
        <v>0</v>
      </c>
      <c r="H485" s="55">
        <f t="shared" si="25"/>
        <v>100</v>
      </c>
    </row>
    <row r="486" spans="1:8" ht="13.5" thickBot="1" x14ac:dyDescent="0.25">
      <c r="A486" s="227"/>
      <c r="B486" s="226" t="s">
        <v>355</v>
      </c>
      <c r="C486" s="112">
        <v>734000</v>
      </c>
      <c r="D486" s="272">
        <v>204000</v>
      </c>
      <c r="E486" s="274"/>
      <c r="F486" s="73">
        <f t="shared" si="23"/>
        <v>204000</v>
      </c>
      <c r="G486" s="73">
        <f t="shared" si="24"/>
        <v>530000</v>
      </c>
      <c r="H486" s="55">
        <f t="shared" si="25"/>
        <v>27.792915531335151</v>
      </c>
    </row>
    <row r="487" spans="1:8" ht="13.5" thickBot="1" x14ac:dyDescent="0.25">
      <c r="A487" s="230" t="s">
        <v>237</v>
      </c>
      <c r="B487" s="231" t="s">
        <v>375</v>
      </c>
      <c r="C487" s="254">
        <f>C488</f>
        <v>1026000</v>
      </c>
      <c r="D487" s="255">
        <f>D488</f>
        <v>0</v>
      </c>
      <c r="E487" s="256">
        <f>E488</f>
        <v>0</v>
      </c>
      <c r="F487" s="232">
        <f t="shared" si="23"/>
        <v>0</v>
      </c>
      <c r="G487" s="233">
        <f t="shared" si="24"/>
        <v>1026000</v>
      </c>
      <c r="H487" s="234">
        <f t="shared" si="25"/>
        <v>0</v>
      </c>
    </row>
    <row r="488" spans="1:8" x14ac:dyDescent="0.2">
      <c r="A488" s="245" t="s">
        <v>132</v>
      </c>
      <c r="B488" s="246" t="s">
        <v>169</v>
      </c>
      <c r="C488" s="288">
        <f>SUM(C489:C493)</f>
        <v>1026000</v>
      </c>
      <c r="D488" s="289">
        <f>SUM(D489:D493)</f>
        <v>0</v>
      </c>
      <c r="E488" s="244">
        <f>SUM(E489:E493)</f>
        <v>0</v>
      </c>
      <c r="F488" s="107">
        <f t="shared" si="23"/>
        <v>0</v>
      </c>
      <c r="G488" s="107">
        <f t="shared" si="24"/>
        <v>1026000</v>
      </c>
      <c r="H488" s="108">
        <f t="shared" si="25"/>
        <v>0</v>
      </c>
    </row>
    <row r="489" spans="1:8" x14ac:dyDescent="0.2">
      <c r="A489" s="209"/>
      <c r="B489" s="176" t="s">
        <v>360</v>
      </c>
      <c r="C489" s="112">
        <v>135000</v>
      </c>
      <c r="D489" s="266"/>
      <c r="E489" s="271"/>
      <c r="F489" s="54">
        <f t="shared" si="23"/>
        <v>0</v>
      </c>
      <c r="G489" s="54">
        <f t="shared" si="24"/>
        <v>135000</v>
      </c>
      <c r="H489" s="55">
        <f t="shared" si="25"/>
        <v>0</v>
      </c>
    </row>
    <row r="490" spans="1:8" x14ac:dyDescent="0.2">
      <c r="A490" s="209"/>
      <c r="B490" s="176" t="s">
        <v>376</v>
      </c>
      <c r="C490" s="112">
        <v>135000</v>
      </c>
      <c r="D490" s="266"/>
      <c r="E490" s="271"/>
      <c r="F490" s="54">
        <f t="shared" si="23"/>
        <v>0</v>
      </c>
      <c r="G490" s="54">
        <f t="shared" si="24"/>
        <v>135000</v>
      </c>
      <c r="H490" s="55">
        <f t="shared" si="25"/>
        <v>0</v>
      </c>
    </row>
    <row r="491" spans="1:8" x14ac:dyDescent="0.2">
      <c r="A491" s="209"/>
      <c r="B491" s="171" t="s">
        <v>348</v>
      </c>
      <c r="C491" s="112">
        <v>378000</v>
      </c>
      <c r="D491" s="266"/>
      <c r="E491" s="271"/>
      <c r="F491" s="54">
        <f t="shared" si="23"/>
        <v>0</v>
      </c>
      <c r="G491" s="54">
        <f t="shared" si="24"/>
        <v>378000</v>
      </c>
      <c r="H491" s="55">
        <f t="shared" si="25"/>
        <v>0</v>
      </c>
    </row>
    <row r="492" spans="1:8" ht="25.5" x14ac:dyDescent="0.2">
      <c r="A492" s="209"/>
      <c r="B492" s="171" t="s">
        <v>349</v>
      </c>
      <c r="C492" s="112">
        <v>270000</v>
      </c>
      <c r="D492" s="266"/>
      <c r="E492" s="271"/>
      <c r="F492" s="54">
        <f t="shared" si="23"/>
        <v>0</v>
      </c>
      <c r="G492" s="54">
        <f t="shared" si="24"/>
        <v>270000</v>
      </c>
      <c r="H492" s="55">
        <f t="shared" si="25"/>
        <v>0</v>
      </c>
    </row>
    <row r="493" spans="1:8" ht="13.5" thickBot="1" x14ac:dyDescent="0.25">
      <c r="A493" s="210"/>
      <c r="B493" s="211" t="s">
        <v>363</v>
      </c>
      <c r="C493" s="112">
        <v>108000</v>
      </c>
      <c r="D493" s="272"/>
      <c r="E493" s="274"/>
      <c r="F493" s="73">
        <f t="shared" si="23"/>
        <v>0</v>
      </c>
      <c r="G493" s="73">
        <f t="shared" si="24"/>
        <v>108000</v>
      </c>
      <c r="H493" s="74">
        <f t="shared" si="25"/>
        <v>0</v>
      </c>
    </row>
    <row r="494" spans="1:8" ht="13.5" thickBot="1" x14ac:dyDescent="0.25">
      <c r="A494" s="230" t="s">
        <v>242</v>
      </c>
      <c r="B494" s="231" t="s">
        <v>377</v>
      </c>
      <c r="C494" s="254">
        <f>C495</f>
        <v>26586000</v>
      </c>
      <c r="D494" s="255">
        <f>D495</f>
        <v>4375000</v>
      </c>
      <c r="E494" s="256">
        <f>E495</f>
        <v>0</v>
      </c>
      <c r="F494" s="232">
        <f t="shared" si="23"/>
        <v>4375000</v>
      </c>
      <c r="G494" s="233">
        <f t="shared" si="24"/>
        <v>22211000</v>
      </c>
      <c r="H494" s="234">
        <f t="shared" si="25"/>
        <v>16.456029489204845</v>
      </c>
    </row>
    <row r="495" spans="1:8" x14ac:dyDescent="0.2">
      <c r="A495" s="245" t="s">
        <v>132</v>
      </c>
      <c r="B495" s="246" t="s">
        <v>169</v>
      </c>
      <c r="C495" s="242">
        <f>SUM(C496:C500)</f>
        <v>26586000</v>
      </c>
      <c r="D495" s="243">
        <f>SUM(D496:D500)</f>
        <v>4375000</v>
      </c>
      <c r="E495" s="244">
        <f>SUM(E496:E500)</f>
        <v>0</v>
      </c>
      <c r="F495" s="107">
        <f t="shared" si="23"/>
        <v>4375000</v>
      </c>
      <c r="G495" s="107">
        <f t="shared" si="24"/>
        <v>22211000</v>
      </c>
      <c r="H495" s="108">
        <f t="shared" si="25"/>
        <v>16.456029489204845</v>
      </c>
    </row>
    <row r="496" spans="1:8" x14ac:dyDescent="0.2">
      <c r="A496" s="209"/>
      <c r="B496" s="176" t="s">
        <v>353</v>
      </c>
      <c r="C496" s="112">
        <v>450000</v>
      </c>
      <c r="D496" s="266"/>
      <c r="E496" s="271"/>
      <c r="F496" s="54">
        <f t="shared" si="23"/>
        <v>0</v>
      </c>
      <c r="G496" s="54">
        <f t="shared" si="24"/>
        <v>450000</v>
      </c>
      <c r="H496" s="55">
        <f t="shared" si="25"/>
        <v>0</v>
      </c>
    </row>
    <row r="497" spans="1:8" x14ac:dyDescent="0.2">
      <c r="A497" s="209"/>
      <c r="B497" s="176" t="s">
        <v>378</v>
      </c>
      <c r="C497" s="112">
        <v>450000</v>
      </c>
      <c r="D497" s="266"/>
      <c r="E497" s="271"/>
      <c r="F497" s="54">
        <f t="shared" si="23"/>
        <v>0</v>
      </c>
      <c r="G497" s="54">
        <f t="shared" si="24"/>
        <v>450000</v>
      </c>
      <c r="H497" s="55">
        <f t="shared" si="25"/>
        <v>0</v>
      </c>
    </row>
    <row r="498" spans="1:8" x14ac:dyDescent="0.2">
      <c r="A498" s="209"/>
      <c r="B498" s="171" t="s">
        <v>348</v>
      </c>
      <c r="C498" s="112">
        <v>14050000</v>
      </c>
      <c r="D498" s="266">
        <v>2725000</v>
      </c>
      <c r="E498" s="271"/>
      <c r="F498" s="54">
        <f t="shared" si="23"/>
        <v>2725000</v>
      </c>
      <c r="G498" s="54">
        <f t="shared" si="24"/>
        <v>11325000</v>
      </c>
      <c r="H498" s="55">
        <f t="shared" si="25"/>
        <v>19.395017793594306</v>
      </c>
    </row>
    <row r="499" spans="1:8" ht="25.5" x14ac:dyDescent="0.2">
      <c r="A499" s="209"/>
      <c r="B499" s="171" t="s">
        <v>349</v>
      </c>
      <c r="C499" s="112">
        <v>11240000</v>
      </c>
      <c r="D499" s="266">
        <v>1650000</v>
      </c>
      <c r="E499" s="266"/>
      <c r="F499" s="54">
        <f t="shared" si="23"/>
        <v>1650000</v>
      </c>
      <c r="G499" s="54">
        <f t="shared" si="24"/>
        <v>9590000</v>
      </c>
      <c r="H499" s="55">
        <f t="shared" si="25"/>
        <v>14.679715302491104</v>
      </c>
    </row>
    <row r="500" spans="1:8" ht="13.5" thickBot="1" x14ac:dyDescent="0.25">
      <c r="A500" s="210"/>
      <c r="B500" s="211" t="s">
        <v>355</v>
      </c>
      <c r="C500" s="112">
        <v>396000</v>
      </c>
      <c r="D500" s="272"/>
      <c r="E500" s="274"/>
      <c r="F500" s="73">
        <f t="shared" si="23"/>
        <v>0</v>
      </c>
      <c r="G500" s="73">
        <f t="shared" si="24"/>
        <v>396000</v>
      </c>
      <c r="H500" s="74">
        <f t="shared" si="25"/>
        <v>0</v>
      </c>
    </row>
    <row r="501" spans="1:8" ht="13.5" thickBot="1" x14ac:dyDescent="0.25">
      <c r="A501" s="230" t="s">
        <v>244</v>
      </c>
      <c r="B501" s="231" t="s">
        <v>379</v>
      </c>
      <c r="C501" s="254">
        <f>C502</f>
        <v>1878000</v>
      </c>
      <c r="D501" s="255">
        <f>D502</f>
        <v>864000</v>
      </c>
      <c r="E501" s="256">
        <f>E502</f>
        <v>0</v>
      </c>
      <c r="F501" s="232">
        <f t="shared" si="23"/>
        <v>864000</v>
      </c>
      <c r="G501" s="233">
        <f t="shared" si="24"/>
        <v>1014000</v>
      </c>
      <c r="H501" s="234">
        <f t="shared" si="25"/>
        <v>46.006389776357828</v>
      </c>
    </row>
    <row r="502" spans="1:8" x14ac:dyDescent="0.2">
      <c r="A502" s="245" t="s">
        <v>132</v>
      </c>
      <c r="B502" s="246" t="s">
        <v>169</v>
      </c>
      <c r="C502" s="242">
        <f>SUM(C503:C504)</f>
        <v>1878000</v>
      </c>
      <c r="D502" s="243">
        <f>SUM(D503:D504)</f>
        <v>864000</v>
      </c>
      <c r="E502" s="244">
        <f>SUM(E503:E504)</f>
        <v>0</v>
      </c>
      <c r="F502" s="107">
        <f t="shared" si="23"/>
        <v>864000</v>
      </c>
      <c r="G502" s="107">
        <f t="shared" si="24"/>
        <v>1014000</v>
      </c>
      <c r="H502" s="108">
        <f t="shared" si="25"/>
        <v>46.006389776357828</v>
      </c>
    </row>
    <row r="503" spans="1:8" x14ac:dyDescent="0.2">
      <c r="A503" s="209"/>
      <c r="B503" s="171" t="s">
        <v>348</v>
      </c>
      <c r="C503" s="112">
        <v>1461000</v>
      </c>
      <c r="D503" s="266">
        <v>864000</v>
      </c>
      <c r="E503" s="271"/>
      <c r="F503" s="54">
        <f t="shared" si="23"/>
        <v>864000</v>
      </c>
      <c r="G503" s="60">
        <f t="shared" si="24"/>
        <v>597000</v>
      </c>
      <c r="H503" s="55">
        <f t="shared" si="25"/>
        <v>59.137577002053391</v>
      </c>
    </row>
    <row r="504" spans="1:8" ht="26.25" thickBot="1" x14ac:dyDescent="0.25">
      <c r="A504" s="209"/>
      <c r="B504" s="171" t="s">
        <v>349</v>
      </c>
      <c r="C504" s="112">
        <v>417000</v>
      </c>
      <c r="D504" s="266"/>
      <c r="E504" s="271"/>
      <c r="F504" s="54">
        <f t="shared" si="23"/>
        <v>0</v>
      </c>
      <c r="G504" s="60">
        <f t="shared" si="24"/>
        <v>417000</v>
      </c>
      <c r="H504" s="55">
        <f t="shared" si="25"/>
        <v>0</v>
      </c>
    </row>
    <row r="505" spans="1:8" ht="13.5" thickBot="1" x14ac:dyDescent="0.25">
      <c r="A505" s="325" t="s">
        <v>380</v>
      </c>
      <c r="B505" s="353"/>
      <c r="C505" s="290">
        <f>C8+C39+C242+C432</f>
        <v>7972467000</v>
      </c>
      <c r="D505" s="291">
        <f>D8+D39+D242+D432</f>
        <v>2565026450</v>
      </c>
      <c r="E505" s="291">
        <f>E8+E39+E242+E432</f>
        <v>68900000</v>
      </c>
      <c r="F505" s="292">
        <f>D505+E505</f>
        <v>2633926450</v>
      </c>
      <c r="G505" s="291">
        <f>C505-F505</f>
        <v>5338540550</v>
      </c>
      <c r="H505" s="293">
        <f t="shared" si="25"/>
        <v>33.037784289354846</v>
      </c>
    </row>
    <row r="506" spans="1:8" ht="13.5" thickBot="1" x14ac:dyDescent="0.25">
      <c r="A506" s="327" t="s">
        <v>381</v>
      </c>
      <c r="B506" s="354"/>
      <c r="C506" s="294"/>
      <c r="D506" s="153"/>
      <c r="E506" s="153"/>
      <c r="F506" s="295">
        <f>(C505-G505)/C505*100</f>
        <v>33.037784289354846</v>
      </c>
      <c r="G506" s="296"/>
      <c r="H506" s="55"/>
    </row>
    <row r="507" spans="1:8" x14ac:dyDescent="0.2">
      <c r="A507" s="297"/>
      <c r="B507" s="298"/>
      <c r="C507" s="299"/>
      <c r="D507" s="300"/>
      <c r="E507" s="301"/>
      <c r="F507" s="301"/>
      <c r="G507" s="302"/>
      <c r="H507" s="302"/>
    </row>
    <row r="508" spans="1:8" x14ac:dyDescent="0.2">
      <c r="A508" s="195"/>
      <c r="B508" s="303"/>
      <c r="C508" s="304"/>
      <c r="D508" s="305"/>
      <c r="E508" s="195"/>
      <c r="F508" s="195"/>
      <c r="G508" s="195"/>
      <c r="H508" s="195"/>
    </row>
    <row r="509" spans="1:8" x14ac:dyDescent="0.2">
      <c r="A509" s="195"/>
      <c r="B509" s="264" t="s">
        <v>382</v>
      </c>
      <c r="C509" s="58"/>
      <c r="D509" s="305"/>
      <c r="E509" s="321" t="s">
        <v>383</v>
      </c>
      <c r="F509" s="321"/>
      <c r="G509" s="321"/>
    </row>
    <row r="510" spans="1:8" x14ac:dyDescent="0.2">
      <c r="A510" s="195"/>
      <c r="B510" s="264" t="s">
        <v>384</v>
      </c>
      <c r="C510" s="58"/>
      <c r="D510" s="305"/>
      <c r="E510" s="322" t="s">
        <v>385</v>
      </c>
      <c r="F510" s="322"/>
      <c r="G510" s="322"/>
    </row>
    <row r="511" spans="1:8" x14ac:dyDescent="0.2">
      <c r="A511" s="195"/>
      <c r="B511" s="264" t="s">
        <v>386</v>
      </c>
      <c r="C511" s="58"/>
      <c r="D511" s="305"/>
      <c r="E511" s="195"/>
      <c r="F511" s="195"/>
      <c r="G511" s="195"/>
      <c r="H511" s="195"/>
    </row>
    <row r="512" spans="1:8" x14ac:dyDescent="0.2">
      <c r="A512" s="195"/>
      <c r="B512" s="264" t="s">
        <v>387</v>
      </c>
      <c r="C512" s="58"/>
      <c r="D512" s="305"/>
      <c r="E512" s="195"/>
      <c r="F512" s="195"/>
      <c r="G512" s="195"/>
      <c r="H512" s="195"/>
    </row>
    <row r="513" spans="1:8" x14ac:dyDescent="0.2">
      <c r="A513" s="195"/>
      <c r="B513" s="306" t="s">
        <v>33</v>
      </c>
      <c r="C513" s="307">
        <f>SUM(C509:C512)</f>
        <v>0</v>
      </c>
      <c r="D513" s="305"/>
      <c r="E513" s="195"/>
      <c r="F513" s="195"/>
      <c r="G513" s="195"/>
      <c r="H513" s="195"/>
    </row>
    <row r="514" spans="1:8" x14ac:dyDescent="0.2">
      <c r="A514" s="195"/>
      <c r="B514" s="303"/>
      <c r="C514" s="304"/>
      <c r="D514" s="305"/>
      <c r="E514" s="195"/>
      <c r="F514" s="195"/>
      <c r="G514" s="195"/>
      <c r="H514" s="195"/>
    </row>
    <row r="515" spans="1:8" x14ac:dyDescent="0.2">
      <c r="A515" s="31"/>
      <c r="B515" s="308"/>
      <c r="C515" s="309"/>
      <c r="E515" s="323" t="s">
        <v>388</v>
      </c>
      <c r="F515" s="323"/>
      <c r="G515" s="323"/>
    </row>
    <row r="516" spans="1:8" x14ac:dyDescent="0.2">
      <c r="A516" s="31"/>
      <c r="B516" s="311"/>
      <c r="C516" s="309"/>
      <c r="E516" s="324" t="s">
        <v>389</v>
      </c>
      <c r="F516" s="324"/>
      <c r="G516" s="324"/>
    </row>
    <row r="517" spans="1:8" x14ac:dyDescent="0.2">
      <c r="A517" s="31"/>
      <c r="B517" s="31"/>
    </row>
    <row r="518" spans="1:8" x14ac:dyDescent="0.2">
      <c r="A518" s="31"/>
      <c r="B518" s="31"/>
    </row>
  </sheetData>
  <mergeCells count="16">
    <mergeCell ref="A1:H1"/>
    <mergeCell ref="A2:H2"/>
    <mergeCell ref="A4:A5"/>
    <mergeCell ref="B4:B5"/>
    <mergeCell ref="C4:C5"/>
    <mergeCell ref="E4:E5"/>
    <mergeCell ref="F4:F5"/>
    <mergeCell ref="G4:G5"/>
    <mergeCell ref="H4:H5"/>
    <mergeCell ref="E509:G509"/>
    <mergeCell ref="E510:G510"/>
    <mergeCell ref="E515:G515"/>
    <mergeCell ref="E516:G516"/>
    <mergeCell ref="A6:B6"/>
    <mergeCell ref="A505:B505"/>
    <mergeCell ref="A506:B506"/>
  </mergeCells>
  <pageMargins left="0" right="0" top="0.75" bottom="0.75" header="0.3" footer="0.3"/>
  <pageSetup scale="6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2079.994.002.521111 ( A )</vt:lpstr>
      <vt:lpstr>2079.994.002.523121 ( C )</vt:lpstr>
      <vt:lpstr>5034.501.001.052.525112 ( AB )</vt:lpstr>
      <vt:lpstr>REalisasi 64 RM</vt:lpstr>
      <vt:lpstr>realisasi BLU</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WasMan-Superhero</cp:lastModifiedBy>
  <cp:lastPrinted>2020-09-18T03:36:22Z</cp:lastPrinted>
  <dcterms:created xsi:type="dcterms:W3CDTF">2011-03-08T06:26:04Z</dcterms:created>
  <dcterms:modified xsi:type="dcterms:W3CDTF">2020-09-18T03:48:14Z</dcterms:modified>
</cp:coreProperties>
</file>