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SPJ 2020\"/>
    </mc:Choice>
  </mc:AlternateContent>
  <bookViews>
    <workbookView xWindow="7635" yWindow="-15" windowWidth="7680" windowHeight="8970" tabRatio="607" activeTab="1"/>
  </bookViews>
  <sheets>
    <sheet name="5034.501.001.053.525119. ( AB )" sheetId="40" r:id="rId1"/>
    <sheet name="Realisasi 73" sheetId="41" r:id="rId2"/>
  </sheets>
  <calcPr calcId="152511"/>
  <fileRecoveryPr autoRecover="0"/>
</workbook>
</file>

<file path=xl/calcChain.xml><?xml version="1.0" encoding="utf-8"?>
<calcChain xmlns="http://schemas.openxmlformats.org/spreadsheetml/2006/main">
  <c r="C544" i="41" l="1"/>
  <c r="F535" i="41"/>
  <c r="G535" i="41" s="1"/>
  <c r="H535" i="41" s="1"/>
  <c r="F534" i="41"/>
  <c r="G534" i="41" s="1"/>
  <c r="H534" i="41" s="1"/>
  <c r="E533" i="41"/>
  <c r="E532" i="41" s="1"/>
  <c r="D533" i="41"/>
  <c r="C533" i="41"/>
  <c r="H531" i="41"/>
  <c r="F531" i="41"/>
  <c r="G531" i="41" s="1"/>
  <c r="F530" i="41"/>
  <c r="G530" i="41" s="1"/>
  <c r="H530" i="41" s="1"/>
  <c r="F529" i="41"/>
  <c r="G529" i="41" s="1"/>
  <c r="H529" i="41" s="1"/>
  <c r="G528" i="41"/>
  <c r="H528" i="41" s="1"/>
  <c r="F528" i="41"/>
  <c r="F527" i="41"/>
  <c r="G527" i="41" s="1"/>
  <c r="H527" i="41" s="1"/>
  <c r="E526" i="41"/>
  <c r="D526" i="41"/>
  <c r="D525" i="41" s="1"/>
  <c r="C526" i="41"/>
  <c r="C525" i="41"/>
  <c r="F524" i="41"/>
  <c r="G524" i="41" s="1"/>
  <c r="H524" i="41" s="1"/>
  <c r="F523" i="41"/>
  <c r="G523" i="41" s="1"/>
  <c r="H523" i="41" s="1"/>
  <c r="F522" i="41"/>
  <c r="G522" i="41" s="1"/>
  <c r="H522" i="41" s="1"/>
  <c r="F521" i="41"/>
  <c r="G521" i="41" s="1"/>
  <c r="H521" i="41" s="1"/>
  <c r="F520" i="41"/>
  <c r="G520" i="41" s="1"/>
  <c r="H520" i="41" s="1"/>
  <c r="E519" i="41"/>
  <c r="E518" i="41" s="1"/>
  <c r="D519" i="41"/>
  <c r="C519" i="41"/>
  <c r="C518" i="41" s="1"/>
  <c r="F517" i="41"/>
  <c r="G517" i="41" s="1"/>
  <c r="H517" i="41" s="1"/>
  <c r="F516" i="41"/>
  <c r="G516" i="41" s="1"/>
  <c r="H516" i="41" s="1"/>
  <c r="F515" i="41"/>
  <c r="G515" i="41" s="1"/>
  <c r="H515" i="41" s="1"/>
  <c r="E514" i="41"/>
  <c r="D514" i="41"/>
  <c r="D513" i="41" s="1"/>
  <c r="C514" i="41"/>
  <c r="C513" i="41" s="1"/>
  <c r="E513" i="41"/>
  <c r="F512" i="41"/>
  <c r="G512" i="41" s="1"/>
  <c r="H512" i="41" s="1"/>
  <c r="F511" i="41"/>
  <c r="G511" i="41" s="1"/>
  <c r="H511" i="41" s="1"/>
  <c r="F510" i="41"/>
  <c r="G510" i="41" s="1"/>
  <c r="H510" i="41" s="1"/>
  <c r="E509" i="41"/>
  <c r="F509" i="41" s="1"/>
  <c r="D509" i="41"/>
  <c r="C509" i="41"/>
  <c r="C508" i="41" s="1"/>
  <c r="D508" i="41"/>
  <c r="F507" i="41"/>
  <c r="G507" i="41" s="1"/>
  <c r="H507" i="41" s="1"/>
  <c r="F506" i="41"/>
  <c r="G506" i="41" s="1"/>
  <c r="H506" i="41" s="1"/>
  <c r="F505" i="41"/>
  <c r="G505" i="41" s="1"/>
  <c r="H505" i="41" s="1"/>
  <c r="E504" i="41"/>
  <c r="D504" i="41"/>
  <c r="C504" i="41"/>
  <c r="F503" i="41"/>
  <c r="G503" i="41" s="1"/>
  <c r="H503" i="41" s="1"/>
  <c r="E502" i="41"/>
  <c r="D502" i="41"/>
  <c r="C502" i="41"/>
  <c r="F500" i="41"/>
  <c r="G500" i="41" s="1"/>
  <c r="H500" i="41" s="1"/>
  <c r="G499" i="41"/>
  <c r="H499" i="41" s="1"/>
  <c r="F499" i="41"/>
  <c r="F498" i="41"/>
  <c r="G498" i="41" s="1"/>
  <c r="H498" i="41" s="1"/>
  <c r="E497" i="41"/>
  <c r="D497" i="41"/>
  <c r="D496" i="41" s="1"/>
  <c r="C497" i="41"/>
  <c r="F495" i="41"/>
  <c r="G495" i="41" s="1"/>
  <c r="H495" i="41" s="1"/>
  <c r="F494" i="41"/>
  <c r="G494" i="41" s="1"/>
  <c r="H494" i="41" s="1"/>
  <c r="F493" i="41"/>
  <c r="G493" i="41" s="1"/>
  <c r="H493" i="41" s="1"/>
  <c r="E492" i="41"/>
  <c r="E491" i="41" s="1"/>
  <c r="D492" i="41"/>
  <c r="D491" i="41" s="1"/>
  <c r="C492" i="41"/>
  <c r="F490" i="41"/>
  <c r="G490" i="41" s="1"/>
  <c r="H490" i="41" s="1"/>
  <c r="F489" i="41"/>
  <c r="G489" i="41" s="1"/>
  <c r="H489" i="41" s="1"/>
  <c r="F488" i="41"/>
  <c r="G488" i="41" s="1"/>
  <c r="H488" i="41" s="1"/>
  <c r="E487" i="41"/>
  <c r="E486" i="41" s="1"/>
  <c r="D487" i="41"/>
  <c r="C487" i="41"/>
  <c r="F484" i="41"/>
  <c r="G484" i="41" s="1"/>
  <c r="H484" i="41" s="1"/>
  <c r="G483" i="41"/>
  <c r="H483" i="41" s="1"/>
  <c r="F483" i="41"/>
  <c r="F481" i="41"/>
  <c r="G481" i="41" s="1"/>
  <c r="H481" i="41" s="1"/>
  <c r="E480" i="41"/>
  <c r="D480" i="41"/>
  <c r="C480" i="41"/>
  <c r="D479" i="41"/>
  <c r="C479" i="41"/>
  <c r="F478" i="41"/>
  <c r="G478" i="41" s="1"/>
  <c r="H478" i="41" s="1"/>
  <c r="F477" i="41"/>
  <c r="G477" i="41" s="1"/>
  <c r="H477" i="41" s="1"/>
  <c r="E476" i="41"/>
  <c r="E475" i="41" s="1"/>
  <c r="D476" i="41"/>
  <c r="D475" i="41" s="1"/>
  <c r="C476" i="41"/>
  <c r="C475" i="41" s="1"/>
  <c r="F474" i="41"/>
  <c r="G474" i="41" s="1"/>
  <c r="H474" i="41" s="1"/>
  <c r="F473" i="41"/>
  <c r="G473" i="41" s="1"/>
  <c r="H473" i="41" s="1"/>
  <c r="F472" i="41"/>
  <c r="G472" i="41" s="1"/>
  <c r="H472" i="41" s="1"/>
  <c r="F471" i="41"/>
  <c r="G471" i="41" s="1"/>
  <c r="H471" i="41" s="1"/>
  <c r="F470" i="41"/>
  <c r="G470" i="41" s="1"/>
  <c r="H470" i="41" s="1"/>
  <c r="E469" i="41"/>
  <c r="D469" i="41"/>
  <c r="C469" i="41"/>
  <c r="C468" i="41" s="1"/>
  <c r="D468" i="41"/>
  <c r="F467" i="41"/>
  <c r="G467" i="41" s="1"/>
  <c r="H467" i="41" s="1"/>
  <c r="F466" i="41"/>
  <c r="G466" i="41" s="1"/>
  <c r="H466" i="41" s="1"/>
  <c r="F465" i="41"/>
  <c r="G465" i="41" s="1"/>
  <c r="H465" i="41" s="1"/>
  <c r="E464" i="41"/>
  <c r="E463" i="41" s="1"/>
  <c r="D464" i="41"/>
  <c r="C464" i="41"/>
  <c r="D463" i="41"/>
  <c r="F461" i="41"/>
  <c r="G461" i="41" s="1"/>
  <c r="H461" i="41" s="1"/>
  <c r="F460" i="41"/>
  <c r="G460" i="41" s="1"/>
  <c r="H460" i="41" s="1"/>
  <c r="F459" i="41"/>
  <c r="G459" i="41" s="1"/>
  <c r="H459" i="41" s="1"/>
  <c r="F458" i="41"/>
  <c r="G458" i="41" s="1"/>
  <c r="H458" i="41" s="1"/>
  <c r="E457" i="41"/>
  <c r="D457" i="41"/>
  <c r="C457" i="41"/>
  <c r="F456" i="41"/>
  <c r="G456" i="41" s="1"/>
  <c r="H456" i="41" s="1"/>
  <c r="F455" i="41"/>
  <c r="G455" i="41" s="1"/>
  <c r="H455" i="41" s="1"/>
  <c r="F454" i="41"/>
  <c r="G454" i="41" s="1"/>
  <c r="H454" i="41" s="1"/>
  <c r="G453" i="41"/>
  <c r="H453" i="41" s="1"/>
  <c r="F453" i="41"/>
  <c r="F452" i="41"/>
  <c r="G452" i="41" s="1"/>
  <c r="H452" i="41" s="1"/>
  <c r="F451" i="41"/>
  <c r="G451" i="41" s="1"/>
  <c r="H451" i="41" s="1"/>
  <c r="E450" i="41"/>
  <c r="D450" i="41"/>
  <c r="C450" i="41"/>
  <c r="F449" i="41"/>
  <c r="G449" i="41" s="1"/>
  <c r="H449" i="41" s="1"/>
  <c r="E448" i="41"/>
  <c r="D448" i="41"/>
  <c r="C448" i="41"/>
  <c r="F446" i="41"/>
  <c r="G446" i="41" s="1"/>
  <c r="H446" i="41" s="1"/>
  <c r="F445" i="41"/>
  <c r="G445" i="41" s="1"/>
  <c r="H445" i="41" s="1"/>
  <c r="F444" i="41"/>
  <c r="G444" i="41" s="1"/>
  <c r="H444" i="41" s="1"/>
  <c r="E443" i="41"/>
  <c r="D443" i="41"/>
  <c r="F443" i="41" s="1"/>
  <c r="C443" i="41"/>
  <c r="F442" i="41"/>
  <c r="G442" i="41" s="1"/>
  <c r="H442" i="41" s="1"/>
  <c r="F441" i="41"/>
  <c r="G441" i="41" s="1"/>
  <c r="H441" i="41" s="1"/>
  <c r="F440" i="41"/>
  <c r="G440" i="41" s="1"/>
  <c r="H440" i="41" s="1"/>
  <c r="F439" i="41"/>
  <c r="G439" i="41" s="1"/>
  <c r="H439" i="41" s="1"/>
  <c r="F438" i="41"/>
  <c r="G438" i="41" s="1"/>
  <c r="H438" i="41" s="1"/>
  <c r="F437" i="41"/>
  <c r="G437" i="41" s="1"/>
  <c r="H437" i="41" s="1"/>
  <c r="F436" i="41"/>
  <c r="G436" i="41" s="1"/>
  <c r="H436" i="41" s="1"/>
  <c r="E435" i="41"/>
  <c r="D435" i="41"/>
  <c r="C435" i="41"/>
  <c r="G434" i="41"/>
  <c r="H434" i="41" s="1"/>
  <c r="F434" i="41"/>
  <c r="E433" i="41"/>
  <c r="D433" i="41"/>
  <c r="F433" i="41" s="1"/>
  <c r="C433" i="41"/>
  <c r="F432" i="41"/>
  <c r="G432" i="41" s="1"/>
  <c r="H432" i="41" s="1"/>
  <c r="F431" i="41"/>
  <c r="G431" i="41" s="1"/>
  <c r="H431" i="41" s="1"/>
  <c r="E430" i="41"/>
  <c r="D430" i="41"/>
  <c r="C430" i="41"/>
  <c r="E429" i="41"/>
  <c r="F428" i="41"/>
  <c r="G428" i="41" s="1"/>
  <c r="H428" i="41" s="1"/>
  <c r="E427" i="41"/>
  <c r="D427" i="41"/>
  <c r="C427" i="41"/>
  <c r="F426" i="41"/>
  <c r="G426" i="41" s="1"/>
  <c r="H426" i="41" s="1"/>
  <c r="F425" i="41"/>
  <c r="G425" i="41" s="1"/>
  <c r="H425" i="41" s="1"/>
  <c r="F424" i="41"/>
  <c r="G424" i="41" s="1"/>
  <c r="H424" i="41" s="1"/>
  <c r="F423" i="41"/>
  <c r="G423" i="41" s="1"/>
  <c r="H423" i="41" s="1"/>
  <c r="F422" i="41"/>
  <c r="G422" i="41" s="1"/>
  <c r="H422" i="41" s="1"/>
  <c r="F421" i="41"/>
  <c r="G421" i="41" s="1"/>
  <c r="H421" i="41" s="1"/>
  <c r="F420" i="41"/>
  <c r="G420" i="41" s="1"/>
  <c r="H420" i="41" s="1"/>
  <c r="E419" i="41"/>
  <c r="D419" i="41"/>
  <c r="F419" i="41" s="1"/>
  <c r="C419" i="41"/>
  <c r="F418" i="41"/>
  <c r="G418" i="41" s="1"/>
  <c r="H418" i="41" s="1"/>
  <c r="E417" i="41"/>
  <c r="D417" i="41"/>
  <c r="F417" i="41" s="1"/>
  <c r="C417" i="41"/>
  <c r="F416" i="41"/>
  <c r="G416" i="41" s="1"/>
  <c r="H416" i="41" s="1"/>
  <c r="E415" i="41"/>
  <c r="D415" i="41"/>
  <c r="F415" i="41" s="1"/>
  <c r="G415" i="41" s="1"/>
  <c r="C415" i="41"/>
  <c r="F413" i="41"/>
  <c r="G413" i="41" s="1"/>
  <c r="H413" i="41" s="1"/>
  <c r="E412" i="41"/>
  <c r="D412" i="41"/>
  <c r="C412" i="41"/>
  <c r="F411" i="41"/>
  <c r="G411" i="41" s="1"/>
  <c r="H411" i="41" s="1"/>
  <c r="F410" i="41"/>
  <c r="G410" i="41" s="1"/>
  <c r="H410" i="41" s="1"/>
  <c r="F409" i="41"/>
  <c r="G409" i="41" s="1"/>
  <c r="H409" i="41" s="1"/>
  <c r="F408" i="41"/>
  <c r="G408" i="41" s="1"/>
  <c r="H408" i="41" s="1"/>
  <c r="F407" i="41"/>
  <c r="G407" i="41" s="1"/>
  <c r="H407" i="41" s="1"/>
  <c r="G406" i="41"/>
  <c r="H406" i="41" s="1"/>
  <c r="F406" i="41"/>
  <c r="E405" i="41"/>
  <c r="D405" i="41"/>
  <c r="C405" i="41"/>
  <c r="F404" i="41"/>
  <c r="G404" i="41" s="1"/>
  <c r="H404" i="41" s="1"/>
  <c r="E403" i="41"/>
  <c r="D403" i="41"/>
  <c r="C403" i="41"/>
  <c r="F402" i="41"/>
  <c r="G402" i="41" s="1"/>
  <c r="H402" i="41" s="1"/>
  <c r="E401" i="41"/>
  <c r="D401" i="41"/>
  <c r="C401" i="41"/>
  <c r="F399" i="41"/>
  <c r="G399" i="41" s="1"/>
  <c r="H399" i="41" s="1"/>
  <c r="E398" i="41"/>
  <c r="D398" i="41"/>
  <c r="F398" i="41" s="1"/>
  <c r="C398" i="41"/>
  <c r="F397" i="41"/>
  <c r="G397" i="41" s="1"/>
  <c r="H397" i="41" s="1"/>
  <c r="F396" i="41"/>
  <c r="G396" i="41" s="1"/>
  <c r="H396" i="41" s="1"/>
  <c r="F395" i="41"/>
  <c r="G395" i="41" s="1"/>
  <c r="H395" i="41" s="1"/>
  <c r="F394" i="41"/>
  <c r="G394" i="41" s="1"/>
  <c r="H394" i="41" s="1"/>
  <c r="F393" i="41"/>
  <c r="G393" i="41" s="1"/>
  <c r="H393" i="41" s="1"/>
  <c r="E392" i="41"/>
  <c r="D392" i="41"/>
  <c r="F392" i="41" s="1"/>
  <c r="C392" i="41"/>
  <c r="F391" i="41"/>
  <c r="G391" i="41" s="1"/>
  <c r="H391" i="41" s="1"/>
  <c r="E390" i="41"/>
  <c r="D390" i="41"/>
  <c r="F390" i="41" s="1"/>
  <c r="C390" i="41"/>
  <c r="F388" i="41"/>
  <c r="G388" i="41" s="1"/>
  <c r="H388" i="41" s="1"/>
  <c r="F387" i="41"/>
  <c r="G387" i="41" s="1"/>
  <c r="H387" i="41" s="1"/>
  <c r="F386" i="41"/>
  <c r="G386" i="41" s="1"/>
  <c r="H386" i="41" s="1"/>
  <c r="F385" i="41"/>
  <c r="G385" i="41" s="1"/>
  <c r="H385" i="41" s="1"/>
  <c r="E384" i="41"/>
  <c r="D384" i="41"/>
  <c r="C384" i="41"/>
  <c r="F383" i="41"/>
  <c r="G383" i="41" s="1"/>
  <c r="H383" i="41" s="1"/>
  <c r="F382" i="41"/>
  <c r="G382" i="41" s="1"/>
  <c r="H382" i="41" s="1"/>
  <c r="F381" i="41"/>
  <c r="G381" i="41" s="1"/>
  <c r="H381" i="41" s="1"/>
  <c r="F380" i="41"/>
  <c r="G380" i="41" s="1"/>
  <c r="H380" i="41" s="1"/>
  <c r="F379" i="41"/>
  <c r="G379" i="41" s="1"/>
  <c r="H379" i="41" s="1"/>
  <c r="F378" i="41"/>
  <c r="G378" i="41" s="1"/>
  <c r="H378" i="41" s="1"/>
  <c r="E377" i="41"/>
  <c r="D377" i="41"/>
  <c r="C377" i="41"/>
  <c r="C376" i="41" s="1"/>
  <c r="F375" i="41"/>
  <c r="G375" i="41" s="1"/>
  <c r="H375" i="41" s="1"/>
  <c r="F374" i="41"/>
  <c r="G374" i="41" s="1"/>
  <c r="H374" i="41" s="1"/>
  <c r="E373" i="41"/>
  <c r="D373" i="41"/>
  <c r="F373" i="41" s="1"/>
  <c r="C373" i="41"/>
  <c r="F372" i="41"/>
  <c r="G372" i="41" s="1"/>
  <c r="H372" i="41" s="1"/>
  <c r="F371" i="41"/>
  <c r="G371" i="41" s="1"/>
  <c r="H371" i="41" s="1"/>
  <c r="F370" i="41"/>
  <c r="G370" i="41" s="1"/>
  <c r="H370" i="41" s="1"/>
  <c r="F369" i="41"/>
  <c r="G369" i="41" s="1"/>
  <c r="H369" i="41" s="1"/>
  <c r="F368" i="41"/>
  <c r="G368" i="41" s="1"/>
  <c r="H368" i="41" s="1"/>
  <c r="F367" i="41"/>
  <c r="G367" i="41" s="1"/>
  <c r="H367" i="41" s="1"/>
  <c r="E366" i="41"/>
  <c r="D366" i="41"/>
  <c r="F366" i="41" s="1"/>
  <c r="C366" i="41"/>
  <c r="F365" i="41"/>
  <c r="G365" i="41" s="1"/>
  <c r="H365" i="41" s="1"/>
  <c r="F364" i="41"/>
  <c r="G364" i="41" s="1"/>
  <c r="H364" i="41" s="1"/>
  <c r="F363" i="41"/>
  <c r="G363" i="41" s="1"/>
  <c r="H363" i="41" s="1"/>
  <c r="E362" i="41"/>
  <c r="D362" i="41"/>
  <c r="C362" i="41"/>
  <c r="F360" i="41"/>
  <c r="G360" i="41" s="1"/>
  <c r="H360" i="41" s="1"/>
  <c r="F359" i="41"/>
  <c r="G359" i="41" s="1"/>
  <c r="H359" i="41" s="1"/>
  <c r="F358" i="41"/>
  <c r="G358" i="41" s="1"/>
  <c r="H358" i="41" s="1"/>
  <c r="F357" i="41"/>
  <c r="G357" i="41" s="1"/>
  <c r="H357" i="41" s="1"/>
  <c r="E356" i="41"/>
  <c r="D356" i="41"/>
  <c r="C356" i="41"/>
  <c r="F355" i="41"/>
  <c r="G355" i="41" s="1"/>
  <c r="H355" i="41" s="1"/>
  <c r="F354" i="41"/>
  <c r="G354" i="41" s="1"/>
  <c r="H354" i="41" s="1"/>
  <c r="F353" i="41"/>
  <c r="G353" i="41" s="1"/>
  <c r="H353" i="41" s="1"/>
  <c r="F352" i="41"/>
  <c r="G352" i="41" s="1"/>
  <c r="H352" i="41" s="1"/>
  <c r="F351" i="41"/>
  <c r="G351" i="41" s="1"/>
  <c r="H351" i="41" s="1"/>
  <c r="F350" i="41"/>
  <c r="G350" i="41" s="1"/>
  <c r="H350" i="41" s="1"/>
  <c r="E349" i="41"/>
  <c r="D349" i="41"/>
  <c r="C349" i="41"/>
  <c r="F347" i="41"/>
  <c r="G347" i="41" s="1"/>
  <c r="H347" i="41" s="1"/>
  <c r="E346" i="41"/>
  <c r="D346" i="41"/>
  <c r="F346" i="41" s="1"/>
  <c r="C346" i="41"/>
  <c r="F345" i="41"/>
  <c r="G345" i="41" s="1"/>
  <c r="H345" i="41" s="1"/>
  <c r="F344" i="41"/>
  <c r="G344" i="41" s="1"/>
  <c r="H344" i="41" s="1"/>
  <c r="F343" i="41"/>
  <c r="G343" i="41" s="1"/>
  <c r="H343" i="41" s="1"/>
  <c r="F342" i="41"/>
  <c r="G342" i="41" s="1"/>
  <c r="H342" i="41" s="1"/>
  <c r="F341" i="41"/>
  <c r="G341" i="41" s="1"/>
  <c r="H341" i="41" s="1"/>
  <c r="E340" i="41"/>
  <c r="D340" i="41"/>
  <c r="F340" i="41" s="1"/>
  <c r="C340" i="41"/>
  <c r="F339" i="41"/>
  <c r="G339" i="41" s="1"/>
  <c r="H339" i="41" s="1"/>
  <c r="F338" i="41"/>
  <c r="G338" i="41" s="1"/>
  <c r="H338" i="41" s="1"/>
  <c r="E337" i="41"/>
  <c r="D337" i="41"/>
  <c r="C337" i="41"/>
  <c r="F335" i="41"/>
  <c r="G335" i="41" s="1"/>
  <c r="H335" i="41" s="1"/>
  <c r="F334" i="41"/>
  <c r="G334" i="41" s="1"/>
  <c r="H334" i="41" s="1"/>
  <c r="F333" i="41"/>
  <c r="G333" i="41" s="1"/>
  <c r="H333" i="41" s="1"/>
  <c r="E332" i="41"/>
  <c r="D332" i="41"/>
  <c r="F332" i="41" s="1"/>
  <c r="C332" i="41"/>
  <c r="F331" i="41"/>
  <c r="G331" i="41" s="1"/>
  <c r="H331" i="41" s="1"/>
  <c r="F330" i="41"/>
  <c r="G330" i="41" s="1"/>
  <c r="H330" i="41" s="1"/>
  <c r="F329" i="41"/>
  <c r="G329" i="41" s="1"/>
  <c r="H329" i="41" s="1"/>
  <c r="F328" i="41"/>
  <c r="G328" i="41" s="1"/>
  <c r="H328" i="41" s="1"/>
  <c r="F327" i="41"/>
  <c r="G327" i="41" s="1"/>
  <c r="H327" i="41" s="1"/>
  <c r="F326" i="41"/>
  <c r="G326" i="41" s="1"/>
  <c r="H326" i="41" s="1"/>
  <c r="E325" i="41"/>
  <c r="F325" i="41" s="1"/>
  <c r="D325" i="41"/>
  <c r="C325" i="41"/>
  <c r="F324" i="41"/>
  <c r="G324" i="41" s="1"/>
  <c r="H324" i="41" s="1"/>
  <c r="E323" i="41"/>
  <c r="E322" i="41" s="1"/>
  <c r="D323" i="41"/>
  <c r="C323" i="41"/>
  <c r="F321" i="41"/>
  <c r="G321" i="41" s="1"/>
  <c r="H321" i="41" s="1"/>
  <c r="F320" i="41"/>
  <c r="G320" i="41" s="1"/>
  <c r="H320" i="41" s="1"/>
  <c r="F319" i="41"/>
  <c r="G319" i="41" s="1"/>
  <c r="H319" i="41" s="1"/>
  <c r="F318" i="41"/>
  <c r="G318" i="41" s="1"/>
  <c r="H318" i="41" s="1"/>
  <c r="E317" i="41"/>
  <c r="D317" i="41"/>
  <c r="C317" i="41"/>
  <c r="F316" i="41"/>
  <c r="G316" i="41" s="1"/>
  <c r="F315" i="41"/>
  <c r="G315" i="41" s="1"/>
  <c r="F314" i="41"/>
  <c r="G314" i="41" s="1"/>
  <c r="F313" i="41"/>
  <c r="G313" i="41" s="1"/>
  <c r="H313" i="41" s="1"/>
  <c r="F312" i="41"/>
  <c r="G312" i="41" s="1"/>
  <c r="H312" i="41" s="1"/>
  <c r="F311" i="41"/>
  <c r="G311" i="41" s="1"/>
  <c r="H311" i="41" s="1"/>
  <c r="E310" i="41"/>
  <c r="D310" i="41"/>
  <c r="F309" i="41"/>
  <c r="G309" i="41" s="1"/>
  <c r="H309" i="41" s="1"/>
  <c r="F308" i="41"/>
  <c r="G308" i="41" s="1"/>
  <c r="H308" i="41" s="1"/>
  <c r="E307" i="41"/>
  <c r="D307" i="41"/>
  <c r="C307" i="41"/>
  <c r="C306" i="41" s="1"/>
  <c r="F305" i="41"/>
  <c r="G305" i="41" s="1"/>
  <c r="H305" i="41" s="1"/>
  <c r="E304" i="41"/>
  <c r="D304" i="41"/>
  <c r="F304" i="41" s="1"/>
  <c r="C304" i="41"/>
  <c r="F303" i="41"/>
  <c r="G303" i="41" s="1"/>
  <c r="H303" i="41" s="1"/>
  <c r="F302" i="41"/>
  <c r="G302" i="41" s="1"/>
  <c r="H302" i="41" s="1"/>
  <c r="F301" i="41"/>
  <c r="G301" i="41" s="1"/>
  <c r="H301" i="41" s="1"/>
  <c r="F300" i="41"/>
  <c r="G300" i="41" s="1"/>
  <c r="H300" i="41" s="1"/>
  <c r="E299" i="41"/>
  <c r="D299" i="41"/>
  <c r="C299" i="41"/>
  <c r="F298" i="41"/>
  <c r="G298" i="41" s="1"/>
  <c r="H298" i="41" s="1"/>
  <c r="E297" i="41"/>
  <c r="D297" i="41"/>
  <c r="C297" i="41"/>
  <c r="F294" i="41"/>
  <c r="G294" i="41" s="1"/>
  <c r="G293" i="41" s="1"/>
  <c r="F293" i="41"/>
  <c r="E293" i="41"/>
  <c r="D293" i="41"/>
  <c r="C293" i="41"/>
  <c r="F292" i="41"/>
  <c r="G292" i="41" s="1"/>
  <c r="H292" i="41" s="1"/>
  <c r="F291" i="41"/>
  <c r="G291" i="41" s="1"/>
  <c r="H291" i="41" s="1"/>
  <c r="F290" i="41"/>
  <c r="G290" i="41" s="1"/>
  <c r="H290" i="41" s="1"/>
  <c r="F289" i="41"/>
  <c r="G289" i="41" s="1"/>
  <c r="H289" i="41" s="1"/>
  <c r="E288" i="41"/>
  <c r="D288" i="41"/>
  <c r="F288" i="41" s="1"/>
  <c r="C288" i="41"/>
  <c r="F287" i="41"/>
  <c r="G287" i="41" s="1"/>
  <c r="H287" i="41" s="1"/>
  <c r="F286" i="41"/>
  <c r="G286" i="41" s="1"/>
  <c r="H286" i="41" s="1"/>
  <c r="F285" i="41"/>
  <c r="G285" i="41" s="1"/>
  <c r="H285" i="41" s="1"/>
  <c r="E284" i="41"/>
  <c r="D284" i="41"/>
  <c r="C284" i="41"/>
  <c r="F282" i="41"/>
  <c r="E281" i="41"/>
  <c r="D281" i="41"/>
  <c r="C281" i="41"/>
  <c r="F280" i="41"/>
  <c r="G280" i="41" s="1"/>
  <c r="H280" i="41" s="1"/>
  <c r="F279" i="41"/>
  <c r="G279" i="41" s="1"/>
  <c r="H279" i="41" s="1"/>
  <c r="F278" i="41"/>
  <c r="G278" i="41" s="1"/>
  <c r="H278" i="41" s="1"/>
  <c r="F277" i="41"/>
  <c r="G277" i="41" s="1"/>
  <c r="H277" i="41" s="1"/>
  <c r="E276" i="41"/>
  <c r="D276" i="41"/>
  <c r="C276" i="41"/>
  <c r="G275" i="41"/>
  <c r="H275" i="41" s="1"/>
  <c r="F275" i="41"/>
  <c r="F274" i="41"/>
  <c r="G274" i="41" s="1"/>
  <c r="H274" i="41" s="1"/>
  <c r="F273" i="41"/>
  <c r="G273" i="41" s="1"/>
  <c r="H273" i="41" s="1"/>
  <c r="G272" i="41"/>
  <c r="H272" i="41" s="1"/>
  <c r="F272" i="41"/>
  <c r="E271" i="41"/>
  <c r="D271" i="41"/>
  <c r="C271" i="41"/>
  <c r="F269" i="41"/>
  <c r="G269" i="41" s="1"/>
  <c r="H269" i="41" s="1"/>
  <c r="F268" i="41"/>
  <c r="G268" i="41" s="1"/>
  <c r="H268" i="41" s="1"/>
  <c r="E267" i="41"/>
  <c r="D267" i="41"/>
  <c r="C267" i="41"/>
  <c r="F266" i="41"/>
  <c r="G266" i="41" s="1"/>
  <c r="H266" i="41" s="1"/>
  <c r="G265" i="41"/>
  <c r="H265" i="41" s="1"/>
  <c r="F265" i="41"/>
  <c r="E264" i="41"/>
  <c r="D264" i="41"/>
  <c r="F264" i="41" s="1"/>
  <c r="C264" i="41"/>
  <c r="F263" i="41"/>
  <c r="G263" i="41" s="1"/>
  <c r="H263" i="41" s="1"/>
  <c r="F262" i="41"/>
  <c r="G262" i="41" s="1"/>
  <c r="H262" i="41" s="1"/>
  <c r="F261" i="41"/>
  <c r="G261" i="41" s="1"/>
  <c r="H261" i="41" s="1"/>
  <c r="F260" i="41"/>
  <c r="G260" i="41" s="1"/>
  <c r="H260" i="41" s="1"/>
  <c r="F259" i="41"/>
  <c r="G259" i="41" s="1"/>
  <c r="H259" i="41" s="1"/>
  <c r="F258" i="41"/>
  <c r="G258" i="41" s="1"/>
  <c r="H258" i="41" s="1"/>
  <c r="F257" i="41"/>
  <c r="G257" i="41" s="1"/>
  <c r="H257" i="41" s="1"/>
  <c r="E256" i="41"/>
  <c r="D256" i="41"/>
  <c r="C256" i="41"/>
  <c r="F254" i="41"/>
  <c r="G254" i="41" s="1"/>
  <c r="H254" i="41" s="1"/>
  <c r="F253" i="41"/>
  <c r="G253" i="41" s="1"/>
  <c r="H253" i="41" s="1"/>
  <c r="E252" i="41"/>
  <c r="D252" i="41"/>
  <c r="F252" i="41" s="1"/>
  <c r="C252" i="41"/>
  <c r="F251" i="41"/>
  <c r="G251" i="41" s="1"/>
  <c r="H251" i="41" s="1"/>
  <c r="F250" i="41"/>
  <c r="G250" i="41" s="1"/>
  <c r="H250" i="41" s="1"/>
  <c r="E249" i="41"/>
  <c r="D249" i="41"/>
  <c r="C249" i="41"/>
  <c r="F248" i="41"/>
  <c r="G248" i="41" s="1"/>
  <c r="H248" i="41" s="1"/>
  <c r="F247" i="41"/>
  <c r="G247" i="41" s="1"/>
  <c r="H247" i="41" s="1"/>
  <c r="F246" i="41"/>
  <c r="G246" i="41" s="1"/>
  <c r="H246" i="41" s="1"/>
  <c r="F245" i="41"/>
  <c r="G245" i="41" s="1"/>
  <c r="H245" i="41" s="1"/>
  <c r="E244" i="41"/>
  <c r="F244" i="41" s="1"/>
  <c r="D244" i="41"/>
  <c r="C244" i="41"/>
  <c r="F242" i="41"/>
  <c r="G242" i="41" s="1"/>
  <c r="E241" i="41"/>
  <c r="D241" i="41"/>
  <c r="F241" i="41" s="1"/>
  <c r="C241" i="41"/>
  <c r="F240" i="41"/>
  <c r="G240" i="41" s="1"/>
  <c r="H240" i="41" s="1"/>
  <c r="F239" i="41"/>
  <c r="G239" i="41" s="1"/>
  <c r="H239" i="41" s="1"/>
  <c r="F238" i="41"/>
  <c r="G238" i="41" s="1"/>
  <c r="H238" i="41" s="1"/>
  <c r="E237" i="41"/>
  <c r="F237" i="41" s="1"/>
  <c r="F236" i="41" s="1"/>
  <c r="D237" i="41"/>
  <c r="C237" i="41"/>
  <c r="D236" i="41"/>
  <c r="C236" i="41"/>
  <c r="F235" i="41"/>
  <c r="G235" i="41" s="1"/>
  <c r="H235" i="41" s="1"/>
  <c r="E234" i="41"/>
  <c r="D234" i="41"/>
  <c r="C234" i="41"/>
  <c r="F233" i="41"/>
  <c r="G233" i="41" s="1"/>
  <c r="H233" i="41" s="1"/>
  <c r="F232" i="41"/>
  <c r="G232" i="41" s="1"/>
  <c r="H232" i="41" s="1"/>
  <c r="F231" i="41"/>
  <c r="G231" i="41" s="1"/>
  <c r="H231" i="41" s="1"/>
  <c r="F230" i="41"/>
  <c r="G230" i="41" s="1"/>
  <c r="H230" i="41" s="1"/>
  <c r="F229" i="41"/>
  <c r="G229" i="41" s="1"/>
  <c r="H229" i="41" s="1"/>
  <c r="F228" i="41"/>
  <c r="G228" i="41" s="1"/>
  <c r="H228" i="41" s="1"/>
  <c r="F227" i="41"/>
  <c r="G227" i="41" s="1"/>
  <c r="H227" i="41" s="1"/>
  <c r="F226" i="41"/>
  <c r="G226" i="41" s="1"/>
  <c r="H226" i="41" s="1"/>
  <c r="F225" i="41"/>
  <c r="G225" i="41" s="1"/>
  <c r="H225" i="41" s="1"/>
  <c r="F224" i="41"/>
  <c r="G224" i="41" s="1"/>
  <c r="H224" i="41" s="1"/>
  <c r="F223" i="41"/>
  <c r="G223" i="41" s="1"/>
  <c r="H223" i="41" s="1"/>
  <c r="E222" i="41"/>
  <c r="D222" i="41"/>
  <c r="C222" i="41"/>
  <c r="F221" i="41"/>
  <c r="G221" i="41" s="1"/>
  <c r="H221" i="41" s="1"/>
  <c r="F220" i="41"/>
  <c r="G220" i="41" s="1"/>
  <c r="H220" i="41" s="1"/>
  <c r="F219" i="41"/>
  <c r="G219" i="41" s="1"/>
  <c r="H219" i="41" s="1"/>
  <c r="F218" i="41"/>
  <c r="G218" i="41" s="1"/>
  <c r="H218" i="41" s="1"/>
  <c r="F217" i="41"/>
  <c r="G217" i="41" s="1"/>
  <c r="H217" i="41" s="1"/>
  <c r="E216" i="41"/>
  <c r="D216" i="41"/>
  <c r="C216" i="41"/>
  <c r="F214" i="41"/>
  <c r="G214" i="41" s="1"/>
  <c r="H214" i="41" s="1"/>
  <c r="F213" i="41"/>
  <c r="G213" i="41" s="1"/>
  <c r="H213" i="41" s="1"/>
  <c r="E212" i="41"/>
  <c r="D212" i="41"/>
  <c r="F212" i="41" s="1"/>
  <c r="C212" i="41"/>
  <c r="F211" i="41"/>
  <c r="G211" i="41" s="1"/>
  <c r="H211" i="41" s="1"/>
  <c r="F210" i="41"/>
  <c r="G210" i="41" s="1"/>
  <c r="H210" i="41" s="1"/>
  <c r="F209" i="41"/>
  <c r="G209" i="41" s="1"/>
  <c r="H209" i="41" s="1"/>
  <c r="F208" i="41"/>
  <c r="G208" i="41" s="1"/>
  <c r="H208" i="41" s="1"/>
  <c r="F207" i="41"/>
  <c r="G207" i="41" s="1"/>
  <c r="H207" i="41" s="1"/>
  <c r="E206" i="41"/>
  <c r="D206" i="41"/>
  <c r="C206" i="41"/>
  <c r="F205" i="41"/>
  <c r="G205" i="41" s="1"/>
  <c r="H205" i="41" s="1"/>
  <c r="F204" i="41"/>
  <c r="G204" i="41" s="1"/>
  <c r="H204" i="41" s="1"/>
  <c r="F203" i="41"/>
  <c r="G203" i="41" s="1"/>
  <c r="H203" i="41" s="1"/>
  <c r="F202" i="41"/>
  <c r="G202" i="41" s="1"/>
  <c r="H202" i="41" s="1"/>
  <c r="E201" i="41"/>
  <c r="D201" i="41"/>
  <c r="C201" i="41"/>
  <c r="D200" i="41"/>
  <c r="F199" i="41"/>
  <c r="G199" i="41" s="1"/>
  <c r="H199" i="41" s="1"/>
  <c r="F198" i="41"/>
  <c r="G198" i="41" s="1"/>
  <c r="H198" i="41" s="1"/>
  <c r="E197" i="41"/>
  <c r="D197" i="41"/>
  <c r="C197" i="41"/>
  <c r="F196" i="41"/>
  <c r="G196" i="41" s="1"/>
  <c r="H196" i="41" s="1"/>
  <c r="F195" i="41"/>
  <c r="G195" i="41" s="1"/>
  <c r="H195" i="41" s="1"/>
  <c r="F194" i="41"/>
  <c r="G194" i="41" s="1"/>
  <c r="H194" i="41" s="1"/>
  <c r="F193" i="41"/>
  <c r="G193" i="41" s="1"/>
  <c r="H193" i="41" s="1"/>
  <c r="E192" i="41"/>
  <c r="D192" i="41"/>
  <c r="C192" i="41"/>
  <c r="F191" i="41"/>
  <c r="G191" i="41" s="1"/>
  <c r="H191" i="41" s="1"/>
  <c r="F190" i="41"/>
  <c r="G190" i="41" s="1"/>
  <c r="F189" i="41"/>
  <c r="G189" i="41" s="1"/>
  <c r="H189" i="41" s="1"/>
  <c r="E188" i="41"/>
  <c r="D188" i="41"/>
  <c r="C188" i="41"/>
  <c r="F186" i="41"/>
  <c r="G186" i="41" s="1"/>
  <c r="H186" i="41" s="1"/>
  <c r="F185" i="41"/>
  <c r="G185" i="41" s="1"/>
  <c r="H185" i="41" s="1"/>
  <c r="E184" i="41"/>
  <c r="D184" i="41"/>
  <c r="C184" i="41"/>
  <c r="F183" i="41"/>
  <c r="G183" i="41" s="1"/>
  <c r="H183" i="41" s="1"/>
  <c r="F182" i="41"/>
  <c r="G182" i="41" s="1"/>
  <c r="H182" i="41" s="1"/>
  <c r="F181" i="41"/>
  <c r="G181" i="41" s="1"/>
  <c r="H181" i="41" s="1"/>
  <c r="F180" i="41"/>
  <c r="G180" i="41" s="1"/>
  <c r="H180" i="41" s="1"/>
  <c r="E179" i="41"/>
  <c r="D179" i="41"/>
  <c r="C179" i="41"/>
  <c r="F178" i="41"/>
  <c r="G178" i="41" s="1"/>
  <c r="H178" i="41" s="1"/>
  <c r="F177" i="41"/>
  <c r="G177" i="41" s="1"/>
  <c r="H177" i="41" s="1"/>
  <c r="G176" i="41"/>
  <c r="H176" i="41" s="1"/>
  <c r="F176" i="41"/>
  <c r="F175" i="41"/>
  <c r="G175" i="41" s="1"/>
  <c r="H175" i="41" s="1"/>
  <c r="E174" i="41"/>
  <c r="D174" i="41"/>
  <c r="C174" i="41"/>
  <c r="F172" i="41"/>
  <c r="G172" i="41" s="1"/>
  <c r="H172" i="41" s="1"/>
  <c r="F171" i="41"/>
  <c r="G171" i="41" s="1"/>
  <c r="H171" i="41" s="1"/>
  <c r="E170" i="41"/>
  <c r="D170" i="41"/>
  <c r="C170" i="41"/>
  <c r="F169" i="41"/>
  <c r="G169" i="41" s="1"/>
  <c r="H169" i="41" s="1"/>
  <c r="F168" i="41"/>
  <c r="G168" i="41" s="1"/>
  <c r="H168" i="41" s="1"/>
  <c r="F167" i="41"/>
  <c r="G167" i="41" s="1"/>
  <c r="H167" i="41" s="1"/>
  <c r="F166" i="41"/>
  <c r="G166" i="41" s="1"/>
  <c r="H166" i="41" s="1"/>
  <c r="F165" i="41"/>
  <c r="E165" i="41"/>
  <c r="D165" i="41"/>
  <c r="C165" i="41"/>
  <c r="H164" i="41"/>
  <c r="F164" i="41"/>
  <c r="G164" i="41" s="1"/>
  <c r="F163" i="41"/>
  <c r="G163" i="41" s="1"/>
  <c r="H163" i="41" s="1"/>
  <c r="F162" i="41"/>
  <c r="G162" i="41" s="1"/>
  <c r="H162" i="41" s="1"/>
  <c r="E160" i="41"/>
  <c r="D160" i="41"/>
  <c r="C160" i="41"/>
  <c r="F158" i="41"/>
  <c r="G158" i="41" s="1"/>
  <c r="H158" i="41" s="1"/>
  <c r="E157" i="41"/>
  <c r="D157" i="41"/>
  <c r="C157" i="41"/>
  <c r="F156" i="41"/>
  <c r="G156" i="41" s="1"/>
  <c r="H156" i="41" s="1"/>
  <c r="F155" i="41"/>
  <c r="G155" i="41" s="1"/>
  <c r="H155" i="41" s="1"/>
  <c r="F154" i="41"/>
  <c r="G154" i="41" s="1"/>
  <c r="H154" i="41" s="1"/>
  <c r="F153" i="41"/>
  <c r="G153" i="41" s="1"/>
  <c r="H153" i="41" s="1"/>
  <c r="E152" i="41"/>
  <c r="D152" i="41"/>
  <c r="C152" i="41"/>
  <c r="F151" i="41"/>
  <c r="G151" i="41" s="1"/>
  <c r="H151" i="41" s="1"/>
  <c r="F150" i="41"/>
  <c r="G150" i="41" s="1"/>
  <c r="H150" i="41" s="1"/>
  <c r="F149" i="41"/>
  <c r="G149" i="41" s="1"/>
  <c r="H149" i="41" s="1"/>
  <c r="F148" i="41"/>
  <c r="G148" i="41" s="1"/>
  <c r="H148" i="41" s="1"/>
  <c r="E147" i="41"/>
  <c r="E146" i="41" s="1"/>
  <c r="D147" i="41"/>
  <c r="C147" i="41"/>
  <c r="F145" i="41"/>
  <c r="G145" i="41" s="1"/>
  <c r="H145" i="41" s="1"/>
  <c r="F144" i="41"/>
  <c r="G144" i="41" s="1"/>
  <c r="H144" i="41" s="1"/>
  <c r="F143" i="41"/>
  <c r="G143" i="41" s="1"/>
  <c r="H143" i="41" s="1"/>
  <c r="F142" i="41"/>
  <c r="G142" i="41" s="1"/>
  <c r="H142" i="41" s="1"/>
  <c r="E141" i="41"/>
  <c r="D141" i="41"/>
  <c r="C141" i="41"/>
  <c r="F140" i="41"/>
  <c r="G140" i="41" s="1"/>
  <c r="H140" i="41" s="1"/>
  <c r="F139" i="41"/>
  <c r="G139" i="41" s="1"/>
  <c r="H139" i="41" s="1"/>
  <c r="F138" i="41"/>
  <c r="G138" i="41" s="1"/>
  <c r="H138" i="41" s="1"/>
  <c r="F137" i="41"/>
  <c r="G137" i="41" s="1"/>
  <c r="H137" i="41" s="1"/>
  <c r="E136" i="41"/>
  <c r="E135" i="41" s="1"/>
  <c r="D136" i="41"/>
  <c r="D135" i="41" s="1"/>
  <c r="C136" i="41"/>
  <c r="F134" i="41"/>
  <c r="G134" i="41" s="1"/>
  <c r="H134" i="41" s="1"/>
  <c r="F133" i="41"/>
  <c r="E132" i="41"/>
  <c r="D132" i="41"/>
  <c r="C132" i="41"/>
  <c r="F131" i="41"/>
  <c r="G131" i="41" s="1"/>
  <c r="H131" i="41" s="1"/>
  <c r="F130" i="41"/>
  <c r="G130" i="41" s="1"/>
  <c r="H130" i="41" s="1"/>
  <c r="F129" i="41"/>
  <c r="G129" i="41" s="1"/>
  <c r="H129" i="41" s="1"/>
  <c r="F128" i="41"/>
  <c r="G128" i="41" s="1"/>
  <c r="H128" i="41" s="1"/>
  <c r="F127" i="41"/>
  <c r="G127" i="41" s="1"/>
  <c r="H127" i="41" s="1"/>
  <c r="F126" i="41"/>
  <c r="G126" i="41" s="1"/>
  <c r="H126" i="41" s="1"/>
  <c r="F125" i="41"/>
  <c r="G125" i="41" s="1"/>
  <c r="H125" i="41" s="1"/>
  <c r="E124" i="41"/>
  <c r="D124" i="41"/>
  <c r="C124" i="41"/>
  <c r="F123" i="41"/>
  <c r="G123" i="41" s="1"/>
  <c r="H123" i="41" s="1"/>
  <c r="F122" i="41"/>
  <c r="G122" i="41" s="1"/>
  <c r="H122" i="41" s="1"/>
  <c r="F121" i="41"/>
  <c r="G121" i="41" s="1"/>
  <c r="H121" i="41" s="1"/>
  <c r="E120" i="41"/>
  <c r="D120" i="41"/>
  <c r="C120" i="41"/>
  <c r="F118" i="41"/>
  <c r="G118" i="41" s="1"/>
  <c r="H118" i="41" s="1"/>
  <c r="F117" i="41"/>
  <c r="G117" i="41" s="1"/>
  <c r="H117" i="41" s="1"/>
  <c r="F116" i="41"/>
  <c r="G116" i="41" s="1"/>
  <c r="H116" i="41" s="1"/>
  <c r="F115" i="41"/>
  <c r="G115" i="41" s="1"/>
  <c r="H115" i="41" s="1"/>
  <c r="F114" i="41"/>
  <c r="G114" i="41" s="1"/>
  <c r="H114" i="41" s="1"/>
  <c r="E113" i="41"/>
  <c r="D113" i="41"/>
  <c r="C113" i="41"/>
  <c r="F112" i="41"/>
  <c r="G112" i="41" s="1"/>
  <c r="H112" i="41" s="1"/>
  <c r="F111" i="41"/>
  <c r="G111" i="41" s="1"/>
  <c r="H111" i="41" s="1"/>
  <c r="F110" i="41"/>
  <c r="G110" i="41" s="1"/>
  <c r="H110" i="41" s="1"/>
  <c r="F109" i="41"/>
  <c r="G109" i="41" s="1"/>
  <c r="H109" i="41" s="1"/>
  <c r="E107" i="41"/>
  <c r="D107" i="41"/>
  <c r="F106" i="41"/>
  <c r="G106" i="41" s="1"/>
  <c r="H106" i="41" s="1"/>
  <c r="F105" i="41"/>
  <c r="C105" i="41"/>
  <c r="F104" i="41"/>
  <c r="G104" i="41" s="1"/>
  <c r="H104" i="41" s="1"/>
  <c r="F103" i="41"/>
  <c r="G103" i="41" s="1"/>
  <c r="H103" i="41" s="1"/>
  <c r="F102" i="41"/>
  <c r="G102" i="41" s="1"/>
  <c r="H102" i="41" s="1"/>
  <c r="F101" i="41"/>
  <c r="G101" i="41" s="1"/>
  <c r="H101" i="41" s="1"/>
  <c r="F99" i="41"/>
  <c r="G99" i="41" s="1"/>
  <c r="H99" i="41" s="1"/>
  <c r="E98" i="41"/>
  <c r="D98" i="41"/>
  <c r="F97" i="41"/>
  <c r="G97" i="41" s="1"/>
  <c r="C97" i="41"/>
  <c r="F96" i="41"/>
  <c r="G96" i="41" s="1"/>
  <c r="H96" i="41" s="1"/>
  <c r="F95" i="41"/>
  <c r="G95" i="41" s="1"/>
  <c r="H95" i="41" s="1"/>
  <c r="F94" i="41"/>
  <c r="G94" i="41" s="1"/>
  <c r="H94" i="41" s="1"/>
  <c r="F93" i="41"/>
  <c r="G93" i="41" s="1"/>
  <c r="H93" i="41" s="1"/>
  <c r="F92" i="41"/>
  <c r="G92" i="41" s="1"/>
  <c r="H92" i="41" s="1"/>
  <c r="F91" i="41"/>
  <c r="G91" i="41" s="1"/>
  <c r="H91" i="41" s="1"/>
  <c r="G90" i="41"/>
  <c r="H90" i="41" s="1"/>
  <c r="F90" i="41"/>
  <c r="E89" i="41"/>
  <c r="D89" i="41"/>
  <c r="C89" i="41"/>
  <c r="F88" i="41"/>
  <c r="G88" i="41" s="1"/>
  <c r="H88" i="41" s="1"/>
  <c r="F87" i="41"/>
  <c r="G87" i="41" s="1"/>
  <c r="H87" i="41" s="1"/>
  <c r="F86" i="41"/>
  <c r="G86" i="41" s="1"/>
  <c r="H86" i="41" s="1"/>
  <c r="F85" i="41"/>
  <c r="G85" i="41" s="1"/>
  <c r="H85" i="41" s="1"/>
  <c r="F84" i="41"/>
  <c r="G84" i="41" s="1"/>
  <c r="H84" i="41" s="1"/>
  <c r="F83" i="41"/>
  <c r="G83" i="41" s="1"/>
  <c r="H83" i="41" s="1"/>
  <c r="F82" i="41"/>
  <c r="G82" i="41" s="1"/>
  <c r="H82" i="41" s="1"/>
  <c r="E81" i="41"/>
  <c r="D81" i="41"/>
  <c r="C81" i="41"/>
  <c r="F80" i="41"/>
  <c r="G80" i="41" s="1"/>
  <c r="H80" i="41" s="1"/>
  <c r="F79" i="41"/>
  <c r="G79" i="41" s="1"/>
  <c r="H79" i="41" s="1"/>
  <c r="F78" i="41"/>
  <c r="G78" i="41" s="1"/>
  <c r="H78" i="41" s="1"/>
  <c r="F77" i="41"/>
  <c r="G77" i="41" s="1"/>
  <c r="H77" i="41" s="1"/>
  <c r="F76" i="41"/>
  <c r="G76" i="41" s="1"/>
  <c r="H76" i="41" s="1"/>
  <c r="F75" i="41"/>
  <c r="G75" i="41" s="1"/>
  <c r="H75" i="41" s="1"/>
  <c r="F74" i="41"/>
  <c r="G74" i="41" s="1"/>
  <c r="H74" i="41" s="1"/>
  <c r="E73" i="41"/>
  <c r="D73" i="41"/>
  <c r="C73" i="41"/>
  <c r="F72" i="41"/>
  <c r="G72" i="41" s="1"/>
  <c r="H72" i="41" s="1"/>
  <c r="F71" i="41"/>
  <c r="G71" i="41" s="1"/>
  <c r="H71" i="41" s="1"/>
  <c r="F70" i="41"/>
  <c r="G70" i="41" s="1"/>
  <c r="H70" i="41" s="1"/>
  <c r="F69" i="41"/>
  <c r="G69" i="41" s="1"/>
  <c r="H69" i="41" s="1"/>
  <c r="F68" i="41"/>
  <c r="G68" i="41" s="1"/>
  <c r="H68" i="41" s="1"/>
  <c r="F67" i="41"/>
  <c r="G67" i="41" s="1"/>
  <c r="H67" i="41" s="1"/>
  <c r="F66" i="41"/>
  <c r="G66" i="41" s="1"/>
  <c r="H66" i="41" s="1"/>
  <c r="E65" i="41"/>
  <c r="D65" i="41"/>
  <c r="C65" i="41"/>
  <c r="F64" i="41"/>
  <c r="G64" i="41" s="1"/>
  <c r="H64" i="41" s="1"/>
  <c r="F63" i="41"/>
  <c r="G63" i="41" s="1"/>
  <c r="H63" i="41" s="1"/>
  <c r="F62" i="41"/>
  <c r="G62" i="41" s="1"/>
  <c r="H62" i="41" s="1"/>
  <c r="F61" i="41"/>
  <c r="G61" i="41" s="1"/>
  <c r="H61" i="41" s="1"/>
  <c r="F60" i="41"/>
  <c r="G60" i="41" s="1"/>
  <c r="H60" i="41" s="1"/>
  <c r="F59" i="41"/>
  <c r="G59" i="41" s="1"/>
  <c r="H59" i="41" s="1"/>
  <c r="F58" i="41"/>
  <c r="G58" i="41" s="1"/>
  <c r="H58" i="41" s="1"/>
  <c r="E57" i="41"/>
  <c r="D57" i="41"/>
  <c r="C57" i="41"/>
  <c r="F56" i="41"/>
  <c r="G56" i="41" s="1"/>
  <c r="H56" i="41" s="1"/>
  <c r="G55" i="41"/>
  <c r="H55" i="41" s="1"/>
  <c r="F55" i="41"/>
  <c r="F54" i="41"/>
  <c r="G54" i="41" s="1"/>
  <c r="H54" i="41" s="1"/>
  <c r="F53" i="41"/>
  <c r="G53" i="41" s="1"/>
  <c r="H53" i="41" s="1"/>
  <c r="F52" i="41"/>
  <c r="G52" i="41" s="1"/>
  <c r="H52" i="41" s="1"/>
  <c r="F51" i="41"/>
  <c r="G51" i="41" s="1"/>
  <c r="H51" i="41" s="1"/>
  <c r="F50" i="41"/>
  <c r="G50" i="41" s="1"/>
  <c r="H50" i="41" s="1"/>
  <c r="E49" i="41"/>
  <c r="D49" i="41"/>
  <c r="C49" i="41"/>
  <c r="F48" i="41"/>
  <c r="F47" i="41"/>
  <c r="G47" i="41" s="1"/>
  <c r="H47" i="41" s="1"/>
  <c r="F46" i="41"/>
  <c r="G46" i="41" s="1"/>
  <c r="H46" i="41" s="1"/>
  <c r="F45" i="41"/>
  <c r="G45" i="41" s="1"/>
  <c r="H45" i="41" s="1"/>
  <c r="E44" i="41"/>
  <c r="F44" i="41" s="1"/>
  <c r="C44" i="41"/>
  <c r="F42" i="41"/>
  <c r="G42" i="41" s="1"/>
  <c r="H42" i="41" s="1"/>
  <c r="E41" i="41"/>
  <c r="D41" i="41"/>
  <c r="F41" i="41" s="1"/>
  <c r="C41" i="41"/>
  <c r="F40" i="41"/>
  <c r="G40" i="41" s="1"/>
  <c r="H40" i="41" s="1"/>
  <c r="E39" i="41"/>
  <c r="D39" i="41"/>
  <c r="F39" i="41" s="1"/>
  <c r="G39" i="41" s="1"/>
  <c r="C39" i="41"/>
  <c r="F36" i="41"/>
  <c r="G36" i="41" s="1"/>
  <c r="H36" i="41" s="1"/>
  <c r="F35" i="41"/>
  <c r="G35" i="41" s="1"/>
  <c r="H35" i="41" s="1"/>
  <c r="F34" i="41"/>
  <c r="G34" i="41" s="1"/>
  <c r="H34" i="41" s="1"/>
  <c r="F33" i="41"/>
  <c r="G33" i="41" s="1"/>
  <c r="H33" i="41" s="1"/>
  <c r="E32" i="41"/>
  <c r="D32" i="41"/>
  <c r="C32" i="41"/>
  <c r="F31" i="41"/>
  <c r="G31" i="41" s="1"/>
  <c r="H31" i="41" s="1"/>
  <c r="F30" i="41"/>
  <c r="G30" i="41" s="1"/>
  <c r="H30" i="41" s="1"/>
  <c r="H29" i="41"/>
  <c r="F29" i="41"/>
  <c r="G29" i="41" s="1"/>
  <c r="F28" i="41"/>
  <c r="G28" i="41" s="1"/>
  <c r="H28" i="41" s="1"/>
  <c r="F27" i="41"/>
  <c r="G27" i="41" s="1"/>
  <c r="H27" i="41" s="1"/>
  <c r="F26" i="41"/>
  <c r="G26" i="41" s="1"/>
  <c r="H26" i="41" s="1"/>
  <c r="F25" i="41"/>
  <c r="G25" i="41" s="1"/>
  <c r="H25" i="41" s="1"/>
  <c r="E24" i="41"/>
  <c r="D24" i="41"/>
  <c r="C24" i="41"/>
  <c r="F23" i="41"/>
  <c r="G23" i="41" s="1"/>
  <c r="H23" i="41" s="1"/>
  <c r="F22" i="41"/>
  <c r="G22" i="41" s="1"/>
  <c r="H22" i="41" s="1"/>
  <c r="E21" i="41"/>
  <c r="D21" i="41"/>
  <c r="C21" i="41"/>
  <c r="F20" i="41"/>
  <c r="G20" i="41" s="1"/>
  <c r="H20" i="41" s="1"/>
  <c r="E19" i="41"/>
  <c r="D19" i="41"/>
  <c r="C19" i="41"/>
  <c r="F18" i="41"/>
  <c r="G18" i="41" s="1"/>
  <c r="H18" i="41" s="1"/>
  <c r="F17" i="41"/>
  <c r="G17" i="41" s="1"/>
  <c r="H17" i="41" s="1"/>
  <c r="F16" i="41"/>
  <c r="G16" i="41" s="1"/>
  <c r="H16" i="41" s="1"/>
  <c r="F15" i="41"/>
  <c r="G15" i="41" s="1"/>
  <c r="H15" i="41" s="1"/>
  <c r="G14" i="41"/>
  <c r="H14" i="41" s="1"/>
  <c r="F14" i="41"/>
  <c r="F13" i="41"/>
  <c r="G13" i="41" s="1"/>
  <c r="H13" i="41" s="1"/>
  <c r="F12" i="41"/>
  <c r="G12" i="41" s="1"/>
  <c r="H12" i="41" s="1"/>
  <c r="F11" i="41"/>
  <c r="G11" i="41" s="1"/>
  <c r="H11" i="41" s="1"/>
  <c r="E10" i="41"/>
  <c r="F10" i="41" s="1"/>
  <c r="D10" i="41"/>
  <c r="C10" i="41"/>
  <c r="G20" i="40"/>
  <c r="I20" i="40"/>
  <c r="H20" i="40"/>
  <c r="C243" i="41" l="1"/>
  <c r="G252" i="41"/>
  <c r="F192" i="41"/>
  <c r="E243" i="41"/>
  <c r="G282" i="41"/>
  <c r="F281" i="41"/>
  <c r="F24" i="41"/>
  <c r="F32" i="41"/>
  <c r="G32" i="41" s="1"/>
  <c r="H32" i="41" s="1"/>
  <c r="F73" i="41"/>
  <c r="C119" i="41"/>
  <c r="F179" i="41"/>
  <c r="G179" i="41" s="1"/>
  <c r="D243" i="41"/>
  <c r="F243" i="41" s="1"/>
  <c r="G243" i="41" s="1"/>
  <c r="H243" i="41" s="1"/>
  <c r="D348" i="41"/>
  <c r="D376" i="41"/>
  <c r="E479" i="41"/>
  <c r="F479" i="41" s="1"/>
  <c r="G479" i="41" s="1"/>
  <c r="H479" i="41" s="1"/>
  <c r="F480" i="41"/>
  <c r="G480" i="41" s="1"/>
  <c r="H480" i="41" s="1"/>
  <c r="F356" i="41"/>
  <c r="G356" i="41" s="1"/>
  <c r="F497" i="41"/>
  <c r="G497" i="41" s="1"/>
  <c r="H497" i="41" s="1"/>
  <c r="G19" i="41"/>
  <c r="H19" i="41" s="1"/>
  <c r="C187" i="41"/>
  <c r="F234" i="41"/>
  <c r="F349" i="41"/>
  <c r="F403" i="41"/>
  <c r="G403" i="41" s="1"/>
  <c r="H403" i="41" s="1"/>
  <c r="E447" i="41"/>
  <c r="F19" i="41"/>
  <c r="F21" i="41"/>
  <c r="G24" i="41"/>
  <c r="H24" i="41" s="1"/>
  <c r="F49" i="41"/>
  <c r="F152" i="41"/>
  <c r="F201" i="41"/>
  <c r="F216" i="41"/>
  <c r="G216" i="41" s="1"/>
  <c r="H216" i="41" s="1"/>
  <c r="F448" i="41"/>
  <c r="F469" i="41"/>
  <c r="F362" i="41"/>
  <c r="G362" i="41" s="1"/>
  <c r="H362" i="41" s="1"/>
  <c r="E361" i="41"/>
  <c r="F475" i="41"/>
  <c r="G475" i="41" s="1"/>
  <c r="H475" i="41" s="1"/>
  <c r="G21" i="41"/>
  <c r="H21" i="41" s="1"/>
  <c r="F81" i="41"/>
  <c r="G81" i="41" s="1"/>
  <c r="H81" i="41" s="1"/>
  <c r="E236" i="41"/>
  <c r="F256" i="41"/>
  <c r="G256" i="41" s="1"/>
  <c r="H256" i="41" s="1"/>
  <c r="E255" i="41"/>
  <c r="D336" i="41"/>
  <c r="E348" i="41"/>
  <c r="F405" i="41"/>
  <c r="F427" i="41"/>
  <c r="G427" i="41" s="1"/>
  <c r="H427" i="41" s="1"/>
  <c r="E468" i="41"/>
  <c r="F468" i="41" s="1"/>
  <c r="G468" i="41" s="1"/>
  <c r="H468" i="41" s="1"/>
  <c r="F491" i="41"/>
  <c r="E9" i="41"/>
  <c r="E8" i="41" s="1"/>
  <c r="G41" i="41"/>
  <c r="H41" i="41" s="1"/>
  <c r="E187" i="41"/>
  <c r="G201" i="41"/>
  <c r="H201" i="41" s="1"/>
  <c r="F297" i="41"/>
  <c r="G297" i="41" s="1"/>
  <c r="H297" i="41" s="1"/>
  <c r="E306" i="41"/>
  <c r="E336" i="41"/>
  <c r="G419" i="41"/>
  <c r="H419" i="41" s="1"/>
  <c r="E496" i="41"/>
  <c r="F496" i="41" s="1"/>
  <c r="D518" i="41"/>
  <c r="F518" i="41" s="1"/>
  <c r="G518" i="41" s="1"/>
  <c r="H518" i="41" s="1"/>
  <c r="F519" i="41"/>
  <c r="G519" i="41" s="1"/>
  <c r="H519" i="41" s="1"/>
  <c r="E43" i="41"/>
  <c r="E38" i="41" s="1"/>
  <c r="F38" i="41" s="1"/>
  <c r="E159" i="41"/>
  <c r="F170" i="41"/>
  <c r="G170" i="41" s="1"/>
  <c r="H170" i="41" s="1"/>
  <c r="E200" i="41"/>
  <c r="F200" i="41" s="1"/>
  <c r="D215" i="41"/>
  <c r="G241" i="41"/>
  <c r="D270" i="41"/>
  <c r="F271" i="41"/>
  <c r="G271" i="41" s="1"/>
  <c r="H271" i="41" s="1"/>
  <c r="C283" i="41"/>
  <c r="D429" i="41"/>
  <c r="F429" i="41" s="1"/>
  <c r="F457" i="41"/>
  <c r="G457" i="41" s="1"/>
  <c r="H457" i="41" s="1"/>
  <c r="F492" i="41"/>
  <c r="G492" i="41" s="1"/>
  <c r="H492" i="41" s="1"/>
  <c r="F504" i="41"/>
  <c r="G504" i="41" s="1"/>
  <c r="H504" i="41" s="1"/>
  <c r="F533" i="41"/>
  <c r="G533" i="41" s="1"/>
  <c r="H533" i="41" s="1"/>
  <c r="D532" i="41"/>
  <c r="F532" i="41" s="1"/>
  <c r="F57" i="41"/>
  <c r="G57" i="41" s="1"/>
  <c r="H57" i="41" s="1"/>
  <c r="F65" i="41"/>
  <c r="G65" i="41" s="1"/>
  <c r="H65" i="41" s="1"/>
  <c r="F89" i="41"/>
  <c r="G89" i="41" s="1"/>
  <c r="H89" i="41" s="1"/>
  <c r="F107" i="41"/>
  <c r="G107" i="41" s="1"/>
  <c r="H107" i="41" s="1"/>
  <c r="F135" i="41"/>
  <c r="H141" i="41"/>
  <c r="F160" i="41"/>
  <c r="G160" i="41" s="1"/>
  <c r="H160" i="41" s="1"/>
  <c r="D159" i="41"/>
  <c r="D173" i="41"/>
  <c r="F206" i="41"/>
  <c r="G206" i="41" s="1"/>
  <c r="H206" i="41" s="1"/>
  <c r="G212" i="41"/>
  <c r="C215" i="41"/>
  <c r="D255" i="41"/>
  <c r="F255" i="41" s="1"/>
  <c r="F267" i="41"/>
  <c r="G332" i="41"/>
  <c r="H332" i="41" s="1"/>
  <c r="F384" i="41"/>
  <c r="G384" i="41" s="1"/>
  <c r="H384" i="41" s="1"/>
  <c r="C414" i="41"/>
  <c r="F435" i="41"/>
  <c r="G435" i="41" s="1"/>
  <c r="F463" i="41"/>
  <c r="C501" i="41"/>
  <c r="E508" i="41"/>
  <c r="F98" i="41"/>
  <c r="F120" i="41"/>
  <c r="G120" i="41" s="1"/>
  <c r="H120" i="41" s="1"/>
  <c r="F136" i="41"/>
  <c r="G136" i="41" s="1"/>
  <c r="H136" i="41" s="1"/>
  <c r="F141" i="41"/>
  <c r="G141" i="41" s="1"/>
  <c r="F157" i="41"/>
  <c r="G157" i="41" s="1"/>
  <c r="H157" i="41" s="1"/>
  <c r="F184" i="41"/>
  <c r="G184" i="41" s="1"/>
  <c r="E215" i="41"/>
  <c r="F222" i="41"/>
  <c r="G222" i="41" s="1"/>
  <c r="F249" i="41"/>
  <c r="G249" i="41" s="1"/>
  <c r="H249" i="41" s="1"/>
  <c r="E283" i="41"/>
  <c r="E296" i="41"/>
  <c r="F317" i="41"/>
  <c r="G317" i="41" s="1"/>
  <c r="H317" i="41" s="1"/>
  <c r="E389" i="41"/>
  <c r="F412" i="41"/>
  <c r="F430" i="41"/>
  <c r="G430" i="41" s="1"/>
  <c r="H430" i="41" s="1"/>
  <c r="F464" i="41"/>
  <c r="G464" i="41" s="1"/>
  <c r="H464" i="41" s="1"/>
  <c r="F476" i="41"/>
  <c r="G476" i="41" s="1"/>
  <c r="H476" i="41" s="1"/>
  <c r="F514" i="41"/>
  <c r="E173" i="41"/>
  <c r="F174" i="41"/>
  <c r="G174" i="41" s="1"/>
  <c r="H174" i="41" s="1"/>
  <c r="F188" i="41"/>
  <c r="G188" i="41" s="1"/>
  <c r="H188" i="41" s="1"/>
  <c r="D187" i="41"/>
  <c r="F307" i="41"/>
  <c r="G307" i="41" s="1"/>
  <c r="H307" i="41" s="1"/>
  <c r="D306" i="41"/>
  <c r="F306" i="41" s="1"/>
  <c r="C322" i="41"/>
  <c r="G412" i="41"/>
  <c r="H412" i="41" s="1"/>
  <c r="G448" i="41"/>
  <c r="H448" i="41" s="1"/>
  <c r="C48" i="41"/>
  <c r="H179" i="41"/>
  <c r="H212" i="41"/>
  <c r="G281" i="41"/>
  <c r="H282" i="41"/>
  <c r="H281" i="41" s="1"/>
  <c r="F299" i="41"/>
  <c r="G299" i="41" s="1"/>
  <c r="H299" i="41" s="1"/>
  <c r="D296" i="41"/>
  <c r="C463" i="41"/>
  <c r="C532" i="41"/>
  <c r="C200" i="41"/>
  <c r="H252" i="41"/>
  <c r="E270" i="41"/>
  <c r="F270" i="41" s="1"/>
  <c r="F276" i="41"/>
  <c r="G276" i="41" s="1"/>
  <c r="H276" i="41" s="1"/>
  <c r="G306" i="41"/>
  <c r="H306" i="41" s="1"/>
  <c r="C447" i="41"/>
  <c r="C486" i="41"/>
  <c r="C491" i="41"/>
  <c r="E501" i="41"/>
  <c r="F502" i="41"/>
  <c r="G502" i="41" s="1"/>
  <c r="H502" i="41" s="1"/>
  <c r="E525" i="41"/>
  <c r="F525" i="41" s="1"/>
  <c r="G525" i="41" s="1"/>
  <c r="H525" i="41" s="1"/>
  <c r="F526" i="41"/>
  <c r="G526" i="41" s="1"/>
  <c r="H526" i="41" s="1"/>
  <c r="D119" i="41"/>
  <c r="F124" i="41"/>
  <c r="G124" i="41" s="1"/>
  <c r="H124" i="41" s="1"/>
  <c r="C135" i="41"/>
  <c r="H184" i="41"/>
  <c r="C173" i="41"/>
  <c r="G366" i="41"/>
  <c r="H366" i="41" s="1"/>
  <c r="G392" i="41"/>
  <c r="H392" i="41" s="1"/>
  <c r="C389" i="41"/>
  <c r="C429" i="41"/>
  <c r="F450" i="41"/>
  <c r="G450" i="41" s="1"/>
  <c r="H450" i="41" s="1"/>
  <c r="D447" i="41"/>
  <c r="F447" i="41" s="1"/>
  <c r="H39" i="41"/>
  <c r="G44" i="41"/>
  <c r="G49" i="41"/>
  <c r="H49" i="41" s="1"/>
  <c r="G73" i="41"/>
  <c r="H73" i="41" s="1"/>
  <c r="G152" i="41"/>
  <c r="H152" i="41" s="1"/>
  <c r="G165" i="41"/>
  <c r="H165" i="41" s="1"/>
  <c r="H222" i="41"/>
  <c r="G234" i="41"/>
  <c r="H234" i="41" s="1"/>
  <c r="G237" i="41"/>
  <c r="G244" i="41"/>
  <c r="H244" i="41" s="1"/>
  <c r="G267" i="41"/>
  <c r="H267" i="41"/>
  <c r="H284" i="41"/>
  <c r="C296" i="41"/>
  <c r="G304" i="41"/>
  <c r="H304" i="41" s="1"/>
  <c r="F323" i="41"/>
  <c r="G323" i="41" s="1"/>
  <c r="H323" i="41" s="1"/>
  <c r="D322" i="41"/>
  <c r="F322" i="41" s="1"/>
  <c r="H356" i="41"/>
  <c r="C361" i="41"/>
  <c r="G390" i="41"/>
  <c r="H390" i="41" s="1"/>
  <c r="H415" i="41"/>
  <c r="G417" i="41"/>
  <c r="H417" i="41" s="1"/>
  <c r="H435" i="41"/>
  <c r="D9" i="41"/>
  <c r="C9" i="41"/>
  <c r="G10" i="41"/>
  <c r="G98" i="41"/>
  <c r="H98" i="41" s="1"/>
  <c r="H97" i="41"/>
  <c r="F113" i="41"/>
  <c r="G113" i="41" s="1"/>
  <c r="H113" i="41" s="1"/>
  <c r="D43" i="41"/>
  <c r="C146" i="41"/>
  <c r="C255" i="41"/>
  <c r="G264" i="41"/>
  <c r="H264" i="41" s="1"/>
  <c r="F284" i="41"/>
  <c r="G284" i="41" s="1"/>
  <c r="D283" i="41"/>
  <c r="F283" i="41" s="1"/>
  <c r="H294" i="41"/>
  <c r="H293" i="41" s="1"/>
  <c r="G325" i="41"/>
  <c r="H325" i="41" s="1"/>
  <c r="F337" i="41"/>
  <c r="G340" i="41"/>
  <c r="H340" i="41" s="1"/>
  <c r="D361" i="41"/>
  <c r="F361" i="41" s="1"/>
  <c r="G373" i="41"/>
  <c r="H373" i="41" s="1"/>
  <c r="E376" i="41"/>
  <c r="D389" i="41"/>
  <c r="G398" i="41"/>
  <c r="H398" i="41" s="1"/>
  <c r="E400" i="41"/>
  <c r="F401" i="41"/>
  <c r="G401" i="41" s="1"/>
  <c r="H401" i="41" s="1"/>
  <c r="D400" i="41"/>
  <c r="D414" i="41"/>
  <c r="G433" i="41"/>
  <c r="H433" i="41" s="1"/>
  <c r="G443" i="41"/>
  <c r="H443" i="41" s="1"/>
  <c r="G509" i="41"/>
  <c r="H509" i="41" s="1"/>
  <c r="H10" i="41"/>
  <c r="G105" i="41"/>
  <c r="H105" i="41" s="1"/>
  <c r="G133" i="41"/>
  <c r="H133" i="41" s="1"/>
  <c r="F132" i="41"/>
  <c r="G132" i="41" s="1"/>
  <c r="H132" i="41" s="1"/>
  <c r="F147" i="41"/>
  <c r="G147" i="41" s="1"/>
  <c r="H147" i="41" s="1"/>
  <c r="D146" i="41"/>
  <c r="F146" i="41" s="1"/>
  <c r="C159" i="41"/>
  <c r="G192" i="41"/>
  <c r="H192" i="41" s="1"/>
  <c r="F197" i="41"/>
  <c r="G197" i="41" s="1"/>
  <c r="H197" i="41" s="1"/>
  <c r="F310" i="41"/>
  <c r="G310" i="41" s="1"/>
  <c r="H310" i="41" s="1"/>
  <c r="C336" i="41"/>
  <c r="G337" i="41"/>
  <c r="H337" i="41" s="1"/>
  <c r="C348" i="41"/>
  <c r="F377" i="41"/>
  <c r="G377" i="41" s="1"/>
  <c r="H377" i="41" s="1"/>
  <c r="C400" i="41"/>
  <c r="E414" i="41"/>
  <c r="C496" i="41"/>
  <c r="D501" i="41"/>
  <c r="F508" i="41"/>
  <c r="G508" i="41" s="1"/>
  <c r="H508" i="41" s="1"/>
  <c r="C270" i="41"/>
  <c r="G288" i="41"/>
  <c r="H288" i="41" s="1"/>
  <c r="G346" i="41"/>
  <c r="H346" i="41" s="1"/>
  <c r="F348" i="41"/>
  <c r="G349" i="41"/>
  <c r="H349" i="41" s="1"/>
  <c r="G405" i="41"/>
  <c r="H405" i="41" s="1"/>
  <c r="G469" i="41"/>
  <c r="H469" i="41" s="1"/>
  <c r="F487" i="41"/>
  <c r="G487" i="41" s="1"/>
  <c r="H487" i="41" s="1"/>
  <c r="D486" i="41"/>
  <c r="F486" i="41" s="1"/>
  <c r="F513" i="41"/>
  <c r="G513" i="41" s="1"/>
  <c r="H513" i="41" s="1"/>
  <c r="G514" i="41"/>
  <c r="H514" i="41" s="1"/>
  <c r="F215" i="41" l="1"/>
  <c r="G215" i="41" s="1"/>
  <c r="H215" i="41" s="1"/>
  <c r="F43" i="41"/>
  <c r="F173" i="41"/>
  <c r="F336" i="41"/>
  <c r="G336" i="41" s="1"/>
  <c r="H336" i="41" s="1"/>
  <c r="F389" i="41"/>
  <c r="G283" i="41"/>
  <c r="H283" i="41" s="1"/>
  <c r="E37" i="41"/>
  <c r="G236" i="41"/>
  <c r="H236" i="41" s="1"/>
  <c r="F187" i="41"/>
  <c r="G187" i="41" s="1"/>
  <c r="H187" i="41" s="1"/>
  <c r="E295" i="41"/>
  <c r="E462" i="41"/>
  <c r="F159" i="41"/>
  <c r="G159" i="41" s="1"/>
  <c r="H159" i="41" s="1"/>
  <c r="C8" i="41"/>
  <c r="G361" i="41"/>
  <c r="H361" i="41" s="1"/>
  <c r="G491" i="41"/>
  <c r="H491" i="41" s="1"/>
  <c r="G447" i="41"/>
  <c r="H447" i="41" s="1"/>
  <c r="G200" i="41"/>
  <c r="H200" i="41" s="1"/>
  <c r="G255" i="41"/>
  <c r="H255" i="41" s="1"/>
  <c r="D8" i="41"/>
  <c r="F9" i="41"/>
  <c r="G9" i="41" s="1"/>
  <c r="H9" i="41" s="1"/>
  <c r="H44" i="41"/>
  <c r="G429" i="41"/>
  <c r="H429" i="41" s="1"/>
  <c r="G135" i="41"/>
  <c r="H135" i="41" s="1"/>
  <c r="F119" i="41"/>
  <c r="G119" i="41" s="1"/>
  <c r="H119" i="41" s="1"/>
  <c r="D37" i="41"/>
  <c r="G486" i="41"/>
  <c r="H486" i="41" s="1"/>
  <c r="G532" i="41"/>
  <c r="H532" i="41"/>
  <c r="G463" i="41"/>
  <c r="H463" i="41"/>
  <c r="C462" i="41"/>
  <c r="F296" i="41"/>
  <c r="G296" i="41" s="1"/>
  <c r="H296" i="41" s="1"/>
  <c r="D295" i="41"/>
  <c r="F501" i="41"/>
  <c r="G501" i="41" s="1"/>
  <c r="H501" i="41" s="1"/>
  <c r="G348" i="41"/>
  <c r="H348" i="41" s="1"/>
  <c r="F414" i="41"/>
  <c r="G414" i="41" s="1"/>
  <c r="H414" i="41" s="1"/>
  <c r="G146" i="41"/>
  <c r="H146" i="41" s="1"/>
  <c r="C295" i="41"/>
  <c r="H237" i="41"/>
  <c r="G389" i="41"/>
  <c r="H389" i="41" s="1"/>
  <c r="G270" i="41"/>
  <c r="H270" i="41"/>
  <c r="G496" i="41"/>
  <c r="H496" i="41" s="1"/>
  <c r="D462" i="41"/>
  <c r="F462" i="41" s="1"/>
  <c r="F400" i="41"/>
  <c r="G400" i="41" s="1"/>
  <c r="H400" i="41" s="1"/>
  <c r="F376" i="41"/>
  <c r="G376" i="41" s="1"/>
  <c r="H376" i="41" s="1"/>
  <c r="G173" i="41"/>
  <c r="H173" i="41" s="1"/>
  <c r="G48" i="41"/>
  <c r="G43" i="41" s="1"/>
  <c r="C43" i="41"/>
  <c r="C38" i="41" s="1"/>
  <c r="G322" i="41"/>
  <c r="H322" i="41" s="1"/>
  <c r="H48" i="41" l="1"/>
  <c r="F295" i="41"/>
  <c r="G295" i="41" s="1"/>
  <c r="H295" i="41" s="1"/>
  <c r="E536" i="41"/>
  <c r="F37" i="41"/>
  <c r="D536" i="41"/>
  <c r="F8" i="41"/>
  <c r="G8" i="41" s="1"/>
  <c r="H8" i="41" s="1"/>
  <c r="C37" i="41"/>
  <c r="G38" i="41"/>
  <c r="H38" i="41" s="1"/>
  <c r="H43" i="41"/>
  <c r="G462" i="41"/>
  <c r="H462" i="41" s="1"/>
  <c r="F536" i="41" l="1"/>
  <c r="G37" i="41"/>
  <c r="H37" i="41" s="1"/>
  <c r="C536" i="41"/>
  <c r="G536" i="41" l="1"/>
  <c r="H536" i="41" s="1"/>
  <c r="F537" i="41" l="1"/>
</calcChain>
</file>

<file path=xl/sharedStrings.xml><?xml version="1.0" encoding="utf-8"?>
<sst xmlns="http://schemas.openxmlformats.org/spreadsheetml/2006/main" count="748" uniqueCount="332">
  <si>
    <t>SURAT PERNYATAAN TANGGUNG JAWAB</t>
  </si>
  <si>
    <t xml:space="preserve">Nomor : </t>
  </si>
  <si>
    <t>1.</t>
  </si>
  <si>
    <t>Nama Satker BLU</t>
  </si>
  <si>
    <t>: Politeknik Kesehatan Depkes Semarang</t>
  </si>
  <si>
    <t>2.</t>
  </si>
  <si>
    <t>Kode Satker BLU</t>
  </si>
  <si>
    <t>: 632242</t>
  </si>
  <si>
    <t>3.</t>
  </si>
  <si>
    <t>Tanggal/No. DIPA BLU</t>
  </si>
  <si>
    <t>4.</t>
  </si>
  <si>
    <t>No</t>
  </si>
  <si>
    <t xml:space="preserve">Penerima </t>
  </si>
  <si>
    <t>Uraian</t>
  </si>
  <si>
    <t>Bukti</t>
  </si>
  <si>
    <t>Jumlah</t>
  </si>
  <si>
    <t>Tanggal</t>
  </si>
  <si>
    <t>Nomor</t>
  </si>
  <si>
    <t>Demikian Surat pernyataan ini dibuat dengan sebenarnya.</t>
  </si>
  <si>
    <t>Klasifikasi Anggaran</t>
  </si>
  <si>
    <t>Yang bertanda tangan di bawah ini Kuasa Pengguna Anggaran Politeknik Kesehatan Semarang, menyatakan bahwa saya bertanggung jawab secara formal dan material atas segala pengeluaran yang telah dibayar lunas oleh Bendahara Pengeluaran kepada yang berhak menerima serta kebenaran perhitungan dan setoran pajak yang telah dipungut atas pembayaran tersebut dengan perincian sebagai berikut :</t>
  </si>
  <si>
    <t>Akun</t>
  </si>
  <si>
    <t>Pajak yang dipungut Bendahara Pengeluaran</t>
  </si>
  <si>
    <t>PPN</t>
  </si>
  <si>
    <t>PPh</t>
  </si>
  <si>
    <t>Bukti-bukti pengeluaran anggaran dan asli setoran (SSP/BPN) tersebut disimpan oleh Pengguna Anggaran/Kuasa Pengguna Anggaran untuk kelengkapan administrasi  dan pemeriksaan aparat pengawasan fungsional</t>
  </si>
  <si>
    <t>Pejabat Pembuat Komitmen</t>
  </si>
  <si>
    <t xml:space="preserve">Bendahara Pengeluaran </t>
  </si>
  <si>
    <t>Wahyu Dwi Nuryanti, A.Md</t>
  </si>
  <si>
    <t>NIP. 19861204 2014022002</t>
  </si>
  <si>
    <t>Jeffri Ardiyanto, M.App.Sc</t>
  </si>
  <si>
    <t>NIP. 19730614 1995031001</t>
  </si>
  <si>
    <t>: 12 NOPEMBER 2019 NO. DIPA 024.12.2.632242/2020</t>
  </si>
  <si>
    <t>JUMLAH</t>
  </si>
  <si>
    <t>; 01/01/024.12.10 / 5034.501.001.053.525119. ( AB )</t>
  </si>
  <si>
    <t>DKK BANYUNAS</t>
  </si>
  <si>
    <t>Bayar Praktek Klinik Keperawatan Keluarga dan Gerontik di Puskesmas Wilayah Dinas Jesehatan Kabupaten Banyumas Mhs TK.III ABC Smt VI Tahun Akademik 2019 / 2020 Prodi D.III Keperawatan Purwokerto Poltekkes Kemenkes Semarang pelaksanaan Tgl. 10 Pebruari s/d 22 Pebruari 2020</t>
  </si>
  <si>
    <t>Bayar Praktek Klinik Keperawatan Keluarga dan Gerontik di Pusat Santunan Lansia Sudagarn Banyumas Mhs TK.III ABC Smt VI Tahun Akademik 2019 / 2020 Prodi D.III Keperawatan Purwokerto Poltekkes Kemenkes Semarang pelaksanaan Tgl. 10 Pebruari s/d 15 Pebruari 2020</t>
  </si>
  <si>
    <t>RSUD MARGONO SOEKARJO PURWOKERTO</t>
  </si>
  <si>
    <t>DINAS SOSIAL PROPINSI JATENG</t>
  </si>
  <si>
    <t>Bayar Praktek Klinik Keperawatan Gadar, Kritis dan Peripoperatif di RSUD Margono Soekarjo Purwokerto Mhs TK.III ABC Smt VI Tahun Akademik 2019 / 2020 Prodi D.III Keperawatan Purwokerto Poltekkes Kemenkes Semarang pelaksanaan Tgl. 3 Pebruari s/d 14 Maret 2020</t>
  </si>
  <si>
    <t>RSUD PURBALINGGA</t>
  </si>
  <si>
    <t>Bayar Praktek Klinik Keperawatan Gadar, Kritis dan Peripoperatif di RSUD Purbalingga Mhs TK.III ABC Smt VI Tahun Akademik 2019 / 2020 Prodi D.III Keperawatan Purwokerto Poltekkes Kemenkes Semarang pelaksanaan Tgl. 3 Pebruari s/d 16 Maret 2020</t>
  </si>
  <si>
    <t>Bayar Praktek Klinik Keperawatan Gadar, Kritis dan Peripoperatif di RSUD Banyumas Mhs TK.III ABC Smt VI Tahun Akademik 2019 / 2020 Prodi D.III Keperawatan Purwokerto Poltekkes Kemenkes Semarang pelaksanaan Tgl. 3 Pebruari s/d 14 Maret 2020</t>
  </si>
  <si>
    <t>RSUD BANYUMAS</t>
  </si>
  <si>
    <t>RSUD AJIBARANG</t>
  </si>
  <si>
    <t>Bayar Praktek Klinik Keperawatan Gadar, Kritis dan Peripoperatif di RSUD Ajibarang Mhs TK.III ABC Smt VI Tahun Akademik 2019 / 2020 Prodi D.III Keperawatan Purwokerto Poltekkes Kemenkes Semarang pelaksanaan Tgl. 3 Pebruari s/d 14 Maret 2020</t>
  </si>
  <si>
    <t>RSU EMANUEL PURWOREJO KLAMPOK BANJARNEGARA</t>
  </si>
  <si>
    <t>Bayar Praktek Klinik Keperawatan Gadar, Kritis dan Perioperatif di RSU Emanuel Purworejo Klampok Banjarnegara Mhs TK.III ABC Smt VI Tahun Akademik 2019 / 2020 Prodi D.III Keperawatan Purwokerto Poltekkes Kemenkes Semarang pelaksanaan Tgl. 3 Pebruari s/d 14 Maret 2020</t>
  </si>
  <si>
    <t>Bulan November 2020</t>
  </si>
  <si>
    <t>SPJ</t>
  </si>
  <si>
    <t>73 D.III Purwokerto</t>
  </si>
  <si>
    <t>KODE/AKUN</t>
  </si>
  <si>
    <t>KETERANGAN</t>
  </si>
  <si>
    <t>PAGU</t>
  </si>
  <si>
    <t>S/D BULAN</t>
  </si>
  <si>
    <t>BULAN INI</t>
  </si>
  <si>
    <t>SISA</t>
  </si>
  <si>
    <t>% SERAPAN</t>
  </si>
  <si>
    <t>LALU</t>
  </si>
  <si>
    <t>052</t>
  </si>
  <si>
    <t>AA</t>
  </si>
  <si>
    <t>AB</t>
  </si>
  <si>
    <t>Pembinaan dan Pengelolaan Pendidikan Tinggi</t>
  </si>
  <si>
    <t>5034.501.001</t>
  </si>
  <si>
    <t>Mahasiswa yang dididik pada Jurusan Keperawatan</t>
  </si>
  <si>
    <t>051</t>
  </si>
  <si>
    <t>Pelaksanaan Persiapan</t>
  </si>
  <si>
    <t>A</t>
  </si>
  <si>
    <t>Jurusan Keperawatan</t>
  </si>
  <si>
    <t>525112</t>
  </si>
  <si>
    <t xml:space="preserve">Belanja Barang                                                                                                                                                                                                                                            </t>
  </si>
  <si>
    <t>Bantuan Kuota Internet Mahasiswa</t>
  </si>
  <si>
    <t>Penggandaan dan Penjilidan buku panduan KTI D3</t>
  </si>
  <si>
    <t>Penggandaan dan Penjilidan buku panduan Skripsi</t>
  </si>
  <si>
    <t>Penggandaan dan Penjilidan buku panduan KIN Ners</t>
  </si>
  <si>
    <t>Penggandaan dan Penjilidan buku panduan Jurusan</t>
  </si>
  <si>
    <t>Penggandaan materi Workshop</t>
  </si>
  <si>
    <t>Penggandaan dan Penjilidan Modul untuk ISBN</t>
  </si>
  <si>
    <t>Konsumsi Workshop (Persiapan/Reviu Kurikulum, Evaluasi Kurikulum, Persiapan Pembelajaran, Persiapan Pra Klinik, Persiapan ReAkreditasi)</t>
  </si>
  <si>
    <t>525113</t>
  </si>
  <si>
    <t xml:space="preserve">Belanja Jasa  </t>
  </si>
  <si>
    <t>Narasumber Workshop  (Persiapan/Reviu Kurikulum, Evaluasi Kurikulum, Persiapan Pembelajaran, Persiapan Pra Klinik, Persiapan ReAkreditasi)</t>
  </si>
  <si>
    <t xml:space="preserve"> 525115 </t>
  </si>
  <si>
    <t xml:space="preserve">Belanja Perjalanan     </t>
  </si>
  <si>
    <t>Transport Peserta Workshop (Persiapan/Reviu Kurikulum, Evaluasi Kurikulum, Persiapan Pembelajaran, Persiapan Pra Klinik, Persiapan ReAkreditasi)</t>
  </si>
  <si>
    <t xml:space="preserve"> Uang harian fullbord Peserta Workshop (Persiapan/Reviu Kurikulum, Evaluasi Kurikulum, Persiapan Pembelajaran, Persiapan Pra Klinik, Persiapan ReAkreditasi)</t>
  </si>
  <si>
    <t>525119</t>
  </si>
  <si>
    <t>Belanja Penyediaan Barang dan Jasa BLU Lainnya</t>
  </si>
  <si>
    <t>Bahan praktek laboratorium Prodi Keperawatan Semarang</t>
  </si>
  <si>
    <t xml:space="preserve">Bahan praktek laboratorium Prodi Keperawatan Purwokerto     </t>
  </si>
  <si>
    <t>Bahan praktek laboratorium Prodi Keperawatan Pekalongan</t>
  </si>
  <si>
    <t xml:space="preserve">Bahan praktek laboratorium Prodi Keperawatan Blora </t>
  </si>
  <si>
    <t>Bahan praktek laboratorium Prodi Keperawatan Magelang</t>
  </si>
  <si>
    <t xml:space="preserve">Bahan praktek laboratorium Prodi Keperawatan Tegal  </t>
  </si>
  <si>
    <t xml:space="preserve">Bahan prektek laboratorium Prodi Keperawatan Kelas Kendal </t>
  </si>
  <si>
    <t xml:space="preserve">     537115</t>
  </si>
  <si>
    <t>Belanja Modal Fisik Lainnya</t>
  </si>
  <si>
    <t/>
  </si>
  <si>
    <t xml:space="preserve">    - CCTV Indoor dan Server</t>
  </si>
  <si>
    <t xml:space="preserve">    - AC 2 PK</t>
  </si>
  <si>
    <t xml:space="preserve">    - Sound System</t>
  </si>
  <si>
    <t xml:space="preserve">    - Laptop</t>
  </si>
  <si>
    <t>Pembelajaran  Teori dan Pratikum</t>
  </si>
  <si>
    <t>Manajemen Jurusan Keperawatan</t>
  </si>
  <si>
    <t xml:space="preserve">Belanja Barang </t>
  </si>
  <si>
    <t>Konsumsi Dosen Tamu</t>
  </si>
  <si>
    <t xml:space="preserve">Belanja Jasa </t>
  </si>
  <si>
    <t>Narasumber Dosen Tamu</t>
  </si>
  <si>
    <t xml:space="preserve">Belanja Penyediaan Barang dan Jasa BLU Lainnya   </t>
  </si>
  <si>
    <t>Pemenuhan Kompetensi IT</t>
  </si>
  <si>
    <t>Honor narasumber IT</t>
  </si>
  <si>
    <t>Honor koreksi soal IT</t>
  </si>
  <si>
    <t>Penggandaan Sertifikat</t>
  </si>
  <si>
    <t>BIAYA PEMENUHAN KOMPETENSI SERTIFIKASI KEAHLIAN (BTCLS)</t>
  </si>
  <si>
    <t xml:space="preserve">D-III Keperawatan Semarang    </t>
  </si>
  <si>
    <t>Honor Narasumber BTCLS</t>
  </si>
  <si>
    <t>Sewa (Sound, Kursi, Gedung, Alat , Spanduk, Backdrop) BTCLS</t>
  </si>
  <si>
    <t>Penginapan Narasumber BTCLS</t>
  </si>
  <si>
    <t>Transport Narasumber BTCLS</t>
  </si>
  <si>
    <t>Penggandaan sertifikat BTCLS</t>
  </si>
  <si>
    <t>Konsumsi BTCLS</t>
  </si>
  <si>
    <t>Penggandaan Modul BTCLS</t>
  </si>
  <si>
    <t xml:space="preserve">D-III Keperawatan Purwokerto   </t>
  </si>
  <si>
    <t xml:space="preserve">D-III Keperawatan Pekalongan </t>
  </si>
  <si>
    <t xml:space="preserve">D-III Keperawatan Blora         </t>
  </si>
  <si>
    <t xml:space="preserve">D-III Keperawatan Magelang  </t>
  </si>
  <si>
    <t>D-IV Keperawatan Semarang</t>
  </si>
  <si>
    <t xml:space="preserve">D-IV Keperawatan Magelang  </t>
  </si>
  <si>
    <t>D-III Keperawatan Tegal</t>
  </si>
  <si>
    <t>Biaya pemenuhan Kompetensi Profesi Ners</t>
  </si>
  <si>
    <t>Honor narasumbr PPI</t>
  </si>
  <si>
    <t>Transport narasumber PPI</t>
  </si>
  <si>
    <t>Sewa alat PPI</t>
  </si>
  <si>
    <t>Penggandaan modul PPI</t>
  </si>
  <si>
    <t>Penggandaan sertifikat PPI</t>
  </si>
  <si>
    <t>Prodi D.III Keperawatan Semarang</t>
  </si>
  <si>
    <t>Penggandaan dan Penjilidan modul mata ajar</t>
  </si>
  <si>
    <t>Penggandaan dan Penjilidan buku panduan praktek</t>
  </si>
  <si>
    <t>Penggandaan RPS dan Kontrak Belajar</t>
  </si>
  <si>
    <t xml:space="preserve">Honor DTT pembuatan soal </t>
  </si>
  <si>
    <t>Honor Dosen Tamu</t>
  </si>
  <si>
    <t>Honor Dosen tidak tetap</t>
  </si>
  <si>
    <t>Honor koreksi lembar jawab</t>
  </si>
  <si>
    <t>Honor Dosen Tamu TO Ukom</t>
  </si>
  <si>
    <t>Honor Pembuatan TO Ukom</t>
  </si>
  <si>
    <t>Honor Koreksi TO Ukom</t>
  </si>
  <si>
    <t>525115</t>
  </si>
  <si>
    <t xml:space="preserve">Belanja Perjalanan </t>
  </si>
  <si>
    <t>Transport Dosen Tamu</t>
  </si>
  <si>
    <t>Transport  Dosen tidak tetap</t>
  </si>
  <si>
    <t>Prodi D.III Keperawatan Purwokerto</t>
  </si>
  <si>
    <t>Konsumsi rapat pembelajaran PBM tingkat Prodi</t>
  </si>
  <si>
    <t>AC)</t>
  </si>
  <si>
    <t>AD)</t>
  </si>
  <si>
    <t>Konsumsi Rapat Pembelajaran PBM Tingkat Prodi</t>
  </si>
  <si>
    <t>AE)</t>
  </si>
  <si>
    <t>AF)</t>
  </si>
  <si>
    <t>AJ)</t>
  </si>
  <si>
    <t>Honor narasumber kegiatan pra klinik</t>
  </si>
  <si>
    <t>AK)</t>
  </si>
  <si>
    <t xml:space="preserve">Profesi Ners   </t>
  </si>
  <si>
    <t xml:space="preserve">Penggandaan instrumen ujian/evaluasi </t>
  </si>
  <si>
    <t>Penggandaan materi EBP</t>
  </si>
  <si>
    <t xml:space="preserve"> Penggandaan materi pra klinik</t>
  </si>
  <si>
    <t xml:space="preserve">Penggandaan buku monitoring praktek profesi </t>
  </si>
  <si>
    <t>Penggandaan buku panduan praktek profesi</t>
  </si>
  <si>
    <t>Honor pembuatan soal matrikulasi</t>
  </si>
  <si>
    <t xml:space="preserve">Honor koreksi matrikulasi </t>
  </si>
  <si>
    <t xml:space="preserve">Honor DTT pengkayaan materi </t>
  </si>
  <si>
    <t>Honor DTT Panum dan OSCA</t>
  </si>
  <si>
    <t>Honor dosen tamu Panel Expert</t>
  </si>
  <si>
    <t>honor dosen tamu EBP</t>
  </si>
  <si>
    <t>Honor dosen tamu Phanum, DRK, OSCA</t>
  </si>
  <si>
    <t>Honor dosen tamu pengembangan karakter</t>
  </si>
  <si>
    <t>Honor Koreksi Soal Panum dan OSCA</t>
  </si>
  <si>
    <t>Honor dosen tamu TO Ukom</t>
  </si>
  <si>
    <t>Honor pembuatan TO Ukom</t>
  </si>
  <si>
    <t xml:space="preserve"> Transport dosen tamu Panel Expert</t>
  </si>
  <si>
    <t>AL)</t>
  </si>
  <si>
    <t xml:space="preserve">D-IV Keperawatan Semarang Alih Jenjang  </t>
  </si>
  <si>
    <t>AN)</t>
  </si>
  <si>
    <t xml:space="preserve">DIII Keperawatan Semarang Kelas RPL NON PNS                                                                                                                                                                                                               </t>
  </si>
  <si>
    <t>Fotocopy Materi Assesment</t>
  </si>
  <si>
    <t>AO)</t>
  </si>
  <si>
    <t xml:space="preserve">DIII Keperawatan Purwokerto Kelas RPL NON PNS                                                                                                                                                                                                               </t>
  </si>
  <si>
    <t>Konsumsi Rapat Persiapan Assesment RPL</t>
  </si>
  <si>
    <t>Konsumsi Pelaksanaan Assesment (Ujian Tulis, Interview, Osce)</t>
  </si>
  <si>
    <t>Konsumsi persiapan dan evaluasi PBM</t>
  </si>
  <si>
    <t>AS)</t>
  </si>
  <si>
    <t xml:space="preserve">Prodi D-III Keperawatan Tegal                                                    </t>
  </si>
  <si>
    <t>AT)</t>
  </si>
  <si>
    <t xml:space="preserve">Prodi DIII Keperawatan Kelas Kendal   </t>
  </si>
  <si>
    <t>053</t>
  </si>
  <si>
    <t>Praktek Kerja Lapangan</t>
  </si>
  <si>
    <t xml:space="preserve">   525113  </t>
  </si>
  <si>
    <t xml:space="preserve">Belanja Jasa   </t>
  </si>
  <si>
    <t>Honor Penguji Pencapaian Kompetensi TK III</t>
  </si>
  <si>
    <t>Belanja Perjalanan</t>
  </si>
  <si>
    <t>Transport (rapat koordinasi, penjajagan lahan) praktek klinik</t>
  </si>
  <si>
    <t>Transport Penyerahan dan Penarikan Praktek Klinik</t>
  </si>
  <si>
    <t xml:space="preserve"> Transport (bimbingan, evaluasi) Praktek Klinik</t>
  </si>
  <si>
    <t xml:space="preserve">Transport seminar Praktek Klinik  </t>
  </si>
  <si>
    <t xml:space="preserve">Belanja Penyediaan Barang dan Jasa BLU Lainnya </t>
  </si>
  <si>
    <t xml:space="preserve">Biaya lahan praktek TK III </t>
  </si>
  <si>
    <t>AB)</t>
  </si>
  <si>
    <t xml:space="preserve">D-III Keperawatan Purwokerto          </t>
  </si>
  <si>
    <t xml:space="preserve">Honor Penguji Pencapaian Kompetensi TK II  </t>
  </si>
  <si>
    <t xml:space="preserve"> Transport (rapat koordinasi, penjajagan lahan) Praktek </t>
  </si>
  <si>
    <t xml:space="preserve">Transport (bimbingan, evaluasi, seminar) Praktek Klinik </t>
  </si>
  <si>
    <t xml:space="preserve">Uang Harian (rapat koordinasi, penjajagan lahan) Praktek </t>
  </si>
  <si>
    <t xml:space="preserve">Uang Harian Penyerahan dan Penarikan Praktek Klinik  </t>
  </si>
  <si>
    <t xml:space="preserve">Uang harian (bimbingan, evaluasi, seminar) praktek klinik </t>
  </si>
  <si>
    <t xml:space="preserve">Biaya Lahan Praktek TK II </t>
  </si>
  <si>
    <t xml:space="preserve">Biaya Lahan Praktek TK III </t>
  </si>
  <si>
    <t xml:space="preserve">Konsumsi Rapat Persiapan Praktek Klinik </t>
  </si>
  <si>
    <t>Konsumsi Penyerahan dan Penarikan Praktek Klinik</t>
  </si>
  <si>
    <t xml:space="preserve">D-III Keperawatan Pekalongan     </t>
  </si>
  <si>
    <t xml:space="preserve">Honor Penguji Pencapaian Kompetensi III </t>
  </si>
  <si>
    <t xml:space="preserve">Transport (rapat koordinasi, penjajagan lahan) praktek klinik </t>
  </si>
  <si>
    <t>Uang harian rapat koordinasi,penjajakan lahan</t>
  </si>
  <si>
    <t>Uang harian penyerahan dan penarikan praktek klinik</t>
  </si>
  <si>
    <t xml:space="preserve">Biaya Lahan Praktek TK III  </t>
  </si>
  <si>
    <t xml:space="preserve">D-III Keperawatan Blora      </t>
  </si>
  <si>
    <t xml:space="preserve">Honor Penguji Pencapaian Kompetensi TK II     </t>
  </si>
  <si>
    <t xml:space="preserve">Transport (bimbingan, evaluasi, seminar) Praktek Klinik  </t>
  </si>
  <si>
    <t xml:space="preserve">Uang Harian (rapat koordinasi, penjajagan lahan) Praktek klinik                                                                                                                                               </t>
  </si>
  <si>
    <t xml:space="preserve">Uang Harian Penyerahan dan Penarikan Praktek Klinik </t>
  </si>
  <si>
    <t xml:space="preserve">Biaya lahan praktek TK III  </t>
  </si>
  <si>
    <t xml:space="preserve">D-III Keperawatan Magelang   </t>
  </si>
  <si>
    <t xml:space="preserve">Transport (rapat koordinasi, penjajagan lahan) praktek klinik  </t>
  </si>
  <si>
    <t xml:space="preserve">Transport Penyerahan dan Penarikan Praktek Klinik  </t>
  </si>
  <si>
    <t xml:space="preserve">Transport (bimbingan, evaluasi, seminar) Praktek Klinik   </t>
  </si>
  <si>
    <t xml:space="preserve">Biaya lahan praktek TK II </t>
  </si>
  <si>
    <t xml:space="preserve">Konsumsi Rapat Persiapan Praktek Klinik                                                                                                                                                                         </t>
  </si>
  <si>
    <t xml:space="preserve">Konsumsi Penyerahan dan Penarikan Praktek Klinik  </t>
  </si>
  <si>
    <t xml:space="preserve">D-IV Keperawatan Semarang                                                                                                                                                                                                                                 </t>
  </si>
  <si>
    <t xml:space="preserve">Honor Penguji Pencapaian Kompetensi TK III                                                                                                                                                            </t>
  </si>
  <si>
    <t xml:space="preserve">Honor Penguji Pencapaian Kompetensi TK IV </t>
  </si>
  <si>
    <t>Uang Harian Penyerahan dan Penarikan Praktek Klinik</t>
  </si>
  <si>
    <t>Uang harian (bimbingan, evaluasi, seminar) praktek klinik</t>
  </si>
  <si>
    <t xml:space="preserve">Biaya Lahan Praktek TK II  </t>
  </si>
  <si>
    <t>Biaya lahan praktek TK IV</t>
  </si>
  <si>
    <t xml:space="preserve">D-IV Keperawatan Magelang   </t>
  </si>
  <si>
    <t xml:space="preserve">Transport Penyerahan dan Penarikan Praktek Klinik                                                                                                                                                      </t>
  </si>
  <si>
    <t xml:space="preserve">Transport (bimbingan, evaluasi, seminar) Praktek Klinik                                                                                                                                                                             </t>
  </si>
  <si>
    <t xml:space="preserve">Konsumsi Rapat Persiapan Praktek Klinik  </t>
  </si>
  <si>
    <t xml:space="preserve">Profesi Ners  </t>
  </si>
  <si>
    <t>Honor Penguji Pencapaian Kompetensi</t>
  </si>
  <si>
    <t xml:space="preserve">Transport (rapat koordinasi, penjajagan lahan) Praktek </t>
  </si>
  <si>
    <t xml:space="preserve">Transport (bimbingan, evaluasi, seminar, DRK, EBP, menguji KIN, desiminasi) Praktek Klinik  </t>
  </si>
  <si>
    <t>Uang Harian (rapat koordinasi, penjajagan lahan) Praktek</t>
  </si>
  <si>
    <t xml:space="preserve">Uang harian (bimbingan, evaluasi, seminar, DRK, EBP, menguji KIN, desiminasi) praktek klinik  </t>
  </si>
  <si>
    <t>Biaya lahan praktek Ners</t>
  </si>
  <si>
    <t xml:space="preserve">D-IV Keperawatan Semarang Alih Jenjang                                                                                                                                                                                                                    </t>
  </si>
  <si>
    <t>Penggandaan instrumen penilaian ujian praktek klinik</t>
  </si>
  <si>
    <t xml:space="preserve">Honor Penguji Penilaian Pencapaian Kompetensi </t>
  </si>
  <si>
    <t xml:space="preserve">Transport Penyerahan dan Penarikan Praktek Klinik </t>
  </si>
  <si>
    <t xml:space="preserve">Uang Harian (rapat koordinasi, penjajagan lahan) Praktek                                                                                                                                                                              </t>
  </si>
  <si>
    <t xml:space="preserve"> Uang Harian Penyerahan dan Penarikan Praktek Klinik                                                                                                                                                             </t>
  </si>
  <si>
    <t xml:space="preserve">Uang harian (bimbingan, evaluasi, seminar) praktek klinik                                                                                                                                                                            </t>
  </si>
  <si>
    <t xml:space="preserve">Biaya lahan praktek </t>
  </si>
  <si>
    <t xml:space="preserve">DIII Keperawatan Semarang Kelas RPL NON PNS      </t>
  </si>
  <si>
    <t xml:space="preserve">Penggandaan instrumen penilaian ujian praktek klinik </t>
  </si>
  <si>
    <t>Honor Penguji Penilaian Pencapaian Kompetensi</t>
  </si>
  <si>
    <t xml:space="preserve">Transport supervisi kegiatan praktek klinik </t>
  </si>
  <si>
    <t xml:space="preserve">Biaya lahan praktek  </t>
  </si>
  <si>
    <t xml:space="preserve">DIII Keperawatan Purwokerto Kelas RPL NON PNS   </t>
  </si>
  <si>
    <t xml:space="preserve">Konsumsi rapat koordinasi praktek dan seminar klinik                                                                                                                                                              </t>
  </si>
  <si>
    <t xml:space="preserve"> Honor Penguji Penilaian Pencapaian Kompetensi                                                                                                                                                                </t>
  </si>
  <si>
    <t xml:space="preserve">Transport (rapat koordinasi, penjajagan lahan) Praktek                                                                                                                                                                              </t>
  </si>
  <si>
    <t xml:space="preserve">Transport (bimbingan, evaluasi, seminar) Praktek Klinik                                                                                                                                                                               </t>
  </si>
  <si>
    <t>Transport supervisi kegiatan praktek klinik</t>
  </si>
  <si>
    <t xml:space="preserve">Uang Harian (rapat koordinasi, penjajagan lahan) Praktek  </t>
  </si>
  <si>
    <t xml:space="preserve">Uang Harian Penyerahan dan Penarikan Praktek Klinik                                                                                                                                                          </t>
  </si>
  <si>
    <t xml:space="preserve">Konsumsi rapat koordinasi praktek klinik  </t>
  </si>
  <si>
    <t xml:space="preserve">Konsumsi penyerahan dan penarikan praktek klinik </t>
  </si>
  <si>
    <t>Prodi DIII Keperawatan Tegal</t>
  </si>
  <si>
    <t xml:space="preserve"> Transport Penyerahan dan Penarikan Praktek Klinik</t>
  </si>
  <si>
    <t>Transport (bimbingan, evaluasi, seminar) Praktek Klinik</t>
  </si>
  <si>
    <t xml:space="preserve">Uang Harian Penjajakan Praktek Lahan </t>
  </si>
  <si>
    <t xml:space="preserve">Uang harian (bimbingan, evaluasi, seminar) praktek klinik  </t>
  </si>
  <si>
    <t xml:space="preserve">Konsumsi Rapat Persiapan Praktek Klinik    </t>
  </si>
  <si>
    <t>054</t>
  </si>
  <si>
    <t xml:space="preserve">Pelaksanaan Ujian               </t>
  </si>
  <si>
    <t xml:space="preserve">   AA)</t>
  </si>
  <si>
    <t xml:space="preserve">D-III Keperawatan Semarang   </t>
  </si>
  <si>
    <t>Penggandaan (soal uji tulis, praktika lab)</t>
  </si>
  <si>
    <t>Penggandaan (lembar jawab, format penilaian praktika lab)</t>
  </si>
  <si>
    <t xml:space="preserve">penggandaan soal tryout lokal ukom </t>
  </si>
  <si>
    <t xml:space="preserve"> AB)  </t>
  </si>
  <si>
    <t>Konsumsi ujian proposal KTI</t>
  </si>
  <si>
    <t xml:space="preserve"> Konsumsi ujian sidang KTI </t>
  </si>
  <si>
    <t>Penggandaan soal tryout lokal ukom</t>
  </si>
  <si>
    <t xml:space="preserve">  AC)  </t>
  </si>
  <si>
    <t xml:space="preserve">D-III Keperawatan Pekalongan  </t>
  </si>
  <si>
    <t xml:space="preserve">     AD)</t>
  </si>
  <si>
    <t xml:space="preserve">D-III Keperawatan Blora        </t>
  </si>
  <si>
    <t xml:space="preserve">Konsumsi ujian proposal KTI  </t>
  </si>
  <si>
    <t>Konsumsi ujian sidang Kti</t>
  </si>
  <si>
    <t>Penggandaan (soal uji tulis praktika lab)</t>
  </si>
  <si>
    <t>Penggandaan soal try out lokal Ukom</t>
  </si>
  <si>
    <t xml:space="preserve">      AE)   </t>
  </si>
  <si>
    <t xml:space="preserve">D-III Keperawatan Magelang      </t>
  </si>
  <si>
    <t xml:space="preserve">Penggandaan soal tryout lokal ukom </t>
  </si>
  <si>
    <t xml:space="preserve">     AF)   </t>
  </si>
  <si>
    <t xml:space="preserve">D-IV Keperawatan Semarang   </t>
  </si>
  <si>
    <t xml:space="preserve">     AJ) </t>
  </si>
  <si>
    <t xml:space="preserve">  AK)  </t>
  </si>
  <si>
    <t xml:space="preserve">Profesi Ners     </t>
  </si>
  <si>
    <t>Penggandaan lembar penilaian ujian</t>
  </si>
  <si>
    <t xml:space="preserve">Honor Pembimbing Tugas Akhir (TA) </t>
  </si>
  <si>
    <t xml:space="preserve">Honor Penguji TA </t>
  </si>
  <si>
    <t xml:space="preserve">  AL) </t>
  </si>
  <si>
    <t xml:space="preserve"> AN)</t>
  </si>
  <si>
    <t xml:space="preserve">DIII Keperawatan Semarang Kelas RPL NON PNS       </t>
  </si>
  <si>
    <t xml:space="preserve">DIII Keperawatan Purwokerto Kelas RPL NON PNS     </t>
  </si>
  <si>
    <t xml:space="preserve">Konsumsi ujian sidang KTI  </t>
  </si>
  <si>
    <t xml:space="preserve">Prodi D-III Keperawatan Tegal    </t>
  </si>
  <si>
    <t xml:space="preserve">Konsumsi ujian sidang KTI   </t>
  </si>
  <si>
    <t xml:space="preserve">Prodi DIII Keperawatan Kelas Kendal     </t>
  </si>
  <si>
    <t>JUMLAH BLU</t>
  </si>
  <si>
    <t>PERSENTASE BLU</t>
  </si>
  <si>
    <t xml:space="preserve">Listrik </t>
  </si>
  <si>
    <t>Semarang, …………………………………………………2020</t>
  </si>
  <si>
    <t xml:space="preserve">Speedy  bulan  </t>
  </si>
  <si>
    <t>Ketua Jurusan Kep.Semarang</t>
  </si>
  <si>
    <t xml:space="preserve">PDAM  Bulan  </t>
  </si>
  <si>
    <t xml:space="preserve">Uang makan bulan </t>
  </si>
  <si>
    <t>Suharto,SPd,MN</t>
  </si>
  <si>
    <t>NIP.196605101986031001</t>
  </si>
  <si>
    <t>REALISASI ANGGARAN JURUSAN KEPERAWATAN (BLU)</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</si>
</sst>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_(* \(#,##0\);_(* &quot;-&quot;_);_(@_)"/>
    <numFmt numFmtId="43" formatCode="_(* #,##0.00_);_(* \(#,##0.00\);_(* &quot;-&quot;??_);_(@_)"/>
    <numFmt numFmtId="164" formatCode="_(* #,##0_);_(* \(#,##0\);_(* &quot;-&quot;??_);_(@_)"/>
    <numFmt numFmtId="165" formatCode="_-* #,##0_-;\-* #,##0_-;_-* &quot;-&quot;_-;_-@_-"/>
  </numFmts>
  <fonts count="23" x14ac:knownFonts="1">
    <font>
      <sz val="10"/>
      <name val="Arial"/>
      <charset val="1"/>
    </font>
    <font>
      <sz val="10"/>
      <name val="Arial"/>
      <family val="2"/>
    </font>
    <font>
      <b/>
      <u/>
      <sz val="11"/>
      <name val="Arial"/>
      <family val="2"/>
    </font>
    <font>
      <u/>
      <sz val="10"/>
      <name val="Arial"/>
      <family val="2"/>
    </font>
    <font>
      <sz val="11"/>
      <name val="Arial"/>
      <family val="2"/>
    </font>
    <font>
      <sz val="10"/>
      <name val="Arial"/>
      <charset val="1"/>
    </font>
    <font>
      <b/>
      <sz val="10"/>
      <color indexed="8"/>
      <name val="Calibri"/>
      <family val="2"/>
      <scheme val="minor"/>
    </font>
    <font>
      <sz val="10"/>
      <color indexed="8"/>
      <name val="Calibri"/>
      <family val="2"/>
      <scheme val="minor"/>
    </font>
    <font>
      <sz val="10"/>
      <name val="Calibri"/>
      <family val="2"/>
      <scheme val="minor"/>
    </font>
    <font>
      <b/>
      <sz val="10"/>
      <color rgb="FFFF0000"/>
      <name val="Calibri"/>
      <family val="2"/>
      <scheme val="minor"/>
    </font>
    <font>
      <sz val="10"/>
      <color rgb="FFFF0000"/>
      <name val="Calibri"/>
      <family val="2"/>
      <scheme val="minor"/>
    </font>
    <font>
      <b/>
      <sz val="10"/>
      <name val="Calibri"/>
      <family val="2"/>
      <scheme val="minor"/>
    </font>
    <font>
      <b/>
      <i/>
      <sz val="10"/>
      <color rgb="FFFF0000"/>
      <name val="Calibri"/>
      <family val="2"/>
      <scheme val="minor"/>
    </font>
    <font>
      <sz val="10"/>
      <color theme="1"/>
      <name val="Calibri"/>
      <family val="2"/>
      <scheme val="minor"/>
    </font>
    <font>
      <b/>
      <i/>
      <sz val="10"/>
      <name val="Calibri"/>
      <family val="2"/>
      <scheme val="minor"/>
    </font>
    <font>
      <i/>
      <sz val="10"/>
      <name val="Calibri"/>
      <family val="2"/>
      <scheme val="minor"/>
    </font>
    <font>
      <b/>
      <sz val="10"/>
      <color rgb="FF000000"/>
      <name val="Calibri"/>
      <family val="2"/>
      <scheme val="minor"/>
    </font>
    <font>
      <sz val="10"/>
      <color rgb="FF000000"/>
      <name val="Calibri"/>
      <family val="2"/>
      <scheme val="minor"/>
    </font>
    <font>
      <b/>
      <sz val="10"/>
      <color rgb="FF0070C0"/>
      <name val="Calibri"/>
      <family val="2"/>
      <scheme val="minor"/>
    </font>
    <font>
      <sz val="10"/>
      <color rgb="FF0070C0"/>
      <name val="Calibri"/>
      <family val="2"/>
      <scheme val="minor"/>
    </font>
    <font>
      <b/>
      <sz val="10"/>
      <color theme="1"/>
      <name val="Calibri"/>
      <family val="2"/>
      <scheme val="minor"/>
    </font>
    <font>
      <sz val="10"/>
      <color rgb="FF00B0F0"/>
      <name val="Calibri"/>
      <family val="2"/>
      <scheme val="minor"/>
    </font>
    <font>
      <b/>
      <u/>
      <sz val="10"/>
      <color indexed="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00B05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diagonal/>
    </border>
    <border>
      <left/>
      <right style="thin">
        <color indexed="64"/>
      </right>
      <top/>
      <bottom/>
      <diagonal/>
    </border>
  </borders>
  <cellStyleXfs count="6">
    <xf numFmtId="0" fontId="0" fillId="0" borderId="0"/>
    <xf numFmtId="41"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5" fillId="0" borderId="0" applyFont="0" applyFill="0" applyBorder="0" applyAlignment="0" applyProtection="0"/>
  </cellStyleXfs>
  <cellXfs count="281">
    <xf numFmtId="0" fontId="0" fillId="0" borderId="0" xfId="0"/>
    <xf numFmtId="0" fontId="0" fillId="0" borderId="0" xfId="0" applyAlignment="1">
      <alignment horizontal="center"/>
    </xf>
    <xf numFmtId="0" fontId="0" fillId="0" borderId="0" xfId="0" applyAlignment="1">
      <alignment wrapText="1"/>
    </xf>
    <xf numFmtId="0" fontId="0" fillId="0" borderId="0" xfId="0" quotePrefix="1"/>
    <xf numFmtId="0" fontId="3" fillId="0" borderId="0" xfId="0" applyFont="1"/>
    <xf numFmtId="0" fontId="1" fillId="0" borderId="0" xfId="0" applyFont="1"/>
    <xf numFmtId="0" fontId="0" fillId="0" borderId="0" xfId="0" applyFont="1"/>
    <xf numFmtId="41" fontId="0" fillId="0" borderId="0" xfId="0" applyNumberFormat="1"/>
    <xf numFmtId="0" fontId="4" fillId="0" borderId="1" xfId="2" applyFont="1" applyBorder="1" applyAlignment="1">
      <alignment horizontal="left" vertical="center" wrapText="1"/>
    </xf>
    <xf numFmtId="41" fontId="4" fillId="0" borderId="1" xfId="1" applyFont="1" applyBorder="1" applyAlignment="1">
      <alignment horizontal="center" vertical="center" wrapText="1"/>
    </xf>
    <xf numFmtId="0" fontId="4" fillId="0" borderId="1" xfId="2" applyFont="1" applyBorder="1" applyAlignment="1">
      <alignment horizontal="center" vertical="center" wrapText="1"/>
    </xf>
    <xf numFmtId="14" fontId="4" fillId="0" borderId="1" xfId="2" applyNumberFormat="1" applyFont="1" applyBorder="1" applyAlignment="1">
      <alignment horizontal="center" vertical="center" wrapText="1"/>
    </xf>
    <xf numFmtId="41" fontId="4" fillId="0" borderId="2" xfId="2" applyNumberFormat="1" applyFont="1" applyBorder="1" applyAlignment="1">
      <alignment horizontal="center" wrapText="1"/>
    </xf>
    <xf numFmtId="0" fontId="0" fillId="0" borderId="2" xfId="0" applyBorder="1" applyAlignment="1">
      <alignment horizontal="center"/>
    </xf>
    <xf numFmtId="0" fontId="0" fillId="0" borderId="1" xfId="0" applyBorder="1" applyAlignment="1">
      <alignment horizontal="center" vertical="center"/>
    </xf>
    <xf numFmtId="41" fontId="0" fillId="0" borderId="1" xfId="1" applyFont="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wrapText="1"/>
    </xf>
    <xf numFmtId="0" fontId="0" fillId="0" borderId="1" xfId="0" applyBorder="1" applyAlignment="1">
      <alignment horizontal="center" vertical="center" wrapText="1"/>
    </xf>
    <xf numFmtId="0" fontId="0" fillId="0" borderId="1" xfId="0" applyBorder="1" applyAlignment="1">
      <alignment horizontal="center"/>
    </xf>
    <xf numFmtId="14" fontId="0" fillId="0" borderId="1" xfId="0" applyNumberFormat="1" applyBorder="1" applyAlignment="1">
      <alignment horizontal="center" vertical="center"/>
    </xf>
    <xf numFmtId="0" fontId="7" fillId="0" borderId="0" xfId="0" applyFont="1" applyAlignment="1">
      <alignment vertical="center"/>
    </xf>
    <xf numFmtId="0" fontId="6" fillId="0" borderId="0" xfId="0" applyFont="1" applyBorder="1" applyAlignment="1">
      <alignment horizontal="right" vertical="center"/>
    </xf>
    <xf numFmtId="0" fontId="6" fillId="0" borderId="0" xfId="0" applyFont="1" applyBorder="1" applyAlignment="1">
      <alignment horizontal="left" vertical="center" wrapText="1"/>
    </xf>
    <xf numFmtId="41" fontId="6" fillId="0" borderId="0" xfId="1" applyFont="1" applyBorder="1" applyAlignment="1">
      <alignment horizontal="center" vertical="center"/>
    </xf>
    <xf numFmtId="164" fontId="6" fillId="0" borderId="0" xfId="5" applyNumberFormat="1" applyFont="1" applyBorder="1" applyAlignment="1">
      <alignment horizontal="center" vertical="center"/>
    </xf>
    <xf numFmtId="0" fontId="6" fillId="0" borderId="0" xfId="0" applyFont="1" applyBorder="1" applyAlignment="1">
      <alignment horizontal="center" vertical="center"/>
    </xf>
    <xf numFmtId="164" fontId="6" fillId="0" borderId="5" xfId="5" applyNumberFormat="1" applyFont="1" applyBorder="1" applyAlignment="1">
      <alignment horizontal="center" vertical="center" wrapText="1"/>
    </xf>
    <xf numFmtId="164" fontId="6" fillId="0" borderId="11" xfId="5" applyNumberFormat="1" applyFont="1" applyBorder="1" applyAlignment="1">
      <alignment horizontal="center" vertical="center" wrapText="1"/>
    </xf>
    <xf numFmtId="0" fontId="10" fillId="0" borderId="0" xfId="0" applyFont="1" applyAlignment="1">
      <alignment vertical="center"/>
    </xf>
    <xf numFmtId="164" fontId="8" fillId="0" borderId="2" xfId="5" applyNumberFormat="1" applyFont="1" applyBorder="1" applyAlignment="1">
      <alignment vertical="center"/>
    </xf>
    <xf numFmtId="41" fontId="8" fillId="0" borderId="2" xfId="0" applyNumberFormat="1" applyFont="1" applyBorder="1" applyAlignment="1">
      <alignment vertical="center"/>
    </xf>
    <xf numFmtId="41" fontId="8" fillId="0" borderId="17" xfId="0" applyNumberFormat="1" applyFont="1" applyBorder="1" applyAlignment="1">
      <alignment vertical="center"/>
    </xf>
    <xf numFmtId="41" fontId="8" fillId="0" borderId="1" xfId="1" applyFont="1" applyBorder="1" applyAlignment="1">
      <alignment vertical="center"/>
    </xf>
    <xf numFmtId="164" fontId="8" fillId="0" borderId="1" xfId="5" applyNumberFormat="1" applyFont="1" applyBorder="1" applyAlignment="1">
      <alignment vertical="center"/>
    </xf>
    <xf numFmtId="41" fontId="8" fillId="0" borderId="1" xfId="0" applyNumberFormat="1" applyFont="1" applyBorder="1" applyAlignment="1">
      <alignment vertical="center"/>
    </xf>
    <xf numFmtId="41" fontId="8" fillId="0" borderId="15" xfId="0" applyNumberFormat="1" applyFont="1" applyBorder="1" applyAlignment="1">
      <alignment vertical="center"/>
    </xf>
    <xf numFmtId="164" fontId="8" fillId="0" borderId="18" xfId="5" applyNumberFormat="1" applyFont="1" applyBorder="1" applyAlignment="1">
      <alignment vertical="center"/>
    </xf>
    <xf numFmtId="41" fontId="8" fillId="0" borderId="18" xfId="0" applyNumberFormat="1" applyFont="1" applyBorder="1" applyAlignment="1">
      <alignment vertical="center"/>
    </xf>
    <xf numFmtId="41" fontId="8" fillId="0" borderId="19" xfId="0" applyNumberFormat="1" applyFont="1" applyBorder="1" applyAlignment="1">
      <alignment vertical="center"/>
    </xf>
    <xf numFmtId="41" fontId="8" fillId="0" borderId="20" xfId="0" applyNumberFormat="1" applyFont="1" applyBorder="1" applyAlignment="1">
      <alignment vertical="center"/>
    </xf>
    <xf numFmtId="164" fontId="8" fillId="0" borderId="19" xfId="5" applyNumberFormat="1" applyFont="1" applyBorder="1" applyAlignment="1">
      <alignment vertical="center"/>
    </xf>
    <xf numFmtId="0" fontId="9" fillId="0" borderId="22" xfId="0" applyFont="1" applyBorder="1" applyAlignment="1">
      <alignment vertical="center" wrapText="1"/>
    </xf>
    <xf numFmtId="41" fontId="9" fillId="0" borderId="22" xfId="0" applyNumberFormat="1" applyFont="1" applyBorder="1" applyAlignment="1">
      <alignment vertical="center"/>
    </xf>
    <xf numFmtId="0" fontId="9" fillId="0" borderId="0" xfId="0" applyFont="1" applyAlignment="1">
      <alignment vertical="center"/>
    </xf>
    <xf numFmtId="41" fontId="9" fillId="0" borderId="22" xfId="1" applyFont="1" applyFill="1" applyBorder="1" applyAlignment="1">
      <alignment vertical="center"/>
    </xf>
    <xf numFmtId="164" fontId="9" fillId="0" borderId="22" xfId="5" applyNumberFormat="1" applyFont="1" applyFill="1" applyBorder="1" applyAlignment="1">
      <alignment vertical="center"/>
    </xf>
    <xf numFmtId="41" fontId="9" fillId="0" borderId="2" xfId="0" applyNumberFormat="1" applyFont="1" applyBorder="1" applyAlignment="1">
      <alignment vertical="center"/>
    </xf>
    <xf numFmtId="41" fontId="9" fillId="0" borderId="17" xfId="0" applyNumberFormat="1" applyFont="1" applyBorder="1" applyAlignment="1">
      <alignment vertical="center"/>
    </xf>
    <xf numFmtId="0" fontId="6" fillId="0" borderId="0" xfId="0" applyFont="1" applyAlignment="1">
      <alignment vertical="center"/>
    </xf>
    <xf numFmtId="41" fontId="13" fillId="0" borderId="1" xfId="1" applyFont="1" applyBorder="1"/>
    <xf numFmtId="41" fontId="9" fillId="0" borderId="1" xfId="0" applyNumberFormat="1" applyFont="1" applyBorder="1" applyAlignment="1">
      <alignment vertical="center"/>
    </xf>
    <xf numFmtId="41" fontId="10" fillId="0" borderId="1" xfId="1" applyFont="1" applyBorder="1"/>
    <xf numFmtId="41" fontId="10" fillId="0" borderId="1" xfId="0" applyNumberFormat="1" applyFont="1" applyBorder="1" applyAlignment="1">
      <alignment vertical="center"/>
    </xf>
    <xf numFmtId="41" fontId="10" fillId="0" borderId="17" xfId="0" applyNumberFormat="1" applyFont="1" applyBorder="1" applyAlignment="1">
      <alignment vertical="center"/>
    </xf>
    <xf numFmtId="0" fontId="9" fillId="0" borderId="21" xfId="0" applyFont="1" applyFill="1" applyBorder="1" applyAlignment="1">
      <alignment horizontal="right" vertical="center"/>
    </xf>
    <xf numFmtId="0" fontId="9" fillId="0" borderId="27" xfId="0" applyFont="1" applyFill="1" applyBorder="1" applyAlignment="1">
      <alignment vertical="center" wrapText="1"/>
    </xf>
    <xf numFmtId="41" fontId="9" fillId="0" borderId="2" xfId="1" applyFont="1" applyFill="1" applyBorder="1" applyAlignment="1">
      <alignment vertical="center"/>
    </xf>
    <xf numFmtId="41" fontId="11" fillId="0" borderId="24" xfId="0" applyNumberFormat="1" applyFont="1" applyBorder="1" applyAlignment="1">
      <alignment vertical="center"/>
    </xf>
    <xf numFmtId="41" fontId="8" fillId="0" borderId="24" xfId="0" applyNumberFormat="1" applyFont="1" applyBorder="1" applyAlignment="1">
      <alignment vertical="center"/>
    </xf>
    <xf numFmtId="41" fontId="11" fillId="0" borderId="24" xfId="1" applyFont="1" applyBorder="1" applyAlignment="1">
      <alignment vertical="center" wrapText="1"/>
    </xf>
    <xf numFmtId="164" fontId="8" fillId="0" borderId="24" xfId="5" applyNumberFormat="1" applyFont="1" applyBorder="1" applyAlignment="1">
      <alignment vertical="center" wrapText="1"/>
    </xf>
    <xf numFmtId="0" fontId="8" fillId="0" borderId="24" xfId="0" applyFont="1" applyBorder="1" applyAlignment="1">
      <alignment vertical="center" wrapText="1"/>
    </xf>
    <xf numFmtId="164" fontId="11" fillId="0" borderId="24" xfId="0" applyNumberFormat="1" applyFont="1" applyBorder="1" applyAlignment="1">
      <alignment vertical="center" wrapText="1"/>
    </xf>
    <xf numFmtId="3" fontId="14" fillId="0" borderId="21" xfId="0" quotePrefix="1" applyNumberFormat="1" applyFont="1" applyBorder="1" applyAlignment="1">
      <alignment horizontal="right" vertical="center" wrapText="1"/>
    </xf>
    <xf numFmtId="0" fontId="14" fillId="0" borderId="22" xfId="0" applyFont="1" applyBorder="1" applyAlignment="1">
      <alignment vertical="center" wrapText="1"/>
    </xf>
    <xf numFmtId="41" fontId="14" fillId="0" borderId="22" xfId="1" applyFont="1" applyFill="1" applyBorder="1" applyAlignment="1">
      <alignment vertical="center" wrapText="1"/>
    </xf>
    <xf numFmtId="164" fontId="15" fillId="0" borderId="22" xfId="5" applyNumberFormat="1" applyFont="1" applyBorder="1" applyAlignment="1">
      <alignment vertical="center" wrapText="1"/>
    </xf>
    <xf numFmtId="0" fontId="15" fillId="0" borderId="22" xfId="0" applyFont="1" applyBorder="1" applyAlignment="1">
      <alignment vertical="center" wrapText="1"/>
    </xf>
    <xf numFmtId="165" fontId="14" fillId="0" borderId="23" xfId="0" applyNumberFormat="1" applyFont="1" applyFill="1" applyBorder="1" applyAlignment="1">
      <alignment vertical="center" wrapText="1"/>
    </xf>
    <xf numFmtId="3" fontId="14" fillId="2" borderId="21" xfId="0" quotePrefix="1" applyNumberFormat="1" applyFont="1" applyFill="1" applyBorder="1" applyAlignment="1">
      <alignment horizontal="right" vertical="center" wrapText="1"/>
    </xf>
    <xf numFmtId="0" fontId="14" fillId="2" borderId="22" xfId="0" applyFont="1" applyFill="1" applyBorder="1" applyAlignment="1">
      <alignment vertical="center" wrapText="1"/>
    </xf>
    <xf numFmtId="41" fontId="14" fillId="2" borderId="22" xfId="1" applyFont="1" applyFill="1" applyBorder="1" applyAlignment="1">
      <alignment vertical="center" wrapText="1"/>
    </xf>
    <xf numFmtId="164" fontId="14" fillId="2" borderId="22" xfId="5" applyNumberFormat="1" applyFont="1" applyFill="1" applyBorder="1" applyAlignment="1">
      <alignment vertical="center" wrapText="1"/>
    </xf>
    <xf numFmtId="165" fontId="14" fillId="2" borderId="22" xfId="0" applyNumberFormat="1" applyFont="1" applyFill="1" applyBorder="1" applyAlignment="1">
      <alignment vertical="center" wrapText="1"/>
    </xf>
    <xf numFmtId="41" fontId="11" fillId="2" borderId="22" xfId="0" applyNumberFormat="1" applyFont="1" applyFill="1" applyBorder="1" applyAlignment="1">
      <alignment vertical="center"/>
    </xf>
    <xf numFmtId="41" fontId="11" fillId="2" borderId="23" xfId="0" applyNumberFormat="1" applyFont="1" applyFill="1" applyBorder="1" applyAlignment="1">
      <alignment vertical="center"/>
    </xf>
    <xf numFmtId="0" fontId="9" fillId="0" borderId="21" xfId="0" applyFont="1" applyBorder="1" applyAlignment="1">
      <alignment horizontal="right" vertical="center" wrapText="1"/>
    </xf>
    <xf numFmtId="41" fontId="9" fillId="0" borderId="23" xfId="0" applyNumberFormat="1" applyFont="1" applyBorder="1" applyAlignment="1">
      <alignment vertical="center"/>
    </xf>
    <xf numFmtId="41" fontId="9" fillId="0" borderId="24" xfId="0" applyNumberFormat="1" applyFont="1" applyBorder="1" applyAlignment="1">
      <alignment vertical="center"/>
    </xf>
    <xf numFmtId="0" fontId="16" fillId="0" borderId="2" xfId="0" quotePrefix="1" applyFont="1" applyFill="1" applyBorder="1" applyAlignment="1">
      <alignment horizontal="center" vertical="center"/>
    </xf>
    <xf numFmtId="0" fontId="16" fillId="0" borderId="2" xfId="0" applyFont="1" applyFill="1" applyBorder="1" applyAlignment="1">
      <alignment wrapText="1"/>
    </xf>
    <xf numFmtId="41" fontId="9" fillId="0" borderId="25" xfId="1" applyFont="1" applyFill="1" applyBorder="1" applyAlignment="1">
      <alignment vertical="center"/>
    </xf>
    <xf numFmtId="164" fontId="9" fillId="0" borderId="25" xfId="5" applyNumberFormat="1" applyFont="1" applyFill="1" applyBorder="1" applyAlignment="1">
      <alignment vertical="center"/>
    </xf>
    <xf numFmtId="0" fontId="17" fillId="0" borderId="2" xfId="0" applyFont="1" applyFill="1" applyBorder="1" applyAlignment="1">
      <alignment wrapText="1"/>
    </xf>
    <xf numFmtId="41" fontId="18" fillId="0" borderId="25" xfId="1" applyFont="1" applyFill="1" applyBorder="1" applyAlignment="1">
      <alignment vertical="center"/>
    </xf>
    <xf numFmtId="0" fontId="13" fillId="0" borderId="1" xfId="0" applyFont="1" applyFill="1" applyBorder="1" applyAlignment="1">
      <alignment horizontal="center" vertical="center"/>
    </xf>
    <xf numFmtId="0" fontId="13" fillId="0" borderId="1" xfId="0" applyFont="1" applyFill="1" applyBorder="1" applyAlignment="1">
      <alignment wrapText="1"/>
    </xf>
    <xf numFmtId="41" fontId="19" fillId="0" borderId="1" xfId="1" applyFont="1" applyBorder="1"/>
    <xf numFmtId="41" fontId="19" fillId="0" borderId="1" xfId="1" applyFont="1" applyFill="1" applyBorder="1"/>
    <xf numFmtId="0" fontId="16" fillId="0" borderId="1" xfId="0" quotePrefix="1" applyFont="1" applyFill="1" applyBorder="1" applyAlignment="1">
      <alignment horizontal="center" vertical="center"/>
    </xf>
    <xf numFmtId="0" fontId="16" fillId="0" borderId="1" xfId="0" applyFont="1" applyFill="1" applyBorder="1" applyAlignment="1">
      <alignment wrapText="1"/>
    </xf>
    <xf numFmtId="41" fontId="9" fillId="0" borderId="26" xfId="1" applyFont="1" applyFill="1" applyBorder="1" applyAlignment="1">
      <alignment vertical="center"/>
    </xf>
    <xf numFmtId="164" fontId="9" fillId="0" borderId="26" xfId="5" applyNumberFormat="1" applyFont="1" applyFill="1" applyBorder="1" applyAlignment="1">
      <alignment vertical="center"/>
    </xf>
    <xf numFmtId="41" fontId="19" fillId="0" borderId="1" xfId="1" applyFont="1" applyFill="1" applyBorder="1" applyAlignment="1">
      <alignment vertical="center"/>
    </xf>
    <xf numFmtId="41" fontId="12" fillId="0" borderId="26" xfId="1" applyFont="1" applyFill="1" applyBorder="1" applyAlignment="1">
      <alignment vertical="center"/>
    </xf>
    <xf numFmtId="164" fontId="12" fillId="0" borderId="26" xfId="5" applyNumberFormat="1" applyFont="1" applyFill="1" applyBorder="1" applyAlignment="1">
      <alignment vertical="center"/>
    </xf>
    <xf numFmtId="41" fontId="19" fillId="0" borderId="26" xfId="1" applyFont="1" applyFill="1" applyBorder="1"/>
    <xf numFmtId="41" fontId="13" fillId="0" borderId="26" xfId="1" applyFont="1" applyFill="1" applyBorder="1"/>
    <xf numFmtId="41" fontId="8" fillId="0" borderId="26" xfId="1" applyFont="1" applyFill="1" applyBorder="1"/>
    <xf numFmtId="0" fontId="20" fillId="0" borderId="1" xfId="0" applyFont="1" applyBorder="1"/>
    <xf numFmtId="0" fontId="20" fillId="0" borderId="1" xfId="0" applyFont="1" applyBorder="1" applyAlignment="1">
      <alignment wrapText="1"/>
    </xf>
    <xf numFmtId="0" fontId="13" fillId="0" borderId="1" xfId="0" applyFont="1" applyBorder="1"/>
    <xf numFmtId="0" fontId="13" fillId="0" borderId="1" xfId="0" applyFont="1" applyBorder="1" applyAlignment="1">
      <alignment wrapText="1"/>
    </xf>
    <xf numFmtId="41" fontId="11" fillId="2" borderId="22" xfId="1" applyFont="1" applyFill="1" applyBorder="1" applyAlignment="1">
      <alignment vertical="center"/>
    </xf>
    <xf numFmtId="41" fontId="20" fillId="2" borderId="22" xfId="1" applyFont="1" applyFill="1" applyBorder="1" applyAlignment="1">
      <alignment vertical="center"/>
    </xf>
    <xf numFmtId="0" fontId="9" fillId="0" borderId="9" xfId="0" applyFont="1" applyBorder="1" applyAlignment="1">
      <alignment horizontal="right" vertical="center" wrapText="1"/>
    </xf>
    <xf numFmtId="0" fontId="9" fillId="0" borderId="10" xfId="0" applyFont="1" applyBorder="1" applyAlignment="1">
      <alignment vertical="center" wrapText="1"/>
    </xf>
    <xf numFmtId="41" fontId="9" fillId="0" borderId="10" xfId="1" applyFont="1" applyBorder="1" applyAlignment="1">
      <alignment vertical="center"/>
    </xf>
    <xf numFmtId="41" fontId="9" fillId="0" borderId="10" xfId="0" applyNumberFormat="1" applyFont="1" applyBorder="1" applyAlignment="1">
      <alignment vertical="center"/>
    </xf>
    <xf numFmtId="41" fontId="9" fillId="0" borderId="16" xfId="0" applyNumberFormat="1" applyFont="1" applyBorder="1" applyAlignment="1">
      <alignment vertical="center"/>
    </xf>
    <xf numFmtId="0" fontId="20" fillId="0" borderId="1" xfId="0" quotePrefix="1" applyFont="1" applyBorder="1" applyAlignment="1">
      <alignment horizontal="center" vertical="center"/>
    </xf>
    <xf numFmtId="0" fontId="11" fillId="0" borderId="0" xfId="0" applyFont="1" applyAlignment="1">
      <alignment vertical="center"/>
    </xf>
    <xf numFmtId="164" fontId="8" fillId="0" borderId="1" xfId="0" applyNumberFormat="1" applyFont="1" applyBorder="1" applyAlignment="1">
      <alignment vertical="center"/>
    </xf>
    <xf numFmtId="0" fontId="8" fillId="0" borderId="0" xfId="0" applyFont="1" applyAlignment="1">
      <alignment vertical="center"/>
    </xf>
    <xf numFmtId="0" fontId="20" fillId="0" borderId="1" xfId="0" quotePrefix="1" applyFont="1" applyFill="1" applyBorder="1" applyAlignment="1">
      <alignment horizontal="center" vertical="center"/>
    </xf>
    <xf numFmtId="0" fontId="20" fillId="0" borderId="1" xfId="0" applyFont="1" applyFill="1" applyBorder="1" applyAlignment="1">
      <alignment wrapText="1"/>
    </xf>
    <xf numFmtId="41" fontId="9" fillId="0" borderId="1" xfId="1" applyFont="1" applyFill="1" applyBorder="1" applyAlignment="1">
      <alignment vertical="center"/>
    </xf>
    <xf numFmtId="164" fontId="9" fillId="0" borderId="1" xfId="5" applyNumberFormat="1" applyFont="1" applyFill="1" applyBorder="1" applyAlignment="1">
      <alignment vertical="center"/>
    </xf>
    <xf numFmtId="41" fontId="9" fillId="0" borderId="1" xfId="1" applyFont="1" applyBorder="1"/>
    <xf numFmtId="41" fontId="9" fillId="0" borderId="2" xfId="1" applyFont="1" applyBorder="1"/>
    <xf numFmtId="0" fontId="20" fillId="3" borderId="1" xfId="0" applyFont="1" applyFill="1" applyBorder="1" applyAlignment="1">
      <alignment wrapText="1"/>
    </xf>
    <xf numFmtId="41" fontId="20" fillId="0" borderId="1" xfId="1" applyFont="1" applyBorder="1"/>
    <xf numFmtId="0" fontId="20" fillId="4" borderId="1" xfId="0" applyFont="1" applyFill="1" applyBorder="1" applyAlignment="1">
      <alignment wrapText="1"/>
    </xf>
    <xf numFmtId="41" fontId="13" fillId="0" borderId="1" xfId="0" applyNumberFormat="1" applyFont="1" applyBorder="1" applyAlignment="1">
      <alignment vertical="center"/>
    </xf>
    <xf numFmtId="41" fontId="7" fillId="0" borderId="0" xfId="1" applyFont="1" applyAlignment="1">
      <alignment vertical="center"/>
    </xf>
    <xf numFmtId="164" fontId="13" fillId="3" borderId="1" xfId="0" applyNumberFormat="1" applyFont="1" applyFill="1" applyBorder="1"/>
    <xf numFmtId="164" fontId="13" fillId="0" borderId="1" xfId="0" applyNumberFormat="1" applyFont="1" applyFill="1" applyBorder="1"/>
    <xf numFmtId="0" fontId="12" fillId="0" borderId="33" xfId="0" applyFont="1" applyBorder="1" applyAlignment="1">
      <alignment vertical="center" wrapText="1"/>
    </xf>
    <xf numFmtId="41" fontId="9" fillId="0" borderId="10" xfId="1" applyFont="1" applyFill="1" applyBorder="1" applyAlignment="1">
      <alignment vertical="center"/>
    </xf>
    <xf numFmtId="164" fontId="9" fillId="0" borderId="10" xfId="5" applyNumberFormat="1" applyFont="1" applyFill="1" applyBorder="1" applyAlignment="1">
      <alignment vertical="center"/>
    </xf>
    <xf numFmtId="41" fontId="9" fillId="0" borderId="32" xfId="0" applyNumberFormat="1" applyFont="1" applyBorder="1" applyAlignment="1">
      <alignment vertical="center"/>
    </xf>
    <xf numFmtId="41" fontId="9" fillId="0" borderId="34" xfId="1" applyFont="1" applyFill="1" applyBorder="1" applyAlignment="1">
      <alignment vertical="center"/>
    </xf>
    <xf numFmtId="164" fontId="9" fillId="0" borderId="34" xfId="5" applyNumberFormat="1" applyFont="1" applyFill="1" applyBorder="1" applyAlignment="1">
      <alignment vertical="center"/>
    </xf>
    <xf numFmtId="164" fontId="8" fillId="0" borderId="34" xfId="5" applyNumberFormat="1" applyFont="1" applyBorder="1" applyAlignment="1">
      <alignment vertical="center"/>
    </xf>
    <xf numFmtId="0" fontId="12" fillId="0" borderId="27" xfId="0" applyFont="1" applyBorder="1" applyAlignment="1">
      <alignment vertical="center" wrapText="1"/>
    </xf>
    <xf numFmtId="41" fontId="9" fillId="0" borderId="27" xfId="1" applyFont="1" applyFill="1" applyBorder="1" applyAlignment="1">
      <alignment vertical="center"/>
    </xf>
    <xf numFmtId="164" fontId="9" fillId="0" borderId="27" xfId="5" applyNumberFormat="1" applyFont="1" applyFill="1" applyBorder="1" applyAlignment="1">
      <alignment vertical="center"/>
    </xf>
    <xf numFmtId="0" fontId="13" fillId="0" borderId="1" xfId="0" applyFont="1" applyBorder="1" applyAlignment="1">
      <alignment horizontal="center" vertical="center"/>
    </xf>
    <xf numFmtId="0" fontId="12" fillId="0" borderId="29" xfId="0" applyFont="1" applyFill="1" applyBorder="1" applyAlignment="1">
      <alignment horizontal="center" vertical="center"/>
    </xf>
    <xf numFmtId="0" fontId="12" fillId="0" borderId="22" xfId="0" applyFont="1" applyFill="1" applyBorder="1" applyAlignment="1">
      <alignment wrapText="1"/>
    </xf>
    <xf numFmtId="41" fontId="12" fillId="0" borderId="27" xfId="1" applyFont="1" applyFill="1" applyBorder="1" applyAlignment="1">
      <alignment vertical="center"/>
    </xf>
    <xf numFmtId="164" fontId="12" fillId="0" borderId="27" xfId="5" applyNumberFormat="1" applyFont="1" applyFill="1" applyBorder="1" applyAlignment="1">
      <alignment vertical="center"/>
    </xf>
    <xf numFmtId="41" fontId="12" fillId="0" borderId="22" xfId="0" applyNumberFormat="1" applyFont="1" applyFill="1" applyBorder="1" applyAlignment="1">
      <alignment vertical="center"/>
    </xf>
    <xf numFmtId="41" fontId="12" fillId="0" borderId="30" xfId="0" applyNumberFormat="1" applyFont="1" applyFill="1" applyBorder="1" applyAlignment="1">
      <alignment vertical="center"/>
    </xf>
    <xf numFmtId="41" fontId="12" fillId="0" borderId="23" xfId="0" applyNumberFormat="1" applyFont="1" applyFill="1" applyBorder="1" applyAlignment="1">
      <alignment vertical="center"/>
    </xf>
    <xf numFmtId="0" fontId="20" fillId="0" borderId="2" xfId="0" quotePrefix="1" applyFont="1" applyFill="1" applyBorder="1" applyAlignment="1">
      <alignment horizontal="center" vertical="center"/>
    </xf>
    <xf numFmtId="0" fontId="20" fillId="0" borderId="2" xfId="0" applyFont="1" applyFill="1" applyBorder="1" applyAlignment="1">
      <alignment wrapText="1"/>
    </xf>
    <xf numFmtId="41" fontId="10" fillId="0" borderId="1" xfId="1" applyFont="1" applyFill="1" applyBorder="1" applyAlignment="1">
      <alignment vertical="center"/>
    </xf>
    <xf numFmtId="164" fontId="10" fillId="0" borderId="1" xfId="5" applyNumberFormat="1" applyFont="1" applyFill="1" applyBorder="1" applyAlignment="1">
      <alignment vertical="center"/>
    </xf>
    <xf numFmtId="41" fontId="10" fillId="0" borderId="2" xfId="0" applyNumberFormat="1" applyFont="1" applyBorder="1" applyAlignment="1">
      <alignment vertical="center"/>
    </xf>
    <xf numFmtId="0" fontId="13" fillId="0" borderId="18" xfId="0" applyFont="1" applyFill="1" applyBorder="1" applyAlignment="1">
      <alignment wrapText="1"/>
    </xf>
    <xf numFmtId="0" fontId="12" fillId="0" borderId="21" xfId="0" applyFont="1" applyFill="1" applyBorder="1" applyAlignment="1">
      <alignment horizontal="center" vertical="center"/>
    </xf>
    <xf numFmtId="41" fontId="12" fillId="0" borderId="24" xfId="0" applyNumberFormat="1" applyFont="1" applyFill="1" applyBorder="1" applyAlignment="1">
      <alignment vertical="center"/>
    </xf>
    <xf numFmtId="0" fontId="13" fillId="0" borderId="2" xfId="0" applyFont="1" applyFill="1" applyBorder="1" applyAlignment="1">
      <alignment wrapText="1"/>
    </xf>
    <xf numFmtId="41" fontId="21" fillId="0" borderId="2" xfId="0" applyNumberFormat="1" applyFont="1" applyBorder="1" applyAlignment="1">
      <alignment vertical="center"/>
    </xf>
    <xf numFmtId="0" fontId="13" fillId="0" borderId="18" xfId="0" applyFont="1" applyFill="1" applyBorder="1" applyAlignment="1">
      <alignment horizontal="center" vertical="center"/>
    </xf>
    <xf numFmtId="0" fontId="9" fillId="0" borderId="21" xfId="0" applyFont="1" applyFill="1" applyBorder="1" applyAlignment="1">
      <alignment horizontal="center" vertical="center"/>
    </xf>
    <xf numFmtId="0" fontId="9" fillId="0" borderId="22" xfId="0" applyFont="1" applyFill="1" applyBorder="1" applyAlignment="1">
      <alignment wrapText="1"/>
    </xf>
    <xf numFmtId="41" fontId="9" fillId="0" borderId="22" xfId="0" applyNumberFormat="1" applyFont="1" applyFill="1" applyBorder="1" applyAlignment="1">
      <alignment vertical="center"/>
    </xf>
    <xf numFmtId="41" fontId="9" fillId="0" borderId="23" xfId="0" applyNumberFormat="1" applyFont="1" applyFill="1" applyBorder="1" applyAlignment="1">
      <alignment vertical="center"/>
    </xf>
    <xf numFmtId="41" fontId="9" fillId="0" borderId="24" xfId="0" applyNumberFormat="1" applyFont="1" applyFill="1" applyBorder="1" applyAlignment="1">
      <alignment vertical="center"/>
    </xf>
    <xf numFmtId="41" fontId="21" fillId="0" borderId="19" xfId="0" applyNumberFormat="1" applyFont="1" applyBorder="1" applyAlignment="1">
      <alignment vertical="center"/>
    </xf>
    <xf numFmtId="164" fontId="9" fillId="0" borderId="2" xfId="5" applyNumberFormat="1" applyFont="1" applyFill="1" applyBorder="1" applyAlignment="1">
      <alignment vertical="center"/>
    </xf>
    <xf numFmtId="164" fontId="9" fillId="0" borderId="1" xfId="5" applyNumberFormat="1" applyFont="1" applyBorder="1"/>
    <xf numFmtId="164" fontId="9" fillId="0" borderId="1" xfId="0" applyNumberFormat="1" applyFont="1" applyBorder="1"/>
    <xf numFmtId="0" fontId="13" fillId="0" borderId="0" xfId="0" applyFont="1" applyFill="1" applyAlignment="1">
      <alignment wrapText="1"/>
    </xf>
    <xf numFmtId="0" fontId="6" fillId="0" borderId="0" xfId="0" applyFont="1" applyFill="1" applyAlignment="1">
      <alignment vertical="center"/>
    </xf>
    <xf numFmtId="164" fontId="9" fillId="0" borderId="2" xfId="5" applyNumberFormat="1" applyFont="1" applyBorder="1"/>
    <xf numFmtId="164" fontId="9" fillId="0" borderId="2" xfId="0" applyNumberFormat="1" applyFont="1" applyBorder="1"/>
    <xf numFmtId="43" fontId="9" fillId="0" borderId="23" xfId="0" applyNumberFormat="1" applyFont="1" applyFill="1" applyBorder="1" applyAlignment="1">
      <alignment vertical="center"/>
    </xf>
    <xf numFmtId="0" fontId="20" fillId="0" borderId="2" xfId="0" quotePrefix="1" applyFont="1" applyBorder="1" applyAlignment="1">
      <alignment horizontal="center" vertical="center"/>
    </xf>
    <xf numFmtId="0" fontId="20" fillId="0" borderId="2" xfId="0" applyFont="1" applyBorder="1" applyAlignment="1">
      <alignment wrapText="1"/>
    </xf>
    <xf numFmtId="0" fontId="13" fillId="0" borderId="18" xfId="0" applyFont="1" applyBorder="1" applyAlignment="1">
      <alignment horizontal="center" vertical="center"/>
    </xf>
    <xf numFmtId="0" fontId="13" fillId="0" borderId="18" xfId="0" applyFont="1" applyBorder="1" applyAlignment="1">
      <alignment wrapText="1"/>
    </xf>
    <xf numFmtId="164" fontId="8" fillId="0" borderId="18" xfId="5" applyNumberFormat="1" applyFont="1" applyFill="1" applyBorder="1" applyAlignment="1">
      <alignment vertical="center"/>
    </xf>
    <xf numFmtId="41" fontId="8" fillId="0" borderId="18" xfId="0" applyNumberFormat="1" applyFont="1" applyFill="1" applyBorder="1" applyAlignment="1">
      <alignment vertical="center"/>
    </xf>
    <xf numFmtId="41" fontId="8" fillId="0" borderId="2" xfId="0" applyNumberFormat="1" applyFont="1" applyFill="1" applyBorder="1" applyAlignment="1">
      <alignment vertical="center"/>
    </xf>
    <xf numFmtId="41" fontId="8" fillId="0" borderId="17" xfId="0" applyNumberFormat="1" applyFont="1" applyFill="1" applyBorder="1" applyAlignment="1">
      <alignment vertical="center"/>
    </xf>
    <xf numFmtId="0" fontId="14" fillId="2" borderId="27" xfId="0" applyFont="1" applyFill="1" applyBorder="1" applyAlignment="1">
      <alignment vertical="center" wrapText="1"/>
    </xf>
    <xf numFmtId="41" fontId="9" fillId="2" borderId="22" xfId="1" applyFont="1" applyFill="1" applyBorder="1" applyAlignment="1">
      <alignment vertical="center"/>
    </xf>
    <xf numFmtId="164" fontId="9" fillId="2" borderId="22" xfId="5" applyNumberFormat="1" applyFont="1" applyFill="1" applyBorder="1" applyAlignment="1">
      <alignment vertical="center"/>
    </xf>
    <xf numFmtId="41" fontId="9" fillId="2" borderId="22" xfId="0" applyNumberFormat="1" applyFont="1" applyFill="1" applyBorder="1" applyAlignment="1">
      <alignment vertical="center"/>
    </xf>
    <xf numFmtId="41" fontId="9" fillId="2" borderId="23" xfId="0" applyNumberFormat="1" applyFont="1" applyFill="1" applyBorder="1" applyAlignment="1">
      <alignment vertical="center"/>
    </xf>
    <xf numFmtId="41" fontId="9" fillId="2" borderId="24" xfId="0" applyNumberFormat="1" applyFont="1" applyFill="1" applyBorder="1" applyAlignment="1">
      <alignment vertical="center"/>
    </xf>
    <xf numFmtId="0" fontId="9" fillId="0" borderId="21" xfId="0" applyFont="1" applyFill="1" applyBorder="1" applyAlignment="1">
      <alignment horizontal="right" vertical="center" wrapText="1"/>
    </xf>
    <xf numFmtId="41" fontId="9" fillId="0" borderId="22" xfId="1" applyFont="1" applyFill="1" applyBorder="1"/>
    <xf numFmtId="164" fontId="9" fillId="0" borderId="22" xfId="5" applyNumberFormat="1" applyFont="1" applyFill="1" applyBorder="1"/>
    <xf numFmtId="164" fontId="9" fillId="0" borderId="22" xfId="0" applyNumberFormat="1" applyFont="1" applyFill="1" applyBorder="1"/>
    <xf numFmtId="0" fontId="9" fillId="0" borderId="21" xfId="0" quotePrefix="1" applyFont="1" applyFill="1" applyBorder="1" applyAlignment="1">
      <alignment horizontal="center" vertical="center"/>
    </xf>
    <xf numFmtId="41" fontId="21" fillId="0" borderId="1" xfId="1" applyFont="1" applyBorder="1"/>
    <xf numFmtId="41" fontId="21" fillId="0" borderId="1" xfId="1" applyFont="1" applyFill="1" applyBorder="1"/>
    <xf numFmtId="164" fontId="14" fillId="0" borderId="1" xfId="5" applyNumberFormat="1" applyFont="1" applyBorder="1" applyAlignment="1">
      <alignment vertical="center" wrapText="1"/>
    </xf>
    <xf numFmtId="164" fontId="14" fillId="0" borderId="1" xfId="5" applyNumberFormat="1" applyFont="1" applyBorder="1" applyAlignment="1">
      <alignment vertical="center"/>
    </xf>
    <xf numFmtId="164" fontId="15" fillId="0" borderId="1" xfId="5" applyNumberFormat="1" applyFont="1" applyBorder="1" applyAlignment="1">
      <alignment vertical="center"/>
    </xf>
    <xf numFmtId="164" fontId="15" fillId="0" borderId="1" xfId="5" applyNumberFormat="1" applyFont="1" applyBorder="1" applyAlignment="1">
      <alignment vertical="center" wrapText="1"/>
    </xf>
    <xf numFmtId="0" fontId="8" fillId="0" borderId="1" xfId="0" applyFont="1" applyBorder="1" applyAlignment="1">
      <alignment vertical="center"/>
    </xf>
    <xf numFmtId="0" fontId="8" fillId="0" borderId="26" xfId="0" applyFont="1" applyBorder="1" applyAlignment="1">
      <alignment vertical="center"/>
    </xf>
    <xf numFmtId="164" fontId="7" fillId="0" borderId="1" xfId="5" applyNumberFormat="1" applyFont="1" applyBorder="1" applyAlignment="1">
      <alignment vertical="center"/>
    </xf>
    <xf numFmtId="41" fontId="6" fillId="0" borderId="1" xfId="1" applyFont="1" applyBorder="1" applyAlignment="1">
      <alignment vertical="center"/>
    </xf>
    <xf numFmtId="41" fontId="11" fillId="0" borderId="2" xfId="0" applyNumberFormat="1" applyFont="1" applyBorder="1" applyAlignment="1">
      <alignment vertical="center"/>
    </xf>
    <xf numFmtId="41" fontId="11" fillId="0" borderId="17" xfId="0" applyNumberFormat="1" applyFont="1" applyBorder="1" applyAlignment="1">
      <alignment vertical="center"/>
    </xf>
    <xf numFmtId="41" fontId="7" fillId="0" borderId="1" xfId="1" applyFont="1" applyBorder="1" applyAlignment="1">
      <alignment vertical="center"/>
    </xf>
    <xf numFmtId="0" fontId="7" fillId="0" borderId="1" xfId="0" applyFont="1" applyBorder="1" applyAlignment="1">
      <alignment vertical="center"/>
    </xf>
    <xf numFmtId="164" fontId="7" fillId="0" borderId="18" xfId="5" applyNumberFormat="1" applyFont="1" applyBorder="1" applyAlignment="1">
      <alignment vertical="center"/>
    </xf>
    <xf numFmtId="41" fontId="7" fillId="0" borderId="18" xfId="1" applyFont="1" applyBorder="1" applyAlignment="1">
      <alignment vertical="center"/>
    </xf>
    <xf numFmtId="0" fontId="7" fillId="0" borderId="18" xfId="0" applyFont="1" applyBorder="1" applyAlignment="1">
      <alignment vertical="center"/>
    </xf>
    <xf numFmtId="0" fontId="9" fillId="2" borderId="21" xfId="0" quotePrefix="1" applyFont="1" applyFill="1" applyBorder="1" applyAlignment="1">
      <alignment horizontal="right" vertical="center"/>
    </xf>
    <xf numFmtId="0" fontId="9" fillId="2" borderId="22" xfId="0" applyFont="1" applyFill="1" applyBorder="1" applyAlignment="1">
      <alignment wrapText="1"/>
    </xf>
    <xf numFmtId="41" fontId="9" fillId="2" borderId="22" xfId="1" applyFont="1" applyFill="1" applyBorder="1"/>
    <xf numFmtId="164" fontId="9" fillId="2" borderId="22" xfId="5" applyNumberFormat="1" applyFont="1" applyFill="1" applyBorder="1"/>
    <xf numFmtId="164" fontId="9" fillId="2" borderId="22" xfId="0" applyNumberFormat="1" applyFont="1" applyFill="1" applyBorder="1"/>
    <xf numFmtId="164" fontId="7" fillId="0" borderId="0" xfId="5" applyNumberFormat="1" applyFont="1" applyAlignment="1">
      <alignment vertical="center"/>
    </xf>
    <xf numFmtId="41" fontId="21" fillId="0" borderId="18" xfId="1" applyFont="1" applyBorder="1"/>
    <xf numFmtId="43" fontId="8" fillId="0" borderId="17" xfId="0" applyNumberFormat="1" applyFont="1" applyBorder="1" applyAlignment="1">
      <alignment vertical="center"/>
    </xf>
    <xf numFmtId="43" fontId="8" fillId="0" borderId="1" xfId="0" applyNumberFormat="1" applyFont="1" applyBorder="1" applyAlignment="1">
      <alignment vertical="center"/>
    </xf>
    <xf numFmtId="0" fontId="13" fillId="0" borderId="35" xfId="0" applyFont="1" applyBorder="1" applyAlignment="1">
      <alignment horizontal="center" vertical="center"/>
    </xf>
    <xf numFmtId="0" fontId="13" fillId="0" borderId="19" xfId="0" applyFont="1" applyFill="1" applyBorder="1" applyAlignment="1">
      <alignment wrapText="1"/>
    </xf>
    <xf numFmtId="41" fontId="21" fillId="0" borderId="19" xfId="1" applyFont="1" applyBorder="1"/>
    <xf numFmtId="164" fontId="7" fillId="0" borderId="19" xfId="5" applyNumberFormat="1" applyFont="1" applyBorder="1" applyAlignment="1">
      <alignment vertical="center"/>
    </xf>
    <xf numFmtId="41" fontId="7" fillId="0" borderId="19" xfId="1" applyFont="1" applyBorder="1" applyAlignment="1">
      <alignment vertical="center"/>
    </xf>
    <xf numFmtId="41" fontId="8" fillId="0" borderId="34" xfId="0" applyNumberFormat="1" applyFont="1" applyBorder="1" applyAlignment="1">
      <alignment vertical="center"/>
    </xf>
    <xf numFmtId="41" fontId="9" fillId="0" borderId="32" xfId="0" applyNumberFormat="1" applyFont="1" applyFill="1" applyBorder="1" applyAlignment="1">
      <alignment vertical="center"/>
    </xf>
    <xf numFmtId="43" fontId="7" fillId="0" borderId="18" xfId="5" applyFont="1" applyBorder="1" applyAlignment="1">
      <alignment vertical="center"/>
    </xf>
    <xf numFmtId="41" fontId="9" fillId="0" borderId="25" xfId="1" applyFont="1" applyFill="1" applyBorder="1"/>
    <xf numFmtId="164" fontId="9" fillId="0" borderId="25" xfId="0" applyNumberFormat="1" applyFont="1" applyFill="1" applyBorder="1"/>
    <xf numFmtId="41" fontId="14" fillId="3" borderId="22" xfId="1" applyFont="1" applyFill="1" applyBorder="1" applyAlignment="1">
      <alignment vertical="center"/>
    </xf>
    <xf numFmtId="164" fontId="14" fillId="3" borderId="22" xfId="5" applyNumberFormat="1" applyFont="1" applyFill="1" applyBorder="1" applyAlignment="1">
      <alignment vertical="center"/>
    </xf>
    <xf numFmtId="41" fontId="8" fillId="3" borderId="2" xfId="0" applyNumberFormat="1" applyFont="1" applyFill="1" applyBorder="1" applyAlignment="1">
      <alignment vertical="center"/>
    </xf>
    <xf numFmtId="41" fontId="8" fillId="3" borderId="17" xfId="0" applyNumberFormat="1" applyFont="1" applyFill="1" applyBorder="1" applyAlignment="1">
      <alignment vertical="center"/>
    </xf>
    <xf numFmtId="41" fontId="14" fillId="0" borderId="22" xfId="1" applyFont="1" applyBorder="1" applyAlignment="1">
      <alignment vertical="center"/>
    </xf>
    <xf numFmtId="41" fontId="8" fillId="0" borderId="22" xfId="0" applyNumberFormat="1" applyFont="1" applyBorder="1" applyAlignment="1">
      <alignment horizontal="center" vertical="center"/>
    </xf>
    <xf numFmtId="164" fontId="14" fillId="0" borderId="23" xfId="5" applyNumberFormat="1" applyFont="1" applyBorder="1" applyAlignment="1">
      <alignment vertical="center"/>
    </xf>
    <xf numFmtId="0" fontId="8" fillId="0" borderId="0" xfId="0" applyFont="1" applyBorder="1" applyAlignment="1">
      <alignment horizontal="right" vertical="center" wrapText="1"/>
    </xf>
    <xf numFmtId="0" fontId="11" fillId="0" borderId="0" xfId="0" applyFont="1" applyBorder="1" applyAlignment="1">
      <alignment horizontal="center" vertical="center" wrapText="1"/>
    </xf>
    <xf numFmtId="41" fontId="11" fillId="0" borderId="0" xfId="1" applyFont="1" applyBorder="1" applyAlignment="1">
      <alignment vertical="center" wrapText="1"/>
    </xf>
    <xf numFmtId="164" fontId="8" fillId="0" borderId="0" xfId="5" applyNumberFormat="1" applyFont="1" applyBorder="1" applyAlignment="1">
      <alignment vertical="center" wrapText="1"/>
    </xf>
    <xf numFmtId="0" fontId="8" fillId="0" borderId="0" xfId="0" applyFont="1" applyBorder="1" applyAlignment="1">
      <alignment vertical="center" wrapText="1"/>
    </xf>
    <xf numFmtId="164" fontId="11" fillId="0" borderId="0" xfId="0" applyNumberFormat="1" applyFont="1" applyBorder="1" applyAlignment="1">
      <alignment vertical="center" wrapText="1"/>
    </xf>
    <xf numFmtId="0" fontId="8" fillId="0" borderId="0" xfId="0" applyFont="1" applyBorder="1" applyAlignment="1">
      <alignment vertical="center"/>
    </xf>
    <xf numFmtId="41" fontId="8" fillId="0" borderId="0" xfId="1" applyFont="1" applyBorder="1" applyAlignment="1">
      <alignment vertical="center"/>
    </xf>
    <xf numFmtId="164" fontId="8" fillId="0" borderId="0" xfId="5" applyNumberFormat="1" applyFont="1" applyAlignment="1">
      <alignment vertical="center"/>
    </xf>
    <xf numFmtId="0" fontId="8" fillId="0" borderId="1" xfId="0" applyFont="1" applyBorder="1" applyAlignment="1">
      <alignment horizontal="center" vertical="center"/>
    </xf>
    <xf numFmtId="41" fontId="11" fillId="0" borderId="1" xfId="1" applyFont="1" applyBorder="1" applyAlignment="1">
      <alignment vertical="center"/>
    </xf>
    <xf numFmtId="164" fontId="8" fillId="0" borderId="0" xfId="0" applyNumberFormat="1" applyFont="1" applyAlignment="1">
      <alignment vertical="center"/>
    </xf>
    <xf numFmtId="0" fontId="7" fillId="0" borderId="0" xfId="0" applyFont="1" applyBorder="1" applyAlignment="1">
      <alignment vertical="center"/>
    </xf>
    <xf numFmtId="41" fontId="7" fillId="0" borderId="0" xfId="1" applyFont="1" applyBorder="1" applyAlignment="1">
      <alignment vertical="center"/>
    </xf>
    <xf numFmtId="0" fontId="7" fillId="0" borderId="0" xfId="0" applyFont="1" applyBorder="1" applyAlignment="1">
      <alignment horizontal="center" vertical="center"/>
    </xf>
    <xf numFmtId="0" fontId="7" fillId="0" borderId="0" xfId="0" applyFont="1" applyAlignment="1">
      <alignment horizontal="right" vertical="center"/>
    </xf>
    <xf numFmtId="164" fontId="7" fillId="0" borderId="0" xfId="5" applyNumberFormat="1" applyFont="1" applyAlignment="1">
      <alignment vertical="center" wrapText="1"/>
    </xf>
    <xf numFmtId="0" fontId="7" fillId="0" borderId="0" xfId="0" applyFont="1" applyAlignment="1">
      <alignment vertical="center" wrapText="1"/>
    </xf>
    <xf numFmtId="0" fontId="1" fillId="0" borderId="0" xfId="0" applyFont="1" applyAlignment="1">
      <alignment horizontal="left" vertical="justify" wrapText="1"/>
    </xf>
    <xf numFmtId="0" fontId="2" fillId="0" borderId="0" xfId="0" applyFont="1" applyAlignment="1">
      <alignment horizontal="center"/>
    </xf>
    <xf numFmtId="0" fontId="1" fillId="0" borderId="0" xfId="0" applyFont="1" applyAlignment="1">
      <alignment horizontal="justify" vertical="justify" wrapText="1"/>
    </xf>
    <xf numFmtId="0" fontId="0" fillId="0" borderId="1" xfId="0" applyBorder="1" applyAlignment="1">
      <alignment horizontal="center"/>
    </xf>
    <xf numFmtId="0" fontId="0" fillId="0" borderId="1" xfId="0" applyBorder="1" applyAlignment="1">
      <alignment horizontal="center" wrapText="1"/>
    </xf>
    <xf numFmtId="0" fontId="0" fillId="0" borderId="1" xfId="0" applyBorder="1"/>
    <xf numFmtId="0" fontId="8" fillId="0" borderId="0" xfId="0" applyFont="1" applyAlignment="1">
      <alignment horizontal="left" vertical="center"/>
    </xf>
    <xf numFmtId="0" fontId="8" fillId="0" borderId="0" xfId="0" applyFont="1" applyAlignment="1">
      <alignment horizontal="center" vertical="center"/>
    </xf>
    <xf numFmtId="0" fontId="22" fillId="0" borderId="0" xfId="0" applyFont="1" applyAlignment="1">
      <alignment horizontal="center" vertical="center"/>
    </xf>
    <xf numFmtId="0" fontId="7" fillId="0" borderId="0" xfId="0" applyFont="1" applyAlignment="1">
      <alignment horizontal="center" vertical="center"/>
    </xf>
    <xf numFmtId="0" fontId="11" fillId="0" borderId="29" xfId="0" applyFont="1" applyBorder="1" applyAlignment="1">
      <alignment horizontal="center" vertical="center" wrapText="1"/>
    </xf>
    <xf numFmtId="0" fontId="11" fillId="0" borderId="31" xfId="0" applyFont="1" applyBorder="1" applyAlignment="1">
      <alignment horizontal="center" vertical="center" wrapText="1"/>
    </xf>
    <xf numFmtId="0" fontId="14" fillId="3" borderId="29" xfId="0" applyFont="1" applyFill="1" applyBorder="1" applyAlignment="1">
      <alignment horizontal="center" vertical="center"/>
    </xf>
    <xf numFmtId="0" fontId="14" fillId="3" borderId="28" xfId="0" applyFont="1" applyFill="1" applyBorder="1" applyAlignment="1">
      <alignment horizontal="center" vertical="center"/>
    </xf>
    <xf numFmtId="0" fontId="14" fillId="0" borderId="29" xfId="0" applyFont="1" applyBorder="1" applyAlignment="1">
      <alignment horizontal="center" vertical="center"/>
    </xf>
    <xf numFmtId="0" fontId="14" fillId="0" borderId="28" xfId="0" applyFont="1" applyBorder="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center" vertical="center"/>
    </xf>
    <xf numFmtId="0" fontId="6" fillId="0" borderId="3" xfId="0" applyFont="1" applyBorder="1" applyAlignment="1">
      <alignment horizontal="right" vertical="center"/>
    </xf>
    <xf numFmtId="0" fontId="6" fillId="0" borderId="9" xfId="0" applyFont="1" applyBorder="1" applyAlignment="1">
      <alignment horizontal="right" vertical="center"/>
    </xf>
    <xf numFmtId="0" fontId="6" fillId="0" borderId="4" xfId="0" applyFont="1" applyBorder="1" applyAlignment="1">
      <alignment horizontal="center" vertical="center" wrapText="1"/>
    </xf>
    <xf numFmtId="0" fontId="6" fillId="0" borderId="10" xfId="0" applyFont="1" applyBorder="1" applyAlignment="1">
      <alignment horizontal="center" vertical="center" wrapText="1"/>
    </xf>
    <xf numFmtId="41" fontId="6" fillId="0" borderId="4" xfId="1" applyFont="1" applyBorder="1" applyAlignment="1">
      <alignment horizontal="center" vertical="center"/>
    </xf>
    <xf numFmtId="41" fontId="6" fillId="0" borderId="10" xfId="1" applyFont="1" applyBorder="1" applyAlignment="1">
      <alignment horizontal="center" vertical="center"/>
    </xf>
    <xf numFmtId="0" fontId="6" fillId="0" borderId="6" xfId="0" applyFont="1" applyBorder="1" applyAlignment="1">
      <alignment horizontal="center" vertical="center"/>
    </xf>
    <xf numFmtId="0" fontId="6" fillId="0" borderId="12" xfId="0" applyFont="1" applyBorder="1" applyAlignment="1">
      <alignment horizontal="center" vertical="center"/>
    </xf>
    <xf numFmtId="0" fontId="6" fillId="0" borderId="7" xfId="0" applyFont="1" applyBorder="1" applyAlignment="1">
      <alignment horizontal="center" vertical="center"/>
    </xf>
    <xf numFmtId="0" fontId="6" fillId="0" borderId="13" xfId="0" applyFont="1" applyBorder="1" applyAlignment="1">
      <alignment horizontal="center" vertical="center"/>
    </xf>
    <xf numFmtId="0" fontId="6" fillId="0" borderId="8" xfId="0" applyFont="1" applyBorder="1" applyAlignment="1">
      <alignment horizontal="center" vertical="center"/>
    </xf>
    <xf numFmtId="0" fontId="6" fillId="0" borderId="14" xfId="0" applyFont="1" applyBorder="1" applyAlignment="1">
      <alignment horizontal="center" vertical="center"/>
    </xf>
  </cellXfs>
  <cellStyles count="6">
    <cellStyle name="Comma" xfId="5" builtinId="3"/>
    <cellStyle name="Comma [0]" xfId="1" builtinId="6"/>
    <cellStyle name="Comma 2" xfId="4"/>
    <cellStyle name="Normal" xfId="0" builtinId="0"/>
    <cellStyle name="Normal 2" xfId="3"/>
    <cellStyle name="Normal_Sheet1"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sqref="A1:I1"/>
    </sheetView>
  </sheetViews>
  <sheetFormatPr defaultRowHeight="12.75" x14ac:dyDescent="0.2"/>
  <cols>
    <col min="1" max="1" width="5.85546875" customWidth="1"/>
    <col min="2" max="2" width="8.5703125" customWidth="1"/>
    <col min="3" max="3" width="16" customWidth="1"/>
    <col min="4" max="4" width="47.140625" customWidth="1"/>
    <col min="5" max="5" width="10.5703125" customWidth="1"/>
    <col min="6" max="6" width="8.42578125" customWidth="1"/>
    <col min="7" max="7" width="12.42578125" customWidth="1"/>
    <col min="8" max="8" width="9.42578125" customWidth="1"/>
    <col min="9" max="9" width="9.85546875" bestFit="1" customWidth="1"/>
  </cols>
  <sheetData>
    <row r="1" spans="1:9" ht="15" x14ac:dyDescent="0.25">
      <c r="A1" s="252" t="s">
        <v>0</v>
      </c>
      <c r="B1" s="252"/>
      <c r="C1" s="252"/>
      <c r="D1" s="252"/>
      <c r="E1" s="252"/>
      <c r="F1" s="252"/>
      <c r="G1" s="252"/>
      <c r="H1" s="252"/>
      <c r="I1" s="252"/>
    </row>
    <row r="2" spans="1:9" x14ac:dyDescent="0.2">
      <c r="D2" s="1" t="s">
        <v>1</v>
      </c>
      <c r="F2" s="1"/>
      <c r="G2" s="5"/>
    </row>
    <row r="3" spans="1:9" x14ac:dyDescent="0.2">
      <c r="C3" s="2"/>
    </row>
    <row r="4" spans="1:9" ht="25.5" x14ac:dyDescent="0.2">
      <c r="A4" t="s">
        <v>2</v>
      </c>
      <c r="C4" s="2" t="s">
        <v>3</v>
      </c>
      <c r="D4" t="s">
        <v>4</v>
      </c>
    </row>
    <row r="5" spans="1:9" x14ac:dyDescent="0.2">
      <c r="A5" t="s">
        <v>5</v>
      </c>
      <c r="C5" s="2" t="s">
        <v>6</v>
      </c>
      <c r="D5" t="s">
        <v>7</v>
      </c>
    </row>
    <row r="6" spans="1:9" ht="25.5" x14ac:dyDescent="0.2">
      <c r="A6" t="s">
        <v>8</v>
      </c>
      <c r="C6" s="2" t="s">
        <v>9</v>
      </c>
      <c r="D6" t="s">
        <v>32</v>
      </c>
    </row>
    <row r="7" spans="1:9" ht="25.5" x14ac:dyDescent="0.2">
      <c r="A7" t="s">
        <v>10</v>
      </c>
      <c r="C7" s="2" t="s">
        <v>19</v>
      </c>
      <c r="D7" s="5" t="s">
        <v>34</v>
      </c>
      <c r="E7" s="3"/>
    </row>
    <row r="9" spans="1:9" ht="49.5" customHeight="1" x14ac:dyDescent="0.2">
      <c r="A9" s="253" t="s">
        <v>20</v>
      </c>
      <c r="B9" s="253"/>
      <c r="C9" s="253"/>
      <c r="D9" s="253"/>
      <c r="E9" s="253"/>
      <c r="F9" s="253"/>
      <c r="G9" s="253"/>
      <c r="H9" s="253"/>
      <c r="I9" s="253"/>
    </row>
    <row r="11" spans="1:9" ht="12.75" customHeight="1" x14ac:dyDescent="0.2">
      <c r="A11" s="254" t="s">
        <v>11</v>
      </c>
      <c r="B11" s="254" t="s">
        <v>21</v>
      </c>
      <c r="C11" s="254" t="s">
        <v>12</v>
      </c>
      <c r="D11" s="254" t="s">
        <v>13</v>
      </c>
      <c r="E11" s="254" t="s">
        <v>14</v>
      </c>
      <c r="F11" s="254"/>
      <c r="G11" s="254" t="s">
        <v>15</v>
      </c>
      <c r="H11" s="255" t="s">
        <v>22</v>
      </c>
      <c r="I11" s="256"/>
    </row>
    <row r="12" spans="1:9" x14ac:dyDescent="0.2">
      <c r="A12" s="254"/>
      <c r="B12" s="254"/>
      <c r="C12" s="254"/>
      <c r="D12" s="254"/>
      <c r="E12" s="19" t="s">
        <v>16</v>
      </c>
      <c r="F12" s="19" t="s">
        <v>17</v>
      </c>
      <c r="G12" s="254"/>
      <c r="H12" s="19" t="s">
        <v>23</v>
      </c>
      <c r="I12" s="19" t="s">
        <v>24</v>
      </c>
    </row>
    <row r="13" spans="1:9" ht="75.75" customHeight="1" x14ac:dyDescent="0.2">
      <c r="A13" s="14">
        <v>1</v>
      </c>
      <c r="B13" s="14">
        <v>525119</v>
      </c>
      <c r="C13" s="16" t="s">
        <v>35</v>
      </c>
      <c r="D13" s="17" t="s">
        <v>36</v>
      </c>
      <c r="E13" s="20">
        <v>43885</v>
      </c>
      <c r="F13" s="14">
        <v>1</v>
      </c>
      <c r="G13" s="15">
        <v>6200000</v>
      </c>
      <c r="H13" s="13"/>
      <c r="I13" s="19"/>
    </row>
    <row r="14" spans="1:9" ht="75.75" customHeight="1" x14ac:dyDescent="0.2">
      <c r="A14" s="14">
        <v>2</v>
      </c>
      <c r="B14" s="14">
        <v>525119</v>
      </c>
      <c r="C14" s="16" t="s">
        <v>39</v>
      </c>
      <c r="D14" s="17" t="s">
        <v>37</v>
      </c>
      <c r="E14" s="20">
        <v>43885</v>
      </c>
      <c r="F14" s="14">
        <v>2</v>
      </c>
      <c r="G14" s="15">
        <v>1830000</v>
      </c>
      <c r="H14" s="13"/>
      <c r="I14" s="19"/>
    </row>
    <row r="15" spans="1:9" ht="78" customHeight="1" x14ac:dyDescent="0.2">
      <c r="A15" s="14">
        <v>3</v>
      </c>
      <c r="B15" s="14">
        <v>525119</v>
      </c>
      <c r="C15" s="16" t="s">
        <v>38</v>
      </c>
      <c r="D15" s="17" t="s">
        <v>40</v>
      </c>
      <c r="E15" s="20">
        <v>43885</v>
      </c>
      <c r="F15" s="14">
        <v>3</v>
      </c>
      <c r="G15" s="15">
        <v>4800000</v>
      </c>
      <c r="H15" s="13"/>
      <c r="I15" s="19"/>
    </row>
    <row r="16" spans="1:9" ht="69" customHeight="1" x14ac:dyDescent="0.2">
      <c r="A16" s="14">
        <v>4</v>
      </c>
      <c r="B16" s="14">
        <v>525119</v>
      </c>
      <c r="C16" s="16" t="s">
        <v>41</v>
      </c>
      <c r="D16" s="17" t="s">
        <v>42</v>
      </c>
      <c r="E16" s="20">
        <v>43885</v>
      </c>
      <c r="F16" s="14">
        <v>4</v>
      </c>
      <c r="G16" s="15">
        <v>4200000</v>
      </c>
      <c r="H16" s="13"/>
      <c r="I16" s="19"/>
    </row>
    <row r="17" spans="1:9" ht="66" customHeight="1" x14ac:dyDescent="0.2">
      <c r="A17" s="18">
        <v>5</v>
      </c>
      <c r="B17" s="14">
        <v>525119</v>
      </c>
      <c r="C17" s="16" t="s">
        <v>44</v>
      </c>
      <c r="D17" s="17" t="s">
        <v>43</v>
      </c>
      <c r="E17" s="20">
        <v>43885</v>
      </c>
      <c r="F17" s="14">
        <v>5</v>
      </c>
      <c r="G17" s="15">
        <v>3750000</v>
      </c>
      <c r="H17" s="13"/>
      <c r="I17" s="19"/>
    </row>
    <row r="18" spans="1:9" ht="67.5" customHeight="1" x14ac:dyDescent="0.2">
      <c r="A18" s="14">
        <v>6</v>
      </c>
      <c r="B18" s="14">
        <v>525119</v>
      </c>
      <c r="C18" s="16" t="s">
        <v>45</v>
      </c>
      <c r="D18" s="17" t="s">
        <v>46</v>
      </c>
      <c r="E18" s="20">
        <v>43885</v>
      </c>
      <c r="F18" s="14">
        <v>6</v>
      </c>
      <c r="G18" s="15">
        <v>1440000</v>
      </c>
      <c r="H18" s="13"/>
      <c r="I18" s="19"/>
    </row>
    <row r="19" spans="1:9" ht="66.75" customHeight="1" x14ac:dyDescent="0.2">
      <c r="A19" s="18">
        <v>7</v>
      </c>
      <c r="B19" s="14">
        <v>525119</v>
      </c>
      <c r="C19" s="16" t="s">
        <v>47</v>
      </c>
      <c r="D19" s="17" t="s">
        <v>48</v>
      </c>
      <c r="E19" s="20">
        <v>43885</v>
      </c>
      <c r="F19" s="14">
        <v>7</v>
      </c>
      <c r="G19" s="15">
        <v>5906250</v>
      </c>
      <c r="H19" s="13"/>
      <c r="I19" s="19"/>
    </row>
    <row r="20" spans="1:9" ht="14.25" x14ac:dyDescent="0.2">
      <c r="A20" s="10"/>
      <c r="B20" s="10"/>
      <c r="C20" s="8"/>
      <c r="D20" s="8" t="s">
        <v>33</v>
      </c>
      <c r="E20" s="11"/>
      <c r="F20" s="10"/>
      <c r="G20" s="9">
        <f>SUM(G13:G19)</f>
        <v>28126250</v>
      </c>
      <c r="H20" s="12">
        <f>SUM(H13:H19)</f>
        <v>0</v>
      </c>
      <c r="I20" s="9">
        <f>SUM(I13:I19)</f>
        <v>0</v>
      </c>
    </row>
    <row r="21" spans="1:9" x14ac:dyDescent="0.2">
      <c r="G21" s="7"/>
      <c r="H21" s="7"/>
      <c r="I21" s="7"/>
    </row>
    <row r="22" spans="1:9" ht="25.5" customHeight="1" x14ac:dyDescent="0.2">
      <c r="A22" s="251" t="s">
        <v>25</v>
      </c>
      <c r="B22" s="251"/>
      <c r="C22" s="251"/>
      <c r="D22" s="251"/>
      <c r="E22" s="251"/>
      <c r="F22" s="251"/>
      <c r="G22" s="251"/>
      <c r="H22" s="251"/>
      <c r="I22" s="251"/>
    </row>
    <row r="24" spans="1:9" x14ac:dyDescent="0.2">
      <c r="A24" t="s">
        <v>18</v>
      </c>
    </row>
    <row r="26" spans="1:9" x14ac:dyDescent="0.2">
      <c r="C26" t="s">
        <v>26</v>
      </c>
      <c r="G26" s="5" t="s">
        <v>27</v>
      </c>
    </row>
    <row r="27" spans="1:9" x14ac:dyDescent="0.2">
      <c r="G27" s="5"/>
    </row>
    <row r="28" spans="1:9" x14ac:dyDescent="0.2">
      <c r="G28" s="5"/>
    </row>
    <row r="29" spans="1:9" x14ac:dyDescent="0.2">
      <c r="C29" s="4" t="s">
        <v>30</v>
      </c>
      <c r="G29" s="4" t="s">
        <v>28</v>
      </c>
      <c r="H29" s="6"/>
    </row>
    <row r="30" spans="1:9" x14ac:dyDescent="0.2">
      <c r="C30" t="s">
        <v>31</v>
      </c>
      <c r="G30" t="s">
        <v>29</v>
      </c>
      <c r="H30" s="6"/>
    </row>
  </sheetData>
  <mergeCells count="10">
    <mergeCell ref="A22:I22"/>
    <mergeCell ref="A1:I1"/>
    <mergeCell ref="A9:I9"/>
    <mergeCell ref="A11:A12"/>
    <mergeCell ref="B11:B12"/>
    <mergeCell ref="C11:C12"/>
    <mergeCell ref="D11:D12"/>
    <mergeCell ref="E11:F11"/>
    <mergeCell ref="G11:G12"/>
    <mergeCell ref="H11:I11"/>
  </mergeCells>
  <pageMargins left="0.70866141732283472" right="0.70866141732283472" top="0.39370078740157483" bottom="0.46" header="0.31496062992125984" footer="0.31496062992125984"/>
  <pageSetup paperSize="9" scale="65"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5"/>
  <sheetViews>
    <sheetView tabSelected="1" topLeftCell="A190" workbookViewId="0">
      <selection activeCell="B553" sqref="B553"/>
    </sheetView>
  </sheetViews>
  <sheetFormatPr defaultColWidth="8.7109375" defaultRowHeight="12.75" x14ac:dyDescent="0.2"/>
  <cols>
    <col min="1" max="1" width="13.42578125" style="248" customWidth="1"/>
    <col min="2" max="2" width="49.7109375" style="250" customWidth="1"/>
    <col min="3" max="3" width="15.85546875" style="125" customWidth="1"/>
    <col min="4" max="4" width="16.28515625" style="212" customWidth="1"/>
    <col min="5" max="5" width="18.5703125" style="21" customWidth="1"/>
    <col min="6" max="6" width="16.85546875" style="21" customWidth="1"/>
    <col min="7" max="7" width="19.85546875" style="21" customWidth="1"/>
    <col min="8" max="8" width="10.42578125" style="21" customWidth="1"/>
    <col min="9" max="9" width="15.85546875" style="21" customWidth="1"/>
    <col min="10" max="11" width="8.7109375" style="21"/>
    <col min="12" max="12" width="8.85546875" style="21" bestFit="1" customWidth="1"/>
    <col min="13" max="13" width="15" style="21" bestFit="1" customWidth="1"/>
    <col min="14" max="16384" width="8.7109375" style="21"/>
  </cols>
  <sheetData>
    <row r="1" spans="1:8" x14ac:dyDescent="0.2">
      <c r="A1" s="267" t="s">
        <v>331</v>
      </c>
      <c r="B1" s="267"/>
      <c r="C1" s="267"/>
      <c r="D1" s="267"/>
      <c r="E1" s="267"/>
      <c r="F1" s="267"/>
      <c r="G1" s="267"/>
      <c r="H1" s="267"/>
    </row>
    <row r="2" spans="1:8" x14ac:dyDescent="0.2">
      <c r="A2" s="268" t="s">
        <v>49</v>
      </c>
      <c r="B2" s="268"/>
      <c r="C2" s="268"/>
      <c r="D2" s="268"/>
      <c r="E2" s="268"/>
      <c r="F2" s="268"/>
      <c r="G2" s="268"/>
      <c r="H2" s="268"/>
    </row>
    <row r="3" spans="1:8" ht="13.5" thickBot="1" x14ac:dyDescent="0.25">
      <c r="A3" s="22" t="s">
        <v>50</v>
      </c>
      <c r="B3" s="23" t="s">
        <v>51</v>
      </c>
      <c r="C3" s="24"/>
      <c r="D3" s="25"/>
      <c r="E3" s="26"/>
      <c r="F3" s="26"/>
      <c r="G3" s="26"/>
      <c r="H3" s="26"/>
    </row>
    <row r="4" spans="1:8" x14ac:dyDescent="0.2">
      <c r="A4" s="269" t="s">
        <v>52</v>
      </c>
      <c r="B4" s="271" t="s">
        <v>53</v>
      </c>
      <c r="C4" s="273" t="s">
        <v>54</v>
      </c>
      <c r="D4" s="27" t="s">
        <v>55</v>
      </c>
      <c r="E4" s="275" t="s">
        <v>56</v>
      </c>
      <c r="F4" s="277" t="s">
        <v>33</v>
      </c>
      <c r="G4" s="279" t="s">
        <v>57</v>
      </c>
      <c r="H4" s="279" t="s">
        <v>58</v>
      </c>
    </row>
    <row r="5" spans="1:8" ht="13.5" thickBot="1" x14ac:dyDescent="0.25">
      <c r="A5" s="270"/>
      <c r="B5" s="272"/>
      <c r="C5" s="274"/>
      <c r="D5" s="28" t="s">
        <v>59</v>
      </c>
      <c r="E5" s="276"/>
      <c r="F5" s="278"/>
      <c r="G5" s="280"/>
      <c r="H5" s="280"/>
    </row>
    <row r="6" spans="1:8" ht="13.5" thickBot="1" x14ac:dyDescent="0.25">
      <c r="A6" s="261" t="s">
        <v>63</v>
      </c>
      <c r="B6" s="262"/>
      <c r="C6" s="60"/>
      <c r="D6" s="61"/>
      <c r="E6" s="62"/>
      <c r="F6" s="62"/>
      <c r="G6" s="63"/>
      <c r="H6" s="59"/>
    </row>
    <row r="7" spans="1:8" ht="13.5" thickBot="1" x14ac:dyDescent="0.25">
      <c r="A7" s="64" t="s">
        <v>64</v>
      </c>
      <c r="B7" s="65" t="s">
        <v>65</v>
      </c>
      <c r="C7" s="66"/>
      <c r="D7" s="67"/>
      <c r="E7" s="68"/>
      <c r="F7" s="68"/>
      <c r="G7" s="69"/>
      <c r="H7" s="40"/>
    </row>
    <row r="8" spans="1:8" ht="13.5" thickBot="1" x14ac:dyDescent="0.25">
      <c r="A8" s="70" t="s">
        <v>66</v>
      </c>
      <c r="B8" s="71" t="s">
        <v>67</v>
      </c>
      <c r="C8" s="72">
        <f>C9</f>
        <v>2450930000</v>
      </c>
      <c r="D8" s="73">
        <f>D9</f>
        <v>946578800</v>
      </c>
      <c r="E8" s="74">
        <f>E9</f>
        <v>0</v>
      </c>
      <c r="F8" s="75">
        <f t="shared" ref="F8:F135" si="0">D8+E8</f>
        <v>946578800</v>
      </c>
      <c r="G8" s="76">
        <f t="shared" ref="G8:G135" si="1">C8-F8</f>
        <v>1504351200</v>
      </c>
      <c r="H8" s="58">
        <f t="shared" ref="H8:H41" si="2">(C8-G8)/C8*100</f>
        <v>38.621209092058933</v>
      </c>
    </row>
    <row r="9" spans="1:8" s="29" customFormat="1" ht="13.5" thickBot="1" x14ac:dyDescent="0.25">
      <c r="A9" s="77" t="s">
        <v>68</v>
      </c>
      <c r="B9" s="42" t="s">
        <v>69</v>
      </c>
      <c r="C9" s="45">
        <f>C10+C19+C21+C24+C32</f>
        <v>2450930000</v>
      </c>
      <c r="D9" s="46">
        <f>D10+D19+D21+D24</f>
        <v>946578800</v>
      </c>
      <c r="E9" s="46">
        <f>E10+E19+E21+E24</f>
        <v>0</v>
      </c>
      <c r="F9" s="43">
        <f t="shared" si="0"/>
        <v>946578800</v>
      </c>
      <c r="G9" s="78">
        <f t="shared" si="1"/>
        <v>1504351200</v>
      </c>
      <c r="H9" s="79">
        <f t="shared" si="2"/>
        <v>38.621209092058933</v>
      </c>
    </row>
    <row r="10" spans="1:8" s="49" customFormat="1" x14ac:dyDescent="0.2">
      <c r="A10" s="80" t="s">
        <v>70</v>
      </c>
      <c r="B10" s="81" t="s">
        <v>71</v>
      </c>
      <c r="C10" s="82">
        <f>SUM(C11:C18)</f>
        <v>515568000</v>
      </c>
      <c r="D10" s="83">
        <f>SUM(D11:D18)</f>
        <v>136610000</v>
      </c>
      <c r="E10" s="83">
        <f>SUM(E11:E18)</f>
        <v>0</v>
      </c>
      <c r="F10" s="47">
        <f t="shared" si="0"/>
        <v>136610000</v>
      </c>
      <c r="G10" s="47">
        <f t="shared" si="1"/>
        <v>378958000</v>
      </c>
      <c r="H10" s="48">
        <f>(C10-G10)/C10*100</f>
        <v>26.496989727834158</v>
      </c>
    </row>
    <row r="11" spans="1:8" s="49" customFormat="1" x14ac:dyDescent="0.2">
      <c r="A11" s="80"/>
      <c r="B11" s="84" t="s">
        <v>72</v>
      </c>
      <c r="C11" s="85">
        <v>302800000</v>
      </c>
      <c r="D11" s="83"/>
      <c r="E11" s="83"/>
      <c r="F11" s="47">
        <f t="shared" si="0"/>
        <v>0</v>
      </c>
      <c r="G11" s="31">
        <f t="shared" si="1"/>
        <v>302800000</v>
      </c>
      <c r="H11" s="48">
        <f>(C11-G11)/C11*100</f>
        <v>0</v>
      </c>
    </row>
    <row r="12" spans="1:8" x14ac:dyDescent="0.2">
      <c r="A12" s="86"/>
      <c r="B12" s="87" t="s">
        <v>73</v>
      </c>
      <c r="C12" s="88">
        <v>16300000</v>
      </c>
      <c r="D12" s="30">
        <v>16300000</v>
      </c>
      <c r="E12" s="31"/>
      <c r="F12" s="31">
        <f t="shared" si="0"/>
        <v>16300000</v>
      </c>
      <c r="G12" s="31">
        <f t="shared" si="1"/>
        <v>0</v>
      </c>
      <c r="H12" s="48">
        <f t="shared" si="2"/>
        <v>100</v>
      </c>
    </row>
    <row r="13" spans="1:8" x14ac:dyDescent="0.2">
      <c r="A13" s="86"/>
      <c r="B13" s="87" t="s">
        <v>74</v>
      </c>
      <c r="C13" s="88">
        <v>3750000</v>
      </c>
      <c r="D13" s="30">
        <v>3750000</v>
      </c>
      <c r="E13" s="31"/>
      <c r="F13" s="31">
        <f t="shared" si="0"/>
        <v>3750000</v>
      </c>
      <c r="G13" s="31">
        <f t="shared" si="1"/>
        <v>0</v>
      </c>
      <c r="H13" s="48">
        <f t="shared" si="2"/>
        <v>100</v>
      </c>
    </row>
    <row r="14" spans="1:8" x14ac:dyDescent="0.2">
      <c r="A14" s="86"/>
      <c r="B14" s="87" t="s">
        <v>75</v>
      </c>
      <c r="C14" s="88">
        <v>6250000</v>
      </c>
      <c r="D14" s="30">
        <v>6250000</v>
      </c>
      <c r="E14" s="31"/>
      <c r="F14" s="31">
        <f t="shared" si="0"/>
        <v>6250000</v>
      </c>
      <c r="G14" s="31">
        <f t="shared" si="1"/>
        <v>0</v>
      </c>
      <c r="H14" s="48">
        <f t="shared" si="2"/>
        <v>100</v>
      </c>
    </row>
    <row r="15" spans="1:8" x14ac:dyDescent="0.2">
      <c r="A15" s="86"/>
      <c r="B15" s="87" t="s">
        <v>76</v>
      </c>
      <c r="C15" s="88">
        <v>24225000</v>
      </c>
      <c r="D15" s="30">
        <v>24225000</v>
      </c>
      <c r="E15" s="31"/>
      <c r="F15" s="31">
        <f t="shared" si="0"/>
        <v>24225000</v>
      </c>
      <c r="G15" s="31">
        <f t="shared" si="1"/>
        <v>0</v>
      </c>
      <c r="H15" s="48">
        <f t="shared" si="2"/>
        <v>100</v>
      </c>
    </row>
    <row r="16" spans="1:8" x14ac:dyDescent="0.2">
      <c r="A16" s="86"/>
      <c r="B16" s="87" t="s">
        <v>77</v>
      </c>
      <c r="C16" s="89">
        <v>115200000</v>
      </c>
      <c r="D16" s="30">
        <v>49317000</v>
      </c>
      <c r="E16" s="31"/>
      <c r="F16" s="31">
        <f t="shared" si="0"/>
        <v>49317000</v>
      </c>
      <c r="G16" s="31">
        <f t="shared" si="1"/>
        <v>65883000</v>
      </c>
      <c r="H16" s="32">
        <f t="shared" si="2"/>
        <v>42.809895833333336</v>
      </c>
    </row>
    <row r="17" spans="1:8" x14ac:dyDescent="0.2">
      <c r="A17" s="86"/>
      <c r="B17" s="87" t="s">
        <v>78</v>
      </c>
      <c r="C17" s="89">
        <v>25896000</v>
      </c>
      <c r="D17" s="30">
        <v>25850000</v>
      </c>
      <c r="E17" s="31"/>
      <c r="F17" s="31">
        <f t="shared" si="0"/>
        <v>25850000</v>
      </c>
      <c r="G17" s="31">
        <f>C17-F17</f>
        <v>46000</v>
      </c>
      <c r="H17" s="32">
        <f t="shared" si="2"/>
        <v>99.822366388631451</v>
      </c>
    </row>
    <row r="18" spans="1:8" ht="38.25" x14ac:dyDescent="0.2">
      <c r="A18" s="86"/>
      <c r="B18" s="87" t="s">
        <v>79</v>
      </c>
      <c r="C18" s="89">
        <v>21147000</v>
      </c>
      <c r="D18" s="30">
        <v>10918000</v>
      </c>
      <c r="E18" s="31"/>
      <c r="F18" s="31">
        <f t="shared" si="0"/>
        <v>10918000</v>
      </c>
      <c r="G18" s="31">
        <f t="shared" si="1"/>
        <v>10229000</v>
      </c>
      <c r="H18" s="32">
        <f t="shared" si="2"/>
        <v>51.629072681704258</v>
      </c>
    </row>
    <row r="19" spans="1:8" x14ac:dyDescent="0.2">
      <c r="A19" s="90" t="s">
        <v>80</v>
      </c>
      <c r="B19" s="91" t="s">
        <v>81</v>
      </c>
      <c r="C19" s="92">
        <f>SUM(C20:C20)</f>
        <v>36000000</v>
      </c>
      <c r="D19" s="93">
        <f>SUM(D20:D20)</f>
        <v>30600000</v>
      </c>
      <c r="E19" s="93">
        <f>SUM(E20:E20)</f>
        <v>0</v>
      </c>
      <c r="F19" s="47">
        <f>D19+E19</f>
        <v>30600000</v>
      </c>
      <c r="G19" s="47">
        <f t="shared" si="1"/>
        <v>5400000</v>
      </c>
      <c r="H19" s="48">
        <f t="shared" si="2"/>
        <v>85</v>
      </c>
    </row>
    <row r="20" spans="1:8" ht="38.25" x14ac:dyDescent="0.2">
      <c r="A20" s="86"/>
      <c r="B20" s="87" t="s">
        <v>82</v>
      </c>
      <c r="C20" s="94">
        <v>36000000</v>
      </c>
      <c r="D20" s="34">
        <v>30600000</v>
      </c>
      <c r="E20" s="35"/>
      <c r="F20" s="31">
        <f t="shared" si="0"/>
        <v>30600000</v>
      </c>
      <c r="G20" s="31">
        <f t="shared" si="1"/>
        <v>5400000</v>
      </c>
      <c r="H20" s="32">
        <f t="shared" si="2"/>
        <v>85</v>
      </c>
    </row>
    <row r="21" spans="1:8" x14ac:dyDescent="0.2">
      <c r="A21" s="90" t="s">
        <v>83</v>
      </c>
      <c r="B21" s="91" t="s">
        <v>84</v>
      </c>
      <c r="C21" s="92">
        <f>SUM(C22:C23)</f>
        <v>1548500000</v>
      </c>
      <c r="D21" s="93">
        <f>SUM(D22:D23)</f>
        <v>502320000</v>
      </c>
      <c r="E21" s="93">
        <f>SUM(E22:E23)</f>
        <v>0</v>
      </c>
      <c r="F21" s="47">
        <f t="shared" si="0"/>
        <v>502320000</v>
      </c>
      <c r="G21" s="47">
        <f t="shared" si="1"/>
        <v>1046180000</v>
      </c>
      <c r="H21" s="48">
        <f t="shared" si="2"/>
        <v>32.439134646432031</v>
      </c>
    </row>
    <row r="22" spans="1:8" ht="38.25" x14ac:dyDescent="0.2">
      <c r="A22" s="86"/>
      <c r="B22" s="87" t="s">
        <v>85</v>
      </c>
      <c r="C22" s="94">
        <v>612500000</v>
      </c>
      <c r="D22" s="34">
        <v>215800000</v>
      </c>
      <c r="E22" s="35"/>
      <c r="F22" s="31">
        <f t="shared" si="0"/>
        <v>215800000</v>
      </c>
      <c r="G22" s="31">
        <f t="shared" si="1"/>
        <v>396700000</v>
      </c>
      <c r="H22" s="32">
        <f t="shared" si="2"/>
        <v>35.232653061224489</v>
      </c>
    </row>
    <row r="23" spans="1:8" ht="38.25" x14ac:dyDescent="0.2">
      <c r="A23" s="86"/>
      <c r="B23" s="87" t="s">
        <v>86</v>
      </c>
      <c r="C23" s="94">
        <v>936000000</v>
      </c>
      <c r="D23" s="34">
        <v>286520000</v>
      </c>
      <c r="E23" s="35"/>
      <c r="F23" s="31">
        <f t="shared" si="0"/>
        <v>286520000</v>
      </c>
      <c r="G23" s="31">
        <f t="shared" si="1"/>
        <v>649480000</v>
      </c>
      <c r="H23" s="32">
        <f t="shared" si="2"/>
        <v>30.611111111111111</v>
      </c>
    </row>
    <row r="24" spans="1:8" x14ac:dyDescent="0.2">
      <c r="A24" s="90" t="s">
        <v>87</v>
      </c>
      <c r="B24" s="91" t="s">
        <v>88</v>
      </c>
      <c r="C24" s="95">
        <f>SUM(C25:C31)</f>
        <v>287676000</v>
      </c>
      <c r="D24" s="96">
        <f>SUM(D25:D31)</f>
        <v>277048800</v>
      </c>
      <c r="E24" s="96">
        <f>SUM(E25:E31)</f>
        <v>0</v>
      </c>
      <c r="F24" s="47">
        <f t="shared" si="0"/>
        <v>277048800</v>
      </c>
      <c r="G24" s="47">
        <f t="shared" si="1"/>
        <v>10627200</v>
      </c>
      <c r="H24" s="48">
        <f t="shared" si="2"/>
        <v>96.305844074583902</v>
      </c>
    </row>
    <row r="25" spans="1:8" x14ac:dyDescent="0.2">
      <c r="A25" s="86"/>
      <c r="B25" s="87" t="s">
        <v>89</v>
      </c>
      <c r="C25" s="97">
        <v>78771000</v>
      </c>
      <c r="D25" s="34">
        <v>78765400</v>
      </c>
      <c r="E25" s="35"/>
      <c r="F25" s="31">
        <f t="shared" si="0"/>
        <v>78765400</v>
      </c>
      <c r="G25" s="31">
        <f t="shared" si="1"/>
        <v>5600</v>
      </c>
      <c r="H25" s="32">
        <f t="shared" si="2"/>
        <v>99.992890784679645</v>
      </c>
    </row>
    <row r="26" spans="1:8" x14ac:dyDescent="0.2">
      <c r="A26" s="86"/>
      <c r="B26" s="87" t="s">
        <v>90</v>
      </c>
      <c r="C26" s="98">
        <v>46608000</v>
      </c>
      <c r="D26" s="34">
        <v>46608000</v>
      </c>
      <c r="E26" s="35"/>
      <c r="F26" s="31">
        <f t="shared" si="0"/>
        <v>46608000</v>
      </c>
      <c r="G26" s="31">
        <f t="shared" si="1"/>
        <v>0</v>
      </c>
      <c r="H26" s="32">
        <f t="shared" si="2"/>
        <v>100</v>
      </c>
    </row>
    <row r="27" spans="1:8" x14ac:dyDescent="0.2">
      <c r="A27" s="86"/>
      <c r="B27" s="87" t="s">
        <v>91</v>
      </c>
      <c r="C27" s="99">
        <v>34200000</v>
      </c>
      <c r="D27" s="34">
        <v>34200000</v>
      </c>
      <c r="E27" s="35"/>
      <c r="F27" s="31">
        <f t="shared" si="0"/>
        <v>34200000</v>
      </c>
      <c r="G27" s="31">
        <f t="shared" si="1"/>
        <v>0</v>
      </c>
      <c r="H27" s="32">
        <f t="shared" si="2"/>
        <v>100</v>
      </c>
    </row>
    <row r="28" spans="1:8" x14ac:dyDescent="0.2">
      <c r="A28" s="86"/>
      <c r="B28" s="87" t="s">
        <v>92</v>
      </c>
      <c r="C28" s="98">
        <v>35336000</v>
      </c>
      <c r="D28" s="34">
        <v>35335900</v>
      </c>
      <c r="E28" s="35"/>
      <c r="F28" s="31">
        <f t="shared" si="0"/>
        <v>35335900</v>
      </c>
      <c r="G28" s="31">
        <f t="shared" si="1"/>
        <v>100</v>
      </c>
      <c r="H28" s="32">
        <f t="shared" si="2"/>
        <v>99.999717002490371</v>
      </c>
    </row>
    <row r="29" spans="1:8" x14ac:dyDescent="0.2">
      <c r="A29" s="86"/>
      <c r="B29" s="87" t="s">
        <v>93</v>
      </c>
      <c r="C29" s="97">
        <v>53929000</v>
      </c>
      <c r="D29" s="34">
        <v>43307500</v>
      </c>
      <c r="E29" s="35"/>
      <c r="F29" s="31">
        <f t="shared" si="0"/>
        <v>43307500</v>
      </c>
      <c r="G29" s="31">
        <f t="shared" si="1"/>
        <v>10621500</v>
      </c>
      <c r="H29" s="32">
        <f t="shared" si="2"/>
        <v>80.304659830517906</v>
      </c>
    </row>
    <row r="30" spans="1:8" x14ac:dyDescent="0.2">
      <c r="A30" s="86"/>
      <c r="B30" s="87" t="s">
        <v>94</v>
      </c>
      <c r="C30" s="98">
        <v>27500000</v>
      </c>
      <c r="D30" s="34">
        <v>27500000</v>
      </c>
      <c r="E30" s="35"/>
      <c r="F30" s="31">
        <f t="shared" si="0"/>
        <v>27500000</v>
      </c>
      <c r="G30" s="31">
        <f t="shared" si="1"/>
        <v>0</v>
      </c>
      <c r="H30" s="32">
        <f t="shared" si="2"/>
        <v>100</v>
      </c>
    </row>
    <row r="31" spans="1:8" ht="25.5" x14ac:dyDescent="0.2">
      <c r="A31" s="86"/>
      <c r="B31" s="87" t="s">
        <v>95</v>
      </c>
      <c r="C31" s="98">
        <v>11332000</v>
      </c>
      <c r="D31" s="37">
        <v>11332000</v>
      </c>
      <c r="E31" s="38"/>
      <c r="F31" s="39">
        <f t="shared" si="0"/>
        <v>11332000</v>
      </c>
      <c r="G31" s="39">
        <f t="shared" si="1"/>
        <v>0</v>
      </c>
      <c r="H31" s="40">
        <f t="shared" si="2"/>
        <v>100</v>
      </c>
    </row>
    <row r="32" spans="1:8" s="49" customFormat="1" x14ac:dyDescent="0.2">
      <c r="A32" s="100" t="s">
        <v>96</v>
      </c>
      <c r="B32" s="101" t="s">
        <v>97</v>
      </c>
      <c r="C32" s="95">
        <f>SUM(C33:C36)</f>
        <v>63186000</v>
      </c>
      <c r="D32" s="96">
        <f>SUM(D33:D36)</f>
        <v>0</v>
      </c>
      <c r="E32" s="96">
        <f>SUM(E33:E36)</f>
        <v>0</v>
      </c>
      <c r="F32" s="51">
        <f t="shared" si="0"/>
        <v>0</v>
      </c>
      <c r="G32" s="51">
        <f t="shared" si="1"/>
        <v>63186000</v>
      </c>
      <c r="H32" s="51">
        <f>(C32-G32)/C32*100</f>
        <v>0</v>
      </c>
    </row>
    <row r="33" spans="1:8" x14ac:dyDescent="0.2">
      <c r="A33" s="102" t="s">
        <v>98</v>
      </c>
      <c r="B33" s="103" t="s">
        <v>99</v>
      </c>
      <c r="C33" s="50">
        <v>18200000</v>
      </c>
      <c r="D33" s="96"/>
      <c r="E33" s="96"/>
      <c r="F33" s="31">
        <f t="shared" si="0"/>
        <v>0</v>
      </c>
      <c r="G33" s="31">
        <f t="shared" si="1"/>
        <v>18200000</v>
      </c>
      <c r="H33" s="32">
        <f>(C33-G33)/C33*100</f>
        <v>0</v>
      </c>
    </row>
    <row r="34" spans="1:8" x14ac:dyDescent="0.2">
      <c r="A34" s="102" t="s">
        <v>98</v>
      </c>
      <c r="B34" s="103" t="s">
        <v>100</v>
      </c>
      <c r="C34" s="50">
        <v>30000000</v>
      </c>
      <c r="D34" s="96"/>
      <c r="E34" s="96"/>
      <c r="F34" s="31">
        <f t="shared" si="0"/>
        <v>0</v>
      </c>
      <c r="G34" s="31">
        <f t="shared" si="1"/>
        <v>30000000</v>
      </c>
      <c r="H34" s="32">
        <f>(C34-G34)/C34*100</f>
        <v>0</v>
      </c>
    </row>
    <row r="35" spans="1:8" x14ac:dyDescent="0.2">
      <c r="A35" s="102" t="s">
        <v>98</v>
      </c>
      <c r="B35" s="103" t="s">
        <v>101</v>
      </c>
      <c r="C35" s="50">
        <v>7000000</v>
      </c>
      <c r="D35" s="96"/>
      <c r="E35" s="96"/>
      <c r="F35" s="31">
        <f t="shared" si="0"/>
        <v>0</v>
      </c>
      <c r="G35" s="31">
        <f t="shared" si="1"/>
        <v>7000000</v>
      </c>
      <c r="H35" s="32">
        <f>(C35-G35)/C35*100</f>
        <v>0</v>
      </c>
    </row>
    <row r="36" spans="1:8" ht="13.5" thickBot="1" x14ac:dyDescent="0.25">
      <c r="A36" s="102" t="s">
        <v>98</v>
      </c>
      <c r="B36" s="103" t="s">
        <v>102</v>
      </c>
      <c r="C36" s="50">
        <v>7986000</v>
      </c>
      <c r="D36" s="96"/>
      <c r="E36" s="96"/>
      <c r="F36" s="31">
        <f t="shared" si="0"/>
        <v>0</v>
      </c>
      <c r="G36" s="31">
        <f t="shared" si="1"/>
        <v>7986000</v>
      </c>
      <c r="H36" s="32">
        <f>(C36-G36)/C36*100</f>
        <v>0</v>
      </c>
    </row>
    <row r="37" spans="1:8" ht="13.5" thickBot="1" x14ac:dyDescent="0.25">
      <c r="A37" s="70" t="s">
        <v>60</v>
      </c>
      <c r="B37" s="71" t="s">
        <v>103</v>
      </c>
      <c r="C37" s="104">
        <f>C38</f>
        <v>1418095550</v>
      </c>
      <c r="D37" s="104">
        <f>D38+D119+D135+D146+D159+D173+D187+D200+D215+D236+D243+D255+D270+D283</f>
        <v>870511400</v>
      </c>
      <c r="E37" s="104">
        <f>E38+E49+E57+E65+E73+E81+E89+E97+E105+E113+E119+E135+E146+E159+E173+E187+E200+E215+E236+E243+E255+E270+E283</f>
        <v>0</v>
      </c>
      <c r="F37" s="105">
        <f t="shared" si="0"/>
        <v>870511400</v>
      </c>
      <c r="G37" s="105">
        <f t="shared" si="1"/>
        <v>547584150</v>
      </c>
      <c r="H37" s="105">
        <f t="shared" ref="H37" si="3">(C37-G37)/C37*100</f>
        <v>61.385948217664179</v>
      </c>
    </row>
    <row r="38" spans="1:8" s="29" customFormat="1" ht="13.5" thickBot="1" x14ac:dyDescent="0.25">
      <c r="A38" s="106" t="s">
        <v>68</v>
      </c>
      <c r="B38" s="107" t="s">
        <v>104</v>
      </c>
      <c r="C38" s="108">
        <f>C39+C41+C43</f>
        <v>1418095550</v>
      </c>
      <c r="D38" s="108"/>
      <c r="E38" s="108">
        <f>E39+E41+E43</f>
        <v>0</v>
      </c>
      <c r="F38" s="109">
        <f>D38+E38</f>
        <v>0</v>
      </c>
      <c r="G38" s="110">
        <f t="shared" si="1"/>
        <v>1418095550</v>
      </c>
      <c r="H38" s="79">
        <f t="shared" si="2"/>
        <v>0</v>
      </c>
    </row>
    <row r="39" spans="1:8" s="112" customFormat="1" x14ac:dyDescent="0.2">
      <c r="A39" s="111" t="s">
        <v>70</v>
      </c>
      <c r="B39" s="101" t="s">
        <v>105</v>
      </c>
      <c r="C39" s="57">
        <f>C40</f>
        <v>7420000</v>
      </c>
      <c r="D39" s="57">
        <f>D40</f>
        <v>0</v>
      </c>
      <c r="E39" s="57">
        <f>E40</f>
        <v>0</v>
      </c>
      <c r="F39" s="47">
        <f>D39+E39</f>
        <v>0</v>
      </c>
      <c r="G39" s="47">
        <f>C39-F39</f>
        <v>7420000</v>
      </c>
      <c r="H39" s="48">
        <f t="shared" si="2"/>
        <v>0</v>
      </c>
    </row>
    <row r="40" spans="1:8" s="114" customFormat="1" x14ac:dyDescent="0.2">
      <c r="A40" s="86"/>
      <c r="B40" s="87" t="s">
        <v>106</v>
      </c>
      <c r="C40" s="88">
        <v>7420000</v>
      </c>
      <c r="D40" s="57"/>
      <c r="E40" s="113"/>
      <c r="F40" s="31">
        <f t="shared" si="0"/>
        <v>0</v>
      </c>
      <c r="G40" s="31">
        <f t="shared" si="1"/>
        <v>7420000</v>
      </c>
      <c r="H40" s="32">
        <f t="shared" si="2"/>
        <v>0</v>
      </c>
    </row>
    <row r="41" spans="1:8" s="114" customFormat="1" x14ac:dyDescent="0.2">
      <c r="A41" s="115" t="s">
        <v>80</v>
      </c>
      <c r="B41" s="116" t="s">
        <v>107</v>
      </c>
      <c r="C41" s="117">
        <f>SUM(C42:C42)</f>
        <v>5400000</v>
      </c>
      <c r="D41" s="117">
        <f>SUM(D42:D42)</f>
        <v>0</v>
      </c>
      <c r="E41" s="117">
        <f>SUM(E42:E42)</f>
        <v>0</v>
      </c>
      <c r="F41" s="47">
        <f t="shared" si="0"/>
        <v>0</v>
      </c>
      <c r="G41" s="47">
        <f t="shared" si="1"/>
        <v>5400000</v>
      </c>
      <c r="H41" s="48">
        <f t="shared" si="2"/>
        <v>0</v>
      </c>
    </row>
    <row r="42" spans="1:8" s="114" customFormat="1" x14ac:dyDescent="0.2">
      <c r="A42" s="86"/>
      <c r="B42" s="87" t="s">
        <v>108</v>
      </c>
      <c r="C42" s="50">
        <v>5400000</v>
      </c>
      <c r="D42" s="57"/>
      <c r="E42" s="118"/>
      <c r="F42" s="31">
        <f t="shared" si="0"/>
        <v>0</v>
      </c>
      <c r="G42" s="31">
        <f t="shared" si="1"/>
        <v>5400000</v>
      </c>
      <c r="H42" s="32">
        <f t="shared" ref="H42:H170" si="4">(C42-G42)/C42*100</f>
        <v>0</v>
      </c>
    </row>
    <row r="43" spans="1:8" s="114" customFormat="1" x14ac:dyDescent="0.2">
      <c r="A43" s="115" t="s">
        <v>87</v>
      </c>
      <c r="B43" s="116" t="s">
        <v>109</v>
      </c>
      <c r="C43" s="117">
        <f t="shared" ref="C43:H43" si="5">C44+C48+C113</f>
        <v>1405275550</v>
      </c>
      <c r="D43" s="117">
        <f t="shared" si="5"/>
        <v>0</v>
      </c>
      <c r="E43" s="117">
        <f t="shared" si="5"/>
        <v>0</v>
      </c>
      <c r="F43" s="117">
        <f t="shared" si="5"/>
        <v>0</v>
      </c>
      <c r="G43" s="117">
        <f t="shared" si="5"/>
        <v>1405275550</v>
      </c>
      <c r="H43" s="117">
        <f t="shared" si="5"/>
        <v>0</v>
      </c>
    </row>
    <row r="44" spans="1:8" s="114" customFormat="1" x14ac:dyDescent="0.2">
      <c r="A44" s="86"/>
      <c r="B44" s="87" t="s">
        <v>110</v>
      </c>
      <c r="C44" s="119">
        <f>SUM(C45:C47)</f>
        <v>279590550</v>
      </c>
      <c r="D44" s="119"/>
      <c r="E44" s="119">
        <f>SUM(E48:E48)</f>
        <v>0</v>
      </c>
      <c r="F44" s="31">
        <f t="shared" si="0"/>
        <v>0</v>
      </c>
      <c r="G44" s="31">
        <f t="shared" si="1"/>
        <v>279590550</v>
      </c>
      <c r="H44" s="32">
        <f t="shared" si="4"/>
        <v>0</v>
      </c>
    </row>
    <row r="45" spans="1:8" s="114" customFormat="1" x14ac:dyDescent="0.2">
      <c r="A45" s="86"/>
      <c r="B45" s="87" t="s">
        <v>111</v>
      </c>
      <c r="C45" s="119">
        <v>262500000</v>
      </c>
      <c r="D45" s="120"/>
      <c r="E45" s="119"/>
      <c r="F45" s="31">
        <f t="shared" si="0"/>
        <v>0</v>
      </c>
      <c r="G45" s="31">
        <f t="shared" si="1"/>
        <v>262500000</v>
      </c>
      <c r="H45" s="32">
        <f t="shared" si="4"/>
        <v>0</v>
      </c>
    </row>
    <row r="46" spans="1:8" s="114" customFormat="1" x14ac:dyDescent="0.2">
      <c r="A46" s="86"/>
      <c r="B46" s="87" t="s">
        <v>112</v>
      </c>
      <c r="C46" s="119">
        <v>6990000</v>
      </c>
      <c r="D46" s="120"/>
      <c r="E46" s="119"/>
      <c r="F46" s="31">
        <f t="shared" si="0"/>
        <v>0</v>
      </c>
      <c r="G46" s="31">
        <f t="shared" si="1"/>
        <v>6990000</v>
      </c>
      <c r="H46" s="32">
        <f t="shared" si="4"/>
        <v>0</v>
      </c>
    </row>
    <row r="47" spans="1:8" s="114" customFormat="1" x14ac:dyDescent="0.2">
      <c r="A47" s="86"/>
      <c r="B47" s="87" t="s">
        <v>113</v>
      </c>
      <c r="C47" s="119">
        <v>10100550</v>
      </c>
      <c r="D47" s="120"/>
      <c r="E47" s="119"/>
      <c r="F47" s="31">
        <f t="shared" si="0"/>
        <v>0</v>
      </c>
      <c r="G47" s="31">
        <f t="shared" si="1"/>
        <v>10100550</v>
      </c>
      <c r="H47" s="32">
        <f t="shared" si="4"/>
        <v>0</v>
      </c>
    </row>
    <row r="48" spans="1:8" s="114" customFormat="1" ht="25.5" x14ac:dyDescent="0.2">
      <c r="A48" s="86"/>
      <c r="B48" s="121" t="s">
        <v>114</v>
      </c>
      <c r="C48" s="122">
        <f>SUM(C49+C57+C65+C73+C81+C89+C97+C105)</f>
        <v>963185000</v>
      </c>
      <c r="D48" s="57"/>
      <c r="E48" s="118"/>
      <c r="F48" s="31">
        <f t="shared" si="0"/>
        <v>0</v>
      </c>
      <c r="G48" s="31">
        <f t="shared" si="1"/>
        <v>963185000</v>
      </c>
      <c r="H48" s="32">
        <f t="shared" si="4"/>
        <v>0</v>
      </c>
    </row>
    <row r="49" spans="1:8" s="114" customFormat="1" x14ac:dyDescent="0.2">
      <c r="A49" s="86"/>
      <c r="B49" s="123" t="s">
        <v>115</v>
      </c>
      <c r="C49" s="52">
        <f>SUM(C50:C56)</f>
        <v>120630000</v>
      </c>
      <c r="D49" s="52">
        <f>SUM(D50:D56)</f>
        <v>0</v>
      </c>
      <c r="E49" s="52">
        <f t="shared" ref="E49" si="6">SUM(E50:E56)</f>
        <v>0</v>
      </c>
      <c r="F49" s="31">
        <f t="shared" si="0"/>
        <v>0</v>
      </c>
      <c r="G49" s="35">
        <f t="shared" si="1"/>
        <v>120630000</v>
      </c>
      <c r="H49" s="35">
        <f t="shared" si="4"/>
        <v>0</v>
      </c>
    </row>
    <row r="50" spans="1:8" s="114" customFormat="1" x14ac:dyDescent="0.2">
      <c r="A50" s="86"/>
      <c r="B50" s="87" t="s">
        <v>116</v>
      </c>
      <c r="C50" s="88">
        <v>57750000</v>
      </c>
      <c r="D50" s="57"/>
      <c r="E50" s="118"/>
      <c r="F50" s="31">
        <f t="shared" si="0"/>
        <v>0</v>
      </c>
      <c r="G50" s="35">
        <f t="shared" si="1"/>
        <v>57750000</v>
      </c>
      <c r="H50" s="35">
        <f t="shared" si="4"/>
        <v>0</v>
      </c>
    </row>
    <row r="51" spans="1:8" s="114" customFormat="1" x14ac:dyDescent="0.2">
      <c r="A51" s="86"/>
      <c r="B51" s="87" t="s">
        <v>117</v>
      </c>
      <c r="C51" s="88">
        <v>19200000</v>
      </c>
      <c r="D51" s="57"/>
      <c r="E51" s="118"/>
      <c r="F51" s="31">
        <f t="shared" si="0"/>
        <v>0</v>
      </c>
      <c r="G51" s="35">
        <f t="shared" si="1"/>
        <v>19200000</v>
      </c>
      <c r="H51" s="35">
        <f t="shared" si="4"/>
        <v>0</v>
      </c>
    </row>
    <row r="52" spans="1:8" s="114" customFormat="1" x14ac:dyDescent="0.2">
      <c r="A52" s="86"/>
      <c r="B52" s="87" t="s">
        <v>118</v>
      </c>
      <c r="C52" s="88">
        <v>7000000</v>
      </c>
      <c r="D52" s="57"/>
      <c r="E52" s="118"/>
      <c r="F52" s="31">
        <f t="shared" si="0"/>
        <v>0</v>
      </c>
      <c r="G52" s="35">
        <f t="shared" si="1"/>
        <v>7000000</v>
      </c>
      <c r="H52" s="35">
        <f t="shared" si="4"/>
        <v>0</v>
      </c>
    </row>
    <row r="53" spans="1:8" s="114" customFormat="1" x14ac:dyDescent="0.2">
      <c r="A53" s="86"/>
      <c r="B53" s="87" t="s">
        <v>119</v>
      </c>
      <c r="C53" s="88">
        <v>7000000</v>
      </c>
      <c r="D53" s="57"/>
      <c r="E53" s="118"/>
      <c r="F53" s="31">
        <f t="shared" si="0"/>
        <v>0</v>
      </c>
      <c r="G53" s="35">
        <f t="shared" si="1"/>
        <v>7000000</v>
      </c>
      <c r="H53" s="35">
        <f t="shared" si="4"/>
        <v>0</v>
      </c>
    </row>
    <row r="54" spans="1:8" s="114" customFormat="1" x14ac:dyDescent="0.2">
      <c r="A54" s="86"/>
      <c r="B54" s="87" t="s">
        <v>120</v>
      </c>
      <c r="C54" s="88">
        <v>7200000</v>
      </c>
      <c r="D54" s="57"/>
      <c r="E54" s="118"/>
      <c r="F54" s="31">
        <f t="shared" si="0"/>
        <v>0</v>
      </c>
      <c r="G54" s="35">
        <f t="shared" si="1"/>
        <v>7200000</v>
      </c>
      <c r="H54" s="35">
        <f t="shared" si="4"/>
        <v>0</v>
      </c>
    </row>
    <row r="55" spans="1:8" s="114" customFormat="1" x14ac:dyDescent="0.2">
      <c r="A55" s="86"/>
      <c r="B55" s="87" t="s">
        <v>121</v>
      </c>
      <c r="C55" s="88">
        <v>8480000</v>
      </c>
      <c r="D55" s="57"/>
      <c r="E55" s="118"/>
      <c r="F55" s="31">
        <f t="shared" si="0"/>
        <v>0</v>
      </c>
      <c r="G55" s="35">
        <f t="shared" si="1"/>
        <v>8480000</v>
      </c>
      <c r="H55" s="35">
        <f t="shared" si="4"/>
        <v>0</v>
      </c>
    </row>
    <row r="56" spans="1:8" s="114" customFormat="1" x14ac:dyDescent="0.2">
      <c r="A56" s="86"/>
      <c r="B56" s="87" t="s">
        <v>122</v>
      </c>
      <c r="C56" s="88">
        <v>14000000</v>
      </c>
      <c r="D56" s="57"/>
      <c r="E56" s="118"/>
      <c r="F56" s="31">
        <f t="shared" si="0"/>
        <v>0</v>
      </c>
      <c r="G56" s="35">
        <f t="shared" si="1"/>
        <v>14000000</v>
      </c>
      <c r="H56" s="35">
        <f t="shared" si="4"/>
        <v>0</v>
      </c>
    </row>
    <row r="57" spans="1:8" s="114" customFormat="1" x14ac:dyDescent="0.2">
      <c r="A57" s="86"/>
      <c r="B57" s="123" t="s">
        <v>123</v>
      </c>
      <c r="C57" s="52">
        <f>SUM(C58:C64)</f>
        <v>135841000</v>
      </c>
      <c r="D57" s="52">
        <f t="shared" ref="D57:E57" si="7">SUM(D58:D64)</f>
        <v>0</v>
      </c>
      <c r="E57" s="52">
        <f t="shared" si="7"/>
        <v>0</v>
      </c>
      <c r="F57" s="31">
        <f t="shared" si="0"/>
        <v>0</v>
      </c>
      <c r="G57" s="53">
        <f t="shared" si="1"/>
        <v>135841000</v>
      </c>
      <c r="H57" s="35">
        <f t="shared" si="4"/>
        <v>0</v>
      </c>
    </row>
    <row r="58" spans="1:8" s="114" customFormat="1" x14ac:dyDescent="0.2">
      <c r="A58" s="86"/>
      <c r="B58" s="87" t="s">
        <v>116</v>
      </c>
      <c r="C58" s="88">
        <v>57750000</v>
      </c>
      <c r="D58" s="57"/>
      <c r="E58" s="118"/>
      <c r="F58" s="31">
        <f t="shared" si="0"/>
        <v>0</v>
      </c>
      <c r="G58" s="35">
        <f t="shared" si="1"/>
        <v>57750000</v>
      </c>
      <c r="H58" s="35">
        <f t="shared" si="4"/>
        <v>0</v>
      </c>
    </row>
    <row r="59" spans="1:8" s="114" customFormat="1" x14ac:dyDescent="0.2">
      <c r="A59" s="86"/>
      <c r="B59" s="87" t="s">
        <v>117</v>
      </c>
      <c r="C59" s="88">
        <v>19200000</v>
      </c>
      <c r="D59" s="57"/>
      <c r="E59" s="118"/>
      <c r="F59" s="31">
        <f t="shared" si="0"/>
        <v>0</v>
      </c>
      <c r="G59" s="35">
        <f t="shared" si="1"/>
        <v>19200000</v>
      </c>
      <c r="H59" s="35">
        <f t="shared" si="4"/>
        <v>0</v>
      </c>
    </row>
    <row r="60" spans="1:8" s="114" customFormat="1" x14ac:dyDescent="0.2">
      <c r="A60" s="86"/>
      <c r="B60" s="87" t="s">
        <v>118</v>
      </c>
      <c r="C60" s="88">
        <v>7000000</v>
      </c>
      <c r="D60" s="57"/>
      <c r="E60" s="118"/>
      <c r="F60" s="31">
        <f t="shared" si="0"/>
        <v>0</v>
      </c>
      <c r="G60" s="35">
        <f t="shared" si="1"/>
        <v>7000000</v>
      </c>
      <c r="H60" s="35">
        <f t="shared" si="4"/>
        <v>0</v>
      </c>
    </row>
    <row r="61" spans="1:8" s="114" customFormat="1" x14ac:dyDescent="0.2">
      <c r="A61" s="86"/>
      <c r="B61" s="87" t="s">
        <v>119</v>
      </c>
      <c r="C61" s="88">
        <v>7000000</v>
      </c>
      <c r="D61" s="57"/>
      <c r="E61" s="118"/>
      <c r="F61" s="31">
        <f t="shared" si="0"/>
        <v>0</v>
      </c>
      <c r="G61" s="35">
        <f t="shared" si="1"/>
        <v>7000000</v>
      </c>
      <c r="H61" s="35">
        <f t="shared" si="4"/>
        <v>0</v>
      </c>
    </row>
    <row r="62" spans="1:8" s="114" customFormat="1" x14ac:dyDescent="0.2">
      <c r="A62" s="86"/>
      <c r="B62" s="87" t="s">
        <v>120</v>
      </c>
      <c r="C62" s="88">
        <v>10890000</v>
      </c>
      <c r="D62" s="57"/>
      <c r="E62" s="118"/>
      <c r="F62" s="31">
        <f t="shared" si="0"/>
        <v>0</v>
      </c>
      <c r="G62" s="35">
        <f t="shared" si="1"/>
        <v>10890000</v>
      </c>
      <c r="H62" s="35">
        <f t="shared" si="4"/>
        <v>0</v>
      </c>
    </row>
    <row r="63" spans="1:8" s="114" customFormat="1" x14ac:dyDescent="0.2">
      <c r="A63" s="86"/>
      <c r="B63" s="87" t="s">
        <v>121</v>
      </c>
      <c r="C63" s="88">
        <v>12826000</v>
      </c>
      <c r="D63" s="57"/>
      <c r="E63" s="118"/>
      <c r="F63" s="31">
        <f t="shared" si="0"/>
        <v>0</v>
      </c>
      <c r="G63" s="35">
        <f t="shared" si="1"/>
        <v>12826000</v>
      </c>
      <c r="H63" s="35">
        <f t="shared" si="4"/>
        <v>0</v>
      </c>
    </row>
    <row r="64" spans="1:8" s="114" customFormat="1" x14ac:dyDescent="0.2">
      <c r="A64" s="86"/>
      <c r="B64" s="87" t="s">
        <v>122</v>
      </c>
      <c r="C64" s="88">
        <v>21175000</v>
      </c>
      <c r="D64" s="57"/>
      <c r="E64" s="118"/>
      <c r="F64" s="31">
        <f t="shared" si="0"/>
        <v>0</v>
      </c>
      <c r="G64" s="35">
        <f t="shared" si="1"/>
        <v>21175000</v>
      </c>
      <c r="H64" s="35">
        <f t="shared" si="4"/>
        <v>0</v>
      </c>
    </row>
    <row r="65" spans="1:8" s="114" customFormat="1" x14ac:dyDescent="0.2">
      <c r="A65" s="86"/>
      <c r="B65" s="123" t="s">
        <v>124</v>
      </c>
      <c r="C65" s="52">
        <f>SUM(C66:C72)</f>
        <v>128792000</v>
      </c>
      <c r="D65" s="52">
        <f t="shared" ref="D65:E65" si="8">SUM(D66:D72)</f>
        <v>0</v>
      </c>
      <c r="E65" s="52">
        <f t="shared" si="8"/>
        <v>0</v>
      </c>
      <c r="F65" s="31">
        <f t="shared" si="0"/>
        <v>0</v>
      </c>
      <c r="G65" s="53">
        <f t="shared" si="1"/>
        <v>128792000</v>
      </c>
      <c r="H65" s="35">
        <f t="shared" si="4"/>
        <v>0</v>
      </c>
    </row>
    <row r="66" spans="1:8" s="114" customFormat="1" x14ac:dyDescent="0.2">
      <c r="A66" s="86"/>
      <c r="B66" s="87" t="s">
        <v>116</v>
      </c>
      <c r="C66" s="88">
        <v>57750000</v>
      </c>
      <c r="D66" s="57"/>
      <c r="E66" s="118"/>
      <c r="F66" s="31">
        <f t="shared" si="0"/>
        <v>0</v>
      </c>
      <c r="G66" s="35">
        <f t="shared" si="1"/>
        <v>57750000</v>
      </c>
      <c r="H66" s="35">
        <f t="shared" si="4"/>
        <v>0</v>
      </c>
    </row>
    <row r="67" spans="1:8" s="114" customFormat="1" x14ac:dyDescent="0.2">
      <c r="A67" s="86"/>
      <c r="B67" s="87" t="s">
        <v>117</v>
      </c>
      <c r="C67" s="88">
        <v>19200000</v>
      </c>
      <c r="D67" s="57"/>
      <c r="E67" s="118"/>
      <c r="F67" s="31">
        <f t="shared" si="0"/>
        <v>0</v>
      </c>
      <c r="G67" s="35">
        <f t="shared" si="1"/>
        <v>19200000</v>
      </c>
      <c r="H67" s="35">
        <f t="shared" si="4"/>
        <v>0</v>
      </c>
    </row>
    <row r="68" spans="1:8" s="114" customFormat="1" x14ac:dyDescent="0.2">
      <c r="A68" s="86"/>
      <c r="B68" s="87" t="s">
        <v>118</v>
      </c>
      <c r="C68" s="88">
        <v>7000000</v>
      </c>
      <c r="D68" s="57"/>
      <c r="E68" s="118"/>
      <c r="F68" s="31">
        <f t="shared" si="0"/>
        <v>0</v>
      </c>
      <c r="G68" s="35">
        <f t="shared" si="1"/>
        <v>7000000</v>
      </c>
      <c r="H68" s="35">
        <f t="shared" si="4"/>
        <v>0</v>
      </c>
    </row>
    <row r="69" spans="1:8" s="114" customFormat="1" x14ac:dyDescent="0.2">
      <c r="A69" s="86"/>
      <c r="B69" s="87" t="s">
        <v>119</v>
      </c>
      <c r="C69" s="88">
        <v>7000000</v>
      </c>
      <c r="D69" s="57"/>
      <c r="E69" s="118"/>
      <c r="F69" s="31">
        <f t="shared" si="0"/>
        <v>0</v>
      </c>
      <c r="G69" s="35">
        <f t="shared" si="1"/>
        <v>7000000</v>
      </c>
      <c r="H69" s="35">
        <f t="shared" si="4"/>
        <v>0</v>
      </c>
    </row>
    <row r="70" spans="1:8" s="114" customFormat="1" x14ac:dyDescent="0.2">
      <c r="A70" s="86"/>
      <c r="B70" s="87" t="s">
        <v>120</v>
      </c>
      <c r="C70" s="88">
        <v>9180000</v>
      </c>
      <c r="D70" s="57"/>
      <c r="E70" s="118"/>
      <c r="F70" s="31">
        <f t="shared" si="0"/>
        <v>0</v>
      </c>
      <c r="G70" s="35">
        <f t="shared" si="1"/>
        <v>9180000</v>
      </c>
      <c r="H70" s="35">
        <f t="shared" si="4"/>
        <v>0</v>
      </c>
    </row>
    <row r="71" spans="1:8" s="114" customFormat="1" x14ac:dyDescent="0.2">
      <c r="A71" s="86"/>
      <c r="B71" s="87" t="s">
        <v>121</v>
      </c>
      <c r="C71" s="88">
        <v>10812000</v>
      </c>
      <c r="D71" s="57"/>
      <c r="E71" s="118"/>
      <c r="F71" s="31">
        <f t="shared" si="0"/>
        <v>0</v>
      </c>
      <c r="G71" s="35">
        <f t="shared" si="1"/>
        <v>10812000</v>
      </c>
      <c r="H71" s="35">
        <f t="shared" si="4"/>
        <v>0</v>
      </c>
    </row>
    <row r="72" spans="1:8" s="114" customFormat="1" x14ac:dyDescent="0.2">
      <c r="A72" s="86"/>
      <c r="B72" s="87" t="s">
        <v>122</v>
      </c>
      <c r="C72" s="88">
        <v>17850000</v>
      </c>
      <c r="D72" s="57"/>
      <c r="E72" s="118"/>
      <c r="F72" s="31">
        <f t="shared" si="0"/>
        <v>0</v>
      </c>
      <c r="G72" s="35">
        <f t="shared" si="1"/>
        <v>17850000</v>
      </c>
      <c r="H72" s="35">
        <f t="shared" si="4"/>
        <v>0</v>
      </c>
    </row>
    <row r="73" spans="1:8" s="114" customFormat="1" x14ac:dyDescent="0.2">
      <c r="A73" s="86"/>
      <c r="B73" s="123" t="s">
        <v>125</v>
      </c>
      <c r="C73" s="52">
        <f>SUM(C74:C80)</f>
        <v>132502000</v>
      </c>
      <c r="D73" s="52">
        <f t="shared" ref="D73:E73" si="9">SUM(D74:D80)</f>
        <v>0</v>
      </c>
      <c r="E73" s="52">
        <f t="shared" si="9"/>
        <v>0</v>
      </c>
      <c r="F73" s="31">
        <f t="shared" si="0"/>
        <v>0</v>
      </c>
      <c r="G73" s="124">
        <f t="shared" si="1"/>
        <v>132502000</v>
      </c>
      <c r="H73" s="35">
        <f t="shared" si="4"/>
        <v>0</v>
      </c>
    </row>
    <row r="74" spans="1:8" s="114" customFormat="1" x14ac:dyDescent="0.2">
      <c r="A74" s="86"/>
      <c r="B74" s="87" t="s">
        <v>116</v>
      </c>
      <c r="C74" s="88">
        <v>57750000</v>
      </c>
      <c r="D74" s="57"/>
      <c r="E74" s="118"/>
      <c r="F74" s="31">
        <f t="shared" si="0"/>
        <v>0</v>
      </c>
      <c r="G74" s="124">
        <f t="shared" si="1"/>
        <v>57750000</v>
      </c>
      <c r="H74" s="35">
        <f t="shared" si="4"/>
        <v>0</v>
      </c>
    </row>
    <row r="75" spans="1:8" s="114" customFormat="1" x14ac:dyDescent="0.2">
      <c r="A75" s="86"/>
      <c r="B75" s="87" t="s">
        <v>117</v>
      </c>
      <c r="C75" s="88">
        <v>19200000</v>
      </c>
      <c r="D75" s="57"/>
      <c r="E75" s="118"/>
      <c r="F75" s="31">
        <f t="shared" si="0"/>
        <v>0</v>
      </c>
      <c r="G75" s="124">
        <f t="shared" si="1"/>
        <v>19200000</v>
      </c>
      <c r="H75" s="35">
        <f t="shared" si="4"/>
        <v>0</v>
      </c>
    </row>
    <row r="76" spans="1:8" s="114" customFormat="1" x14ac:dyDescent="0.2">
      <c r="A76" s="86"/>
      <c r="B76" s="87" t="s">
        <v>118</v>
      </c>
      <c r="C76" s="88">
        <v>7000000</v>
      </c>
      <c r="D76" s="57"/>
      <c r="E76" s="118"/>
      <c r="F76" s="31">
        <f t="shared" si="0"/>
        <v>0</v>
      </c>
      <c r="G76" s="124">
        <f t="shared" si="1"/>
        <v>7000000</v>
      </c>
      <c r="H76" s="35">
        <f t="shared" si="4"/>
        <v>0</v>
      </c>
    </row>
    <row r="77" spans="1:8" s="114" customFormat="1" x14ac:dyDescent="0.2">
      <c r="A77" s="86"/>
      <c r="B77" s="87" t="s">
        <v>119</v>
      </c>
      <c r="C77" s="88">
        <v>7000000</v>
      </c>
      <c r="D77" s="57"/>
      <c r="E77" s="118"/>
      <c r="F77" s="31">
        <f t="shared" si="0"/>
        <v>0</v>
      </c>
      <c r="G77" s="124">
        <f t="shared" si="1"/>
        <v>7000000</v>
      </c>
      <c r="H77" s="35">
        <f t="shared" si="4"/>
        <v>0</v>
      </c>
    </row>
    <row r="78" spans="1:8" s="114" customFormat="1" x14ac:dyDescent="0.2">
      <c r="A78" s="86"/>
      <c r="B78" s="87" t="s">
        <v>120</v>
      </c>
      <c r="C78" s="88">
        <v>10080000</v>
      </c>
      <c r="D78" s="57"/>
      <c r="E78" s="118"/>
      <c r="F78" s="31">
        <f t="shared" si="0"/>
        <v>0</v>
      </c>
      <c r="G78" s="124">
        <f t="shared" si="1"/>
        <v>10080000</v>
      </c>
      <c r="H78" s="35">
        <f t="shared" si="4"/>
        <v>0</v>
      </c>
    </row>
    <row r="79" spans="1:8" s="114" customFormat="1" x14ac:dyDescent="0.2">
      <c r="A79" s="86"/>
      <c r="B79" s="87" t="s">
        <v>121</v>
      </c>
      <c r="C79" s="88">
        <v>11872000</v>
      </c>
      <c r="D79" s="57"/>
      <c r="E79" s="118"/>
      <c r="F79" s="31">
        <f t="shared" si="0"/>
        <v>0</v>
      </c>
      <c r="G79" s="124">
        <f t="shared" si="1"/>
        <v>11872000</v>
      </c>
      <c r="H79" s="35">
        <f t="shared" si="4"/>
        <v>0</v>
      </c>
    </row>
    <row r="80" spans="1:8" s="114" customFormat="1" x14ac:dyDescent="0.2">
      <c r="A80" s="86"/>
      <c r="B80" s="87" t="s">
        <v>122</v>
      </c>
      <c r="C80" s="88">
        <v>19600000</v>
      </c>
      <c r="D80" s="57"/>
      <c r="E80" s="118"/>
      <c r="F80" s="31">
        <f t="shared" si="0"/>
        <v>0</v>
      </c>
      <c r="G80" s="124">
        <f t="shared" si="1"/>
        <v>19600000</v>
      </c>
      <c r="H80" s="35">
        <f t="shared" si="4"/>
        <v>0</v>
      </c>
    </row>
    <row r="81" spans="1:8" s="114" customFormat="1" x14ac:dyDescent="0.2">
      <c r="A81" s="86"/>
      <c r="B81" s="123" t="s">
        <v>126</v>
      </c>
      <c r="C81" s="52">
        <f>SUM(C82:C88)</f>
        <v>122856000</v>
      </c>
      <c r="D81" s="57">
        <f>SUM(D82:D88)</f>
        <v>0</v>
      </c>
      <c r="E81" s="57">
        <f>SUM(E82:E88)</f>
        <v>0</v>
      </c>
      <c r="F81" s="31">
        <f t="shared" si="0"/>
        <v>0</v>
      </c>
      <c r="G81" s="124">
        <f t="shared" si="1"/>
        <v>122856000</v>
      </c>
      <c r="H81" s="35">
        <f t="shared" si="4"/>
        <v>0</v>
      </c>
    </row>
    <row r="82" spans="1:8" s="114" customFormat="1" x14ac:dyDescent="0.2">
      <c r="A82" s="86"/>
      <c r="B82" s="87" t="s">
        <v>116</v>
      </c>
      <c r="C82" s="88">
        <v>57750000</v>
      </c>
      <c r="D82" s="57"/>
      <c r="E82" s="118"/>
      <c r="F82" s="31">
        <f t="shared" si="0"/>
        <v>0</v>
      </c>
      <c r="G82" s="124">
        <f t="shared" si="1"/>
        <v>57750000</v>
      </c>
      <c r="H82" s="35">
        <f t="shared" si="4"/>
        <v>0</v>
      </c>
    </row>
    <row r="83" spans="1:8" s="114" customFormat="1" x14ac:dyDescent="0.2">
      <c r="A83" s="86"/>
      <c r="B83" s="87" t="s">
        <v>117</v>
      </c>
      <c r="C83" s="88">
        <v>19200000</v>
      </c>
      <c r="D83" s="57"/>
      <c r="E83" s="118"/>
      <c r="F83" s="31">
        <f t="shared" si="0"/>
        <v>0</v>
      </c>
      <c r="G83" s="124">
        <f t="shared" si="1"/>
        <v>19200000</v>
      </c>
      <c r="H83" s="35">
        <f t="shared" si="4"/>
        <v>0</v>
      </c>
    </row>
    <row r="84" spans="1:8" s="114" customFormat="1" x14ac:dyDescent="0.2">
      <c r="A84" s="86"/>
      <c r="B84" s="87" t="s">
        <v>118</v>
      </c>
      <c r="C84" s="88">
        <v>7000000</v>
      </c>
      <c r="D84" s="57"/>
      <c r="E84" s="118"/>
      <c r="F84" s="31">
        <f t="shared" si="0"/>
        <v>0</v>
      </c>
      <c r="G84" s="124">
        <f t="shared" si="1"/>
        <v>7000000</v>
      </c>
      <c r="H84" s="35">
        <f t="shared" si="4"/>
        <v>0</v>
      </c>
    </row>
    <row r="85" spans="1:8" s="114" customFormat="1" x14ac:dyDescent="0.2">
      <c r="A85" s="86"/>
      <c r="B85" s="87" t="s">
        <v>119</v>
      </c>
      <c r="C85" s="88">
        <v>7000000</v>
      </c>
      <c r="D85" s="57"/>
      <c r="E85" s="118"/>
      <c r="F85" s="31">
        <f t="shared" si="0"/>
        <v>0</v>
      </c>
      <c r="G85" s="124">
        <f t="shared" si="1"/>
        <v>7000000</v>
      </c>
      <c r="H85" s="35">
        <f t="shared" si="4"/>
        <v>0</v>
      </c>
    </row>
    <row r="86" spans="1:8" s="114" customFormat="1" x14ac:dyDescent="0.2">
      <c r="A86" s="86"/>
      <c r="B86" s="87" t="s">
        <v>120</v>
      </c>
      <c r="C86" s="88">
        <v>7740000</v>
      </c>
      <c r="D86" s="57"/>
      <c r="E86" s="118"/>
      <c r="F86" s="31">
        <f t="shared" si="0"/>
        <v>0</v>
      </c>
      <c r="G86" s="124">
        <f t="shared" si="1"/>
        <v>7740000</v>
      </c>
      <c r="H86" s="35">
        <f t="shared" si="4"/>
        <v>0</v>
      </c>
    </row>
    <row r="87" spans="1:8" s="114" customFormat="1" x14ac:dyDescent="0.2">
      <c r="A87" s="86"/>
      <c r="B87" s="87" t="s">
        <v>121</v>
      </c>
      <c r="C87" s="88">
        <v>9116000</v>
      </c>
      <c r="D87" s="57"/>
      <c r="E87" s="118"/>
      <c r="F87" s="31">
        <f t="shared" si="0"/>
        <v>0</v>
      </c>
      <c r="G87" s="124">
        <f t="shared" si="1"/>
        <v>9116000</v>
      </c>
      <c r="H87" s="35">
        <f t="shared" si="4"/>
        <v>0</v>
      </c>
    </row>
    <row r="88" spans="1:8" s="114" customFormat="1" x14ac:dyDescent="0.2">
      <c r="A88" s="86"/>
      <c r="B88" s="87" t="s">
        <v>122</v>
      </c>
      <c r="C88" s="88">
        <v>15050000</v>
      </c>
      <c r="D88" s="57"/>
      <c r="E88" s="118"/>
      <c r="F88" s="31">
        <f t="shared" si="0"/>
        <v>0</v>
      </c>
      <c r="G88" s="124">
        <f t="shared" si="1"/>
        <v>15050000</v>
      </c>
      <c r="H88" s="35">
        <f t="shared" si="4"/>
        <v>0</v>
      </c>
    </row>
    <row r="89" spans="1:8" s="114" customFormat="1" x14ac:dyDescent="0.2">
      <c r="A89" s="86"/>
      <c r="B89" s="123" t="s">
        <v>127</v>
      </c>
      <c r="C89" s="52">
        <f>SUM(C90:C96)</f>
        <v>109871000</v>
      </c>
      <c r="D89" s="52">
        <f>SUM(D90:D97)</f>
        <v>0</v>
      </c>
      <c r="E89" s="52">
        <f>SUM(E90:E97)</f>
        <v>0</v>
      </c>
      <c r="F89" s="31">
        <f t="shared" si="0"/>
        <v>0</v>
      </c>
      <c r="G89" s="35">
        <f t="shared" si="1"/>
        <v>109871000</v>
      </c>
      <c r="H89" s="35">
        <f t="shared" si="4"/>
        <v>0</v>
      </c>
    </row>
    <row r="90" spans="1:8" s="114" customFormat="1" x14ac:dyDescent="0.2">
      <c r="A90" s="86"/>
      <c r="B90" s="87" t="s">
        <v>116</v>
      </c>
      <c r="C90" s="88">
        <v>57750000</v>
      </c>
      <c r="D90" s="57"/>
      <c r="E90" s="118"/>
      <c r="F90" s="31">
        <f t="shared" si="0"/>
        <v>0</v>
      </c>
      <c r="G90" s="35">
        <f t="shared" si="1"/>
        <v>57750000</v>
      </c>
      <c r="H90" s="35">
        <f t="shared" si="4"/>
        <v>0</v>
      </c>
    </row>
    <row r="91" spans="1:8" s="114" customFormat="1" x14ac:dyDescent="0.2">
      <c r="A91" s="86"/>
      <c r="B91" s="87" t="s">
        <v>117</v>
      </c>
      <c r="C91" s="88">
        <v>19200000</v>
      </c>
      <c r="D91" s="57"/>
      <c r="E91" s="118"/>
      <c r="F91" s="31">
        <f t="shared" si="0"/>
        <v>0</v>
      </c>
      <c r="G91" s="35">
        <f t="shared" si="1"/>
        <v>19200000</v>
      </c>
      <c r="H91" s="35">
        <f t="shared" si="4"/>
        <v>0</v>
      </c>
    </row>
    <row r="92" spans="1:8" s="114" customFormat="1" x14ac:dyDescent="0.2">
      <c r="A92" s="86"/>
      <c r="B92" s="87" t="s">
        <v>118</v>
      </c>
      <c r="C92" s="88">
        <v>7000000</v>
      </c>
      <c r="D92" s="57"/>
      <c r="E92" s="118"/>
      <c r="F92" s="31">
        <f t="shared" si="0"/>
        <v>0</v>
      </c>
      <c r="G92" s="35">
        <f t="shared" si="1"/>
        <v>7000000</v>
      </c>
      <c r="H92" s="35">
        <f t="shared" si="4"/>
        <v>0</v>
      </c>
    </row>
    <row r="93" spans="1:8" s="114" customFormat="1" x14ac:dyDescent="0.2">
      <c r="A93" s="86"/>
      <c r="B93" s="87" t="s">
        <v>119</v>
      </c>
      <c r="C93" s="88">
        <v>7000000</v>
      </c>
      <c r="D93" s="57"/>
      <c r="E93" s="118"/>
      <c r="F93" s="31">
        <f t="shared" si="0"/>
        <v>0</v>
      </c>
      <c r="G93" s="35">
        <f t="shared" si="1"/>
        <v>7000000</v>
      </c>
      <c r="H93" s="35">
        <f t="shared" si="4"/>
        <v>0</v>
      </c>
    </row>
    <row r="94" spans="1:8" s="114" customFormat="1" x14ac:dyDescent="0.2">
      <c r="A94" s="86"/>
      <c r="B94" s="87" t="s">
        <v>120</v>
      </c>
      <c r="C94" s="88">
        <v>4590000</v>
      </c>
      <c r="D94" s="57"/>
      <c r="E94" s="118"/>
      <c r="F94" s="31">
        <f t="shared" si="0"/>
        <v>0</v>
      </c>
      <c r="G94" s="35">
        <f t="shared" si="1"/>
        <v>4590000</v>
      </c>
      <c r="H94" s="35">
        <f t="shared" si="4"/>
        <v>0</v>
      </c>
    </row>
    <row r="95" spans="1:8" s="114" customFormat="1" x14ac:dyDescent="0.2">
      <c r="A95" s="86"/>
      <c r="B95" s="87" t="s">
        <v>121</v>
      </c>
      <c r="C95" s="88">
        <v>5406000</v>
      </c>
      <c r="D95" s="57"/>
      <c r="E95" s="118"/>
      <c r="F95" s="31">
        <f t="shared" si="0"/>
        <v>0</v>
      </c>
      <c r="G95" s="35">
        <f t="shared" si="1"/>
        <v>5406000</v>
      </c>
      <c r="H95" s="35">
        <f t="shared" si="4"/>
        <v>0</v>
      </c>
    </row>
    <row r="96" spans="1:8" s="114" customFormat="1" x14ac:dyDescent="0.2">
      <c r="A96" s="86"/>
      <c r="B96" s="87" t="s">
        <v>122</v>
      </c>
      <c r="C96" s="88">
        <v>8925000</v>
      </c>
      <c r="D96" s="57"/>
      <c r="E96" s="118"/>
      <c r="F96" s="31">
        <f t="shared" si="0"/>
        <v>0</v>
      </c>
      <c r="G96" s="35">
        <f t="shared" si="1"/>
        <v>8925000</v>
      </c>
      <c r="H96" s="35">
        <f t="shared" si="4"/>
        <v>0</v>
      </c>
    </row>
    <row r="97" spans="1:8" s="114" customFormat="1" x14ac:dyDescent="0.2">
      <c r="A97" s="86"/>
      <c r="B97" s="123" t="s">
        <v>128</v>
      </c>
      <c r="C97" s="52">
        <f>SUM(C98:C104)</f>
        <v>109500000</v>
      </c>
      <c r="D97" s="57"/>
      <c r="E97" s="118"/>
      <c r="F97" s="31">
        <f t="shared" si="0"/>
        <v>0</v>
      </c>
      <c r="G97" s="52">
        <f>C97-F97</f>
        <v>109500000</v>
      </c>
      <c r="H97" s="35">
        <f>(C97-G97)/100</f>
        <v>0</v>
      </c>
    </row>
    <row r="98" spans="1:8" s="114" customFormat="1" x14ac:dyDescent="0.2">
      <c r="A98" s="86"/>
      <c r="B98" s="87" t="s">
        <v>116</v>
      </c>
      <c r="C98" s="125">
        <v>57750000</v>
      </c>
      <c r="D98" s="57">
        <f>SUM(D99:D106)</f>
        <v>0</v>
      </c>
      <c r="E98" s="57">
        <f>SUM(E99:E106)</f>
        <v>0</v>
      </c>
      <c r="F98" s="31">
        <f t="shared" si="0"/>
        <v>0</v>
      </c>
      <c r="G98" s="35">
        <f>C97-F98</f>
        <v>109500000</v>
      </c>
      <c r="H98" s="35">
        <f>(C97-G98)/C97*100</f>
        <v>0</v>
      </c>
    </row>
    <row r="99" spans="1:8" s="114" customFormat="1" x14ac:dyDescent="0.2">
      <c r="A99" s="86"/>
      <c r="B99" s="87" t="s">
        <v>117</v>
      </c>
      <c r="C99" s="88">
        <v>19200000</v>
      </c>
      <c r="D99" s="57"/>
      <c r="E99" s="118"/>
      <c r="F99" s="31">
        <f t="shared" si="0"/>
        <v>0</v>
      </c>
      <c r="G99" s="35">
        <f t="shared" ref="G99:G118" si="10">C99-F99</f>
        <v>19200000</v>
      </c>
      <c r="H99" s="35">
        <f t="shared" ref="H99:H118" si="11">(C99-G99)/C99*100</f>
        <v>0</v>
      </c>
    </row>
    <row r="100" spans="1:8" s="114" customFormat="1" x14ac:dyDescent="0.2">
      <c r="A100" s="86"/>
      <c r="B100" s="87" t="s">
        <v>118</v>
      </c>
      <c r="C100" s="88">
        <v>7000000</v>
      </c>
      <c r="D100" s="57"/>
      <c r="E100" s="118"/>
      <c r="F100" s="31"/>
      <c r="G100" s="35"/>
      <c r="H100" s="35"/>
    </row>
    <row r="101" spans="1:8" s="114" customFormat="1" x14ac:dyDescent="0.2">
      <c r="A101" s="86"/>
      <c r="B101" s="87" t="s">
        <v>119</v>
      </c>
      <c r="C101" s="88">
        <v>7000000</v>
      </c>
      <c r="D101" s="57"/>
      <c r="E101" s="118"/>
      <c r="F101" s="31">
        <f t="shared" si="0"/>
        <v>0</v>
      </c>
      <c r="G101" s="35">
        <f t="shared" si="10"/>
        <v>7000000</v>
      </c>
      <c r="H101" s="35">
        <f t="shared" si="11"/>
        <v>0</v>
      </c>
    </row>
    <row r="102" spans="1:8" s="114" customFormat="1" x14ac:dyDescent="0.2">
      <c r="A102" s="86"/>
      <c r="B102" s="87" t="s">
        <v>120</v>
      </c>
      <c r="C102" s="88">
        <v>4500000</v>
      </c>
      <c r="D102" s="57"/>
      <c r="E102" s="118"/>
      <c r="F102" s="31">
        <f t="shared" si="0"/>
        <v>0</v>
      </c>
      <c r="G102" s="35">
        <f t="shared" si="10"/>
        <v>4500000</v>
      </c>
      <c r="H102" s="35">
        <f t="shared" si="11"/>
        <v>0</v>
      </c>
    </row>
    <row r="103" spans="1:8" s="114" customFormat="1" x14ac:dyDescent="0.2">
      <c r="A103" s="86"/>
      <c r="B103" s="87" t="s">
        <v>121</v>
      </c>
      <c r="C103" s="88">
        <v>5300000</v>
      </c>
      <c r="D103" s="57"/>
      <c r="E103" s="118"/>
      <c r="F103" s="31">
        <f t="shared" si="0"/>
        <v>0</v>
      </c>
      <c r="G103" s="35">
        <f t="shared" si="10"/>
        <v>5300000</v>
      </c>
      <c r="H103" s="35">
        <f t="shared" si="11"/>
        <v>0</v>
      </c>
    </row>
    <row r="104" spans="1:8" s="114" customFormat="1" x14ac:dyDescent="0.2">
      <c r="A104" s="86"/>
      <c r="B104" s="87" t="s">
        <v>122</v>
      </c>
      <c r="C104" s="88">
        <v>8750000</v>
      </c>
      <c r="D104" s="57"/>
      <c r="E104" s="118"/>
      <c r="F104" s="31">
        <f t="shared" si="0"/>
        <v>0</v>
      </c>
      <c r="G104" s="35">
        <f t="shared" si="10"/>
        <v>8750000</v>
      </c>
      <c r="H104" s="35">
        <f t="shared" si="11"/>
        <v>0</v>
      </c>
    </row>
    <row r="105" spans="1:8" s="114" customFormat="1" x14ac:dyDescent="0.2">
      <c r="A105" s="86"/>
      <c r="B105" s="123" t="s">
        <v>129</v>
      </c>
      <c r="C105" s="52">
        <f>SUM(C106:C112)</f>
        <v>103193000</v>
      </c>
      <c r="D105" s="57"/>
      <c r="E105" s="118"/>
      <c r="F105" s="31">
        <f t="shared" si="0"/>
        <v>0</v>
      </c>
      <c r="G105" s="35">
        <f t="shared" si="10"/>
        <v>103193000</v>
      </c>
      <c r="H105" s="35">
        <f t="shared" si="11"/>
        <v>0</v>
      </c>
    </row>
    <row r="106" spans="1:8" s="114" customFormat="1" x14ac:dyDescent="0.2">
      <c r="A106" s="86"/>
      <c r="B106" s="87" t="s">
        <v>116</v>
      </c>
      <c r="C106" s="88">
        <v>57750000</v>
      </c>
      <c r="D106" s="57"/>
      <c r="E106" s="118"/>
      <c r="F106" s="31">
        <f t="shared" si="0"/>
        <v>0</v>
      </c>
      <c r="G106" s="35">
        <f t="shared" si="10"/>
        <v>57750000</v>
      </c>
      <c r="H106" s="35">
        <f t="shared" si="11"/>
        <v>0</v>
      </c>
    </row>
    <row r="107" spans="1:8" s="114" customFormat="1" x14ac:dyDescent="0.2">
      <c r="A107" s="86"/>
      <c r="B107" s="87" t="s">
        <v>117</v>
      </c>
      <c r="C107" s="88">
        <v>19200000</v>
      </c>
      <c r="D107" s="52">
        <f>SUM(D109:D112)</f>
        <v>0</v>
      </c>
      <c r="E107" s="52">
        <f>SUM(E109:E112)</f>
        <v>0</v>
      </c>
      <c r="F107" s="31">
        <f t="shared" si="0"/>
        <v>0</v>
      </c>
      <c r="G107" s="35">
        <f t="shared" si="10"/>
        <v>19200000</v>
      </c>
      <c r="H107" s="35">
        <f t="shared" si="11"/>
        <v>0</v>
      </c>
    </row>
    <row r="108" spans="1:8" s="114" customFormat="1" x14ac:dyDescent="0.2">
      <c r="A108" s="86"/>
      <c r="B108" s="87" t="s">
        <v>118</v>
      </c>
      <c r="C108" s="88">
        <v>7000000</v>
      </c>
      <c r="D108" s="52"/>
      <c r="E108" s="52"/>
      <c r="F108" s="31"/>
      <c r="G108" s="35"/>
      <c r="H108" s="35"/>
    </row>
    <row r="109" spans="1:8" s="114" customFormat="1" x14ac:dyDescent="0.2">
      <c r="A109" s="86"/>
      <c r="B109" s="87" t="s">
        <v>119</v>
      </c>
      <c r="C109" s="88">
        <v>7000000</v>
      </c>
      <c r="D109" s="34"/>
      <c r="E109" s="118"/>
      <c r="F109" s="31">
        <f t="shared" si="0"/>
        <v>0</v>
      </c>
      <c r="G109" s="35">
        <f t="shared" si="10"/>
        <v>7000000</v>
      </c>
      <c r="H109" s="35">
        <f t="shared" si="11"/>
        <v>0</v>
      </c>
    </row>
    <row r="110" spans="1:8" s="114" customFormat="1" x14ac:dyDescent="0.2">
      <c r="A110" s="86"/>
      <c r="B110" s="87" t="s">
        <v>120</v>
      </c>
      <c r="C110" s="88">
        <v>2970000</v>
      </c>
      <c r="D110" s="34"/>
      <c r="E110" s="118"/>
      <c r="F110" s="31">
        <f t="shared" si="0"/>
        <v>0</v>
      </c>
      <c r="G110" s="35">
        <f t="shared" si="10"/>
        <v>2970000</v>
      </c>
      <c r="H110" s="35">
        <f t="shared" si="11"/>
        <v>0</v>
      </c>
    </row>
    <row r="111" spans="1:8" s="114" customFormat="1" x14ac:dyDescent="0.2">
      <c r="A111" s="86"/>
      <c r="B111" s="87" t="s">
        <v>121</v>
      </c>
      <c r="C111" s="88">
        <v>3498000</v>
      </c>
      <c r="D111" s="34"/>
      <c r="E111" s="118"/>
      <c r="F111" s="31">
        <f t="shared" si="0"/>
        <v>0</v>
      </c>
      <c r="G111" s="35">
        <f t="shared" si="10"/>
        <v>3498000</v>
      </c>
      <c r="H111" s="35">
        <f t="shared" si="11"/>
        <v>0</v>
      </c>
    </row>
    <row r="112" spans="1:8" s="114" customFormat="1" x14ac:dyDescent="0.2">
      <c r="A112" s="86"/>
      <c r="B112" s="87" t="s">
        <v>122</v>
      </c>
      <c r="C112" s="88">
        <v>5775000</v>
      </c>
      <c r="D112" s="34"/>
      <c r="E112" s="118"/>
      <c r="F112" s="31">
        <f t="shared" si="0"/>
        <v>0</v>
      </c>
      <c r="G112" s="35">
        <f t="shared" si="10"/>
        <v>5775000</v>
      </c>
      <c r="H112" s="35">
        <f t="shared" si="11"/>
        <v>0</v>
      </c>
    </row>
    <row r="113" spans="1:8" x14ac:dyDescent="0.2">
      <c r="A113" s="86"/>
      <c r="B113" s="116" t="s">
        <v>130</v>
      </c>
      <c r="C113" s="126">
        <f>SUM(C114:C118)</f>
        <v>162500000</v>
      </c>
      <c r="D113" s="52">
        <f>SUM(D114:D118)</f>
        <v>0</v>
      </c>
      <c r="E113" s="52">
        <f>SUM(E114:E118)</f>
        <v>0</v>
      </c>
      <c r="F113" s="31">
        <f t="shared" si="0"/>
        <v>0</v>
      </c>
      <c r="G113" s="35">
        <f t="shared" si="10"/>
        <v>162500000</v>
      </c>
      <c r="H113" s="35">
        <f t="shared" si="11"/>
        <v>0</v>
      </c>
    </row>
    <row r="114" spans="1:8" x14ac:dyDescent="0.2">
      <c r="A114" s="86"/>
      <c r="B114" s="87" t="s">
        <v>131</v>
      </c>
      <c r="C114" s="127">
        <v>129000000</v>
      </c>
      <c r="D114" s="34"/>
      <c r="E114" s="118"/>
      <c r="F114" s="31">
        <f t="shared" si="0"/>
        <v>0</v>
      </c>
      <c r="G114" s="35">
        <f t="shared" si="10"/>
        <v>129000000</v>
      </c>
      <c r="H114" s="35">
        <f t="shared" si="11"/>
        <v>0</v>
      </c>
    </row>
    <row r="115" spans="1:8" x14ac:dyDescent="0.2">
      <c r="A115" s="86"/>
      <c r="B115" s="87" t="s">
        <v>132</v>
      </c>
      <c r="C115" s="127">
        <v>1800000</v>
      </c>
      <c r="D115" s="34"/>
      <c r="E115" s="118"/>
      <c r="F115" s="31">
        <f t="shared" si="0"/>
        <v>0</v>
      </c>
      <c r="G115" s="35">
        <f t="shared" si="10"/>
        <v>1800000</v>
      </c>
      <c r="H115" s="35">
        <f t="shared" si="11"/>
        <v>0</v>
      </c>
    </row>
    <row r="116" spans="1:8" x14ac:dyDescent="0.2">
      <c r="A116" s="86"/>
      <c r="B116" s="87" t="s">
        <v>133</v>
      </c>
      <c r="C116" s="127">
        <v>16865000</v>
      </c>
      <c r="D116" s="34"/>
      <c r="E116" s="118"/>
      <c r="F116" s="31">
        <f t="shared" si="0"/>
        <v>0</v>
      </c>
      <c r="G116" s="35">
        <f t="shared" si="10"/>
        <v>16865000</v>
      </c>
      <c r="H116" s="35">
        <f t="shared" si="11"/>
        <v>0</v>
      </c>
    </row>
    <row r="117" spans="1:8" x14ac:dyDescent="0.2">
      <c r="A117" s="86"/>
      <c r="B117" s="87" t="s">
        <v>134</v>
      </c>
      <c r="C117" s="127">
        <v>12900000</v>
      </c>
      <c r="D117" s="34"/>
      <c r="E117" s="118"/>
      <c r="F117" s="31">
        <f t="shared" si="0"/>
        <v>0</v>
      </c>
      <c r="G117" s="35">
        <f t="shared" si="10"/>
        <v>12900000</v>
      </c>
      <c r="H117" s="35">
        <f t="shared" si="11"/>
        <v>0</v>
      </c>
    </row>
    <row r="118" spans="1:8" x14ac:dyDescent="0.2">
      <c r="A118" s="86"/>
      <c r="B118" s="87" t="s">
        <v>135</v>
      </c>
      <c r="C118" s="127">
        <v>1935000</v>
      </c>
      <c r="D118" s="34"/>
      <c r="E118" s="118"/>
      <c r="F118" s="31">
        <f t="shared" si="0"/>
        <v>0</v>
      </c>
      <c r="G118" s="35">
        <f t="shared" si="10"/>
        <v>1935000</v>
      </c>
      <c r="H118" s="35">
        <f t="shared" si="11"/>
        <v>0</v>
      </c>
    </row>
    <row r="119" spans="1:8" ht="13.5" thickBot="1" x14ac:dyDescent="0.25">
      <c r="A119" s="106" t="s">
        <v>61</v>
      </c>
      <c r="B119" s="128" t="s">
        <v>136</v>
      </c>
      <c r="C119" s="129">
        <f>C120+C124+C132</f>
        <v>317670000</v>
      </c>
      <c r="D119" s="130">
        <f>D120+D124+D132</f>
        <v>164288800</v>
      </c>
      <c r="E119" s="118"/>
      <c r="F119" s="109">
        <f t="shared" si="0"/>
        <v>164288800</v>
      </c>
      <c r="G119" s="110">
        <f t="shared" si="1"/>
        <v>153381200</v>
      </c>
      <c r="H119" s="131">
        <f t="shared" si="4"/>
        <v>51.716813044983788</v>
      </c>
    </row>
    <row r="120" spans="1:8" x14ac:dyDescent="0.2">
      <c r="A120" s="111" t="s">
        <v>70</v>
      </c>
      <c r="B120" s="101" t="s">
        <v>105</v>
      </c>
      <c r="C120" s="132">
        <f>SUM(C121:C123)</f>
        <v>102400000</v>
      </c>
      <c r="D120" s="133">
        <f>SUM(D121:D123)</f>
        <v>95038800</v>
      </c>
      <c r="E120" s="118">
        <f>SUM(E121:E123)</f>
        <v>0</v>
      </c>
      <c r="F120" s="47">
        <f t="shared" si="0"/>
        <v>95038800</v>
      </c>
      <c r="G120" s="47">
        <f t="shared" si="1"/>
        <v>7361200</v>
      </c>
      <c r="H120" s="48">
        <f t="shared" si="4"/>
        <v>92.811328125000003</v>
      </c>
    </row>
    <row r="121" spans="1:8" x14ac:dyDescent="0.2">
      <c r="A121" s="86"/>
      <c r="B121" s="87" t="s">
        <v>137</v>
      </c>
      <c r="C121" s="50">
        <v>48000000</v>
      </c>
      <c r="D121" s="34">
        <v>47976800</v>
      </c>
      <c r="E121" s="118"/>
      <c r="F121" s="31">
        <f t="shared" si="0"/>
        <v>47976800</v>
      </c>
      <c r="G121" s="31">
        <f t="shared" si="1"/>
        <v>23200</v>
      </c>
      <c r="H121" s="32">
        <f t="shared" si="4"/>
        <v>99.951666666666668</v>
      </c>
    </row>
    <row r="122" spans="1:8" x14ac:dyDescent="0.2">
      <c r="A122" s="86"/>
      <c r="B122" s="87" t="s">
        <v>138</v>
      </c>
      <c r="C122" s="50">
        <v>48000000</v>
      </c>
      <c r="D122" s="34">
        <v>41850000</v>
      </c>
      <c r="E122" s="118"/>
      <c r="F122" s="31">
        <f t="shared" si="0"/>
        <v>41850000</v>
      </c>
      <c r="G122" s="31">
        <f t="shared" si="1"/>
        <v>6150000</v>
      </c>
      <c r="H122" s="32">
        <f t="shared" si="4"/>
        <v>87.1875</v>
      </c>
    </row>
    <row r="123" spans="1:8" x14ac:dyDescent="0.2">
      <c r="A123" s="86"/>
      <c r="B123" s="87" t="s">
        <v>139</v>
      </c>
      <c r="C123" s="88">
        <v>6400000</v>
      </c>
      <c r="D123" s="34">
        <v>5212000</v>
      </c>
      <c r="E123" s="118"/>
      <c r="F123" s="31">
        <f t="shared" si="0"/>
        <v>5212000</v>
      </c>
      <c r="G123" s="31">
        <f t="shared" si="1"/>
        <v>1188000</v>
      </c>
      <c r="H123" s="32">
        <f t="shared" si="4"/>
        <v>81.4375</v>
      </c>
    </row>
    <row r="124" spans="1:8" x14ac:dyDescent="0.2">
      <c r="A124" s="115" t="s">
        <v>80</v>
      </c>
      <c r="B124" s="116" t="s">
        <v>107</v>
      </c>
      <c r="C124" s="117">
        <f>SUM(C125:C131)</f>
        <v>202520000</v>
      </c>
      <c r="D124" s="118">
        <f>SUM(D125:D131)</f>
        <v>56500000</v>
      </c>
      <c r="E124" s="118">
        <f>SUM(E125:E131)</f>
        <v>0</v>
      </c>
      <c r="F124" s="47">
        <f t="shared" si="0"/>
        <v>56500000</v>
      </c>
      <c r="G124" s="47">
        <f t="shared" si="1"/>
        <v>146020000</v>
      </c>
      <c r="H124" s="48">
        <f t="shared" si="4"/>
        <v>27.898479162551848</v>
      </c>
    </row>
    <row r="125" spans="1:8" x14ac:dyDescent="0.2">
      <c r="A125" s="86"/>
      <c r="B125" s="87" t="s">
        <v>140</v>
      </c>
      <c r="C125" s="88">
        <v>9200000</v>
      </c>
      <c r="D125" s="34">
        <v>2760000</v>
      </c>
      <c r="E125" s="118"/>
      <c r="F125" s="31">
        <f t="shared" si="0"/>
        <v>2760000</v>
      </c>
      <c r="G125" s="31">
        <f t="shared" si="1"/>
        <v>6440000</v>
      </c>
      <c r="H125" s="32">
        <f t="shared" si="4"/>
        <v>30</v>
      </c>
    </row>
    <row r="126" spans="1:8" x14ac:dyDescent="0.2">
      <c r="A126" s="86"/>
      <c r="B126" s="87" t="s">
        <v>141</v>
      </c>
      <c r="C126" s="88">
        <v>15000000</v>
      </c>
      <c r="D126" s="34">
        <v>3000000</v>
      </c>
      <c r="E126" s="118"/>
      <c r="F126" s="31">
        <f t="shared" si="0"/>
        <v>3000000</v>
      </c>
      <c r="G126" s="31">
        <f t="shared" si="1"/>
        <v>12000000</v>
      </c>
      <c r="H126" s="32">
        <f t="shared" si="4"/>
        <v>20</v>
      </c>
    </row>
    <row r="127" spans="1:8" x14ac:dyDescent="0.2">
      <c r="A127" s="86"/>
      <c r="B127" s="87" t="s">
        <v>142</v>
      </c>
      <c r="C127" s="88">
        <v>140000000</v>
      </c>
      <c r="D127" s="34">
        <v>42000000</v>
      </c>
      <c r="E127" s="118"/>
      <c r="F127" s="31">
        <f t="shared" si="0"/>
        <v>42000000</v>
      </c>
      <c r="G127" s="31">
        <f t="shared" si="1"/>
        <v>98000000</v>
      </c>
      <c r="H127" s="32">
        <f t="shared" si="4"/>
        <v>30</v>
      </c>
    </row>
    <row r="128" spans="1:8" x14ac:dyDescent="0.2">
      <c r="A128" s="86"/>
      <c r="B128" s="87" t="s">
        <v>143</v>
      </c>
      <c r="C128" s="88">
        <v>17920000</v>
      </c>
      <c r="D128" s="34">
        <v>8740000</v>
      </c>
      <c r="E128" s="118"/>
      <c r="F128" s="31">
        <f t="shared" si="0"/>
        <v>8740000</v>
      </c>
      <c r="G128" s="31">
        <f t="shared" si="1"/>
        <v>9180000</v>
      </c>
      <c r="H128" s="32">
        <f t="shared" si="4"/>
        <v>48.772321428571431</v>
      </c>
    </row>
    <row r="129" spans="1:8" x14ac:dyDescent="0.2">
      <c r="A129" s="86"/>
      <c r="B129" s="87" t="s">
        <v>144</v>
      </c>
      <c r="C129" s="88">
        <v>6000000</v>
      </c>
      <c r="D129" s="34"/>
      <c r="E129" s="118"/>
      <c r="F129" s="31">
        <f t="shared" si="0"/>
        <v>0</v>
      </c>
      <c r="G129" s="31">
        <f t="shared" si="1"/>
        <v>6000000</v>
      </c>
      <c r="H129" s="32">
        <f t="shared" si="4"/>
        <v>0</v>
      </c>
    </row>
    <row r="130" spans="1:8" x14ac:dyDescent="0.2">
      <c r="A130" s="86"/>
      <c r="B130" s="87" t="s">
        <v>145</v>
      </c>
      <c r="C130" s="88">
        <v>4800000</v>
      </c>
      <c r="D130" s="34"/>
      <c r="E130" s="118"/>
      <c r="F130" s="31">
        <f t="shared" si="0"/>
        <v>0</v>
      </c>
      <c r="G130" s="31">
        <f t="shared" si="1"/>
        <v>4800000</v>
      </c>
      <c r="H130" s="32">
        <f t="shared" si="4"/>
        <v>0</v>
      </c>
    </row>
    <row r="131" spans="1:8" x14ac:dyDescent="0.2">
      <c r="A131" s="86"/>
      <c r="B131" s="87" t="s">
        <v>146</v>
      </c>
      <c r="C131" s="88">
        <v>9600000</v>
      </c>
      <c r="D131" s="34"/>
      <c r="E131" s="118"/>
      <c r="F131" s="31">
        <f t="shared" si="0"/>
        <v>0</v>
      </c>
      <c r="G131" s="31">
        <f t="shared" si="1"/>
        <v>9600000</v>
      </c>
      <c r="H131" s="32">
        <f t="shared" si="4"/>
        <v>0</v>
      </c>
    </row>
    <row r="132" spans="1:8" x14ac:dyDescent="0.2">
      <c r="A132" s="115" t="s">
        <v>147</v>
      </c>
      <c r="B132" s="116" t="s">
        <v>148</v>
      </c>
      <c r="C132" s="117">
        <f>C133+C134</f>
        <v>12750000</v>
      </c>
      <c r="D132" s="117">
        <f>D133+D134</f>
        <v>12750000</v>
      </c>
      <c r="E132" s="118">
        <f>SUM(E133:E134)</f>
        <v>0</v>
      </c>
      <c r="F132" s="117">
        <f>F133+F134</f>
        <v>12750000</v>
      </c>
      <c r="G132" s="47">
        <f t="shared" si="1"/>
        <v>0</v>
      </c>
      <c r="H132" s="48">
        <f t="shared" si="4"/>
        <v>100</v>
      </c>
    </row>
    <row r="133" spans="1:8" x14ac:dyDescent="0.2">
      <c r="A133" s="86"/>
      <c r="B133" s="87" t="s">
        <v>149</v>
      </c>
      <c r="C133" s="88">
        <v>150000</v>
      </c>
      <c r="D133" s="34">
        <v>150000</v>
      </c>
      <c r="E133" s="118"/>
      <c r="F133" s="31">
        <f t="shared" si="0"/>
        <v>150000</v>
      </c>
      <c r="G133" s="31">
        <f t="shared" si="1"/>
        <v>0</v>
      </c>
      <c r="H133" s="32">
        <f t="shared" si="4"/>
        <v>100</v>
      </c>
    </row>
    <row r="134" spans="1:8" ht="13.5" thickBot="1" x14ac:dyDescent="0.25">
      <c r="A134" s="86"/>
      <c r="B134" s="87" t="s">
        <v>150</v>
      </c>
      <c r="C134" s="88">
        <v>12600000</v>
      </c>
      <c r="D134" s="134">
        <v>12600000</v>
      </c>
      <c r="E134" s="118"/>
      <c r="F134" s="39">
        <f t="shared" si="0"/>
        <v>12600000</v>
      </c>
      <c r="G134" s="39">
        <f t="shared" si="1"/>
        <v>0</v>
      </c>
      <c r="H134" s="40">
        <f t="shared" si="4"/>
        <v>100</v>
      </c>
    </row>
    <row r="135" spans="1:8" ht="13.5" thickBot="1" x14ac:dyDescent="0.25">
      <c r="A135" s="77" t="s">
        <v>62</v>
      </c>
      <c r="B135" s="135" t="s">
        <v>151</v>
      </c>
      <c r="C135" s="136">
        <f>C136+C141</f>
        <v>297990000</v>
      </c>
      <c r="D135" s="137">
        <f>D136+D141</f>
        <v>68900000</v>
      </c>
      <c r="E135" s="118">
        <f t="shared" ref="E135:E136" si="12">SUM(E136:E136)</f>
        <v>0</v>
      </c>
      <c r="F135" s="43">
        <f t="shared" si="0"/>
        <v>68900000</v>
      </c>
      <c r="G135" s="78">
        <f t="shared" si="1"/>
        <v>229090000</v>
      </c>
      <c r="H135" s="58">
        <f t="shared" si="4"/>
        <v>23.121581261116145</v>
      </c>
    </row>
    <row r="136" spans="1:8" x14ac:dyDescent="0.2">
      <c r="A136" s="111" t="s">
        <v>70</v>
      </c>
      <c r="B136" s="101" t="s">
        <v>105</v>
      </c>
      <c r="C136" s="132">
        <f>SUM(C137:C140)</f>
        <v>120610000</v>
      </c>
      <c r="D136" s="133">
        <f>SUM(D137:D140)</f>
        <v>68900000</v>
      </c>
      <c r="E136" s="118">
        <f t="shared" si="12"/>
        <v>0</v>
      </c>
      <c r="F136" s="47">
        <f t="shared" ref="F136:F199" si="13">D136+E136</f>
        <v>68900000</v>
      </c>
      <c r="G136" s="47">
        <f t="shared" ref="G136:G199" si="14">C136-F136</f>
        <v>51710000</v>
      </c>
      <c r="H136" s="48">
        <f t="shared" si="4"/>
        <v>57.126274769919569</v>
      </c>
    </row>
    <row r="137" spans="1:8" x14ac:dyDescent="0.2">
      <c r="A137" s="138"/>
      <c r="B137" s="103" t="s">
        <v>152</v>
      </c>
      <c r="C137" s="88">
        <v>7560000</v>
      </c>
      <c r="D137" s="34"/>
      <c r="E137" s="118"/>
      <c r="F137" s="31">
        <f t="shared" si="13"/>
        <v>0</v>
      </c>
      <c r="G137" s="31">
        <f t="shared" si="14"/>
        <v>7560000</v>
      </c>
      <c r="H137" s="32">
        <f t="shared" si="4"/>
        <v>0</v>
      </c>
    </row>
    <row r="138" spans="1:8" x14ac:dyDescent="0.2">
      <c r="A138" s="86"/>
      <c r="B138" s="87" t="s">
        <v>137</v>
      </c>
      <c r="C138" s="88">
        <v>44550000</v>
      </c>
      <c r="D138" s="34">
        <v>21100000</v>
      </c>
      <c r="E138" s="118"/>
      <c r="F138" s="31">
        <f t="shared" si="13"/>
        <v>21100000</v>
      </c>
      <c r="G138" s="31">
        <f t="shared" si="14"/>
        <v>23450000</v>
      </c>
      <c r="H138" s="32">
        <f t="shared" si="4"/>
        <v>47.362514029180694</v>
      </c>
    </row>
    <row r="139" spans="1:8" x14ac:dyDescent="0.2">
      <c r="A139" s="86"/>
      <c r="B139" s="87" t="s">
        <v>138</v>
      </c>
      <c r="C139" s="88">
        <v>45100000</v>
      </c>
      <c r="D139" s="34">
        <v>45000000</v>
      </c>
      <c r="E139" s="35"/>
      <c r="F139" s="31">
        <f t="shared" si="13"/>
        <v>45000000</v>
      </c>
      <c r="G139" s="31">
        <f t="shared" si="14"/>
        <v>100000</v>
      </c>
      <c r="H139" s="32">
        <f t="shared" si="4"/>
        <v>99.77827050997783</v>
      </c>
    </row>
    <row r="140" spans="1:8" x14ac:dyDescent="0.2">
      <c r="A140" s="138"/>
      <c r="B140" s="103" t="s">
        <v>139</v>
      </c>
      <c r="C140" s="88">
        <v>23400000</v>
      </c>
      <c r="D140" s="34">
        <v>2800000</v>
      </c>
      <c r="E140" s="35"/>
      <c r="F140" s="31">
        <f t="shared" si="13"/>
        <v>2800000</v>
      </c>
      <c r="G140" s="31">
        <f t="shared" si="14"/>
        <v>20600000</v>
      </c>
      <c r="H140" s="32">
        <f t="shared" si="4"/>
        <v>11.965811965811966</v>
      </c>
    </row>
    <row r="141" spans="1:8" x14ac:dyDescent="0.2">
      <c r="A141" s="111" t="s">
        <v>80</v>
      </c>
      <c r="B141" s="101" t="s">
        <v>107</v>
      </c>
      <c r="C141" s="117">
        <f>SUM(C142:C145)</f>
        <v>177380000</v>
      </c>
      <c r="D141" s="118">
        <f>SUM(D142:D145)</f>
        <v>0</v>
      </c>
      <c r="E141" s="118">
        <f>SUM(E142:E145)</f>
        <v>0</v>
      </c>
      <c r="F141" s="47">
        <f t="shared" si="13"/>
        <v>0</v>
      </c>
      <c r="G141" s="47">
        <f t="shared" si="14"/>
        <v>177380000</v>
      </c>
      <c r="H141" s="48">
        <f t="shared" si="4"/>
        <v>0</v>
      </c>
    </row>
    <row r="142" spans="1:8" x14ac:dyDescent="0.2">
      <c r="A142" s="138"/>
      <c r="B142" s="103" t="s">
        <v>140</v>
      </c>
      <c r="C142" s="88">
        <v>12880000</v>
      </c>
      <c r="D142" s="34"/>
      <c r="E142" s="35"/>
      <c r="F142" s="31">
        <f t="shared" si="13"/>
        <v>0</v>
      </c>
      <c r="G142" s="31">
        <f t="shared" si="14"/>
        <v>12880000</v>
      </c>
      <c r="H142" s="32">
        <f t="shared" si="4"/>
        <v>0</v>
      </c>
    </row>
    <row r="143" spans="1:8" x14ac:dyDescent="0.2">
      <c r="A143" s="138"/>
      <c r="B143" s="103" t="s">
        <v>141</v>
      </c>
      <c r="C143" s="50">
        <v>4000000</v>
      </c>
      <c r="D143" s="34"/>
      <c r="E143" s="35"/>
      <c r="F143" s="31">
        <f t="shared" si="13"/>
        <v>0</v>
      </c>
      <c r="G143" s="31">
        <f t="shared" si="14"/>
        <v>4000000</v>
      </c>
      <c r="H143" s="32">
        <f t="shared" si="4"/>
        <v>0</v>
      </c>
    </row>
    <row r="144" spans="1:8" x14ac:dyDescent="0.2">
      <c r="A144" s="138"/>
      <c r="B144" s="103" t="s">
        <v>142</v>
      </c>
      <c r="C144" s="88">
        <v>147000000</v>
      </c>
      <c r="D144" s="34"/>
      <c r="E144" s="35"/>
      <c r="F144" s="31">
        <f t="shared" si="13"/>
        <v>0</v>
      </c>
      <c r="G144" s="31">
        <f t="shared" si="14"/>
        <v>147000000</v>
      </c>
      <c r="H144" s="32">
        <f t="shared" si="4"/>
        <v>0</v>
      </c>
    </row>
    <row r="145" spans="1:8" ht="13.5" thickBot="1" x14ac:dyDescent="0.25">
      <c r="A145" s="138"/>
      <c r="B145" s="103" t="s">
        <v>143</v>
      </c>
      <c r="C145" s="88">
        <v>13500000</v>
      </c>
      <c r="D145" s="34"/>
      <c r="E145" s="35"/>
      <c r="F145" s="31">
        <f t="shared" si="13"/>
        <v>0</v>
      </c>
      <c r="G145" s="31">
        <f t="shared" si="14"/>
        <v>13500000</v>
      </c>
      <c r="H145" s="32">
        <f t="shared" si="4"/>
        <v>0</v>
      </c>
    </row>
    <row r="146" spans="1:8" ht="13.5" thickBot="1" x14ac:dyDescent="0.25">
      <c r="A146" s="139" t="s">
        <v>153</v>
      </c>
      <c r="B146" s="140" t="s">
        <v>124</v>
      </c>
      <c r="C146" s="141">
        <f>C147+C152+C157</f>
        <v>226672600</v>
      </c>
      <c r="D146" s="142">
        <f>D147+D152+D157</f>
        <v>105383000</v>
      </c>
      <c r="E146" s="142">
        <f>E147+E152+E157</f>
        <v>0</v>
      </c>
      <c r="F146" s="143">
        <f t="shared" si="13"/>
        <v>105383000</v>
      </c>
      <c r="G146" s="144">
        <f t="shared" si="14"/>
        <v>121289600</v>
      </c>
      <c r="H146" s="145">
        <f t="shared" si="4"/>
        <v>46.49128302229736</v>
      </c>
    </row>
    <row r="147" spans="1:8" x14ac:dyDescent="0.2">
      <c r="A147" s="146" t="s">
        <v>70</v>
      </c>
      <c r="B147" s="147" t="s">
        <v>105</v>
      </c>
      <c r="C147" s="132">
        <f>SUM(C148:C151)</f>
        <v>65772600</v>
      </c>
      <c r="D147" s="133">
        <f>SUM(D148:D151)</f>
        <v>65763000</v>
      </c>
      <c r="E147" s="133">
        <f>SUM(E148:E151)</f>
        <v>0</v>
      </c>
      <c r="F147" s="47">
        <f t="shared" si="13"/>
        <v>65763000</v>
      </c>
      <c r="G147" s="47">
        <f t="shared" si="14"/>
        <v>9600</v>
      </c>
      <c r="H147" s="48">
        <f t="shared" si="4"/>
        <v>99.985404256483704</v>
      </c>
    </row>
    <row r="148" spans="1:8" x14ac:dyDescent="0.2">
      <c r="A148" s="86"/>
      <c r="B148" s="87" t="s">
        <v>152</v>
      </c>
      <c r="C148" s="88">
        <v>900000</v>
      </c>
      <c r="D148" s="34">
        <v>900000</v>
      </c>
      <c r="E148" s="35"/>
      <c r="F148" s="31">
        <f t="shared" si="13"/>
        <v>900000</v>
      </c>
      <c r="G148" s="31">
        <f t="shared" si="14"/>
        <v>0</v>
      </c>
      <c r="H148" s="32">
        <f t="shared" si="4"/>
        <v>100</v>
      </c>
    </row>
    <row r="149" spans="1:8" x14ac:dyDescent="0.2">
      <c r="A149" s="86"/>
      <c r="B149" s="87" t="s">
        <v>137</v>
      </c>
      <c r="C149" s="88">
        <v>26250000</v>
      </c>
      <c r="D149" s="34">
        <v>26250000</v>
      </c>
      <c r="E149" s="35"/>
      <c r="F149" s="31">
        <f t="shared" si="13"/>
        <v>26250000</v>
      </c>
      <c r="G149" s="31">
        <f t="shared" si="14"/>
        <v>0</v>
      </c>
      <c r="H149" s="32">
        <f t="shared" si="4"/>
        <v>100</v>
      </c>
    </row>
    <row r="150" spans="1:8" x14ac:dyDescent="0.2">
      <c r="A150" s="86"/>
      <c r="B150" s="87" t="s">
        <v>138</v>
      </c>
      <c r="C150" s="88">
        <v>28125000</v>
      </c>
      <c r="D150" s="34">
        <v>28125000</v>
      </c>
      <c r="E150" s="35"/>
      <c r="F150" s="31">
        <f t="shared" si="13"/>
        <v>28125000</v>
      </c>
      <c r="G150" s="31">
        <f t="shared" si="14"/>
        <v>0</v>
      </c>
      <c r="H150" s="32">
        <f t="shared" si="4"/>
        <v>100</v>
      </c>
    </row>
    <row r="151" spans="1:8" x14ac:dyDescent="0.2">
      <c r="A151" s="86"/>
      <c r="B151" s="87" t="s">
        <v>139</v>
      </c>
      <c r="C151" s="88">
        <v>10497600</v>
      </c>
      <c r="D151" s="34">
        <v>10488000</v>
      </c>
      <c r="E151" s="35"/>
      <c r="F151" s="31">
        <f t="shared" si="13"/>
        <v>10488000</v>
      </c>
      <c r="G151" s="31">
        <f t="shared" si="14"/>
        <v>9600</v>
      </c>
      <c r="H151" s="32">
        <f t="shared" si="4"/>
        <v>99.908550525834471</v>
      </c>
    </row>
    <row r="152" spans="1:8" x14ac:dyDescent="0.2">
      <c r="A152" s="115" t="s">
        <v>80</v>
      </c>
      <c r="B152" s="116" t="s">
        <v>107</v>
      </c>
      <c r="C152" s="148">
        <f>SUM(C153:C156)</f>
        <v>151000000</v>
      </c>
      <c r="D152" s="149">
        <f>SUM(D153:D156)</f>
        <v>29870000</v>
      </c>
      <c r="E152" s="149">
        <f>SUM(E153:E156)</f>
        <v>0</v>
      </c>
      <c r="F152" s="150">
        <f t="shared" si="13"/>
        <v>29870000</v>
      </c>
      <c r="G152" s="150">
        <f t="shared" si="14"/>
        <v>121130000</v>
      </c>
      <c r="H152" s="54">
        <f t="shared" si="4"/>
        <v>19.781456953642383</v>
      </c>
    </row>
    <row r="153" spans="1:8" x14ac:dyDescent="0.2">
      <c r="A153" s="86"/>
      <c r="B153" s="87" t="s">
        <v>141</v>
      </c>
      <c r="C153" s="88">
        <v>18000000</v>
      </c>
      <c r="D153" s="34"/>
      <c r="E153" s="35"/>
      <c r="F153" s="31">
        <f t="shared" si="13"/>
        <v>0</v>
      </c>
      <c r="G153" s="31">
        <f t="shared" si="14"/>
        <v>18000000</v>
      </c>
      <c r="H153" s="32">
        <f t="shared" si="4"/>
        <v>0</v>
      </c>
    </row>
    <row r="154" spans="1:8" x14ac:dyDescent="0.2">
      <c r="A154" s="86"/>
      <c r="B154" s="87" t="s">
        <v>142</v>
      </c>
      <c r="C154" s="88">
        <v>112000000</v>
      </c>
      <c r="D154" s="34">
        <v>25200000</v>
      </c>
      <c r="E154" s="35"/>
      <c r="F154" s="31">
        <f t="shared" si="13"/>
        <v>25200000</v>
      </c>
      <c r="G154" s="31">
        <f t="shared" si="14"/>
        <v>86800000</v>
      </c>
      <c r="H154" s="32">
        <f t="shared" si="4"/>
        <v>22.5</v>
      </c>
    </row>
    <row r="155" spans="1:8" x14ac:dyDescent="0.2">
      <c r="A155" s="86"/>
      <c r="B155" s="87" t="s">
        <v>140</v>
      </c>
      <c r="C155" s="50">
        <v>6440000</v>
      </c>
      <c r="D155" s="34">
        <v>1380000</v>
      </c>
      <c r="E155" s="35"/>
      <c r="F155" s="31">
        <f t="shared" si="13"/>
        <v>1380000</v>
      </c>
      <c r="G155" s="31">
        <f t="shared" si="14"/>
        <v>5060000</v>
      </c>
      <c r="H155" s="32">
        <f t="shared" si="4"/>
        <v>21.428571428571427</v>
      </c>
    </row>
    <row r="156" spans="1:8" x14ac:dyDescent="0.2">
      <c r="A156" s="86"/>
      <c r="B156" s="87" t="s">
        <v>143</v>
      </c>
      <c r="C156" s="50">
        <v>14560000</v>
      </c>
      <c r="D156" s="34">
        <v>3290000</v>
      </c>
      <c r="E156" s="35"/>
      <c r="F156" s="31">
        <f t="shared" si="13"/>
        <v>3290000</v>
      </c>
      <c r="G156" s="31">
        <f t="shared" si="14"/>
        <v>11270000</v>
      </c>
      <c r="H156" s="32">
        <f t="shared" si="4"/>
        <v>22.596153846153847</v>
      </c>
    </row>
    <row r="157" spans="1:8" x14ac:dyDescent="0.2">
      <c r="A157" s="115" t="s">
        <v>147</v>
      </c>
      <c r="B157" s="116" t="s">
        <v>148</v>
      </c>
      <c r="C157" s="117">
        <f>C158</f>
        <v>9900000</v>
      </c>
      <c r="D157" s="117">
        <f>D158</f>
        <v>9750000</v>
      </c>
      <c r="E157" s="117">
        <f>E158</f>
        <v>0</v>
      </c>
      <c r="F157" s="47">
        <f t="shared" si="13"/>
        <v>9750000</v>
      </c>
      <c r="G157" s="47">
        <f t="shared" si="14"/>
        <v>150000</v>
      </c>
      <c r="H157" s="32">
        <f t="shared" si="4"/>
        <v>98.484848484848484</v>
      </c>
    </row>
    <row r="158" spans="1:8" ht="13.5" thickBot="1" x14ac:dyDescent="0.25">
      <c r="A158" s="86"/>
      <c r="B158" s="151" t="s">
        <v>150</v>
      </c>
      <c r="C158" s="88">
        <v>9900000</v>
      </c>
      <c r="D158" s="34">
        <v>9750000</v>
      </c>
      <c r="E158" s="35"/>
      <c r="F158" s="31">
        <f t="shared" si="13"/>
        <v>9750000</v>
      </c>
      <c r="G158" s="31">
        <f t="shared" si="14"/>
        <v>150000</v>
      </c>
      <c r="H158" s="32">
        <f t="shared" si="4"/>
        <v>98.484848484848484</v>
      </c>
    </row>
    <row r="159" spans="1:8" ht="13.5" thickBot="1" x14ac:dyDescent="0.25">
      <c r="A159" s="152" t="s">
        <v>154</v>
      </c>
      <c r="B159" s="140" t="s">
        <v>125</v>
      </c>
      <c r="C159" s="141">
        <f>C160+C165+C170</f>
        <v>270918600</v>
      </c>
      <c r="D159" s="142">
        <f>D160+D165+D170</f>
        <v>64238800</v>
      </c>
      <c r="E159" s="142">
        <f>E160+E165+E170</f>
        <v>0</v>
      </c>
      <c r="F159" s="143">
        <f t="shared" si="13"/>
        <v>64238800</v>
      </c>
      <c r="G159" s="145">
        <f t="shared" si="14"/>
        <v>206679800</v>
      </c>
      <c r="H159" s="153">
        <f t="shared" si="4"/>
        <v>23.711476436095566</v>
      </c>
    </row>
    <row r="160" spans="1:8" x14ac:dyDescent="0.2">
      <c r="A160" s="146" t="s">
        <v>70</v>
      </c>
      <c r="B160" s="147" t="s">
        <v>105</v>
      </c>
      <c r="C160" s="132">
        <f>SUM(C161:C164)</f>
        <v>96148600</v>
      </c>
      <c r="D160" s="133">
        <f>SUM(D162:D164)</f>
        <v>24228800</v>
      </c>
      <c r="E160" s="133">
        <f>SUM(E162:E164)</f>
        <v>0</v>
      </c>
      <c r="F160" s="47">
        <f t="shared" si="13"/>
        <v>24228800</v>
      </c>
      <c r="G160" s="47">
        <f t="shared" si="14"/>
        <v>71919800</v>
      </c>
      <c r="H160" s="48">
        <f t="shared" si="4"/>
        <v>25.199326875274313</v>
      </c>
    </row>
    <row r="161" spans="1:8" x14ac:dyDescent="0.2">
      <c r="A161" s="146"/>
      <c r="B161" s="154" t="s">
        <v>155</v>
      </c>
      <c r="C161" s="94">
        <v>6720000</v>
      </c>
      <c r="D161" s="118"/>
      <c r="E161" s="118"/>
      <c r="F161" s="47"/>
      <c r="G161" s="47"/>
      <c r="H161" s="48"/>
    </row>
    <row r="162" spans="1:8" x14ac:dyDescent="0.2">
      <c r="A162" s="86"/>
      <c r="B162" s="87" t="s">
        <v>137</v>
      </c>
      <c r="C162" s="88">
        <v>46875000</v>
      </c>
      <c r="D162" s="34"/>
      <c r="E162" s="35"/>
      <c r="F162" s="31">
        <f t="shared" si="13"/>
        <v>0</v>
      </c>
      <c r="G162" s="31">
        <f t="shared" si="14"/>
        <v>46875000</v>
      </c>
      <c r="H162" s="32">
        <f t="shared" si="4"/>
        <v>0</v>
      </c>
    </row>
    <row r="163" spans="1:8" x14ac:dyDescent="0.2">
      <c r="A163" s="86"/>
      <c r="B163" s="87" t="s">
        <v>138</v>
      </c>
      <c r="C163" s="88">
        <v>35250000</v>
      </c>
      <c r="D163" s="34">
        <v>21000000</v>
      </c>
      <c r="E163" s="35"/>
      <c r="F163" s="31">
        <f t="shared" si="13"/>
        <v>21000000</v>
      </c>
      <c r="G163" s="31">
        <f t="shared" si="14"/>
        <v>14250000</v>
      </c>
      <c r="H163" s="32">
        <f t="shared" si="4"/>
        <v>59.574468085106382</v>
      </c>
    </row>
    <row r="164" spans="1:8" x14ac:dyDescent="0.2">
      <c r="A164" s="86"/>
      <c r="B164" s="87" t="s">
        <v>139</v>
      </c>
      <c r="C164" s="88">
        <v>7303600</v>
      </c>
      <c r="D164" s="34">
        <v>3228800</v>
      </c>
      <c r="E164" s="35"/>
      <c r="F164" s="31">
        <f t="shared" si="13"/>
        <v>3228800</v>
      </c>
      <c r="G164" s="31">
        <f t="shared" si="14"/>
        <v>4074800</v>
      </c>
      <c r="H164" s="32">
        <f t="shared" si="4"/>
        <v>44.208335615312997</v>
      </c>
    </row>
    <row r="165" spans="1:8" x14ac:dyDescent="0.2">
      <c r="A165" s="115" t="s">
        <v>80</v>
      </c>
      <c r="B165" s="116" t="s">
        <v>107</v>
      </c>
      <c r="C165" s="117">
        <f>SUM(C166:C169)</f>
        <v>166220000</v>
      </c>
      <c r="D165" s="118">
        <f>SUM(D166:D169)</f>
        <v>31460000</v>
      </c>
      <c r="E165" s="118">
        <f>SUM(E166:E169)</f>
        <v>0</v>
      </c>
      <c r="F165" s="47">
        <f t="shared" si="13"/>
        <v>31460000</v>
      </c>
      <c r="G165" s="47">
        <f t="shared" si="14"/>
        <v>134760000</v>
      </c>
      <c r="H165" s="48">
        <f t="shared" si="4"/>
        <v>18.926723619299722</v>
      </c>
    </row>
    <row r="166" spans="1:8" x14ac:dyDescent="0.2">
      <c r="A166" s="86"/>
      <c r="B166" s="87" t="s">
        <v>141</v>
      </c>
      <c r="C166" s="88">
        <v>21600000</v>
      </c>
      <c r="D166" s="34">
        <v>600000</v>
      </c>
      <c r="E166" s="35"/>
      <c r="F166" s="31">
        <f t="shared" si="13"/>
        <v>600000</v>
      </c>
      <c r="G166" s="31">
        <f t="shared" si="14"/>
        <v>21000000</v>
      </c>
      <c r="H166" s="32">
        <f t="shared" si="4"/>
        <v>2.7777777777777777</v>
      </c>
    </row>
    <row r="167" spans="1:8" x14ac:dyDescent="0.2">
      <c r="A167" s="86"/>
      <c r="B167" s="87" t="s">
        <v>142</v>
      </c>
      <c r="C167" s="88">
        <v>100800000</v>
      </c>
      <c r="D167" s="34">
        <v>28000000</v>
      </c>
      <c r="E167" s="35"/>
      <c r="F167" s="31">
        <f t="shared" si="13"/>
        <v>28000000</v>
      </c>
      <c r="G167" s="31">
        <f t="shared" si="14"/>
        <v>72800000</v>
      </c>
      <c r="H167" s="32">
        <f t="shared" si="4"/>
        <v>27.777777777777779</v>
      </c>
    </row>
    <row r="168" spans="1:8" x14ac:dyDescent="0.2">
      <c r="A168" s="86"/>
      <c r="B168" s="87" t="s">
        <v>140</v>
      </c>
      <c r="C168" s="88">
        <v>7820000</v>
      </c>
      <c r="D168" s="34">
        <v>460000</v>
      </c>
      <c r="E168" s="35"/>
      <c r="F168" s="31">
        <f t="shared" si="13"/>
        <v>460000</v>
      </c>
      <c r="G168" s="31">
        <f t="shared" si="14"/>
        <v>7360000</v>
      </c>
      <c r="H168" s="32">
        <f t="shared" si="4"/>
        <v>5.8823529411764701</v>
      </c>
    </row>
    <row r="169" spans="1:8" x14ac:dyDescent="0.2">
      <c r="A169" s="86"/>
      <c r="B169" s="87" t="s">
        <v>143</v>
      </c>
      <c r="C169" s="88">
        <v>36000000</v>
      </c>
      <c r="D169" s="34">
        <v>2400000</v>
      </c>
      <c r="E169" s="35"/>
      <c r="F169" s="31">
        <f t="shared" si="13"/>
        <v>2400000</v>
      </c>
      <c r="G169" s="155">
        <f t="shared" si="14"/>
        <v>33600000</v>
      </c>
      <c r="H169" s="32">
        <f t="shared" si="4"/>
        <v>6.666666666666667</v>
      </c>
    </row>
    <row r="170" spans="1:8" x14ac:dyDescent="0.2">
      <c r="A170" s="115" t="s">
        <v>147</v>
      </c>
      <c r="B170" s="116" t="s">
        <v>148</v>
      </c>
      <c r="C170" s="117">
        <f>C171+C172</f>
        <v>8550000</v>
      </c>
      <c r="D170" s="118">
        <f>D171+D172</f>
        <v>8550000</v>
      </c>
      <c r="E170" s="118">
        <f>E171+E172</f>
        <v>0</v>
      </c>
      <c r="F170" s="47">
        <f t="shared" si="13"/>
        <v>8550000</v>
      </c>
      <c r="G170" s="47">
        <f t="shared" si="14"/>
        <v>0</v>
      </c>
      <c r="H170" s="48">
        <f t="shared" si="4"/>
        <v>100</v>
      </c>
    </row>
    <row r="171" spans="1:8" x14ac:dyDescent="0.2">
      <c r="A171" s="86"/>
      <c r="B171" s="87" t="s">
        <v>149</v>
      </c>
      <c r="C171" s="88">
        <v>150000</v>
      </c>
      <c r="D171" s="34">
        <v>150000</v>
      </c>
      <c r="E171" s="35"/>
      <c r="F171" s="31">
        <f t="shared" si="13"/>
        <v>150000</v>
      </c>
      <c r="G171" s="31">
        <f t="shared" si="14"/>
        <v>0</v>
      </c>
      <c r="H171" s="48">
        <f t="shared" ref="H171:H234" si="15">(C171-G171)/C171*100</f>
        <v>100</v>
      </c>
    </row>
    <row r="172" spans="1:8" ht="13.5" thickBot="1" x14ac:dyDescent="0.25">
      <c r="A172" s="156"/>
      <c r="B172" s="151" t="s">
        <v>150</v>
      </c>
      <c r="C172" s="88">
        <v>8400000</v>
      </c>
      <c r="D172" s="41">
        <v>8400000</v>
      </c>
      <c r="E172" s="39"/>
      <c r="F172" s="39">
        <f t="shared" si="13"/>
        <v>8400000</v>
      </c>
      <c r="G172" s="39">
        <f t="shared" si="14"/>
        <v>0</v>
      </c>
      <c r="H172" s="40">
        <f t="shared" si="15"/>
        <v>100</v>
      </c>
    </row>
    <row r="173" spans="1:8" ht="13.5" thickBot="1" x14ac:dyDescent="0.25">
      <c r="A173" s="157" t="s">
        <v>156</v>
      </c>
      <c r="B173" s="158" t="s">
        <v>126</v>
      </c>
      <c r="C173" s="45">
        <f>C174+C179+C184</f>
        <v>146570000</v>
      </c>
      <c r="D173" s="46">
        <f>D174+D179+D184</f>
        <v>43025000</v>
      </c>
      <c r="E173" s="46">
        <f>E174+E179+E184</f>
        <v>0</v>
      </c>
      <c r="F173" s="159">
        <f t="shared" si="13"/>
        <v>43025000</v>
      </c>
      <c r="G173" s="160">
        <f t="shared" si="14"/>
        <v>103545000</v>
      </c>
      <c r="H173" s="161">
        <f t="shared" si="15"/>
        <v>29.354574605990315</v>
      </c>
    </row>
    <row r="174" spans="1:8" x14ac:dyDescent="0.2">
      <c r="A174" s="146" t="s">
        <v>70</v>
      </c>
      <c r="B174" s="147" t="s">
        <v>105</v>
      </c>
      <c r="C174" s="132">
        <f>SUM(C175:C178)</f>
        <v>79440000</v>
      </c>
      <c r="D174" s="133">
        <f>SUM(D175:D178)</f>
        <v>22225000</v>
      </c>
      <c r="E174" s="133">
        <f>SUM(E175:E178)</f>
        <v>0</v>
      </c>
      <c r="F174" s="47">
        <f t="shared" si="13"/>
        <v>22225000</v>
      </c>
      <c r="G174" s="47">
        <f t="shared" si="14"/>
        <v>57215000</v>
      </c>
      <c r="H174" s="48">
        <f t="shared" si="15"/>
        <v>27.977089627391745</v>
      </c>
    </row>
    <row r="175" spans="1:8" x14ac:dyDescent="0.2">
      <c r="A175" s="86"/>
      <c r="B175" s="87" t="s">
        <v>152</v>
      </c>
      <c r="C175" s="88">
        <v>5040000</v>
      </c>
      <c r="D175" s="34"/>
      <c r="E175" s="35"/>
      <c r="F175" s="31">
        <f t="shared" si="13"/>
        <v>0</v>
      </c>
      <c r="G175" s="31">
        <f t="shared" si="14"/>
        <v>5040000</v>
      </c>
      <c r="H175" s="32">
        <f t="shared" si="15"/>
        <v>0</v>
      </c>
    </row>
    <row r="176" spans="1:8" x14ac:dyDescent="0.2">
      <c r="A176" s="86"/>
      <c r="B176" s="87" t="s">
        <v>137</v>
      </c>
      <c r="C176" s="50">
        <v>33000000</v>
      </c>
      <c r="D176" s="34">
        <v>4560000</v>
      </c>
      <c r="E176" s="35"/>
      <c r="F176" s="31">
        <f t="shared" si="13"/>
        <v>4560000</v>
      </c>
      <c r="G176" s="31">
        <f t="shared" si="14"/>
        <v>28440000</v>
      </c>
      <c r="H176" s="32">
        <f t="shared" si="15"/>
        <v>13.818181818181818</v>
      </c>
    </row>
    <row r="177" spans="1:8" x14ac:dyDescent="0.2">
      <c r="A177" s="86"/>
      <c r="B177" s="87" t="s">
        <v>138</v>
      </c>
      <c r="C177" s="50">
        <v>33000000</v>
      </c>
      <c r="D177" s="34">
        <v>14750000</v>
      </c>
      <c r="E177" s="35"/>
      <c r="F177" s="31">
        <f t="shared" si="13"/>
        <v>14750000</v>
      </c>
      <c r="G177" s="31">
        <f t="shared" si="14"/>
        <v>18250000</v>
      </c>
      <c r="H177" s="32">
        <f t="shared" si="15"/>
        <v>44.696969696969695</v>
      </c>
    </row>
    <row r="178" spans="1:8" x14ac:dyDescent="0.2">
      <c r="A178" s="86"/>
      <c r="B178" s="87" t="s">
        <v>139</v>
      </c>
      <c r="C178" s="50">
        <v>8400000</v>
      </c>
      <c r="D178" s="34">
        <v>2915000</v>
      </c>
      <c r="E178" s="35"/>
      <c r="F178" s="31">
        <f t="shared" si="13"/>
        <v>2915000</v>
      </c>
      <c r="G178" s="31">
        <f t="shared" si="14"/>
        <v>5485000</v>
      </c>
      <c r="H178" s="32">
        <f t="shared" si="15"/>
        <v>34.702380952380949</v>
      </c>
    </row>
    <row r="179" spans="1:8" x14ac:dyDescent="0.2">
      <c r="A179" s="115" t="s">
        <v>80</v>
      </c>
      <c r="B179" s="116" t="s">
        <v>107</v>
      </c>
      <c r="C179" s="117">
        <f>SUM(C180:C183)</f>
        <v>53780000</v>
      </c>
      <c r="D179" s="118">
        <f>SUM(D180:D183)</f>
        <v>13000000</v>
      </c>
      <c r="E179" s="118">
        <f>SUM(E180:E183)</f>
        <v>0</v>
      </c>
      <c r="F179" s="47">
        <f t="shared" si="13"/>
        <v>13000000</v>
      </c>
      <c r="G179" s="47">
        <f t="shared" si="14"/>
        <v>40780000</v>
      </c>
      <c r="H179" s="48">
        <f t="shared" si="15"/>
        <v>24.172554853105243</v>
      </c>
    </row>
    <row r="180" spans="1:8" s="29" customFormat="1" x14ac:dyDescent="0.2">
      <c r="A180" s="86"/>
      <c r="B180" s="87" t="s">
        <v>141</v>
      </c>
      <c r="C180" s="88">
        <v>2000000</v>
      </c>
      <c r="D180" s="34"/>
      <c r="E180" s="35"/>
      <c r="F180" s="31">
        <f t="shared" si="13"/>
        <v>0</v>
      </c>
      <c r="G180" s="31">
        <f t="shared" si="14"/>
        <v>2000000</v>
      </c>
      <c r="H180" s="32">
        <f t="shared" si="15"/>
        <v>0</v>
      </c>
    </row>
    <row r="181" spans="1:8" s="29" customFormat="1" x14ac:dyDescent="0.2">
      <c r="A181" s="86"/>
      <c r="B181" s="87" t="s">
        <v>142</v>
      </c>
      <c r="C181" s="88">
        <v>42000000</v>
      </c>
      <c r="D181" s="34">
        <v>13000000</v>
      </c>
      <c r="E181" s="35"/>
      <c r="F181" s="31">
        <f t="shared" si="13"/>
        <v>13000000</v>
      </c>
      <c r="G181" s="31">
        <f t="shared" si="14"/>
        <v>29000000</v>
      </c>
      <c r="H181" s="32">
        <f t="shared" si="15"/>
        <v>30.952380952380953</v>
      </c>
    </row>
    <row r="182" spans="1:8" s="29" customFormat="1" x14ac:dyDescent="0.2">
      <c r="A182" s="86"/>
      <c r="B182" s="87" t="s">
        <v>140</v>
      </c>
      <c r="C182" s="88">
        <v>1380000</v>
      </c>
      <c r="D182" s="34"/>
      <c r="E182" s="35"/>
      <c r="F182" s="31">
        <f>D182+E182</f>
        <v>0</v>
      </c>
      <c r="G182" s="31">
        <f>C182-F182</f>
        <v>1380000</v>
      </c>
      <c r="H182" s="32">
        <f>(C182-G182)/C182*100</f>
        <v>0</v>
      </c>
    </row>
    <row r="183" spans="1:8" s="29" customFormat="1" x14ac:dyDescent="0.2">
      <c r="A183" s="86"/>
      <c r="B183" s="87" t="s">
        <v>143</v>
      </c>
      <c r="C183" s="88">
        <v>8400000</v>
      </c>
      <c r="D183" s="34"/>
      <c r="E183" s="35"/>
      <c r="F183" s="31">
        <f t="shared" si="13"/>
        <v>0</v>
      </c>
      <c r="G183" s="31">
        <f t="shared" si="14"/>
        <v>8400000</v>
      </c>
      <c r="H183" s="32">
        <f t="shared" si="15"/>
        <v>0</v>
      </c>
    </row>
    <row r="184" spans="1:8" s="29" customFormat="1" x14ac:dyDescent="0.2">
      <c r="A184" s="115" t="s">
        <v>147</v>
      </c>
      <c r="B184" s="116" t="s">
        <v>148</v>
      </c>
      <c r="C184" s="117">
        <f>C185+C186</f>
        <v>13350000</v>
      </c>
      <c r="D184" s="118">
        <f>D185+D186</f>
        <v>7800000</v>
      </c>
      <c r="E184" s="118">
        <f>E185+E186</f>
        <v>0</v>
      </c>
      <c r="F184" s="47">
        <f t="shared" si="13"/>
        <v>7800000</v>
      </c>
      <c r="G184" s="47">
        <f t="shared" si="14"/>
        <v>5550000</v>
      </c>
      <c r="H184" s="48">
        <f t="shared" si="15"/>
        <v>58.426966292134829</v>
      </c>
    </row>
    <row r="185" spans="1:8" s="29" customFormat="1" x14ac:dyDescent="0.2">
      <c r="A185" s="86"/>
      <c r="B185" s="87" t="s">
        <v>149</v>
      </c>
      <c r="C185" s="88">
        <v>750000</v>
      </c>
      <c r="D185" s="34"/>
      <c r="E185" s="35"/>
      <c r="F185" s="31">
        <f t="shared" si="13"/>
        <v>0</v>
      </c>
      <c r="G185" s="31">
        <f t="shared" si="14"/>
        <v>750000</v>
      </c>
      <c r="H185" s="32">
        <f t="shared" si="15"/>
        <v>0</v>
      </c>
    </row>
    <row r="186" spans="1:8" s="29" customFormat="1" ht="13.5" thickBot="1" x14ac:dyDescent="0.25">
      <c r="A186" s="156"/>
      <c r="B186" s="151" t="s">
        <v>150</v>
      </c>
      <c r="C186" s="88">
        <v>12600000</v>
      </c>
      <c r="D186" s="41">
        <v>7800000</v>
      </c>
      <c r="E186" s="39"/>
      <c r="F186" s="39">
        <f t="shared" si="13"/>
        <v>7800000</v>
      </c>
      <c r="G186" s="162">
        <f t="shared" si="14"/>
        <v>4800000</v>
      </c>
      <c r="H186" s="40">
        <f t="shared" si="15"/>
        <v>61.904761904761905</v>
      </c>
    </row>
    <row r="187" spans="1:8" s="29" customFormat="1" ht="13.5" thickBot="1" x14ac:dyDescent="0.25">
      <c r="A187" s="157" t="s">
        <v>157</v>
      </c>
      <c r="B187" s="158" t="s">
        <v>127</v>
      </c>
      <c r="C187" s="45">
        <f>C188+C192+C197</f>
        <v>269610000</v>
      </c>
      <c r="D187" s="46">
        <f>D188+D192+D197</f>
        <v>119394800</v>
      </c>
      <c r="E187" s="46">
        <f>E188+E192+E197</f>
        <v>0</v>
      </c>
      <c r="F187" s="159">
        <f t="shared" si="13"/>
        <v>119394800</v>
      </c>
      <c r="G187" s="160">
        <f t="shared" si="14"/>
        <v>150215200</v>
      </c>
      <c r="H187" s="161">
        <f t="shared" si="15"/>
        <v>44.284262453173099</v>
      </c>
    </row>
    <row r="188" spans="1:8" x14ac:dyDescent="0.2">
      <c r="A188" s="146" t="s">
        <v>70</v>
      </c>
      <c r="B188" s="147" t="s">
        <v>105</v>
      </c>
      <c r="C188" s="57">
        <f>SUM(C189:C191)</f>
        <v>82340000</v>
      </c>
      <c r="D188" s="163">
        <f>SUM(D189:D191)</f>
        <v>53964800</v>
      </c>
      <c r="E188" s="163">
        <f>SUM(E189:E191)</f>
        <v>0</v>
      </c>
      <c r="F188" s="47">
        <f t="shared" si="13"/>
        <v>53964800</v>
      </c>
      <c r="G188" s="47">
        <f t="shared" si="14"/>
        <v>28375200</v>
      </c>
      <c r="H188" s="48">
        <f t="shared" si="15"/>
        <v>65.538984697595339</v>
      </c>
    </row>
    <row r="189" spans="1:8" x14ac:dyDescent="0.2">
      <c r="A189" s="86"/>
      <c r="B189" s="87" t="s">
        <v>137</v>
      </c>
      <c r="C189" s="88">
        <v>43750000</v>
      </c>
      <c r="D189" s="34">
        <v>31050000</v>
      </c>
      <c r="E189" s="35"/>
      <c r="F189" s="31">
        <f t="shared" si="13"/>
        <v>31050000</v>
      </c>
      <c r="G189" s="31">
        <f t="shared" si="14"/>
        <v>12700000</v>
      </c>
      <c r="H189" s="32">
        <f t="shared" si="15"/>
        <v>70.971428571428575</v>
      </c>
    </row>
    <row r="190" spans="1:8" x14ac:dyDescent="0.2">
      <c r="A190" s="86"/>
      <c r="B190" s="87" t="s">
        <v>138</v>
      </c>
      <c r="C190" s="50">
        <v>18750000</v>
      </c>
      <c r="D190" s="34">
        <v>12994800</v>
      </c>
      <c r="E190" s="35"/>
      <c r="F190" s="31">
        <f t="shared" si="13"/>
        <v>12994800</v>
      </c>
      <c r="G190" s="31">
        <f t="shared" si="14"/>
        <v>5755200</v>
      </c>
      <c r="H190" s="32"/>
    </row>
    <row r="191" spans="1:8" x14ac:dyDescent="0.2">
      <c r="A191" s="86"/>
      <c r="B191" s="87" t="s">
        <v>139</v>
      </c>
      <c r="C191" s="88">
        <v>19840000</v>
      </c>
      <c r="D191" s="34">
        <v>9920000</v>
      </c>
      <c r="E191" s="35"/>
      <c r="F191" s="31">
        <f t="shared" si="13"/>
        <v>9920000</v>
      </c>
      <c r="G191" s="31">
        <f t="shared" si="14"/>
        <v>9920000</v>
      </c>
      <c r="H191" s="32">
        <f t="shared" si="15"/>
        <v>50</v>
      </c>
    </row>
    <row r="192" spans="1:8" x14ac:dyDescent="0.2">
      <c r="A192" s="115" t="s">
        <v>80</v>
      </c>
      <c r="B192" s="116" t="s">
        <v>107</v>
      </c>
      <c r="C192" s="117">
        <f>SUM(C193:C196)</f>
        <v>167620000</v>
      </c>
      <c r="D192" s="118">
        <f>SUM(D193:D196)</f>
        <v>45780000</v>
      </c>
      <c r="E192" s="118">
        <f>SUM(E193:E196)</f>
        <v>0</v>
      </c>
      <c r="F192" s="47">
        <f t="shared" si="13"/>
        <v>45780000</v>
      </c>
      <c r="G192" s="47">
        <f t="shared" si="14"/>
        <v>121840000</v>
      </c>
      <c r="H192" s="48">
        <f t="shared" si="15"/>
        <v>27.31177663763274</v>
      </c>
    </row>
    <row r="193" spans="1:8" x14ac:dyDescent="0.2">
      <c r="A193" s="86"/>
      <c r="B193" s="87" t="s">
        <v>141</v>
      </c>
      <c r="C193" s="88">
        <v>14400000</v>
      </c>
      <c r="D193" s="34">
        <v>6400000</v>
      </c>
      <c r="E193" s="35"/>
      <c r="F193" s="31">
        <f t="shared" si="13"/>
        <v>6400000</v>
      </c>
      <c r="G193" s="31">
        <f t="shared" si="14"/>
        <v>8000000</v>
      </c>
      <c r="H193" s="32">
        <f t="shared" si="15"/>
        <v>44.444444444444443</v>
      </c>
    </row>
    <row r="194" spans="1:8" x14ac:dyDescent="0.2">
      <c r="A194" s="86"/>
      <c r="B194" s="87" t="s">
        <v>142</v>
      </c>
      <c r="C194" s="88">
        <v>126000000</v>
      </c>
      <c r="D194" s="34">
        <v>28000000</v>
      </c>
      <c r="E194" s="35"/>
      <c r="F194" s="31">
        <f t="shared" si="13"/>
        <v>28000000</v>
      </c>
      <c r="G194" s="31">
        <f t="shared" si="14"/>
        <v>98000000</v>
      </c>
      <c r="H194" s="32">
        <f t="shared" si="15"/>
        <v>22.222222222222221</v>
      </c>
    </row>
    <row r="195" spans="1:8" x14ac:dyDescent="0.2">
      <c r="A195" s="87"/>
      <c r="B195" s="87" t="s">
        <v>140</v>
      </c>
      <c r="C195" s="88">
        <v>10120000</v>
      </c>
      <c r="D195" s="34">
        <v>3680000</v>
      </c>
      <c r="E195" s="35"/>
      <c r="F195" s="31">
        <f>D195+E195</f>
        <v>3680000</v>
      </c>
      <c r="G195" s="31">
        <f>C195-F195</f>
        <v>6440000</v>
      </c>
      <c r="H195" s="32">
        <f>(C195-G195)/C195*100</f>
        <v>36.363636363636367</v>
      </c>
    </row>
    <row r="196" spans="1:8" x14ac:dyDescent="0.2">
      <c r="A196" s="86"/>
      <c r="B196" s="87" t="s">
        <v>143</v>
      </c>
      <c r="C196" s="88">
        <v>17100000</v>
      </c>
      <c r="D196" s="34">
        <v>7700000</v>
      </c>
      <c r="E196" s="35"/>
      <c r="F196" s="31">
        <f t="shared" si="13"/>
        <v>7700000</v>
      </c>
      <c r="G196" s="31">
        <f t="shared" si="14"/>
        <v>9400000</v>
      </c>
      <c r="H196" s="32">
        <f t="shared" si="15"/>
        <v>45.029239766081872</v>
      </c>
    </row>
    <row r="197" spans="1:8" x14ac:dyDescent="0.2">
      <c r="A197" s="115" t="s">
        <v>147</v>
      </c>
      <c r="B197" s="116" t="s">
        <v>148</v>
      </c>
      <c r="C197" s="117">
        <f>C198+C199</f>
        <v>19650000</v>
      </c>
      <c r="D197" s="118">
        <f>D198+D199</f>
        <v>19650000</v>
      </c>
      <c r="E197" s="118">
        <f>E198+E199</f>
        <v>0</v>
      </c>
      <c r="F197" s="47">
        <f t="shared" si="13"/>
        <v>19650000</v>
      </c>
      <c r="G197" s="47">
        <f t="shared" si="14"/>
        <v>0</v>
      </c>
      <c r="H197" s="48">
        <f t="shared" si="15"/>
        <v>100</v>
      </c>
    </row>
    <row r="198" spans="1:8" x14ac:dyDescent="0.2">
      <c r="A198" s="86"/>
      <c r="B198" s="87" t="s">
        <v>149</v>
      </c>
      <c r="C198" s="88">
        <v>750000</v>
      </c>
      <c r="D198" s="34">
        <v>750000</v>
      </c>
      <c r="E198" s="35"/>
      <c r="F198" s="31">
        <f t="shared" si="13"/>
        <v>750000</v>
      </c>
      <c r="G198" s="31">
        <f t="shared" si="14"/>
        <v>0</v>
      </c>
      <c r="H198" s="32">
        <f t="shared" si="15"/>
        <v>100</v>
      </c>
    </row>
    <row r="199" spans="1:8" ht="13.5" thickBot="1" x14ac:dyDescent="0.25">
      <c r="A199" s="156"/>
      <c r="B199" s="151" t="s">
        <v>150</v>
      </c>
      <c r="C199" s="88">
        <v>18900000</v>
      </c>
      <c r="D199" s="37">
        <v>18900000</v>
      </c>
      <c r="E199" s="38"/>
      <c r="F199" s="39">
        <f t="shared" si="13"/>
        <v>18900000</v>
      </c>
      <c r="G199" s="39">
        <f t="shared" si="14"/>
        <v>0</v>
      </c>
      <c r="H199" s="40">
        <f t="shared" si="15"/>
        <v>100</v>
      </c>
    </row>
    <row r="200" spans="1:8" s="29" customFormat="1" ht="13.5" thickBot="1" x14ac:dyDescent="0.25">
      <c r="A200" s="157" t="s">
        <v>158</v>
      </c>
      <c r="B200" s="158" t="s">
        <v>128</v>
      </c>
      <c r="C200" s="45">
        <f>C201+C206+C212</f>
        <v>96030000</v>
      </c>
      <c r="D200" s="46">
        <f>D201+D206+D212</f>
        <v>38875000</v>
      </c>
      <c r="E200" s="46">
        <f>E201+E206+E212</f>
        <v>0</v>
      </c>
      <c r="F200" s="159">
        <f t="shared" ref="F200:F263" si="16">D200+E200</f>
        <v>38875000</v>
      </c>
      <c r="G200" s="160">
        <f t="shared" ref="G200:G263" si="17">C200-F200</f>
        <v>57155000</v>
      </c>
      <c r="H200" s="161">
        <f t="shared" si="15"/>
        <v>40.482140997604915</v>
      </c>
    </row>
    <row r="201" spans="1:8" s="29" customFormat="1" x14ac:dyDescent="0.2">
      <c r="A201" s="146" t="s">
        <v>70</v>
      </c>
      <c r="B201" s="147" t="s">
        <v>105</v>
      </c>
      <c r="C201" s="57">
        <f>SUM(C202:C205)</f>
        <v>43920000</v>
      </c>
      <c r="D201" s="163">
        <f>SUM(D202:D205)</f>
        <v>21675000</v>
      </c>
      <c r="E201" s="163">
        <f>SUM(E202:E205)</f>
        <v>0</v>
      </c>
      <c r="F201" s="47">
        <f t="shared" si="16"/>
        <v>21675000</v>
      </c>
      <c r="G201" s="47">
        <f t="shared" si="17"/>
        <v>22245000</v>
      </c>
      <c r="H201" s="48">
        <f t="shared" si="15"/>
        <v>49.351092896174862</v>
      </c>
    </row>
    <row r="202" spans="1:8" x14ac:dyDescent="0.2">
      <c r="A202" s="86"/>
      <c r="B202" s="87" t="s">
        <v>152</v>
      </c>
      <c r="C202" s="50">
        <v>2520000</v>
      </c>
      <c r="D202" s="34"/>
      <c r="E202" s="35"/>
      <c r="F202" s="31">
        <f t="shared" si="16"/>
        <v>0</v>
      </c>
      <c r="G202" s="31">
        <f t="shared" si="17"/>
        <v>2520000</v>
      </c>
      <c r="H202" s="32">
        <f t="shared" si="15"/>
        <v>0</v>
      </c>
    </row>
    <row r="203" spans="1:8" x14ac:dyDescent="0.2">
      <c r="A203" s="86"/>
      <c r="B203" s="87" t="s">
        <v>137</v>
      </c>
      <c r="C203" s="50">
        <v>16500000</v>
      </c>
      <c r="D203" s="34">
        <v>10500000</v>
      </c>
      <c r="E203" s="35"/>
      <c r="F203" s="31">
        <f t="shared" si="16"/>
        <v>10500000</v>
      </c>
      <c r="G203" s="31">
        <f t="shared" si="17"/>
        <v>6000000</v>
      </c>
      <c r="H203" s="32">
        <f t="shared" si="15"/>
        <v>63.636363636363633</v>
      </c>
    </row>
    <row r="204" spans="1:8" x14ac:dyDescent="0.2">
      <c r="A204" s="86"/>
      <c r="B204" s="87" t="s">
        <v>138</v>
      </c>
      <c r="C204" s="88">
        <v>16500000</v>
      </c>
      <c r="D204" s="34">
        <v>5250000</v>
      </c>
      <c r="E204" s="35"/>
      <c r="F204" s="31">
        <f t="shared" si="16"/>
        <v>5250000</v>
      </c>
      <c r="G204" s="31">
        <f t="shared" si="17"/>
        <v>11250000</v>
      </c>
      <c r="H204" s="32">
        <f t="shared" si="15"/>
        <v>31.818181818181817</v>
      </c>
    </row>
    <row r="205" spans="1:8" x14ac:dyDescent="0.2">
      <c r="A205" s="86"/>
      <c r="B205" s="87" t="s">
        <v>139</v>
      </c>
      <c r="C205" s="88">
        <v>8400000</v>
      </c>
      <c r="D205" s="34">
        <v>5925000</v>
      </c>
      <c r="E205" s="35"/>
      <c r="F205" s="31">
        <f t="shared" si="16"/>
        <v>5925000</v>
      </c>
      <c r="G205" s="31">
        <f t="shared" si="17"/>
        <v>2475000</v>
      </c>
      <c r="H205" s="32">
        <f t="shared" si="15"/>
        <v>70.535714285714292</v>
      </c>
    </row>
    <row r="206" spans="1:8" x14ac:dyDescent="0.2">
      <c r="A206" s="115" t="s">
        <v>80</v>
      </c>
      <c r="B206" s="116" t="s">
        <v>107</v>
      </c>
      <c r="C206" s="117">
        <f>SUM(C207:C211)</f>
        <v>42960000</v>
      </c>
      <c r="D206" s="118">
        <f>SUM(D207:D211)</f>
        <v>10750000</v>
      </c>
      <c r="E206" s="118">
        <f>SUM(E207:E211)</f>
        <v>0</v>
      </c>
      <c r="F206" s="47">
        <f t="shared" si="16"/>
        <v>10750000</v>
      </c>
      <c r="G206" s="47">
        <f t="shared" si="17"/>
        <v>32210000</v>
      </c>
      <c r="H206" s="48">
        <f t="shared" si="15"/>
        <v>25.023277467411546</v>
      </c>
    </row>
    <row r="207" spans="1:8" x14ac:dyDescent="0.2">
      <c r="A207" s="86"/>
      <c r="B207" s="87" t="s">
        <v>141</v>
      </c>
      <c r="C207" s="50">
        <v>3200000</v>
      </c>
      <c r="D207" s="34"/>
      <c r="E207" s="35"/>
      <c r="F207" s="31">
        <f t="shared" si="16"/>
        <v>0</v>
      </c>
      <c r="G207" s="31">
        <f t="shared" si="17"/>
        <v>3200000</v>
      </c>
      <c r="H207" s="32">
        <f t="shared" si="15"/>
        <v>0</v>
      </c>
    </row>
    <row r="208" spans="1:8" x14ac:dyDescent="0.2">
      <c r="A208" s="86"/>
      <c r="B208" s="87" t="s">
        <v>142</v>
      </c>
      <c r="C208" s="50">
        <v>28000000</v>
      </c>
      <c r="D208" s="34">
        <v>10750000</v>
      </c>
      <c r="E208" s="35"/>
      <c r="F208" s="31">
        <f t="shared" si="16"/>
        <v>10750000</v>
      </c>
      <c r="G208" s="31">
        <f t="shared" si="17"/>
        <v>17250000</v>
      </c>
      <c r="H208" s="32">
        <f t="shared" si="15"/>
        <v>38.392857142857146</v>
      </c>
    </row>
    <row r="209" spans="1:8" x14ac:dyDescent="0.2">
      <c r="A209" s="86"/>
      <c r="B209" s="87" t="s">
        <v>140</v>
      </c>
      <c r="C209" s="50">
        <v>1840000</v>
      </c>
      <c r="D209" s="34"/>
      <c r="E209" s="35"/>
      <c r="F209" s="31">
        <f t="shared" si="16"/>
        <v>0</v>
      </c>
      <c r="G209" s="31">
        <f t="shared" si="17"/>
        <v>1840000</v>
      </c>
      <c r="H209" s="32">
        <f t="shared" si="15"/>
        <v>0</v>
      </c>
    </row>
    <row r="210" spans="1:8" x14ac:dyDescent="0.2">
      <c r="A210" s="86"/>
      <c r="B210" s="87" t="s">
        <v>143</v>
      </c>
      <c r="C210" s="50">
        <v>7920000</v>
      </c>
      <c r="D210" s="34"/>
      <c r="E210" s="35"/>
      <c r="F210" s="31">
        <f t="shared" si="16"/>
        <v>0</v>
      </c>
      <c r="G210" s="31">
        <f t="shared" si="17"/>
        <v>7920000</v>
      </c>
      <c r="H210" s="32">
        <f t="shared" si="15"/>
        <v>0</v>
      </c>
    </row>
    <row r="211" spans="1:8" x14ac:dyDescent="0.2">
      <c r="A211" s="86"/>
      <c r="B211" s="87" t="s">
        <v>159</v>
      </c>
      <c r="C211" s="50">
        <v>2000000</v>
      </c>
      <c r="D211" s="34"/>
      <c r="E211" s="35"/>
      <c r="F211" s="31">
        <f t="shared" si="16"/>
        <v>0</v>
      </c>
      <c r="G211" s="31">
        <f t="shared" si="17"/>
        <v>2000000</v>
      </c>
      <c r="H211" s="32">
        <f t="shared" si="15"/>
        <v>0</v>
      </c>
    </row>
    <row r="212" spans="1:8" x14ac:dyDescent="0.2">
      <c r="A212" s="115" t="s">
        <v>147</v>
      </c>
      <c r="B212" s="116" t="s">
        <v>148</v>
      </c>
      <c r="C212" s="117">
        <f>C214+C213</f>
        <v>9150000</v>
      </c>
      <c r="D212" s="118">
        <f>D214+D213</f>
        <v>6450000</v>
      </c>
      <c r="E212" s="118">
        <f>E214+E213</f>
        <v>0</v>
      </c>
      <c r="F212" s="47">
        <f t="shared" si="16"/>
        <v>6450000</v>
      </c>
      <c r="G212" s="47">
        <f t="shared" si="17"/>
        <v>2700000</v>
      </c>
      <c r="H212" s="48">
        <f t="shared" si="15"/>
        <v>70.491803278688522</v>
      </c>
    </row>
    <row r="213" spans="1:8" x14ac:dyDescent="0.2">
      <c r="A213" s="156"/>
      <c r="B213" s="87" t="s">
        <v>149</v>
      </c>
      <c r="C213" s="88">
        <v>750000</v>
      </c>
      <c r="D213" s="37"/>
      <c r="E213" s="38"/>
      <c r="F213" s="39">
        <f>D213+E213</f>
        <v>0</v>
      </c>
      <c r="G213" s="162">
        <f>C213-F213</f>
        <v>750000</v>
      </c>
      <c r="H213" s="40">
        <f>(C213-G213)/C213*100</f>
        <v>0</v>
      </c>
    </row>
    <row r="214" spans="1:8" ht="13.5" thickBot="1" x14ac:dyDescent="0.25">
      <c r="A214" s="86"/>
      <c r="B214" s="151" t="s">
        <v>150</v>
      </c>
      <c r="C214" s="50">
        <v>8400000</v>
      </c>
      <c r="D214" s="34">
        <v>6450000</v>
      </c>
      <c r="E214" s="35"/>
      <c r="F214" s="31">
        <f t="shared" si="16"/>
        <v>6450000</v>
      </c>
      <c r="G214" s="155">
        <f t="shared" si="17"/>
        <v>1950000</v>
      </c>
      <c r="H214" s="32">
        <f t="shared" si="15"/>
        <v>76.785714285714292</v>
      </c>
    </row>
    <row r="215" spans="1:8" s="29" customFormat="1" ht="13.5" thickBot="1" x14ac:dyDescent="0.25">
      <c r="A215" s="157" t="s">
        <v>160</v>
      </c>
      <c r="B215" s="158" t="s">
        <v>161</v>
      </c>
      <c r="C215" s="45">
        <f>C216+C222+C234</f>
        <v>317532400</v>
      </c>
      <c r="D215" s="46">
        <f>D216+D222+D234</f>
        <v>121026000</v>
      </c>
      <c r="E215" s="46">
        <f>E216+E222+E234</f>
        <v>0</v>
      </c>
      <c r="F215" s="159">
        <f t="shared" si="16"/>
        <v>121026000</v>
      </c>
      <c r="G215" s="160">
        <f t="shared" si="17"/>
        <v>196506400</v>
      </c>
      <c r="H215" s="161">
        <f t="shared" si="15"/>
        <v>38.114535713520887</v>
      </c>
    </row>
    <row r="216" spans="1:8" s="29" customFormat="1" x14ac:dyDescent="0.2">
      <c r="A216" s="146" t="s">
        <v>70</v>
      </c>
      <c r="B216" s="147" t="s">
        <v>105</v>
      </c>
      <c r="C216" s="132">
        <f>SUM(C217:C221)</f>
        <v>105072400</v>
      </c>
      <c r="D216" s="133">
        <f>SUM(D217:D221)</f>
        <v>34966000</v>
      </c>
      <c r="E216" s="133">
        <f>SUM(E217:E221)</f>
        <v>0</v>
      </c>
      <c r="F216" s="47">
        <f t="shared" si="16"/>
        <v>34966000</v>
      </c>
      <c r="G216" s="47">
        <f t="shared" si="17"/>
        <v>70106400</v>
      </c>
      <c r="H216" s="48">
        <f t="shared" si="15"/>
        <v>33.278006403203889</v>
      </c>
    </row>
    <row r="217" spans="1:8" s="29" customFormat="1" x14ac:dyDescent="0.2">
      <c r="A217" s="86"/>
      <c r="B217" s="87" t="s">
        <v>162</v>
      </c>
      <c r="C217" s="88">
        <v>10032000</v>
      </c>
      <c r="D217" s="34">
        <v>3120000</v>
      </c>
      <c r="E217" s="35"/>
      <c r="F217" s="31">
        <f t="shared" si="16"/>
        <v>3120000</v>
      </c>
      <c r="G217" s="31">
        <f t="shared" si="17"/>
        <v>6912000</v>
      </c>
      <c r="H217" s="32">
        <f t="shared" si="15"/>
        <v>31.100478468899524</v>
      </c>
    </row>
    <row r="218" spans="1:8" s="29" customFormat="1" x14ac:dyDescent="0.2">
      <c r="A218" s="86"/>
      <c r="B218" s="87" t="s">
        <v>163</v>
      </c>
      <c r="C218" s="88">
        <v>4040400</v>
      </c>
      <c r="D218" s="34">
        <v>1400000</v>
      </c>
      <c r="E218" s="35"/>
      <c r="F218" s="31">
        <f t="shared" si="16"/>
        <v>1400000</v>
      </c>
      <c r="G218" s="31">
        <f t="shared" si="17"/>
        <v>2640400</v>
      </c>
      <c r="H218" s="32">
        <f t="shared" si="15"/>
        <v>34.650034650034648</v>
      </c>
    </row>
    <row r="219" spans="1:8" s="29" customFormat="1" x14ac:dyDescent="0.2">
      <c r="A219" s="86"/>
      <c r="B219" s="87" t="s">
        <v>164</v>
      </c>
      <c r="C219" s="88">
        <v>6000000</v>
      </c>
      <c r="D219" s="34">
        <v>1092000</v>
      </c>
      <c r="E219" s="35"/>
      <c r="F219" s="31">
        <f t="shared" si="16"/>
        <v>1092000</v>
      </c>
      <c r="G219" s="31">
        <f t="shared" si="17"/>
        <v>4908000</v>
      </c>
      <c r="H219" s="32">
        <f t="shared" si="15"/>
        <v>18.2</v>
      </c>
    </row>
    <row r="220" spans="1:8" s="44" customFormat="1" x14ac:dyDescent="0.2">
      <c r="A220" s="86"/>
      <c r="B220" s="87" t="s">
        <v>165</v>
      </c>
      <c r="C220" s="88">
        <v>42500000</v>
      </c>
      <c r="D220" s="34">
        <v>14950000</v>
      </c>
      <c r="E220" s="35"/>
      <c r="F220" s="31">
        <f t="shared" si="16"/>
        <v>14950000</v>
      </c>
      <c r="G220" s="31">
        <f t="shared" si="17"/>
        <v>27550000</v>
      </c>
      <c r="H220" s="32">
        <f t="shared" si="15"/>
        <v>35.17647058823529</v>
      </c>
    </row>
    <row r="221" spans="1:8" s="29" customFormat="1" x14ac:dyDescent="0.2">
      <c r="A221" s="86"/>
      <c r="B221" s="87" t="s">
        <v>166</v>
      </c>
      <c r="C221" s="88">
        <v>42500000</v>
      </c>
      <c r="D221" s="34">
        <v>14404000</v>
      </c>
      <c r="E221" s="35"/>
      <c r="F221" s="31">
        <f t="shared" si="16"/>
        <v>14404000</v>
      </c>
      <c r="G221" s="31">
        <f t="shared" si="17"/>
        <v>28096000</v>
      </c>
      <c r="H221" s="32">
        <f t="shared" si="15"/>
        <v>33.891764705882352</v>
      </c>
    </row>
    <row r="222" spans="1:8" s="29" customFormat="1" x14ac:dyDescent="0.2">
      <c r="A222" s="115" t="s">
        <v>80</v>
      </c>
      <c r="B222" s="116" t="s">
        <v>107</v>
      </c>
      <c r="C222" s="119">
        <f>SUM(C223:C233)</f>
        <v>212160000</v>
      </c>
      <c r="D222" s="164">
        <f>SUM(D223:D233)</f>
        <v>85760000</v>
      </c>
      <c r="E222" s="165">
        <f>SUM(E223:E233)</f>
        <v>0</v>
      </c>
      <c r="F222" s="47">
        <f t="shared" si="16"/>
        <v>85760000</v>
      </c>
      <c r="G222" s="47">
        <f t="shared" si="17"/>
        <v>126400000</v>
      </c>
      <c r="H222" s="48">
        <f t="shared" si="15"/>
        <v>40.42232277526395</v>
      </c>
    </row>
    <row r="223" spans="1:8" s="29" customFormat="1" x14ac:dyDescent="0.2">
      <c r="A223" s="86"/>
      <c r="B223" s="87" t="s">
        <v>167</v>
      </c>
      <c r="C223" s="50">
        <v>2760000</v>
      </c>
      <c r="D223" s="34">
        <v>2760000</v>
      </c>
      <c r="E223" s="35"/>
      <c r="F223" s="31">
        <f t="shared" si="16"/>
        <v>2760000</v>
      </c>
      <c r="G223" s="31">
        <f t="shared" si="17"/>
        <v>0</v>
      </c>
      <c r="H223" s="32">
        <f t="shared" si="15"/>
        <v>100</v>
      </c>
    </row>
    <row r="224" spans="1:8" s="29" customFormat="1" x14ac:dyDescent="0.2">
      <c r="A224" s="86"/>
      <c r="B224" s="87" t="s">
        <v>168</v>
      </c>
      <c r="C224" s="50">
        <v>15600000</v>
      </c>
      <c r="D224" s="34">
        <v>15600000</v>
      </c>
      <c r="E224" s="35"/>
      <c r="F224" s="31">
        <f t="shared" si="16"/>
        <v>15600000</v>
      </c>
      <c r="G224" s="31">
        <f t="shared" si="17"/>
        <v>0</v>
      </c>
      <c r="H224" s="32">
        <f t="shared" si="15"/>
        <v>100</v>
      </c>
    </row>
    <row r="225" spans="1:8" s="44" customFormat="1" x14ac:dyDescent="0.2">
      <c r="A225" s="86"/>
      <c r="B225" s="87" t="s">
        <v>169</v>
      </c>
      <c r="C225" s="50">
        <v>42000000</v>
      </c>
      <c r="D225" s="34">
        <v>42000000</v>
      </c>
      <c r="E225" s="35"/>
      <c r="F225" s="31">
        <f t="shared" si="16"/>
        <v>42000000</v>
      </c>
      <c r="G225" s="31">
        <f t="shared" si="17"/>
        <v>0</v>
      </c>
      <c r="H225" s="32">
        <f t="shared" si="15"/>
        <v>100</v>
      </c>
    </row>
    <row r="226" spans="1:8" s="29" customFormat="1" x14ac:dyDescent="0.2">
      <c r="A226" s="86"/>
      <c r="B226" s="87" t="s">
        <v>170</v>
      </c>
      <c r="C226" s="88">
        <v>54000000</v>
      </c>
      <c r="D226" s="34"/>
      <c r="E226" s="35"/>
      <c r="F226" s="31">
        <f t="shared" si="16"/>
        <v>0</v>
      </c>
      <c r="G226" s="31">
        <f t="shared" si="17"/>
        <v>54000000</v>
      </c>
      <c r="H226" s="32">
        <f t="shared" si="15"/>
        <v>0</v>
      </c>
    </row>
    <row r="227" spans="1:8" s="29" customFormat="1" x14ac:dyDescent="0.2">
      <c r="A227" s="86"/>
      <c r="B227" s="87" t="s">
        <v>171</v>
      </c>
      <c r="C227" s="88">
        <v>12000000</v>
      </c>
      <c r="D227" s="34">
        <v>5000000</v>
      </c>
      <c r="E227" s="35"/>
      <c r="F227" s="31">
        <f t="shared" si="16"/>
        <v>5000000</v>
      </c>
      <c r="G227" s="31">
        <f t="shared" si="17"/>
        <v>7000000</v>
      </c>
      <c r="H227" s="32">
        <f t="shared" si="15"/>
        <v>41.666666666666671</v>
      </c>
    </row>
    <row r="228" spans="1:8" x14ac:dyDescent="0.2">
      <c r="A228" s="86"/>
      <c r="B228" s="87" t="s">
        <v>172</v>
      </c>
      <c r="C228" s="88">
        <v>24000000</v>
      </c>
      <c r="D228" s="34">
        <v>3200000</v>
      </c>
      <c r="E228" s="35"/>
      <c r="F228" s="31">
        <f t="shared" si="16"/>
        <v>3200000</v>
      </c>
      <c r="G228" s="31">
        <f t="shared" si="17"/>
        <v>20800000</v>
      </c>
      <c r="H228" s="32">
        <f t="shared" si="15"/>
        <v>13.333333333333334</v>
      </c>
    </row>
    <row r="229" spans="1:8" s="44" customFormat="1" x14ac:dyDescent="0.2">
      <c r="A229" s="86"/>
      <c r="B229" s="87" t="s">
        <v>173</v>
      </c>
      <c r="C229" s="88">
        <v>18000000</v>
      </c>
      <c r="D229" s="34"/>
      <c r="E229" s="35"/>
      <c r="F229" s="31">
        <f t="shared" si="16"/>
        <v>0</v>
      </c>
      <c r="G229" s="31">
        <f t="shared" si="17"/>
        <v>18000000</v>
      </c>
      <c r="H229" s="32">
        <f t="shared" si="15"/>
        <v>0</v>
      </c>
    </row>
    <row r="230" spans="1:8" s="29" customFormat="1" x14ac:dyDescent="0.2">
      <c r="A230" s="86"/>
      <c r="B230" s="87" t="s">
        <v>174</v>
      </c>
      <c r="C230" s="88">
        <v>12000000</v>
      </c>
      <c r="D230" s="34">
        <v>1000000</v>
      </c>
      <c r="E230" s="35"/>
      <c r="F230" s="31">
        <f t="shared" si="16"/>
        <v>1000000</v>
      </c>
      <c r="G230" s="31">
        <f t="shared" si="17"/>
        <v>11000000</v>
      </c>
      <c r="H230" s="32">
        <f t="shared" si="15"/>
        <v>8.3333333333333321</v>
      </c>
    </row>
    <row r="231" spans="1:8" s="29" customFormat="1" x14ac:dyDescent="0.2">
      <c r="A231" s="86"/>
      <c r="B231" s="87" t="s">
        <v>175</v>
      </c>
      <c r="C231" s="50">
        <v>15600000</v>
      </c>
      <c r="D231" s="34"/>
      <c r="E231" s="35"/>
      <c r="F231" s="31">
        <f t="shared" si="16"/>
        <v>0</v>
      </c>
      <c r="G231" s="31">
        <f t="shared" si="17"/>
        <v>15600000</v>
      </c>
      <c r="H231" s="32">
        <f t="shared" si="15"/>
        <v>0</v>
      </c>
    </row>
    <row r="232" spans="1:8" s="29" customFormat="1" x14ac:dyDescent="0.2">
      <c r="A232" s="86"/>
      <c r="B232" s="87" t="s">
        <v>176</v>
      </c>
      <c r="C232" s="50">
        <v>9000000</v>
      </c>
      <c r="D232" s="34">
        <v>9000000</v>
      </c>
      <c r="E232" s="35"/>
      <c r="F232" s="31">
        <f t="shared" si="16"/>
        <v>9000000</v>
      </c>
      <c r="G232" s="31">
        <f t="shared" si="17"/>
        <v>0</v>
      </c>
      <c r="H232" s="32">
        <f t="shared" si="15"/>
        <v>100</v>
      </c>
    </row>
    <row r="233" spans="1:8" s="44" customFormat="1" x14ac:dyDescent="0.2">
      <c r="A233" s="86"/>
      <c r="B233" s="166" t="s">
        <v>177</v>
      </c>
      <c r="C233" s="50">
        <v>7200000</v>
      </c>
      <c r="D233" s="34">
        <v>7200000</v>
      </c>
      <c r="E233" s="35"/>
      <c r="F233" s="31">
        <f t="shared" si="16"/>
        <v>7200000</v>
      </c>
      <c r="G233" s="31">
        <f t="shared" si="17"/>
        <v>0</v>
      </c>
      <c r="H233" s="32">
        <f t="shared" si="15"/>
        <v>100</v>
      </c>
    </row>
    <row r="234" spans="1:8" s="29" customFormat="1" x14ac:dyDescent="0.2">
      <c r="A234" s="115" t="s">
        <v>147</v>
      </c>
      <c r="B234" s="116" t="s">
        <v>148</v>
      </c>
      <c r="C234" s="119">
        <f>SUM(C235:C235)</f>
        <v>300000</v>
      </c>
      <c r="D234" s="164">
        <f>SUM(D235:D235)</f>
        <v>300000</v>
      </c>
      <c r="E234" s="165">
        <f>SUM(E235:E235)</f>
        <v>0</v>
      </c>
      <c r="F234" s="47">
        <f t="shared" si="16"/>
        <v>300000</v>
      </c>
      <c r="G234" s="47">
        <f t="shared" si="17"/>
        <v>0</v>
      </c>
      <c r="H234" s="48">
        <f t="shared" si="15"/>
        <v>100</v>
      </c>
    </row>
    <row r="235" spans="1:8" s="29" customFormat="1" ht="13.5" thickBot="1" x14ac:dyDescent="0.25">
      <c r="A235" s="86"/>
      <c r="B235" s="87" t="s">
        <v>178</v>
      </c>
      <c r="C235" s="50">
        <v>300000</v>
      </c>
      <c r="D235" s="34">
        <v>300000</v>
      </c>
      <c r="E235" s="35"/>
      <c r="F235" s="31">
        <f t="shared" si="16"/>
        <v>300000</v>
      </c>
      <c r="G235" s="31">
        <f t="shared" si="17"/>
        <v>0</v>
      </c>
      <c r="H235" s="32">
        <f t="shared" ref="H235:H298" si="18">(C235-G235)/C235*100</f>
        <v>100</v>
      </c>
    </row>
    <row r="236" spans="1:8" s="167" customFormat="1" ht="13.5" thickBot="1" x14ac:dyDescent="0.25">
      <c r="A236" s="157" t="s">
        <v>179</v>
      </c>
      <c r="B236" s="158" t="s">
        <v>180</v>
      </c>
      <c r="C236" s="45">
        <f>C237+C241</f>
        <v>21045000</v>
      </c>
      <c r="D236" s="45">
        <f t="shared" ref="D236:G236" si="19">D237+D241</f>
        <v>1680000</v>
      </c>
      <c r="E236" s="45">
        <f t="shared" si="19"/>
        <v>0</v>
      </c>
      <c r="F236" s="45">
        <f t="shared" si="19"/>
        <v>1680000</v>
      </c>
      <c r="G236" s="45">
        <f t="shared" si="19"/>
        <v>19365000</v>
      </c>
      <c r="H236" s="45">
        <f>(C236-G236)/C236*100</f>
        <v>7.9828937990021389</v>
      </c>
    </row>
    <row r="237" spans="1:8" x14ac:dyDescent="0.2">
      <c r="A237" s="146" t="s">
        <v>70</v>
      </c>
      <c r="B237" s="147" t="s">
        <v>105</v>
      </c>
      <c r="C237" s="120">
        <f>SUM(C238:C240)</f>
        <v>13045000</v>
      </c>
      <c r="D237" s="168">
        <f>SUM(D238:D240)</f>
        <v>1680000</v>
      </c>
      <c r="E237" s="169">
        <f>SUM(E238:E240)</f>
        <v>0</v>
      </c>
      <c r="F237" s="47">
        <f t="shared" si="16"/>
        <v>1680000</v>
      </c>
      <c r="G237" s="47">
        <f t="shared" si="17"/>
        <v>11365000</v>
      </c>
      <c r="H237" s="48">
        <f t="shared" si="18"/>
        <v>12.878497508623992</v>
      </c>
    </row>
    <row r="238" spans="1:8" x14ac:dyDescent="0.2">
      <c r="A238" s="86"/>
      <c r="B238" s="87" t="s">
        <v>137</v>
      </c>
      <c r="C238" s="88">
        <v>6250000</v>
      </c>
      <c r="D238" s="34"/>
      <c r="E238" s="35"/>
      <c r="F238" s="31">
        <f t="shared" si="16"/>
        <v>0</v>
      </c>
      <c r="G238" s="31">
        <f t="shared" si="17"/>
        <v>6250000</v>
      </c>
      <c r="H238" s="32">
        <f t="shared" si="18"/>
        <v>0</v>
      </c>
    </row>
    <row r="239" spans="1:8" x14ac:dyDescent="0.2">
      <c r="A239" s="86"/>
      <c r="B239" s="87" t="s">
        <v>138</v>
      </c>
      <c r="C239" s="50">
        <v>1875000</v>
      </c>
      <c r="D239" s="34"/>
      <c r="E239" s="35"/>
      <c r="F239" s="31">
        <f t="shared" si="16"/>
        <v>0</v>
      </c>
      <c r="G239" s="31">
        <f t="shared" si="17"/>
        <v>1875000</v>
      </c>
      <c r="H239" s="32">
        <f t="shared" si="18"/>
        <v>0</v>
      </c>
    </row>
    <row r="240" spans="1:8" x14ac:dyDescent="0.2">
      <c r="A240" s="86"/>
      <c r="B240" s="87" t="s">
        <v>139</v>
      </c>
      <c r="C240" s="88">
        <v>4920000</v>
      </c>
      <c r="D240" s="34">
        <v>1680000</v>
      </c>
      <c r="E240" s="35"/>
      <c r="F240" s="31">
        <f t="shared" si="16"/>
        <v>1680000</v>
      </c>
      <c r="G240" s="31">
        <f t="shared" si="17"/>
        <v>3240000</v>
      </c>
      <c r="H240" s="32">
        <f t="shared" si="18"/>
        <v>34.146341463414636</v>
      </c>
    </row>
    <row r="241" spans="1:8" x14ac:dyDescent="0.2">
      <c r="A241" s="115" t="s">
        <v>80</v>
      </c>
      <c r="B241" s="116" t="s">
        <v>107</v>
      </c>
      <c r="C241" s="119">
        <f>SUM(C242:C242)</f>
        <v>8000000</v>
      </c>
      <c r="D241" s="164">
        <f>SUM(D242:D242)</f>
        <v>0</v>
      </c>
      <c r="E241" s="165">
        <f>SUM(E242:E242)</f>
        <v>0</v>
      </c>
      <c r="F241" s="47">
        <f t="shared" si="16"/>
        <v>0</v>
      </c>
      <c r="G241" s="47">
        <f t="shared" si="17"/>
        <v>8000000</v>
      </c>
      <c r="H241" s="48"/>
    </row>
    <row r="242" spans="1:8" ht="13.5" thickBot="1" x14ac:dyDescent="0.25">
      <c r="A242" s="86"/>
      <c r="B242" s="87" t="s">
        <v>141</v>
      </c>
      <c r="C242" s="88">
        <v>8000000</v>
      </c>
      <c r="D242" s="34"/>
      <c r="E242" s="35"/>
      <c r="F242" s="31">
        <f t="shared" si="16"/>
        <v>0</v>
      </c>
      <c r="G242" s="31">
        <f t="shared" si="17"/>
        <v>8000000</v>
      </c>
      <c r="H242" s="32"/>
    </row>
    <row r="243" spans="1:8" ht="13.5" thickBot="1" x14ac:dyDescent="0.25">
      <c r="A243" s="157" t="s">
        <v>181</v>
      </c>
      <c r="B243" s="158" t="s">
        <v>182</v>
      </c>
      <c r="C243" s="45">
        <f>C244+C249+C252</f>
        <v>15847000</v>
      </c>
      <c r="D243" s="46">
        <f>D244+D249+D252</f>
        <v>12150000</v>
      </c>
      <c r="E243" s="46">
        <f>E244+E249+E252</f>
        <v>0</v>
      </c>
      <c r="F243" s="159">
        <f t="shared" si="16"/>
        <v>12150000</v>
      </c>
      <c r="G243" s="160">
        <f t="shared" si="17"/>
        <v>3697000</v>
      </c>
      <c r="H243" s="170">
        <f>(C243-G243)/C243*100</f>
        <v>76.670663217012674</v>
      </c>
    </row>
    <row r="244" spans="1:8" x14ac:dyDescent="0.2">
      <c r="A244" s="146" t="s">
        <v>70</v>
      </c>
      <c r="B244" s="147" t="s">
        <v>105</v>
      </c>
      <c r="C244" s="120">
        <f>SUM(C245:C248)</f>
        <v>3697000</v>
      </c>
      <c r="D244" s="168">
        <f>SUM(D245:D248)</f>
        <v>0</v>
      </c>
      <c r="E244" s="169">
        <f>SUM(E245:E248)</f>
        <v>0</v>
      </c>
      <c r="F244" s="47">
        <f t="shared" si="16"/>
        <v>0</v>
      </c>
      <c r="G244" s="47">
        <f t="shared" si="17"/>
        <v>3697000</v>
      </c>
      <c r="H244" s="48">
        <f t="shared" si="18"/>
        <v>0</v>
      </c>
    </row>
    <row r="245" spans="1:8" x14ac:dyDescent="0.2">
      <c r="A245" s="86"/>
      <c r="B245" s="87" t="s">
        <v>183</v>
      </c>
      <c r="C245" s="88">
        <v>272000</v>
      </c>
      <c r="D245" s="34"/>
      <c r="E245" s="35"/>
      <c r="F245" s="31">
        <f t="shared" si="16"/>
        <v>0</v>
      </c>
      <c r="G245" s="31">
        <f t="shared" si="17"/>
        <v>272000</v>
      </c>
      <c r="H245" s="32">
        <f t="shared" si="18"/>
        <v>0</v>
      </c>
    </row>
    <row r="246" spans="1:8" x14ac:dyDescent="0.2">
      <c r="A246" s="86"/>
      <c r="B246" s="87" t="s">
        <v>137</v>
      </c>
      <c r="C246" s="50">
        <v>1250000</v>
      </c>
      <c r="D246" s="34"/>
      <c r="E246" s="35"/>
      <c r="F246" s="31">
        <f t="shared" si="16"/>
        <v>0</v>
      </c>
      <c r="G246" s="31">
        <f t="shared" si="17"/>
        <v>1250000</v>
      </c>
      <c r="H246" s="32">
        <f>(C246-G246)/C246*100</f>
        <v>0</v>
      </c>
    </row>
    <row r="247" spans="1:8" x14ac:dyDescent="0.2">
      <c r="A247" s="86"/>
      <c r="B247" s="87" t="s">
        <v>138</v>
      </c>
      <c r="C247" s="50">
        <v>1875000</v>
      </c>
      <c r="D247" s="34"/>
      <c r="E247" s="35"/>
      <c r="F247" s="31">
        <f t="shared" si="16"/>
        <v>0</v>
      </c>
      <c r="G247" s="31">
        <f t="shared" si="17"/>
        <v>1875000</v>
      </c>
      <c r="H247" s="32">
        <f t="shared" si="18"/>
        <v>0</v>
      </c>
    </row>
    <row r="248" spans="1:8" s="167" customFormat="1" x14ac:dyDescent="0.2">
      <c r="A248" s="86"/>
      <c r="B248" s="87" t="s">
        <v>139</v>
      </c>
      <c r="C248" s="88">
        <v>300000</v>
      </c>
      <c r="D248" s="34"/>
      <c r="E248" s="35"/>
      <c r="F248" s="31">
        <f t="shared" si="16"/>
        <v>0</v>
      </c>
      <c r="G248" s="31">
        <f t="shared" si="17"/>
        <v>300000</v>
      </c>
      <c r="H248" s="32">
        <f t="shared" si="18"/>
        <v>0</v>
      </c>
    </row>
    <row r="249" spans="1:8" x14ac:dyDescent="0.2">
      <c r="A249" s="115" t="s">
        <v>80</v>
      </c>
      <c r="B249" s="116" t="s">
        <v>107</v>
      </c>
      <c r="C249" s="119">
        <f>SUM(C250:C251)</f>
        <v>7800000</v>
      </c>
      <c r="D249" s="164">
        <f>SUM(D250:D251)</f>
        <v>7800000</v>
      </c>
      <c r="E249" s="165">
        <f>SUM(E250:E251)</f>
        <v>0</v>
      </c>
      <c r="F249" s="150">
        <f t="shared" si="16"/>
        <v>7800000</v>
      </c>
      <c r="G249" s="150">
        <f t="shared" si="17"/>
        <v>0</v>
      </c>
      <c r="H249" s="54">
        <f t="shared" si="18"/>
        <v>100</v>
      </c>
    </row>
    <row r="250" spans="1:8" x14ac:dyDescent="0.2">
      <c r="A250" s="86"/>
      <c r="B250" s="87" t="s">
        <v>141</v>
      </c>
      <c r="C250" s="50">
        <v>800000</v>
      </c>
      <c r="D250" s="34">
        <v>800000</v>
      </c>
      <c r="E250" s="35"/>
      <c r="F250" s="31">
        <f t="shared" si="16"/>
        <v>800000</v>
      </c>
      <c r="G250" s="31">
        <f t="shared" si="17"/>
        <v>0</v>
      </c>
      <c r="H250" s="32">
        <f t="shared" si="18"/>
        <v>100</v>
      </c>
    </row>
    <row r="251" spans="1:8" x14ac:dyDescent="0.2">
      <c r="A251" s="86"/>
      <c r="B251" s="87" t="s">
        <v>142</v>
      </c>
      <c r="C251" s="50">
        <v>7000000</v>
      </c>
      <c r="D251" s="34">
        <v>7000000</v>
      </c>
      <c r="E251" s="35"/>
      <c r="F251" s="31">
        <f t="shared" si="16"/>
        <v>7000000</v>
      </c>
      <c r="G251" s="31">
        <f t="shared" si="17"/>
        <v>0</v>
      </c>
      <c r="H251" s="32">
        <f t="shared" si="18"/>
        <v>100</v>
      </c>
    </row>
    <row r="252" spans="1:8" x14ac:dyDescent="0.2">
      <c r="A252" s="115" t="s">
        <v>147</v>
      </c>
      <c r="B252" s="116" t="s">
        <v>148</v>
      </c>
      <c r="C252" s="119">
        <f>C253+C254</f>
        <v>4350000</v>
      </c>
      <c r="D252" s="164">
        <f>D253+D254</f>
        <v>4350000</v>
      </c>
      <c r="E252" s="165">
        <f>E253+E254</f>
        <v>0</v>
      </c>
      <c r="F252" s="150">
        <f t="shared" si="16"/>
        <v>4350000</v>
      </c>
      <c r="G252" s="150">
        <f t="shared" si="17"/>
        <v>0</v>
      </c>
      <c r="H252" s="54">
        <f t="shared" si="18"/>
        <v>100</v>
      </c>
    </row>
    <row r="253" spans="1:8" x14ac:dyDescent="0.2">
      <c r="A253" s="86"/>
      <c r="B253" s="87" t="s">
        <v>149</v>
      </c>
      <c r="C253" s="50">
        <v>150000</v>
      </c>
      <c r="D253" s="34">
        <v>150000</v>
      </c>
      <c r="E253" s="35"/>
      <c r="F253" s="31">
        <f t="shared" si="16"/>
        <v>150000</v>
      </c>
      <c r="G253" s="31">
        <f t="shared" si="17"/>
        <v>0</v>
      </c>
      <c r="H253" s="32">
        <f t="shared" si="18"/>
        <v>100</v>
      </c>
    </row>
    <row r="254" spans="1:8" ht="13.5" thickBot="1" x14ac:dyDescent="0.25">
      <c r="A254" s="156"/>
      <c r="B254" s="151" t="s">
        <v>150</v>
      </c>
      <c r="C254" s="50">
        <v>4200000</v>
      </c>
      <c r="D254" s="41">
        <v>4200000</v>
      </c>
      <c r="E254" s="39"/>
      <c r="F254" s="39">
        <f t="shared" si="16"/>
        <v>4200000</v>
      </c>
      <c r="G254" s="39">
        <f t="shared" si="17"/>
        <v>0</v>
      </c>
      <c r="H254" s="40">
        <f t="shared" si="18"/>
        <v>100</v>
      </c>
    </row>
    <row r="255" spans="1:8" ht="13.5" thickBot="1" x14ac:dyDescent="0.25">
      <c r="A255" s="157" t="s">
        <v>184</v>
      </c>
      <c r="B255" s="158" t="s">
        <v>185</v>
      </c>
      <c r="C255" s="45">
        <f>C256+C264+C267</f>
        <v>13239000</v>
      </c>
      <c r="D255" s="46">
        <f>D256+D264+D267</f>
        <v>13239000</v>
      </c>
      <c r="E255" s="46">
        <f>E256+E264+E267</f>
        <v>0</v>
      </c>
      <c r="F255" s="159">
        <f t="shared" si="16"/>
        <v>13239000</v>
      </c>
      <c r="G255" s="160">
        <f t="shared" si="17"/>
        <v>0</v>
      </c>
      <c r="H255" s="161">
        <f t="shared" si="18"/>
        <v>100</v>
      </c>
    </row>
    <row r="256" spans="1:8" x14ac:dyDescent="0.2">
      <c r="A256" s="171" t="s">
        <v>70</v>
      </c>
      <c r="B256" s="172" t="s">
        <v>105</v>
      </c>
      <c r="C256" s="120">
        <f>SUM(C257:C263)</f>
        <v>3189000</v>
      </c>
      <c r="D256" s="168">
        <f>SUM(D257:D263)</f>
        <v>3189000</v>
      </c>
      <c r="E256" s="169">
        <f>SUM(E257:E263)</f>
        <v>0</v>
      </c>
      <c r="F256" s="47">
        <f t="shared" si="16"/>
        <v>3189000</v>
      </c>
      <c r="G256" s="47">
        <f t="shared" si="17"/>
        <v>0</v>
      </c>
      <c r="H256" s="48">
        <f t="shared" si="18"/>
        <v>100</v>
      </c>
    </row>
    <row r="257" spans="1:8" x14ac:dyDescent="0.2">
      <c r="A257" s="138"/>
      <c r="B257" s="103" t="s">
        <v>186</v>
      </c>
      <c r="C257" s="50">
        <v>135000</v>
      </c>
      <c r="D257" s="34">
        <v>135000</v>
      </c>
      <c r="E257" s="34"/>
      <c r="F257" s="31">
        <f t="shared" si="16"/>
        <v>135000</v>
      </c>
      <c r="G257" s="31">
        <f t="shared" si="17"/>
        <v>0</v>
      </c>
      <c r="H257" s="32">
        <f t="shared" si="18"/>
        <v>100</v>
      </c>
    </row>
    <row r="258" spans="1:8" ht="25.5" x14ac:dyDescent="0.2">
      <c r="A258" s="138"/>
      <c r="B258" s="103" t="s">
        <v>187</v>
      </c>
      <c r="C258" s="50">
        <v>135000</v>
      </c>
      <c r="D258" s="34">
        <v>135000</v>
      </c>
      <c r="E258" s="34"/>
      <c r="F258" s="31">
        <f t="shared" si="16"/>
        <v>135000</v>
      </c>
      <c r="G258" s="31">
        <f t="shared" si="17"/>
        <v>0</v>
      </c>
      <c r="H258" s="32">
        <f t="shared" si="18"/>
        <v>100</v>
      </c>
    </row>
    <row r="259" spans="1:8" x14ac:dyDescent="0.2">
      <c r="A259" s="138"/>
      <c r="B259" s="103" t="s">
        <v>188</v>
      </c>
      <c r="C259" s="50">
        <v>600000</v>
      </c>
      <c r="D259" s="34">
        <v>600000</v>
      </c>
      <c r="E259" s="34"/>
      <c r="F259" s="31">
        <f t="shared" si="16"/>
        <v>600000</v>
      </c>
      <c r="G259" s="31">
        <f t="shared" si="17"/>
        <v>0</v>
      </c>
      <c r="H259" s="32">
        <f t="shared" si="18"/>
        <v>100</v>
      </c>
    </row>
    <row r="260" spans="1:8" x14ac:dyDescent="0.2">
      <c r="A260" s="138"/>
      <c r="B260" s="103" t="s">
        <v>183</v>
      </c>
      <c r="C260" s="50">
        <v>144000</v>
      </c>
      <c r="D260" s="34">
        <v>144000</v>
      </c>
      <c r="E260" s="34"/>
      <c r="F260" s="31">
        <f t="shared" si="16"/>
        <v>144000</v>
      </c>
      <c r="G260" s="31">
        <f t="shared" si="17"/>
        <v>0</v>
      </c>
      <c r="H260" s="32">
        <f t="shared" si="18"/>
        <v>100</v>
      </c>
    </row>
    <row r="261" spans="1:8" x14ac:dyDescent="0.2">
      <c r="A261" s="86"/>
      <c r="B261" s="87" t="s">
        <v>137</v>
      </c>
      <c r="C261" s="50">
        <v>750000</v>
      </c>
      <c r="D261" s="34">
        <v>750000</v>
      </c>
      <c r="E261" s="34"/>
      <c r="F261" s="31">
        <f t="shared" si="16"/>
        <v>750000</v>
      </c>
      <c r="G261" s="31">
        <f t="shared" si="17"/>
        <v>0</v>
      </c>
      <c r="H261" s="32">
        <f t="shared" si="18"/>
        <v>100</v>
      </c>
    </row>
    <row r="262" spans="1:8" x14ac:dyDescent="0.2">
      <c r="A262" s="86"/>
      <c r="B262" s="87" t="s">
        <v>138</v>
      </c>
      <c r="C262" s="50">
        <v>1125000</v>
      </c>
      <c r="D262" s="34">
        <v>1125000</v>
      </c>
      <c r="E262" s="34"/>
      <c r="F262" s="31">
        <f t="shared" si="16"/>
        <v>1125000</v>
      </c>
      <c r="G262" s="31">
        <f t="shared" si="17"/>
        <v>0</v>
      </c>
      <c r="H262" s="32">
        <f t="shared" si="18"/>
        <v>100</v>
      </c>
    </row>
    <row r="263" spans="1:8" x14ac:dyDescent="0.2">
      <c r="A263" s="138"/>
      <c r="B263" s="103" t="s">
        <v>139</v>
      </c>
      <c r="C263" s="50">
        <v>300000</v>
      </c>
      <c r="D263" s="34">
        <v>300000</v>
      </c>
      <c r="E263" s="34"/>
      <c r="F263" s="31">
        <f t="shared" si="16"/>
        <v>300000</v>
      </c>
      <c r="G263" s="31">
        <f t="shared" si="17"/>
        <v>0</v>
      </c>
      <c r="H263" s="32">
        <f t="shared" si="18"/>
        <v>100</v>
      </c>
    </row>
    <row r="264" spans="1:8" x14ac:dyDescent="0.2">
      <c r="A264" s="111" t="s">
        <v>80</v>
      </c>
      <c r="B264" s="101" t="s">
        <v>107</v>
      </c>
      <c r="C264" s="119">
        <f>SUM(C265:C266)</f>
        <v>7800000</v>
      </c>
      <c r="D264" s="164">
        <f>SUM(D265:D266)</f>
        <v>7800000</v>
      </c>
      <c r="E264" s="165">
        <f>SUM(E265:E266)</f>
        <v>0</v>
      </c>
      <c r="F264" s="47">
        <f t="shared" ref="F264:F327" si="20">D264+E264</f>
        <v>7800000</v>
      </c>
      <c r="G264" s="47">
        <f t="shared" ref="G264:G327" si="21">C264-F264</f>
        <v>0</v>
      </c>
      <c r="H264" s="48">
        <f t="shared" si="18"/>
        <v>100</v>
      </c>
    </row>
    <row r="265" spans="1:8" x14ac:dyDescent="0.2">
      <c r="A265" s="138"/>
      <c r="B265" s="103" t="s">
        <v>141</v>
      </c>
      <c r="C265" s="50">
        <v>800000</v>
      </c>
      <c r="D265" s="34">
        <v>800000</v>
      </c>
      <c r="E265" s="35"/>
      <c r="F265" s="31">
        <f t="shared" si="20"/>
        <v>800000</v>
      </c>
      <c r="G265" s="31">
        <f t="shared" si="21"/>
        <v>0</v>
      </c>
      <c r="H265" s="32">
        <f t="shared" si="18"/>
        <v>100</v>
      </c>
    </row>
    <row r="266" spans="1:8" x14ac:dyDescent="0.2">
      <c r="A266" s="138"/>
      <c r="B266" s="103" t="s">
        <v>142</v>
      </c>
      <c r="C266" s="50">
        <v>7000000</v>
      </c>
      <c r="D266" s="34">
        <v>7000000</v>
      </c>
      <c r="E266" s="35"/>
      <c r="F266" s="31">
        <f t="shared" si="20"/>
        <v>7000000</v>
      </c>
      <c r="G266" s="31">
        <f t="shared" si="21"/>
        <v>0</v>
      </c>
      <c r="H266" s="32">
        <f t="shared" si="18"/>
        <v>100</v>
      </c>
    </row>
    <row r="267" spans="1:8" x14ac:dyDescent="0.2">
      <c r="A267" s="111" t="s">
        <v>147</v>
      </c>
      <c r="B267" s="101" t="s">
        <v>148</v>
      </c>
      <c r="C267" s="119">
        <f>C268+C269</f>
        <v>2250000</v>
      </c>
      <c r="D267" s="164">
        <f>D268+D269</f>
        <v>2250000</v>
      </c>
      <c r="E267" s="165">
        <f>E268+E269</f>
        <v>0</v>
      </c>
      <c r="F267" s="47">
        <f t="shared" si="20"/>
        <v>2250000</v>
      </c>
      <c r="G267" s="47">
        <f t="shared" si="21"/>
        <v>0</v>
      </c>
      <c r="H267" s="48">
        <f t="shared" si="18"/>
        <v>100</v>
      </c>
    </row>
    <row r="268" spans="1:8" x14ac:dyDescent="0.2">
      <c r="A268" s="138"/>
      <c r="B268" s="103" t="s">
        <v>149</v>
      </c>
      <c r="C268" s="50">
        <v>150000</v>
      </c>
      <c r="D268" s="34">
        <v>150000</v>
      </c>
      <c r="E268" s="35"/>
      <c r="F268" s="31">
        <f t="shared" si="20"/>
        <v>150000</v>
      </c>
      <c r="G268" s="31">
        <f t="shared" si="21"/>
        <v>0</v>
      </c>
      <c r="H268" s="32">
        <f t="shared" si="18"/>
        <v>100</v>
      </c>
    </row>
    <row r="269" spans="1:8" ht="13.5" thickBot="1" x14ac:dyDescent="0.25">
      <c r="A269" s="173"/>
      <c r="B269" s="174" t="s">
        <v>150</v>
      </c>
      <c r="C269" s="50">
        <v>2100000</v>
      </c>
      <c r="D269" s="41">
        <v>2100000</v>
      </c>
      <c r="E269" s="39"/>
      <c r="F269" s="39">
        <f t="shared" si="20"/>
        <v>2100000</v>
      </c>
      <c r="G269" s="39">
        <f t="shared" si="21"/>
        <v>0</v>
      </c>
      <c r="H269" s="40">
        <f t="shared" si="18"/>
        <v>100</v>
      </c>
    </row>
    <row r="270" spans="1:8" ht="13.5" thickBot="1" x14ac:dyDescent="0.25">
      <c r="A270" s="157" t="s">
        <v>189</v>
      </c>
      <c r="B270" s="158" t="s">
        <v>190</v>
      </c>
      <c r="C270" s="45">
        <f>C271+C276+C281</f>
        <v>281140000</v>
      </c>
      <c r="D270" s="46">
        <f>D271+D276+D281</f>
        <v>67952000</v>
      </c>
      <c r="E270" s="46">
        <f>E271+E276+E281</f>
        <v>0</v>
      </c>
      <c r="F270" s="159">
        <f t="shared" si="20"/>
        <v>67952000</v>
      </c>
      <c r="G270" s="160">
        <f t="shared" si="21"/>
        <v>213188000</v>
      </c>
      <c r="H270" s="160">
        <f t="shared" si="18"/>
        <v>24.170164330938324</v>
      </c>
    </row>
    <row r="271" spans="1:8" x14ac:dyDescent="0.2">
      <c r="A271" s="171" t="s">
        <v>70</v>
      </c>
      <c r="B271" s="172" t="s">
        <v>105</v>
      </c>
      <c r="C271" s="120">
        <f>SUM(C272:C275)</f>
        <v>70500000</v>
      </c>
      <c r="D271" s="168">
        <f>SUM(D272:D275)</f>
        <v>27212000</v>
      </c>
      <c r="E271" s="169">
        <f>SUM(E272:E275)</f>
        <v>0</v>
      </c>
      <c r="F271" s="47">
        <f t="shared" si="20"/>
        <v>27212000</v>
      </c>
      <c r="G271" s="47">
        <f t="shared" si="21"/>
        <v>43288000</v>
      </c>
      <c r="H271" s="48">
        <f t="shared" si="18"/>
        <v>38.598581560283691</v>
      </c>
    </row>
    <row r="272" spans="1:8" x14ac:dyDescent="0.2">
      <c r="A272" s="138"/>
      <c r="B272" s="103" t="s">
        <v>152</v>
      </c>
      <c r="C272" s="50">
        <v>2700000</v>
      </c>
      <c r="D272" s="37">
        <v>1230000</v>
      </c>
      <c r="E272" s="38"/>
      <c r="F272" s="31">
        <f t="shared" si="20"/>
        <v>1230000</v>
      </c>
      <c r="G272" s="31">
        <f t="shared" si="21"/>
        <v>1470000</v>
      </c>
      <c r="H272" s="32">
        <f t="shared" si="18"/>
        <v>45.555555555555557</v>
      </c>
    </row>
    <row r="273" spans="1:8" x14ac:dyDescent="0.2">
      <c r="A273" s="86"/>
      <c r="B273" s="87" t="s">
        <v>137</v>
      </c>
      <c r="C273" s="88">
        <v>52500000</v>
      </c>
      <c r="D273" s="37">
        <v>13933000</v>
      </c>
      <c r="E273" s="38"/>
      <c r="F273" s="31">
        <f t="shared" si="20"/>
        <v>13933000</v>
      </c>
      <c r="G273" s="31">
        <f t="shared" si="21"/>
        <v>38567000</v>
      </c>
      <c r="H273" s="32">
        <f t="shared" si="18"/>
        <v>26.539047619047619</v>
      </c>
    </row>
    <row r="274" spans="1:8" x14ac:dyDescent="0.2">
      <c r="A274" s="86"/>
      <c r="B274" s="87" t="s">
        <v>138</v>
      </c>
      <c r="C274" s="89">
        <v>10800000</v>
      </c>
      <c r="D274" s="175">
        <v>10749000</v>
      </c>
      <c r="E274" s="176"/>
      <c r="F274" s="177">
        <f t="shared" si="20"/>
        <v>10749000</v>
      </c>
      <c r="G274" s="177">
        <f t="shared" si="21"/>
        <v>51000</v>
      </c>
      <c r="H274" s="178">
        <f t="shared" si="18"/>
        <v>99.527777777777786</v>
      </c>
    </row>
    <row r="275" spans="1:8" x14ac:dyDescent="0.2">
      <c r="A275" s="138"/>
      <c r="B275" s="103" t="s">
        <v>139</v>
      </c>
      <c r="C275" s="88">
        <v>4500000</v>
      </c>
      <c r="D275" s="37">
        <v>1300000</v>
      </c>
      <c r="E275" s="38"/>
      <c r="F275" s="31">
        <f t="shared" si="20"/>
        <v>1300000</v>
      </c>
      <c r="G275" s="31">
        <f t="shared" si="21"/>
        <v>3200000</v>
      </c>
      <c r="H275" s="32">
        <f t="shared" si="18"/>
        <v>28.888888888888886</v>
      </c>
    </row>
    <row r="276" spans="1:8" x14ac:dyDescent="0.2">
      <c r="A276" s="111" t="s">
        <v>80</v>
      </c>
      <c r="B276" s="101" t="s">
        <v>107</v>
      </c>
      <c r="C276" s="119">
        <f>SUM(C277:C280)</f>
        <v>202240000</v>
      </c>
      <c r="D276" s="164">
        <f>SUM(D277:D280)</f>
        <v>32340000</v>
      </c>
      <c r="E276" s="165">
        <f>SUM(E277:E280)</f>
        <v>0</v>
      </c>
      <c r="F276" s="47">
        <f t="shared" si="20"/>
        <v>32340000</v>
      </c>
      <c r="G276" s="47">
        <f t="shared" si="21"/>
        <v>169900000</v>
      </c>
      <c r="H276" s="48">
        <f t="shared" si="18"/>
        <v>15.990901898734178</v>
      </c>
    </row>
    <row r="277" spans="1:8" x14ac:dyDescent="0.2">
      <c r="A277" s="138"/>
      <c r="B277" s="103" t="s">
        <v>141</v>
      </c>
      <c r="C277" s="50">
        <v>2400000</v>
      </c>
      <c r="D277" s="37"/>
      <c r="E277" s="38"/>
      <c r="F277" s="31">
        <f t="shared" si="20"/>
        <v>0</v>
      </c>
      <c r="G277" s="31">
        <f t="shared" si="21"/>
        <v>2400000</v>
      </c>
      <c r="H277" s="32">
        <f t="shared" si="18"/>
        <v>0</v>
      </c>
    </row>
    <row r="278" spans="1:8" x14ac:dyDescent="0.2">
      <c r="A278" s="138"/>
      <c r="B278" s="103" t="s">
        <v>142</v>
      </c>
      <c r="C278" s="88">
        <v>182000000</v>
      </c>
      <c r="D278" s="37">
        <v>27300000</v>
      </c>
      <c r="E278" s="38"/>
      <c r="F278" s="31">
        <f t="shared" si="20"/>
        <v>27300000</v>
      </c>
      <c r="G278" s="31">
        <f t="shared" si="21"/>
        <v>154700000</v>
      </c>
      <c r="H278" s="32">
        <f t="shared" si="18"/>
        <v>15</v>
      </c>
    </row>
    <row r="279" spans="1:8" x14ac:dyDescent="0.2">
      <c r="A279" s="138"/>
      <c r="B279" s="103" t="s">
        <v>140</v>
      </c>
      <c r="C279" s="88">
        <v>1840000</v>
      </c>
      <c r="D279" s="37">
        <v>920000</v>
      </c>
      <c r="E279" s="38"/>
      <c r="F279" s="31">
        <f t="shared" si="20"/>
        <v>920000</v>
      </c>
      <c r="G279" s="31">
        <f t="shared" si="21"/>
        <v>920000</v>
      </c>
      <c r="H279" s="32">
        <f t="shared" si="18"/>
        <v>50</v>
      </c>
    </row>
    <row r="280" spans="1:8" s="49" customFormat="1" x14ac:dyDescent="0.2">
      <c r="A280" s="138"/>
      <c r="B280" s="103" t="s">
        <v>143</v>
      </c>
      <c r="C280" s="88">
        <v>16000000</v>
      </c>
      <c r="D280" s="37">
        <v>4120000</v>
      </c>
      <c r="E280" s="38"/>
      <c r="F280" s="31">
        <f t="shared" si="20"/>
        <v>4120000</v>
      </c>
      <c r="G280" s="31">
        <f t="shared" si="21"/>
        <v>11880000</v>
      </c>
      <c r="H280" s="32">
        <f t="shared" si="18"/>
        <v>25.75</v>
      </c>
    </row>
    <row r="281" spans="1:8" x14ac:dyDescent="0.2">
      <c r="A281" s="111" t="s">
        <v>147</v>
      </c>
      <c r="B281" s="101" t="s">
        <v>148</v>
      </c>
      <c r="C281" s="119">
        <f>C282</f>
        <v>8400000</v>
      </c>
      <c r="D281" s="119">
        <f t="shared" ref="D281:H281" si="22">D282</f>
        <v>8400000</v>
      </c>
      <c r="E281" s="119">
        <f t="shared" si="22"/>
        <v>0</v>
      </c>
      <c r="F281" s="119">
        <f t="shared" si="22"/>
        <v>8400000</v>
      </c>
      <c r="G281" s="119">
        <f t="shared" si="22"/>
        <v>0</v>
      </c>
      <c r="H281" s="119">
        <f t="shared" si="22"/>
        <v>100</v>
      </c>
    </row>
    <row r="282" spans="1:8" ht="13.5" thickBot="1" x14ac:dyDescent="0.25">
      <c r="A282" s="173"/>
      <c r="B282" s="174" t="s">
        <v>150</v>
      </c>
      <c r="C282" s="50">
        <v>8400000</v>
      </c>
      <c r="D282" s="37">
        <v>8400000</v>
      </c>
      <c r="E282" s="38"/>
      <c r="F282" s="39">
        <f t="shared" si="20"/>
        <v>8400000</v>
      </c>
      <c r="G282" s="39">
        <f t="shared" si="21"/>
        <v>0</v>
      </c>
      <c r="H282" s="40">
        <f t="shared" si="18"/>
        <v>100</v>
      </c>
    </row>
    <row r="283" spans="1:8" ht="13.5" thickBot="1" x14ac:dyDescent="0.25">
      <c r="A283" s="157" t="s">
        <v>191</v>
      </c>
      <c r="B283" s="158" t="s">
        <v>192</v>
      </c>
      <c r="C283" s="45">
        <f>C284+C288+C293</f>
        <v>138220000</v>
      </c>
      <c r="D283" s="46">
        <f>D284+D288+D293</f>
        <v>50359000</v>
      </c>
      <c r="E283" s="46">
        <f>E284+E288+E293</f>
        <v>0</v>
      </c>
      <c r="F283" s="159">
        <f t="shared" si="20"/>
        <v>50359000</v>
      </c>
      <c r="G283" s="160">
        <f t="shared" si="21"/>
        <v>87861000</v>
      </c>
      <c r="H283" s="161">
        <f t="shared" si="18"/>
        <v>36.433945883374328</v>
      </c>
    </row>
    <row r="284" spans="1:8" x14ac:dyDescent="0.2">
      <c r="A284" s="171" t="s">
        <v>70</v>
      </c>
      <c r="B284" s="172" t="s">
        <v>105</v>
      </c>
      <c r="C284" s="120">
        <f>SUM(C285:C287)</f>
        <v>35940000</v>
      </c>
      <c r="D284" s="168">
        <f>SUM(D285:D287)</f>
        <v>34299000</v>
      </c>
      <c r="E284" s="169">
        <f>SUM(E285:E287)</f>
        <v>0</v>
      </c>
      <c r="F284" s="47">
        <f t="shared" si="20"/>
        <v>34299000</v>
      </c>
      <c r="G284" s="47">
        <f t="shared" si="21"/>
        <v>1641000</v>
      </c>
      <c r="H284" s="48">
        <f t="shared" si="18"/>
        <v>95.434056761268778</v>
      </c>
    </row>
    <row r="285" spans="1:8" x14ac:dyDescent="0.2">
      <c r="A285" s="138"/>
      <c r="B285" s="103" t="s">
        <v>152</v>
      </c>
      <c r="C285" s="50">
        <v>2700000</v>
      </c>
      <c r="D285" s="37">
        <v>1065000</v>
      </c>
      <c r="E285" s="38"/>
      <c r="F285" s="31">
        <f t="shared" si="20"/>
        <v>1065000</v>
      </c>
      <c r="G285" s="31">
        <f t="shared" si="21"/>
        <v>1635000</v>
      </c>
      <c r="H285" s="32">
        <f t="shared" si="18"/>
        <v>39.444444444444443</v>
      </c>
    </row>
    <row r="286" spans="1:8" x14ac:dyDescent="0.2">
      <c r="A286" s="86"/>
      <c r="B286" s="87" t="s">
        <v>137</v>
      </c>
      <c r="C286" s="50">
        <v>27000000</v>
      </c>
      <c r="D286" s="37">
        <v>27000000</v>
      </c>
      <c r="E286" s="38"/>
      <c r="F286" s="31">
        <f t="shared" si="20"/>
        <v>27000000</v>
      </c>
      <c r="G286" s="31">
        <f t="shared" si="21"/>
        <v>0</v>
      </c>
      <c r="H286" s="32">
        <f t="shared" si="18"/>
        <v>100</v>
      </c>
    </row>
    <row r="287" spans="1:8" x14ac:dyDescent="0.2">
      <c r="A287" s="138"/>
      <c r="B287" s="103" t="s">
        <v>139</v>
      </c>
      <c r="C287" s="50">
        <v>6240000</v>
      </c>
      <c r="D287" s="37">
        <v>6234000</v>
      </c>
      <c r="E287" s="38"/>
      <c r="F287" s="31">
        <f t="shared" si="20"/>
        <v>6234000</v>
      </c>
      <c r="G287" s="31">
        <f t="shared" si="21"/>
        <v>6000</v>
      </c>
      <c r="H287" s="32">
        <f t="shared" si="18"/>
        <v>99.90384615384616</v>
      </c>
    </row>
    <row r="288" spans="1:8" x14ac:dyDescent="0.2">
      <c r="A288" s="111" t="s">
        <v>80</v>
      </c>
      <c r="B288" s="101" t="s">
        <v>107</v>
      </c>
      <c r="C288" s="119">
        <f>SUM(C289:C292)</f>
        <v>98080000</v>
      </c>
      <c r="D288" s="164">
        <f>SUM(D289:D292)</f>
        <v>11860000</v>
      </c>
      <c r="E288" s="165">
        <f>SUM(E289:E292)</f>
        <v>0</v>
      </c>
      <c r="F288" s="47">
        <f t="shared" si="20"/>
        <v>11860000</v>
      </c>
      <c r="G288" s="47">
        <f t="shared" si="21"/>
        <v>86220000</v>
      </c>
      <c r="H288" s="48">
        <f t="shared" si="18"/>
        <v>12.092169657422511</v>
      </c>
    </row>
    <row r="289" spans="1:8" x14ac:dyDescent="0.2">
      <c r="A289" s="138"/>
      <c r="B289" s="103" t="s">
        <v>141</v>
      </c>
      <c r="C289" s="50">
        <v>1600000</v>
      </c>
      <c r="D289" s="37"/>
      <c r="E289" s="38"/>
      <c r="F289" s="31">
        <f t="shared" si="20"/>
        <v>0</v>
      </c>
      <c r="G289" s="31">
        <f t="shared" si="21"/>
        <v>1600000</v>
      </c>
      <c r="H289" s="32">
        <f t="shared" si="18"/>
        <v>0</v>
      </c>
    </row>
    <row r="290" spans="1:8" x14ac:dyDescent="0.2">
      <c r="A290" s="138"/>
      <c r="B290" s="103" t="s">
        <v>142</v>
      </c>
      <c r="C290" s="88">
        <v>84000000</v>
      </c>
      <c r="D290" s="37">
        <v>7000000</v>
      </c>
      <c r="E290" s="38"/>
      <c r="F290" s="31">
        <f t="shared" si="20"/>
        <v>7000000</v>
      </c>
      <c r="G290" s="31">
        <f t="shared" si="21"/>
        <v>77000000</v>
      </c>
      <c r="H290" s="32">
        <f t="shared" si="18"/>
        <v>8.3333333333333321</v>
      </c>
    </row>
    <row r="291" spans="1:8" x14ac:dyDescent="0.2">
      <c r="A291" s="138"/>
      <c r="B291" s="103" t="s">
        <v>140</v>
      </c>
      <c r="C291" s="88">
        <v>5520000</v>
      </c>
      <c r="D291" s="37">
        <v>1380000</v>
      </c>
      <c r="E291" s="38"/>
      <c r="F291" s="31">
        <f t="shared" si="20"/>
        <v>1380000</v>
      </c>
      <c r="G291" s="31">
        <f t="shared" si="21"/>
        <v>4140000</v>
      </c>
      <c r="H291" s="32">
        <f t="shared" si="18"/>
        <v>25</v>
      </c>
    </row>
    <row r="292" spans="1:8" x14ac:dyDescent="0.2">
      <c r="A292" s="138"/>
      <c r="B292" s="103" t="s">
        <v>143</v>
      </c>
      <c r="C292" s="50">
        <v>6960000</v>
      </c>
      <c r="D292" s="37">
        <v>3480000</v>
      </c>
      <c r="E292" s="38"/>
      <c r="F292" s="31">
        <f t="shared" si="20"/>
        <v>3480000</v>
      </c>
      <c r="G292" s="31">
        <f t="shared" si="21"/>
        <v>3480000</v>
      </c>
      <c r="H292" s="32">
        <f t="shared" si="18"/>
        <v>50</v>
      </c>
    </row>
    <row r="293" spans="1:8" s="49" customFormat="1" x14ac:dyDescent="0.2">
      <c r="A293" s="111" t="s">
        <v>147</v>
      </c>
      <c r="B293" s="101" t="s">
        <v>148</v>
      </c>
      <c r="C293" s="119">
        <f>C294</f>
        <v>4200000</v>
      </c>
      <c r="D293" s="119">
        <f t="shared" ref="D293:H293" si="23">D294</f>
        <v>4200000</v>
      </c>
      <c r="E293" s="119">
        <f t="shared" si="23"/>
        <v>0</v>
      </c>
      <c r="F293" s="119">
        <f t="shared" si="23"/>
        <v>4200000</v>
      </c>
      <c r="G293" s="119">
        <f t="shared" si="23"/>
        <v>0</v>
      </c>
      <c r="H293" s="119">
        <f t="shared" si="23"/>
        <v>100</v>
      </c>
    </row>
    <row r="294" spans="1:8" ht="13.5" thickBot="1" x14ac:dyDescent="0.25">
      <c r="A294" s="138"/>
      <c r="B294" s="103" t="s">
        <v>150</v>
      </c>
      <c r="C294" s="88">
        <v>4200000</v>
      </c>
      <c r="D294" s="37">
        <v>4200000</v>
      </c>
      <c r="E294" s="38"/>
      <c r="F294" s="39">
        <f t="shared" si="20"/>
        <v>4200000</v>
      </c>
      <c r="G294" s="39">
        <f t="shared" si="21"/>
        <v>0</v>
      </c>
      <c r="H294" s="40">
        <f t="shared" si="18"/>
        <v>100</v>
      </c>
    </row>
    <row r="295" spans="1:8" ht="13.5" thickBot="1" x14ac:dyDescent="0.25">
      <c r="A295" s="70" t="s">
        <v>193</v>
      </c>
      <c r="B295" s="179" t="s">
        <v>194</v>
      </c>
      <c r="C295" s="180">
        <f>C296+C306+C322+C336+C348+C361+C376+C389+C400+C414+C429+C447</f>
        <v>1482034000</v>
      </c>
      <c r="D295" s="181">
        <f>D296+D306+D322+D336+D348+D361+D376+D389+D400+D414+D429+D447</f>
        <v>1239174650</v>
      </c>
      <c r="E295" s="181">
        <f>E296+E306+E322+E336+E348+E361+E376+E389+E400+E414+E429+E447</f>
        <v>28126250</v>
      </c>
      <c r="F295" s="182">
        <f t="shared" si="20"/>
        <v>1267300900</v>
      </c>
      <c r="G295" s="183">
        <f t="shared" si="21"/>
        <v>214733100</v>
      </c>
      <c r="H295" s="184">
        <f t="shared" si="18"/>
        <v>85.510919452590159</v>
      </c>
    </row>
    <row r="296" spans="1:8" ht="13.5" thickBot="1" x14ac:dyDescent="0.25">
      <c r="A296" s="185" t="s">
        <v>61</v>
      </c>
      <c r="B296" s="56" t="s">
        <v>136</v>
      </c>
      <c r="C296" s="186">
        <f>C297+C299+C304</f>
        <v>110250000</v>
      </c>
      <c r="D296" s="187">
        <f>D297+D299+D304</f>
        <v>109618000</v>
      </c>
      <c r="E296" s="188">
        <f>E297+E299+E304</f>
        <v>0</v>
      </c>
      <c r="F296" s="159">
        <f t="shared" si="20"/>
        <v>109618000</v>
      </c>
      <c r="G296" s="160">
        <f t="shared" si="21"/>
        <v>632000</v>
      </c>
      <c r="H296" s="110">
        <f t="shared" si="18"/>
        <v>99.426757369614521</v>
      </c>
    </row>
    <row r="297" spans="1:8" x14ac:dyDescent="0.2">
      <c r="A297" s="115" t="s">
        <v>195</v>
      </c>
      <c r="B297" s="116" t="s">
        <v>196</v>
      </c>
      <c r="C297" s="120">
        <f>SUM(C298:C298)</f>
        <v>36000000</v>
      </c>
      <c r="D297" s="168">
        <f>SUM(D298:D298)</f>
        <v>36000000</v>
      </c>
      <c r="E297" s="169">
        <f>SUM(E298:E298)</f>
        <v>0</v>
      </c>
      <c r="F297" s="47">
        <f t="shared" si="20"/>
        <v>36000000</v>
      </c>
      <c r="G297" s="47">
        <f t="shared" si="21"/>
        <v>0</v>
      </c>
      <c r="H297" s="48">
        <f t="shared" si="18"/>
        <v>100</v>
      </c>
    </row>
    <row r="298" spans="1:8" x14ac:dyDescent="0.2">
      <c r="A298" s="86"/>
      <c r="B298" s="87" t="s">
        <v>197</v>
      </c>
      <c r="C298" s="50">
        <v>36000000</v>
      </c>
      <c r="D298" s="37">
        <v>36000000</v>
      </c>
      <c r="E298" s="38"/>
      <c r="F298" s="31">
        <f t="shared" si="20"/>
        <v>36000000</v>
      </c>
      <c r="G298" s="31">
        <f t="shared" si="21"/>
        <v>0</v>
      </c>
      <c r="H298" s="32">
        <f t="shared" si="18"/>
        <v>100</v>
      </c>
    </row>
    <row r="299" spans="1:8" x14ac:dyDescent="0.2">
      <c r="A299" s="115" t="s">
        <v>147</v>
      </c>
      <c r="B299" s="116" t="s">
        <v>198</v>
      </c>
      <c r="C299" s="119">
        <f>SUM(C300:C303)</f>
        <v>15750000</v>
      </c>
      <c r="D299" s="164">
        <f>SUM(D300:D303)</f>
        <v>15300000</v>
      </c>
      <c r="E299" s="165">
        <f>SUM(E300:E303)</f>
        <v>0</v>
      </c>
      <c r="F299" s="47">
        <f t="shared" si="20"/>
        <v>15300000</v>
      </c>
      <c r="G299" s="47">
        <f t="shared" si="21"/>
        <v>450000</v>
      </c>
      <c r="H299" s="48">
        <f t="shared" ref="H299:H362" si="24">(C299-G299)/C299*100</f>
        <v>97.142857142857139</v>
      </c>
    </row>
    <row r="300" spans="1:8" ht="25.5" x14ac:dyDescent="0.2">
      <c r="A300" s="86"/>
      <c r="B300" s="87" t="s">
        <v>199</v>
      </c>
      <c r="C300" s="88">
        <v>3000000</v>
      </c>
      <c r="D300" s="37">
        <v>3000000</v>
      </c>
      <c r="E300" s="38"/>
      <c r="F300" s="31">
        <f t="shared" si="20"/>
        <v>3000000</v>
      </c>
      <c r="G300" s="31">
        <f t="shared" si="21"/>
        <v>0</v>
      </c>
      <c r="H300" s="32">
        <f t="shared" si="24"/>
        <v>100</v>
      </c>
    </row>
    <row r="301" spans="1:8" x14ac:dyDescent="0.2">
      <c r="A301" s="86"/>
      <c r="B301" s="87" t="s">
        <v>200</v>
      </c>
      <c r="C301" s="88">
        <v>3000000</v>
      </c>
      <c r="D301" s="37">
        <v>2600000</v>
      </c>
      <c r="E301" s="38"/>
      <c r="F301" s="31">
        <f t="shared" si="20"/>
        <v>2600000</v>
      </c>
      <c r="G301" s="31">
        <f t="shared" si="21"/>
        <v>400000</v>
      </c>
      <c r="H301" s="32">
        <f t="shared" si="24"/>
        <v>86.666666666666671</v>
      </c>
    </row>
    <row r="302" spans="1:8" x14ac:dyDescent="0.2">
      <c r="A302" s="86"/>
      <c r="B302" s="87" t="s">
        <v>201</v>
      </c>
      <c r="C302" s="88">
        <v>6000000</v>
      </c>
      <c r="D302" s="37">
        <v>6000000</v>
      </c>
      <c r="E302" s="38"/>
      <c r="F302" s="31">
        <f t="shared" si="20"/>
        <v>6000000</v>
      </c>
      <c r="G302" s="31">
        <f t="shared" si="21"/>
        <v>0</v>
      </c>
      <c r="H302" s="32">
        <f t="shared" si="24"/>
        <v>100</v>
      </c>
    </row>
    <row r="303" spans="1:8" x14ac:dyDescent="0.2">
      <c r="A303" s="86"/>
      <c r="B303" s="87" t="s">
        <v>202</v>
      </c>
      <c r="C303" s="88">
        <v>3750000</v>
      </c>
      <c r="D303" s="37">
        <v>3700000</v>
      </c>
      <c r="E303" s="38"/>
      <c r="F303" s="31">
        <f t="shared" si="20"/>
        <v>3700000</v>
      </c>
      <c r="G303" s="31">
        <f t="shared" si="21"/>
        <v>50000</v>
      </c>
      <c r="H303" s="32">
        <f t="shared" si="24"/>
        <v>98.666666666666671</v>
      </c>
    </row>
    <row r="304" spans="1:8" x14ac:dyDescent="0.2">
      <c r="A304" s="115" t="s">
        <v>87</v>
      </c>
      <c r="B304" s="116" t="s">
        <v>203</v>
      </c>
      <c r="C304" s="119">
        <f>SUM(C305:C305)</f>
        <v>58500000</v>
      </c>
      <c r="D304" s="164">
        <f>SUM(D305:D305)</f>
        <v>58318000</v>
      </c>
      <c r="E304" s="165">
        <f>SUM(E305:E305)</f>
        <v>0</v>
      </c>
      <c r="F304" s="47">
        <f t="shared" si="20"/>
        <v>58318000</v>
      </c>
      <c r="G304" s="47">
        <f t="shared" si="21"/>
        <v>182000</v>
      </c>
      <c r="H304" s="48">
        <f t="shared" si="24"/>
        <v>99.688888888888897</v>
      </c>
    </row>
    <row r="305" spans="1:8" ht="13.5" thickBot="1" x14ac:dyDescent="0.25">
      <c r="A305" s="156"/>
      <c r="B305" s="151" t="s">
        <v>204</v>
      </c>
      <c r="C305" s="88">
        <v>58500000</v>
      </c>
      <c r="D305" s="37">
        <v>58318000</v>
      </c>
      <c r="E305" s="38"/>
      <c r="F305" s="39">
        <f t="shared" si="20"/>
        <v>58318000</v>
      </c>
      <c r="G305" s="39">
        <f t="shared" si="21"/>
        <v>182000</v>
      </c>
      <c r="H305" s="40">
        <f t="shared" si="24"/>
        <v>99.688888888888897</v>
      </c>
    </row>
    <row r="306" spans="1:8" s="49" customFormat="1" ht="13.5" thickBot="1" x14ac:dyDescent="0.25">
      <c r="A306" s="189" t="s">
        <v>205</v>
      </c>
      <c r="B306" s="158" t="s">
        <v>206</v>
      </c>
      <c r="C306" s="186">
        <f>C307+C310+C317</f>
        <v>261526000</v>
      </c>
      <c r="D306" s="187">
        <f>D307+D310+D317</f>
        <v>185651250</v>
      </c>
      <c r="E306" s="188">
        <f>E307+E310+E317</f>
        <v>28126250</v>
      </c>
      <c r="F306" s="159">
        <f t="shared" si="20"/>
        <v>213777500</v>
      </c>
      <c r="G306" s="160">
        <f t="shared" si="21"/>
        <v>47748500</v>
      </c>
      <c r="H306" s="161">
        <f t="shared" si="24"/>
        <v>81.742350664943459</v>
      </c>
    </row>
    <row r="307" spans="1:8" x14ac:dyDescent="0.2">
      <c r="A307" s="171" t="s">
        <v>195</v>
      </c>
      <c r="B307" s="172" t="s">
        <v>196</v>
      </c>
      <c r="C307" s="120">
        <f>SUM(C308:C309)</f>
        <v>76350000</v>
      </c>
      <c r="D307" s="168">
        <f>SUM(D308:D309)</f>
        <v>67200000</v>
      </c>
      <c r="E307" s="169">
        <f>SUM(E308:E309)</f>
        <v>0</v>
      </c>
      <c r="F307" s="47">
        <f t="shared" si="20"/>
        <v>67200000</v>
      </c>
      <c r="G307" s="47">
        <f t="shared" si="21"/>
        <v>9150000</v>
      </c>
      <c r="H307" s="48">
        <f t="shared" si="24"/>
        <v>88.015717092337923</v>
      </c>
    </row>
    <row r="308" spans="1:8" x14ac:dyDescent="0.2">
      <c r="A308" s="138"/>
      <c r="B308" s="103" t="s">
        <v>207</v>
      </c>
      <c r="C308" s="50">
        <v>30600000</v>
      </c>
      <c r="D308" s="34">
        <v>30600000</v>
      </c>
      <c r="E308" s="34"/>
      <c r="F308" s="31">
        <f t="shared" si="20"/>
        <v>30600000</v>
      </c>
      <c r="G308" s="31">
        <f t="shared" si="21"/>
        <v>0</v>
      </c>
      <c r="H308" s="32">
        <f t="shared" si="24"/>
        <v>100</v>
      </c>
    </row>
    <row r="309" spans="1:8" x14ac:dyDescent="0.2">
      <c r="A309" s="138"/>
      <c r="B309" s="103" t="s">
        <v>197</v>
      </c>
      <c r="C309" s="50">
        <v>45750000</v>
      </c>
      <c r="D309" s="34">
        <v>36600000</v>
      </c>
      <c r="E309" s="34"/>
      <c r="F309" s="31">
        <f t="shared" si="20"/>
        <v>36600000</v>
      </c>
      <c r="G309" s="31">
        <f t="shared" si="21"/>
        <v>9150000</v>
      </c>
      <c r="H309" s="32">
        <f t="shared" si="24"/>
        <v>80</v>
      </c>
    </row>
    <row r="310" spans="1:8" x14ac:dyDescent="0.2">
      <c r="A310" s="111" t="s">
        <v>147</v>
      </c>
      <c r="B310" s="101" t="s">
        <v>198</v>
      </c>
      <c r="C310" s="52">
        <v>75000000</v>
      </c>
      <c r="D310" s="164">
        <f>SUM(D311:D316)</f>
        <v>51500000</v>
      </c>
      <c r="E310" s="165">
        <f>SUM(E311:E316)</f>
        <v>0</v>
      </c>
      <c r="F310" s="47">
        <f t="shared" si="20"/>
        <v>51500000</v>
      </c>
      <c r="G310" s="47">
        <f t="shared" si="21"/>
        <v>23500000</v>
      </c>
      <c r="H310" s="32">
        <f t="shared" si="24"/>
        <v>68.666666666666671</v>
      </c>
    </row>
    <row r="311" spans="1:8" x14ac:dyDescent="0.2">
      <c r="A311" s="138"/>
      <c r="B311" s="103" t="s">
        <v>208</v>
      </c>
      <c r="C311" s="50">
        <v>30000000</v>
      </c>
      <c r="D311" s="34">
        <v>30000000</v>
      </c>
      <c r="E311" s="34"/>
      <c r="F311" s="31">
        <f t="shared" si="20"/>
        <v>30000000</v>
      </c>
      <c r="G311" s="31">
        <f t="shared" si="21"/>
        <v>0</v>
      </c>
      <c r="H311" s="32">
        <f t="shared" si="24"/>
        <v>100</v>
      </c>
    </row>
    <row r="312" spans="1:8" x14ac:dyDescent="0.2">
      <c r="A312" s="138"/>
      <c r="B312" s="103" t="s">
        <v>200</v>
      </c>
      <c r="C312" s="50">
        <v>15000000</v>
      </c>
      <c r="D312" s="34">
        <v>15000000</v>
      </c>
      <c r="E312" s="34"/>
      <c r="F312" s="31">
        <f t="shared" si="20"/>
        <v>15000000</v>
      </c>
      <c r="G312" s="31">
        <f t="shared" si="21"/>
        <v>0</v>
      </c>
      <c r="H312" s="32">
        <f t="shared" si="24"/>
        <v>100</v>
      </c>
    </row>
    <row r="313" spans="1:8" x14ac:dyDescent="0.2">
      <c r="A313" s="138"/>
      <c r="B313" s="103" t="s">
        <v>209</v>
      </c>
      <c r="C313" s="50">
        <v>7500000</v>
      </c>
      <c r="D313" s="34">
        <v>6500000</v>
      </c>
      <c r="E313" s="34"/>
      <c r="F313" s="31">
        <f t="shared" si="20"/>
        <v>6500000</v>
      </c>
      <c r="G313" s="31">
        <f t="shared" si="21"/>
        <v>1000000</v>
      </c>
      <c r="H313" s="32">
        <f t="shared" si="24"/>
        <v>86.666666666666671</v>
      </c>
    </row>
    <row r="314" spans="1:8" x14ac:dyDescent="0.2">
      <c r="A314" s="138"/>
      <c r="B314" s="103" t="s">
        <v>210</v>
      </c>
      <c r="C314" s="50">
        <v>7500000</v>
      </c>
      <c r="D314" s="34"/>
      <c r="E314" s="34"/>
      <c r="F314" s="31">
        <f t="shared" si="20"/>
        <v>0</v>
      </c>
      <c r="G314" s="31">
        <f t="shared" si="21"/>
        <v>7500000</v>
      </c>
      <c r="H314" s="32"/>
    </row>
    <row r="315" spans="1:8" x14ac:dyDescent="0.2">
      <c r="A315" s="138"/>
      <c r="B315" s="103" t="s">
        <v>211</v>
      </c>
      <c r="C315" s="50">
        <v>7500000</v>
      </c>
      <c r="D315" s="34"/>
      <c r="E315" s="34"/>
      <c r="F315" s="31">
        <f t="shared" si="20"/>
        <v>0</v>
      </c>
      <c r="G315" s="31">
        <f t="shared" si="21"/>
        <v>7500000</v>
      </c>
      <c r="H315" s="32"/>
    </row>
    <row r="316" spans="1:8" x14ac:dyDescent="0.2">
      <c r="A316" s="138"/>
      <c r="B316" s="103" t="s">
        <v>212</v>
      </c>
      <c r="C316" s="50">
        <v>7500000</v>
      </c>
      <c r="D316" s="34"/>
      <c r="E316" s="34"/>
      <c r="F316" s="31">
        <f t="shared" si="20"/>
        <v>0</v>
      </c>
      <c r="G316" s="31">
        <f t="shared" si="21"/>
        <v>7500000</v>
      </c>
      <c r="H316" s="32"/>
    </row>
    <row r="317" spans="1:8" x14ac:dyDescent="0.2">
      <c r="A317" s="111" t="s">
        <v>87</v>
      </c>
      <c r="B317" s="101" t="s">
        <v>203</v>
      </c>
      <c r="C317" s="119">
        <f>SUM(C318:C321)</f>
        <v>110176000</v>
      </c>
      <c r="D317" s="164">
        <f>SUM(D318:D321)</f>
        <v>66951250</v>
      </c>
      <c r="E317" s="165">
        <f>SUM(E318:E321)</f>
        <v>28126250</v>
      </c>
      <c r="F317" s="47">
        <f t="shared" si="20"/>
        <v>95077500</v>
      </c>
      <c r="G317" s="47">
        <f t="shared" si="21"/>
        <v>15098500</v>
      </c>
      <c r="H317" s="48">
        <f t="shared" si="24"/>
        <v>86.296017281440612</v>
      </c>
    </row>
    <row r="318" spans="1:8" x14ac:dyDescent="0.2">
      <c r="A318" s="138"/>
      <c r="B318" s="103" t="s">
        <v>213</v>
      </c>
      <c r="C318" s="190">
        <v>71400000</v>
      </c>
      <c r="D318" s="34">
        <v>66951250</v>
      </c>
      <c r="E318" s="34"/>
      <c r="F318" s="31">
        <f t="shared" si="20"/>
        <v>66951250</v>
      </c>
      <c r="G318" s="31">
        <f t="shared" si="21"/>
        <v>4448750</v>
      </c>
      <c r="H318" s="32">
        <f t="shared" si="24"/>
        <v>93.769257703081237</v>
      </c>
    </row>
    <row r="319" spans="1:8" x14ac:dyDescent="0.2">
      <c r="A319" s="138"/>
      <c r="B319" s="103" t="s">
        <v>214</v>
      </c>
      <c r="C319" s="50">
        <v>36600000</v>
      </c>
      <c r="D319" s="34"/>
      <c r="E319" s="34">
        <v>28126250</v>
      </c>
      <c r="F319" s="31">
        <f t="shared" si="20"/>
        <v>28126250</v>
      </c>
      <c r="G319" s="31">
        <f t="shared" si="21"/>
        <v>8473750</v>
      </c>
      <c r="H319" s="32">
        <f t="shared" si="24"/>
        <v>76.847677595628411</v>
      </c>
    </row>
    <row r="320" spans="1:8" x14ac:dyDescent="0.2">
      <c r="A320" s="138"/>
      <c r="B320" s="103" t="s">
        <v>215</v>
      </c>
      <c r="C320" s="190">
        <v>1096000</v>
      </c>
      <c r="D320" s="34"/>
      <c r="E320" s="34"/>
      <c r="F320" s="31">
        <f t="shared" si="20"/>
        <v>0</v>
      </c>
      <c r="G320" s="31">
        <f t="shared" si="21"/>
        <v>1096000</v>
      </c>
      <c r="H320" s="32">
        <f t="shared" si="24"/>
        <v>0</v>
      </c>
    </row>
    <row r="321" spans="1:8" ht="13.5" thickBot="1" x14ac:dyDescent="0.25">
      <c r="A321" s="173"/>
      <c r="B321" s="174" t="s">
        <v>216</v>
      </c>
      <c r="C321" s="190">
        <v>1080000</v>
      </c>
      <c r="D321" s="37"/>
      <c r="E321" s="37"/>
      <c r="F321" s="39">
        <f t="shared" si="20"/>
        <v>0</v>
      </c>
      <c r="G321" s="39">
        <f t="shared" si="21"/>
        <v>1080000</v>
      </c>
      <c r="H321" s="40">
        <f t="shared" si="24"/>
        <v>0</v>
      </c>
    </row>
    <row r="322" spans="1:8" ht="13.5" thickBot="1" x14ac:dyDescent="0.25">
      <c r="A322" s="189" t="s">
        <v>153</v>
      </c>
      <c r="B322" s="158" t="s">
        <v>217</v>
      </c>
      <c r="C322" s="186">
        <f>C323+C325+C332</f>
        <v>94910000</v>
      </c>
      <c r="D322" s="187">
        <f>D323+D325+D332</f>
        <v>92380000</v>
      </c>
      <c r="E322" s="188">
        <f>E323+E325+E332</f>
        <v>0</v>
      </c>
      <c r="F322" s="159">
        <f t="shared" si="20"/>
        <v>92380000</v>
      </c>
      <c r="G322" s="160">
        <f t="shared" si="21"/>
        <v>2530000</v>
      </c>
      <c r="H322" s="161">
        <f t="shared" si="24"/>
        <v>97.334316721104202</v>
      </c>
    </row>
    <row r="323" spans="1:8" x14ac:dyDescent="0.2">
      <c r="A323" s="171" t="s">
        <v>195</v>
      </c>
      <c r="B323" s="172" t="s">
        <v>196</v>
      </c>
      <c r="C323" s="120">
        <f>SUM(C324:C324)</f>
        <v>30600000</v>
      </c>
      <c r="D323" s="168">
        <f>SUM(D324:D324)</f>
        <v>30600000</v>
      </c>
      <c r="E323" s="169">
        <f>SUM(E324:E324)</f>
        <v>0</v>
      </c>
      <c r="F323" s="47">
        <f t="shared" si="20"/>
        <v>30600000</v>
      </c>
      <c r="G323" s="47">
        <f t="shared" si="21"/>
        <v>0</v>
      </c>
      <c r="H323" s="48">
        <f t="shared" si="24"/>
        <v>100</v>
      </c>
    </row>
    <row r="324" spans="1:8" x14ac:dyDescent="0.2">
      <c r="A324" s="138"/>
      <c r="B324" s="103" t="s">
        <v>218</v>
      </c>
      <c r="C324" s="190">
        <v>30600000</v>
      </c>
      <c r="D324" s="34">
        <v>30600000</v>
      </c>
      <c r="E324" s="34"/>
      <c r="F324" s="31">
        <f t="shared" si="20"/>
        <v>30600000</v>
      </c>
      <c r="G324" s="31">
        <f t="shared" si="21"/>
        <v>0</v>
      </c>
      <c r="H324" s="32">
        <f t="shared" si="24"/>
        <v>100</v>
      </c>
    </row>
    <row r="325" spans="1:8" x14ac:dyDescent="0.2">
      <c r="A325" s="111" t="s">
        <v>147</v>
      </c>
      <c r="B325" s="101" t="s">
        <v>198</v>
      </c>
      <c r="C325" s="119">
        <f>SUM(C326:C331)</f>
        <v>35000000</v>
      </c>
      <c r="D325" s="164">
        <f>SUM(D326:D331)</f>
        <v>32650000</v>
      </c>
      <c r="E325" s="165">
        <f>SUM(E326:E331)</f>
        <v>0</v>
      </c>
      <c r="F325" s="47">
        <f t="shared" si="20"/>
        <v>32650000</v>
      </c>
      <c r="G325" s="47">
        <f t="shared" si="21"/>
        <v>2350000</v>
      </c>
      <c r="H325" s="48">
        <f t="shared" si="24"/>
        <v>93.285714285714278</v>
      </c>
    </row>
    <row r="326" spans="1:8" ht="25.5" x14ac:dyDescent="0.2">
      <c r="A326" s="138"/>
      <c r="B326" s="103" t="s">
        <v>219</v>
      </c>
      <c r="C326" s="50">
        <v>6000000</v>
      </c>
      <c r="D326" s="34">
        <v>5300000</v>
      </c>
      <c r="E326" s="35"/>
      <c r="F326" s="31">
        <f t="shared" si="20"/>
        <v>5300000</v>
      </c>
      <c r="G326" s="31">
        <f t="shared" si="21"/>
        <v>700000</v>
      </c>
      <c r="H326" s="32">
        <f t="shared" si="24"/>
        <v>88.333333333333329</v>
      </c>
    </row>
    <row r="327" spans="1:8" x14ac:dyDescent="0.2">
      <c r="A327" s="138"/>
      <c r="B327" s="103" t="s">
        <v>200</v>
      </c>
      <c r="C327" s="190">
        <v>7000000</v>
      </c>
      <c r="D327" s="34">
        <v>7000000</v>
      </c>
      <c r="E327" s="35"/>
      <c r="F327" s="31">
        <f t="shared" si="20"/>
        <v>7000000</v>
      </c>
      <c r="G327" s="31">
        <f t="shared" si="21"/>
        <v>0</v>
      </c>
      <c r="H327" s="32">
        <f t="shared" si="24"/>
        <v>100</v>
      </c>
    </row>
    <row r="328" spans="1:8" x14ac:dyDescent="0.2">
      <c r="A328" s="138"/>
      <c r="B328" s="103" t="s">
        <v>209</v>
      </c>
      <c r="C328" s="190">
        <v>8000000</v>
      </c>
      <c r="D328" s="34">
        <v>7350000</v>
      </c>
      <c r="E328" s="35"/>
      <c r="F328" s="31">
        <f t="shared" ref="F328:F391" si="25">D328+E328</f>
        <v>7350000</v>
      </c>
      <c r="G328" s="31">
        <f t="shared" ref="G328:G391" si="26">C328-F328</f>
        <v>650000</v>
      </c>
      <c r="H328" s="32">
        <f t="shared" si="24"/>
        <v>91.875</v>
      </c>
    </row>
    <row r="329" spans="1:8" x14ac:dyDescent="0.2">
      <c r="A329" s="138"/>
      <c r="B329" s="103" t="s">
        <v>220</v>
      </c>
      <c r="C329" s="190">
        <v>3000000</v>
      </c>
      <c r="D329" s="34">
        <v>2000000</v>
      </c>
      <c r="E329" s="34"/>
      <c r="F329" s="31">
        <f t="shared" si="25"/>
        <v>2000000</v>
      </c>
      <c r="G329" s="31">
        <f t="shared" si="26"/>
        <v>1000000</v>
      </c>
      <c r="H329" s="32">
        <f t="shared" si="24"/>
        <v>66.666666666666657</v>
      </c>
    </row>
    <row r="330" spans="1:8" x14ac:dyDescent="0.2">
      <c r="A330" s="138"/>
      <c r="B330" s="103" t="s">
        <v>221</v>
      </c>
      <c r="C330" s="190">
        <v>4000000</v>
      </c>
      <c r="D330" s="34">
        <v>4000000</v>
      </c>
      <c r="E330" s="35"/>
      <c r="F330" s="31">
        <f t="shared" si="25"/>
        <v>4000000</v>
      </c>
      <c r="G330" s="31">
        <f t="shared" si="26"/>
        <v>0</v>
      </c>
      <c r="H330" s="32">
        <f t="shared" si="24"/>
        <v>100</v>
      </c>
    </row>
    <row r="331" spans="1:8" x14ac:dyDescent="0.2">
      <c r="A331" s="138"/>
      <c r="B331" s="103" t="s">
        <v>212</v>
      </c>
      <c r="C331" s="190">
        <v>7000000</v>
      </c>
      <c r="D331" s="34">
        <v>7000000</v>
      </c>
      <c r="E331" s="35"/>
      <c r="F331" s="31">
        <f t="shared" si="25"/>
        <v>7000000</v>
      </c>
      <c r="G331" s="31">
        <f t="shared" si="26"/>
        <v>0</v>
      </c>
      <c r="H331" s="32">
        <f t="shared" si="24"/>
        <v>100</v>
      </c>
    </row>
    <row r="332" spans="1:8" x14ac:dyDescent="0.2">
      <c r="A332" s="111" t="s">
        <v>87</v>
      </c>
      <c r="B332" s="101" t="s">
        <v>203</v>
      </c>
      <c r="C332" s="119">
        <f>SUM(C333:C335)</f>
        <v>29310000</v>
      </c>
      <c r="D332" s="164">
        <f>SUM(D333:D335)</f>
        <v>29130000</v>
      </c>
      <c r="E332" s="165">
        <f>SUM(E333:E335)</f>
        <v>0</v>
      </c>
      <c r="F332" s="47">
        <f t="shared" si="25"/>
        <v>29130000</v>
      </c>
      <c r="G332" s="47">
        <f t="shared" si="26"/>
        <v>180000</v>
      </c>
      <c r="H332" s="48">
        <f t="shared" si="24"/>
        <v>99.385875127942683</v>
      </c>
    </row>
    <row r="333" spans="1:8" x14ac:dyDescent="0.2">
      <c r="A333" s="138"/>
      <c r="B333" s="103" t="s">
        <v>222</v>
      </c>
      <c r="C333" s="191">
        <v>27900000</v>
      </c>
      <c r="D333" s="34">
        <v>27840000</v>
      </c>
      <c r="E333" s="35"/>
      <c r="F333" s="31">
        <f t="shared" si="25"/>
        <v>27840000</v>
      </c>
      <c r="G333" s="31">
        <f t="shared" si="26"/>
        <v>60000</v>
      </c>
      <c r="H333" s="32">
        <f t="shared" si="24"/>
        <v>99.784946236559136</v>
      </c>
    </row>
    <row r="334" spans="1:8" x14ac:dyDescent="0.2">
      <c r="A334" s="138"/>
      <c r="B334" s="103" t="s">
        <v>215</v>
      </c>
      <c r="C334" s="191">
        <v>1050000</v>
      </c>
      <c r="D334" s="34">
        <v>990000</v>
      </c>
      <c r="E334" s="35"/>
      <c r="F334" s="31">
        <f t="shared" si="25"/>
        <v>990000</v>
      </c>
      <c r="G334" s="31">
        <f t="shared" si="26"/>
        <v>60000</v>
      </c>
      <c r="H334" s="32">
        <f t="shared" si="24"/>
        <v>94.285714285714278</v>
      </c>
    </row>
    <row r="335" spans="1:8" ht="13.5" thickBot="1" x14ac:dyDescent="0.25">
      <c r="A335" s="173"/>
      <c r="B335" s="174" t="s">
        <v>216</v>
      </c>
      <c r="C335" s="191">
        <v>360000</v>
      </c>
      <c r="D335" s="37">
        <v>300000</v>
      </c>
      <c r="E335" s="38"/>
      <c r="F335" s="39">
        <f t="shared" si="25"/>
        <v>300000</v>
      </c>
      <c r="G335" s="39">
        <f t="shared" si="26"/>
        <v>60000</v>
      </c>
      <c r="H335" s="40">
        <f t="shared" si="24"/>
        <v>83.333333333333343</v>
      </c>
    </row>
    <row r="336" spans="1:8" ht="13.5" thickBot="1" x14ac:dyDescent="0.25">
      <c r="A336" s="189" t="s">
        <v>154</v>
      </c>
      <c r="B336" s="158" t="s">
        <v>223</v>
      </c>
      <c r="C336" s="186">
        <f>C337+C340+C346</f>
        <v>208825000</v>
      </c>
      <c r="D336" s="187">
        <f>D337+D340+D346</f>
        <v>199290000</v>
      </c>
      <c r="E336" s="188">
        <f>E337+E340+E346</f>
        <v>0</v>
      </c>
      <c r="F336" s="159">
        <f t="shared" si="25"/>
        <v>199290000</v>
      </c>
      <c r="G336" s="160">
        <f t="shared" si="26"/>
        <v>9535000</v>
      </c>
      <c r="H336" s="161">
        <f t="shared" si="24"/>
        <v>95.433975817071712</v>
      </c>
    </row>
    <row r="337" spans="1:8" x14ac:dyDescent="0.2">
      <c r="A337" s="171" t="s">
        <v>195</v>
      </c>
      <c r="B337" s="172" t="s">
        <v>196</v>
      </c>
      <c r="C337" s="120">
        <f>SUM(C338:C339)</f>
        <v>119700000</v>
      </c>
      <c r="D337" s="168">
        <f>SUM(D338:D339)</f>
        <v>119700000</v>
      </c>
      <c r="E337" s="169">
        <f>SUM(E338:E339)</f>
        <v>0</v>
      </c>
      <c r="F337" s="47">
        <f t="shared" si="25"/>
        <v>119700000</v>
      </c>
      <c r="G337" s="47">
        <f t="shared" si="26"/>
        <v>0</v>
      </c>
      <c r="H337" s="48">
        <f t="shared" si="24"/>
        <v>100</v>
      </c>
    </row>
    <row r="338" spans="1:8" x14ac:dyDescent="0.2">
      <c r="A338" s="138"/>
      <c r="B338" s="103" t="s">
        <v>224</v>
      </c>
      <c r="C338" s="190">
        <v>53100000</v>
      </c>
      <c r="D338" s="34">
        <v>53100000</v>
      </c>
      <c r="E338" s="35"/>
      <c r="F338" s="31">
        <f t="shared" si="25"/>
        <v>53100000</v>
      </c>
      <c r="G338" s="31">
        <f t="shared" si="26"/>
        <v>0</v>
      </c>
      <c r="H338" s="32">
        <f t="shared" si="24"/>
        <v>100</v>
      </c>
    </row>
    <row r="339" spans="1:8" x14ac:dyDescent="0.2">
      <c r="A339" s="138"/>
      <c r="B339" s="103" t="s">
        <v>197</v>
      </c>
      <c r="C339" s="50">
        <v>66600000</v>
      </c>
      <c r="D339" s="34">
        <v>66600000</v>
      </c>
      <c r="E339" s="35"/>
      <c r="F339" s="31">
        <f t="shared" si="25"/>
        <v>66600000</v>
      </c>
      <c r="G339" s="31">
        <f t="shared" si="26"/>
        <v>0</v>
      </c>
      <c r="H339" s="32">
        <f t="shared" si="24"/>
        <v>100</v>
      </c>
    </row>
    <row r="340" spans="1:8" x14ac:dyDescent="0.2">
      <c r="A340" s="111" t="s">
        <v>147</v>
      </c>
      <c r="B340" s="101" t="s">
        <v>198</v>
      </c>
      <c r="C340" s="119">
        <f>SUM(C341:C345)</f>
        <v>47500000</v>
      </c>
      <c r="D340" s="164">
        <f>SUM(D341:D345)</f>
        <v>38000000</v>
      </c>
      <c r="E340" s="165">
        <f>SUM(E341:E345)</f>
        <v>0</v>
      </c>
      <c r="F340" s="47">
        <f t="shared" si="25"/>
        <v>38000000</v>
      </c>
      <c r="G340" s="47">
        <f t="shared" si="26"/>
        <v>9500000</v>
      </c>
      <c r="H340" s="48">
        <f t="shared" si="24"/>
        <v>80</v>
      </c>
    </row>
    <row r="341" spans="1:8" ht="25.5" x14ac:dyDescent="0.2">
      <c r="A341" s="138"/>
      <c r="B341" s="103" t="s">
        <v>219</v>
      </c>
      <c r="C341" s="190">
        <v>10000000</v>
      </c>
      <c r="D341" s="34">
        <v>4000000</v>
      </c>
      <c r="E341" s="35"/>
      <c r="F341" s="31">
        <f t="shared" si="25"/>
        <v>4000000</v>
      </c>
      <c r="G341" s="31">
        <f t="shared" si="26"/>
        <v>6000000</v>
      </c>
      <c r="H341" s="32">
        <f t="shared" si="24"/>
        <v>40</v>
      </c>
    </row>
    <row r="342" spans="1:8" x14ac:dyDescent="0.2">
      <c r="A342" s="138"/>
      <c r="B342" s="103" t="s">
        <v>225</v>
      </c>
      <c r="C342" s="190">
        <v>8000000</v>
      </c>
      <c r="D342" s="34">
        <v>8000000</v>
      </c>
      <c r="E342" s="35"/>
      <c r="F342" s="31">
        <f t="shared" si="25"/>
        <v>8000000</v>
      </c>
      <c r="G342" s="31">
        <f t="shared" si="26"/>
        <v>0</v>
      </c>
      <c r="H342" s="32">
        <f t="shared" si="24"/>
        <v>100</v>
      </c>
    </row>
    <row r="343" spans="1:8" ht="25.5" x14ac:dyDescent="0.2">
      <c r="A343" s="138"/>
      <c r="B343" s="103" t="s">
        <v>226</v>
      </c>
      <c r="C343" s="50">
        <v>4000000</v>
      </c>
      <c r="D343" s="34">
        <v>800000</v>
      </c>
      <c r="E343" s="34"/>
      <c r="F343" s="31">
        <f t="shared" si="25"/>
        <v>800000</v>
      </c>
      <c r="G343" s="31">
        <f t="shared" si="26"/>
        <v>3200000</v>
      </c>
      <c r="H343" s="32">
        <f t="shared" si="24"/>
        <v>20</v>
      </c>
    </row>
    <row r="344" spans="1:8" x14ac:dyDescent="0.2">
      <c r="A344" s="138"/>
      <c r="B344" s="103" t="s">
        <v>227</v>
      </c>
      <c r="C344" s="190">
        <v>5500000</v>
      </c>
      <c r="D344" s="34">
        <v>5200000</v>
      </c>
      <c r="E344" s="35"/>
      <c r="F344" s="31">
        <f t="shared" si="25"/>
        <v>5200000</v>
      </c>
      <c r="G344" s="31">
        <f t="shared" si="26"/>
        <v>300000</v>
      </c>
      <c r="H344" s="32">
        <f t="shared" si="24"/>
        <v>94.545454545454547</v>
      </c>
    </row>
    <row r="345" spans="1:8" x14ac:dyDescent="0.2">
      <c r="A345" s="138"/>
      <c r="B345" s="103" t="s">
        <v>212</v>
      </c>
      <c r="C345" s="50">
        <v>20000000</v>
      </c>
      <c r="D345" s="34">
        <v>20000000</v>
      </c>
      <c r="E345" s="35"/>
      <c r="F345" s="31">
        <f t="shared" si="25"/>
        <v>20000000</v>
      </c>
      <c r="G345" s="31">
        <f t="shared" si="26"/>
        <v>0</v>
      </c>
      <c r="H345" s="32">
        <f t="shared" si="24"/>
        <v>100</v>
      </c>
    </row>
    <row r="346" spans="1:8" x14ac:dyDescent="0.2">
      <c r="A346" s="111" t="s">
        <v>87</v>
      </c>
      <c r="B346" s="101" t="s">
        <v>203</v>
      </c>
      <c r="C346" s="119">
        <f>SUM(C347:C347)</f>
        <v>41625000</v>
      </c>
      <c r="D346" s="164">
        <f>SUM(D347:D347)</f>
        <v>41590000</v>
      </c>
      <c r="E346" s="165">
        <f>SUM(E347:E347)</f>
        <v>0</v>
      </c>
      <c r="F346" s="47">
        <f t="shared" si="25"/>
        <v>41590000</v>
      </c>
      <c r="G346" s="47">
        <f t="shared" si="26"/>
        <v>35000</v>
      </c>
      <c r="H346" s="48">
        <f t="shared" si="24"/>
        <v>99.915915915915917</v>
      </c>
    </row>
    <row r="347" spans="1:8" ht="13.5" thickBot="1" x14ac:dyDescent="0.25">
      <c r="A347" s="138"/>
      <c r="B347" s="103" t="s">
        <v>228</v>
      </c>
      <c r="C347" s="190">
        <v>41625000</v>
      </c>
      <c r="D347" s="34">
        <v>41590000</v>
      </c>
      <c r="E347" s="35"/>
      <c r="F347" s="31">
        <f t="shared" si="25"/>
        <v>41590000</v>
      </c>
      <c r="G347" s="31">
        <f t="shared" si="26"/>
        <v>35000</v>
      </c>
      <c r="H347" s="32">
        <f t="shared" si="24"/>
        <v>99.915915915915917</v>
      </c>
    </row>
    <row r="348" spans="1:8" ht="13.5" thickBot="1" x14ac:dyDescent="0.25">
      <c r="A348" s="189" t="s">
        <v>156</v>
      </c>
      <c r="B348" s="158" t="s">
        <v>229</v>
      </c>
      <c r="C348" s="186">
        <f>C349+C356</f>
        <v>99395000</v>
      </c>
      <c r="D348" s="187">
        <f>D349+D356</f>
        <v>80706400</v>
      </c>
      <c r="E348" s="187">
        <f>E349+E356</f>
        <v>0</v>
      </c>
      <c r="F348" s="159">
        <f t="shared" si="25"/>
        <v>80706400</v>
      </c>
      <c r="G348" s="160">
        <f t="shared" si="26"/>
        <v>18688600</v>
      </c>
      <c r="H348" s="161">
        <f t="shared" si="24"/>
        <v>81.19764575682882</v>
      </c>
    </row>
    <row r="349" spans="1:8" x14ac:dyDescent="0.2">
      <c r="A349" s="111" t="s">
        <v>147</v>
      </c>
      <c r="B349" s="101" t="s">
        <v>198</v>
      </c>
      <c r="C349" s="119">
        <f>SUM(C350:C355)</f>
        <v>36000000</v>
      </c>
      <c r="D349" s="164">
        <f>SUM(D350:D355)</f>
        <v>23750000</v>
      </c>
      <c r="E349" s="165">
        <f>SUM(E350:E355)</f>
        <v>0</v>
      </c>
      <c r="F349" s="47">
        <f t="shared" si="25"/>
        <v>23750000</v>
      </c>
      <c r="G349" s="47">
        <f t="shared" si="26"/>
        <v>12250000</v>
      </c>
      <c r="H349" s="48">
        <f t="shared" si="24"/>
        <v>65.972222222222214</v>
      </c>
    </row>
    <row r="350" spans="1:8" ht="25.5" x14ac:dyDescent="0.2">
      <c r="A350" s="138"/>
      <c r="B350" s="103" t="s">
        <v>230</v>
      </c>
      <c r="C350" s="50">
        <v>2000000</v>
      </c>
      <c r="D350" s="34"/>
      <c r="E350" s="35"/>
      <c r="F350" s="31">
        <f t="shared" si="25"/>
        <v>0</v>
      </c>
      <c r="G350" s="31">
        <f t="shared" si="26"/>
        <v>2000000</v>
      </c>
      <c r="H350" s="32">
        <f t="shared" si="24"/>
        <v>0</v>
      </c>
    </row>
    <row r="351" spans="1:8" x14ac:dyDescent="0.2">
      <c r="A351" s="138"/>
      <c r="B351" s="103" t="s">
        <v>231</v>
      </c>
      <c r="C351" s="50">
        <v>4000000</v>
      </c>
      <c r="D351" s="34"/>
      <c r="E351" s="35"/>
      <c r="F351" s="31">
        <f t="shared" si="25"/>
        <v>0</v>
      </c>
      <c r="G351" s="31">
        <f t="shared" si="26"/>
        <v>4000000</v>
      </c>
      <c r="H351" s="32">
        <f t="shared" si="24"/>
        <v>0</v>
      </c>
    </row>
    <row r="352" spans="1:8" x14ac:dyDescent="0.2">
      <c r="A352" s="138"/>
      <c r="B352" s="103" t="s">
        <v>232</v>
      </c>
      <c r="C352" s="190">
        <v>4000000</v>
      </c>
      <c r="D352" s="34">
        <v>3900000</v>
      </c>
      <c r="E352" s="34"/>
      <c r="F352" s="31">
        <f t="shared" si="25"/>
        <v>3900000</v>
      </c>
      <c r="G352" s="31">
        <f t="shared" si="26"/>
        <v>100000</v>
      </c>
      <c r="H352" s="32">
        <f t="shared" si="24"/>
        <v>97.5</v>
      </c>
    </row>
    <row r="353" spans="1:8" ht="25.5" x14ac:dyDescent="0.2">
      <c r="A353" s="138"/>
      <c r="B353" s="103" t="s">
        <v>226</v>
      </c>
      <c r="C353" s="50">
        <v>2000000</v>
      </c>
      <c r="D353" s="34"/>
      <c r="E353" s="35"/>
      <c r="F353" s="31">
        <f t="shared" si="25"/>
        <v>0</v>
      </c>
      <c r="G353" s="31">
        <f t="shared" si="26"/>
        <v>2000000</v>
      </c>
      <c r="H353" s="32">
        <f t="shared" si="24"/>
        <v>0</v>
      </c>
    </row>
    <row r="354" spans="1:8" x14ac:dyDescent="0.2">
      <c r="A354" s="138"/>
      <c r="B354" s="103" t="s">
        <v>227</v>
      </c>
      <c r="C354" s="50">
        <v>4000000</v>
      </c>
      <c r="D354" s="34"/>
      <c r="E354" s="35"/>
      <c r="F354" s="31">
        <f t="shared" si="25"/>
        <v>0</v>
      </c>
      <c r="G354" s="31">
        <f t="shared" si="26"/>
        <v>4000000</v>
      </c>
      <c r="H354" s="32">
        <f t="shared" si="24"/>
        <v>0</v>
      </c>
    </row>
    <row r="355" spans="1:8" x14ac:dyDescent="0.2">
      <c r="A355" s="138"/>
      <c r="B355" s="103" t="s">
        <v>212</v>
      </c>
      <c r="C355" s="50">
        <v>20000000</v>
      </c>
      <c r="D355" s="34">
        <v>19850000</v>
      </c>
      <c r="E355" s="35"/>
      <c r="F355" s="31">
        <f t="shared" si="25"/>
        <v>19850000</v>
      </c>
      <c r="G355" s="31">
        <f t="shared" si="26"/>
        <v>150000</v>
      </c>
      <c r="H355" s="32">
        <f t="shared" si="24"/>
        <v>99.25</v>
      </c>
    </row>
    <row r="356" spans="1:8" x14ac:dyDescent="0.2">
      <c r="A356" s="111" t="s">
        <v>87</v>
      </c>
      <c r="B356" s="101" t="s">
        <v>203</v>
      </c>
      <c r="C356" s="119">
        <f>SUM(C357:C360)</f>
        <v>63395000</v>
      </c>
      <c r="D356" s="164">
        <f>SUM(D357:D360)</f>
        <v>56956400</v>
      </c>
      <c r="E356" s="165">
        <f>SUM(E357:E360)</f>
        <v>0</v>
      </c>
      <c r="F356" s="47">
        <f t="shared" si="25"/>
        <v>56956400</v>
      </c>
      <c r="G356" s="47">
        <f t="shared" si="26"/>
        <v>6438600</v>
      </c>
      <c r="H356" s="48">
        <f t="shared" si="24"/>
        <v>89.843678523542863</v>
      </c>
    </row>
    <row r="357" spans="1:8" x14ac:dyDescent="0.2">
      <c r="A357" s="138"/>
      <c r="B357" s="103" t="s">
        <v>233</v>
      </c>
      <c r="C357" s="190">
        <v>12320000</v>
      </c>
      <c r="D357" s="34">
        <v>12264000</v>
      </c>
      <c r="E357" s="34"/>
      <c r="F357" s="31">
        <f t="shared" si="25"/>
        <v>12264000</v>
      </c>
      <c r="G357" s="31">
        <f t="shared" si="26"/>
        <v>56000</v>
      </c>
      <c r="H357" s="32">
        <f t="shared" si="24"/>
        <v>99.545454545454547</v>
      </c>
    </row>
    <row r="358" spans="1:8" x14ac:dyDescent="0.2">
      <c r="A358" s="138"/>
      <c r="B358" s="103" t="s">
        <v>228</v>
      </c>
      <c r="C358" s="190">
        <v>45675000</v>
      </c>
      <c r="D358" s="34">
        <v>44692400</v>
      </c>
      <c r="E358" s="35"/>
      <c r="F358" s="31">
        <f t="shared" si="25"/>
        <v>44692400</v>
      </c>
      <c r="G358" s="31">
        <f t="shared" si="26"/>
        <v>982600</v>
      </c>
      <c r="H358" s="32">
        <f t="shared" si="24"/>
        <v>97.848713738368915</v>
      </c>
    </row>
    <row r="359" spans="1:8" x14ac:dyDescent="0.2">
      <c r="A359" s="138"/>
      <c r="B359" s="103" t="s">
        <v>234</v>
      </c>
      <c r="C359" s="190">
        <v>900000</v>
      </c>
      <c r="D359" s="34"/>
      <c r="E359" s="35"/>
      <c r="F359" s="31">
        <f t="shared" si="25"/>
        <v>0</v>
      </c>
      <c r="G359" s="31">
        <f t="shared" si="26"/>
        <v>900000</v>
      </c>
      <c r="H359" s="32">
        <f t="shared" si="24"/>
        <v>0</v>
      </c>
    </row>
    <row r="360" spans="1:8" ht="13.5" thickBot="1" x14ac:dyDescent="0.25">
      <c r="A360" s="173"/>
      <c r="B360" s="174" t="s">
        <v>235</v>
      </c>
      <c r="C360" s="190">
        <v>4500000</v>
      </c>
      <c r="D360" s="37"/>
      <c r="E360" s="38"/>
      <c r="F360" s="39">
        <f t="shared" si="25"/>
        <v>0</v>
      </c>
      <c r="G360" s="39">
        <f t="shared" si="26"/>
        <v>4500000</v>
      </c>
      <c r="H360" s="40">
        <f t="shared" si="24"/>
        <v>0</v>
      </c>
    </row>
    <row r="361" spans="1:8" ht="13.5" thickBot="1" x14ac:dyDescent="0.25">
      <c r="A361" s="189" t="s">
        <v>157</v>
      </c>
      <c r="B361" s="158" t="s">
        <v>236</v>
      </c>
      <c r="C361" s="186">
        <f>C362+C366+C373</f>
        <v>153970000</v>
      </c>
      <c r="D361" s="187">
        <f>D362+D366+D373</f>
        <v>151640000</v>
      </c>
      <c r="E361" s="188">
        <f>E362+E366+E373</f>
        <v>0</v>
      </c>
      <c r="F361" s="159">
        <f t="shared" si="25"/>
        <v>151640000</v>
      </c>
      <c r="G361" s="160">
        <f t="shared" si="26"/>
        <v>2330000</v>
      </c>
      <c r="H361" s="161">
        <f t="shared" si="24"/>
        <v>98.486718191855559</v>
      </c>
    </row>
    <row r="362" spans="1:8" x14ac:dyDescent="0.2">
      <c r="A362" s="171" t="s">
        <v>195</v>
      </c>
      <c r="B362" s="172" t="s">
        <v>196</v>
      </c>
      <c r="C362" s="120">
        <f>SUM(C363:C365)</f>
        <v>56550000</v>
      </c>
      <c r="D362" s="168">
        <f>SUM(D363:D365)</f>
        <v>56250000</v>
      </c>
      <c r="E362" s="169">
        <f>SUM(E363:E365)</f>
        <v>0</v>
      </c>
      <c r="F362" s="47">
        <f t="shared" si="25"/>
        <v>56250000</v>
      </c>
      <c r="G362" s="47">
        <f t="shared" si="26"/>
        <v>300000</v>
      </c>
      <c r="H362" s="48">
        <f t="shared" si="24"/>
        <v>99.469496021220166</v>
      </c>
    </row>
    <row r="363" spans="1:8" x14ac:dyDescent="0.2">
      <c r="A363" s="138"/>
      <c r="B363" s="103" t="s">
        <v>207</v>
      </c>
      <c r="C363" s="190">
        <v>5850000</v>
      </c>
      <c r="D363" s="34">
        <v>5850000</v>
      </c>
      <c r="E363" s="35"/>
      <c r="F363" s="31">
        <f t="shared" si="25"/>
        <v>5850000</v>
      </c>
      <c r="G363" s="31">
        <f t="shared" si="26"/>
        <v>0</v>
      </c>
      <c r="H363" s="32">
        <f t="shared" ref="H363:H426" si="27">(C363-G363)/C363*100</f>
        <v>100</v>
      </c>
    </row>
    <row r="364" spans="1:8" x14ac:dyDescent="0.2">
      <c r="A364" s="138"/>
      <c r="B364" s="103" t="s">
        <v>237</v>
      </c>
      <c r="C364" s="50">
        <v>35100000</v>
      </c>
      <c r="D364" s="34">
        <v>34950000</v>
      </c>
      <c r="E364" s="35"/>
      <c r="F364" s="31">
        <f t="shared" si="25"/>
        <v>34950000</v>
      </c>
      <c r="G364" s="31">
        <f t="shared" si="26"/>
        <v>150000</v>
      </c>
      <c r="H364" s="32">
        <f t="shared" si="27"/>
        <v>99.572649572649567</v>
      </c>
    </row>
    <row r="365" spans="1:8" x14ac:dyDescent="0.2">
      <c r="A365" s="138"/>
      <c r="B365" s="103" t="s">
        <v>238</v>
      </c>
      <c r="C365" s="190">
        <v>15600000</v>
      </c>
      <c r="D365" s="34">
        <v>15450000</v>
      </c>
      <c r="E365" s="34"/>
      <c r="F365" s="31">
        <f t="shared" si="25"/>
        <v>15450000</v>
      </c>
      <c r="G365" s="31">
        <f t="shared" si="26"/>
        <v>150000</v>
      </c>
      <c r="H365" s="32">
        <f t="shared" si="27"/>
        <v>99.038461538461547</v>
      </c>
    </row>
    <row r="366" spans="1:8" x14ac:dyDescent="0.2">
      <c r="A366" s="111" t="s">
        <v>147</v>
      </c>
      <c r="B366" s="101" t="s">
        <v>198</v>
      </c>
      <c r="C366" s="119">
        <f>SUM(C367:C372)</f>
        <v>27500000</v>
      </c>
      <c r="D366" s="164">
        <f>SUM(D367:D372)</f>
        <v>26100000</v>
      </c>
      <c r="E366" s="165">
        <f>SUM(E367:E372)</f>
        <v>0</v>
      </c>
      <c r="F366" s="47">
        <f t="shared" si="25"/>
        <v>26100000</v>
      </c>
      <c r="G366" s="47">
        <f t="shared" si="26"/>
        <v>1400000</v>
      </c>
      <c r="H366" s="48">
        <f t="shared" si="27"/>
        <v>94.909090909090907</v>
      </c>
    </row>
    <row r="367" spans="1:8" ht="25.5" x14ac:dyDescent="0.2">
      <c r="A367" s="86"/>
      <c r="B367" s="87" t="s">
        <v>219</v>
      </c>
      <c r="C367" s="190">
        <v>1250000</v>
      </c>
      <c r="D367" s="34">
        <v>1200000</v>
      </c>
      <c r="E367" s="35"/>
      <c r="F367" s="31">
        <f t="shared" si="25"/>
        <v>1200000</v>
      </c>
      <c r="G367" s="31">
        <f t="shared" si="26"/>
        <v>50000</v>
      </c>
      <c r="H367" s="32">
        <f t="shared" si="27"/>
        <v>96</v>
      </c>
    </row>
    <row r="368" spans="1:8" x14ac:dyDescent="0.2">
      <c r="A368" s="86"/>
      <c r="B368" s="87" t="s">
        <v>200</v>
      </c>
      <c r="C368" s="190">
        <v>1500000</v>
      </c>
      <c r="D368" s="34">
        <v>1500000</v>
      </c>
      <c r="E368" s="34"/>
      <c r="F368" s="31">
        <f t="shared" si="25"/>
        <v>1500000</v>
      </c>
      <c r="G368" s="31">
        <f t="shared" si="26"/>
        <v>0</v>
      </c>
      <c r="H368" s="32">
        <f t="shared" si="27"/>
        <v>100</v>
      </c>
    </row>
    <row r="369" spans="1:8" x14ac:dyDescent="0.2">
      <c r="A369" s="86"/>
      <c r="B369" s="87" t="s">
        <v>209</v>
      </c>
      <c r="C369" s="190">
        <v>3750000</v>
      </c>
      <c r="D369" s="34">
        <v>3600000</v>
      </c>
      <c r="E369" s="35"/>
      <c r="F369" s="31">
        <f t="shared" si="25"/>
        <v>3600000</v>
      </c>
      <c r="G369" s="31">
        <f t="shared" si="26"/>
        <v>150000</v>
      </c>
      <c r="H369" s="32">
        <f t="shared" si="27"/>
        <v>96</v>
      </c>
    </row>
    <row r="370" spans="1:8" ht="25.5" x14ac:dyDescent="0.2">
      <c r="A370" s="86"/>
      <c r="B370" s="87" t="s">
        <v>226</v>
      </c>
      <c r="C370" s="190">
        <v>3750000</v>
      </c>
      <c r="D370" s="34">
        <v>3600000</v>
      </c>
      <c r="E370" s="34"/>
      <c r="F370" s="31">
        <f t="shared" si="25"/>
        <v>3600000</v>
      </c>
      <c r="G370" s="31">
        <f t="shared" si="26"/>
        <v>150000</v>
      </c>
      <c r="H370" s="32">
        <f t="shared" si="27"/>
        <v>96</v>
      </c>
    </row>
    <row r="371" spans="1:8" x14ac:dyDescent="0.2">
      <c r="A371" s="86"/>
      <c r="B371" s="87" t="s">
        <v>239</v>
      </c>
      <c r="C371" s="190">
        <v>6000000</v>
      </c>
      <c r="D371" s="34">
        <v>5200000</v>
      </c>
      <c r="E371" s="35"/>
      <c r="F371" s="31">
        <f t="shared" si="25"/>
        <v>5200000</v>
      </c>
      <c r="G371" s="31">
        <f t="shared" si="26"/>
        <v>800000</v>
      </c>
      <c r="H371" s="32">
        <f t="shared" si="27"/>
        <v>86.666666666666671</v>
      </c>
    </row>
    <row r="372" spans="1:8" x14ac:dyDescent="0.2">
      <c r="A372" s="86"/>
      <c r="B372" s="87" t="s">
        <v>240</v>
      </c>
      <c r="C372" s="190">
        <v>11250000</v>
      </c>
      <c r="D372" s="34">
        <v>11000000</v>
      </c>
      <c r="E372" s="34"/>
      <c r="F372" s="31">
        <f t="shared" si="25"/>
        <v>11000000</v>
      </c>
      <c r="G372" s="31">
        <f t="shared" si="26"/>
        <v>250000</v>
      </c>
      <c r="H372" s="32">
        <f t="shared" si="27"/>
        <v>97.777777777777771</v>
      </c>
    </row>
    <row r="373" spans="1:8" x14ac:dyDescent="0.2">
      <c r="A373" s="115" t="s">
        <v>87</v>
      </c>
      <c r="B373" s="116" t="s">
        <v>203</v>
      </c>
      <c r="C373" s="119">
        <f>SUM(C374:C375)</f>
        <v>69920000</v>
      </c>
      <c r="D373" s="164">
        <f>SUM(D374:D375)</f>
        <v>69290000</v>
      </c>
      <c r="E373" s="165">
        <f>SUM(E374:E375)</f>
        <v>0</v>
      </c>
      <c r="F373" s="47">
        <f t="shared" si="25"/>
        <v>69290000</v>
      </c>
      <c r="G373" s="47">
        <f t="shared" si="26"/>
        <v>630000</v>
      </c>
      <c r="H373" s="48">
        <f t="shared" si="27"/>
        <v>99.098970251716239</v>
      </c>
    </row>
    <row r="374" spans="1:8" x14ac:dyDescent="0.2">
      <c r="A374" s="86"/>
      <c r="B374" s="87" t="s">
        <v>241</v>
      </c>
      <c r="C374" s="190">
        <v>36000000</v>
      </c>
      <c r="D374" s="34">
        <v>35700000</v>
      </c>
      <c r="E374" s="34"/>
      <c r="F374" s="31">
        <f t="shared" si="25"/>
        <v>35700000</v>
      </c>
      <c r="G374" s="31">
        <f t="shared" si="26"/>
        <v>300000</v>
      </c>
      <c r="H374" s="32">
        <f t="shared" si="27"/>
        <v>99.166666666666671</v>
      </c>
    </row>
    <row r="375" spans="1:8" ht="13.5" thickBot="1" x14ac:dyDescent="0.25">
      <c r="A375" s="173"/>
      <c r="B375" s="174" t="s">
        <v>242</v>
      </c>
      <c r="C375" s="190">
        <v>33920000</v>
      </c>
      <c r="D375" s="37">
        <v>33590000</v>
      </c>
      <c r="E375" s="37"/>
      <c r="F375" s="39">
        <f t="shared" si="25"/>
        <v>33590000</v>
      </c>
      <c r="G375" s="39">
        <f t="shared" si="26"/>
        <v>330000</v>
      </c>
      <c r="H375" s="40">
        <f t="shared" si="27"/>
        <v>99.027122641509436</v>
      </c>
    </row>
    <row r="376" spans="1:8" ht="13.5" thickBot="1" x14ac:dyDescent="0.25">
      <c r="A376" s="189" t="s">
        <v>158</v>
      </c>
      <c r="B376" s="158" t="s">
        <v>243</v>
      </c>
      <c r="C376" s="186">
        <f>C377+C384</f>
        <v>76040000</v>
      </c>
      <c r="D376" s="187">
        <f>D377+D384</f>
        <v>32130000</v>
      </c>
      <c r="E376" s="187">
        <f>E377+E384</f>
        <v>0</v>
      </c>
      <c r="F376" s="159">
        <f t="shared" si="25"/>
        <v>32130000</v>
      </c>
      <c r="G376" s="160">
        <f t="shared" si="26"/>
        <v>43910000</v>
      </c>
      <c r="H376" s="161">
        <f t="shared" si="27"/>
        <v>42.254076801683325</v>
      </c>
    </row>
    <row r="377" spans="1:8" x14ac:dyDescent="0.2">
      <c r="A377" s="111" t="s">
        <v>147</v>
      </c>
      <c r="B377" s="101" t="s">
        <v>198</v>
      </c>
      <c r="C377" s="119">
        <f>SUM(C378:C383)</f>
        <v>45500000</v>
      </c>
      <c r="D377" s="164">
        <f>SUM(D378:D383)</f>
        <v>5000000</v>
      </c>
      <c r="E377" s="165">
        <f>SUM(E378:E383)</f>
        <v>0</v>
      </c>
      <c r="F377" s="47">
        <f t="shared" si="25"/>
        <v>5000000</v>
      </c>
      <c r="G377" s="47">
        <f t="shared" si="26"/>
        <v>40500000</v>
      </c>
      <c r="H377" s="48">
        <f t="shared" si="27"/>
        <v>10.989010989010989</v>
      </c>
    </row>
    <row r="378" spans="1:8" ht="25.5" x14ac:dyDescent="0.2">
      <c r="A378" s="138"/>
      <c r="B378" s="103" t="s">
        <v>219</v>
      </c>
      <c r="C378" s="50">
        <v>3500000</v>
      </c>
      <c r="D378" s="34"/>
      <c r="E378" s="35"/>
      <c r="F378" s="31">
        <f t="shared" si="25"/>
        <v>0</v>
      </c>
      <c r="G378" s="31">
        <f t="shared" si="26"/>
        <v>3500000</v>
      </c>
      <c r="H378" s="32">
        <f t="shared" si="27"/>
        <v>0</v>
      </c>
    </row>
    <row r="379" spans="1:8" x14ac:dyDescent="0.2">
      <c r="A379" s="138"/>
      <c r="B379" s="103" t="s">
        <v>244</v>
      </c>
      <c r="C379" s="50">
        <v>3500000</v>
      </c>
      <c r="D379" s="34"/>
      <c r="E379" s="34"/>
      <c r="F379" s="31">
        <f t="shared" si="25"/>
        <v>0</v>
      </c>
      <c r="G379" s="31">
        <f t="shared" si="26"/>
        <v>3500000</v>
      </c>
      <c r="H379" s="32">
        <f t="shared" si="27"/>
        <v>0</v>
      </c>
    </row>
    <row r="380" spans="1:8" x14ac:dyDescent="0.2">
      <c r="A380" s="138"/>
      <c r="B380" s="103" t="s">
        <v>245</v>
      </c>
      <c r="C380" s="190">
        <v>10500000</v>
      </c>
      <c r="D380" s="34">
        <v>3000000</v>
      </c>
      <c r="E380" s="35"/>
      <c r="F380" s="31">
        <f t="shared" si="25"/>
        <v>3000000</v>
      </c>
      <c r="G380" s="31">
        <f t="shared" si="26"/>
        <v>7500000</v>
      </c>
      <c r="H380" s="32">
        <f t="shared" si="27"/>
        <v>28.571428571428569</v>
      </c>
    </row>
    <row r="381" spans="1:8" ht="25.5" x14ac:dyDescent="0.2">
      <c r="A381" s="138"/>
      <c r="B381" s="103" t="s">
        <v>226</v>
      </c>
      <c r="C381" s="50">
        <v>3500000</v>
      </c>
      <c r="D381" s="192"/>
      <c r="E381" s="34"/>
      <c r="F381" s="31">
        <f t="shared" si="25"/>
        <v>0</v>
      </c>
      <c r="G381" s="31">
        <f t="shared" si="26"/>
        <v>3500000</v>
      </c>
      <c r="H381" s="32">
        <f t="shared" si="27"/>
        <v>0</v>
      </c>
    </row>
    <row r="382" spans="1:8" x14ac:dyDescent="0.2">
      <c r="A382" s="138"/>
      <c r="B382" s="103" t="s">
        <v>239</v>
      </c>
      <c r="C382" s="50">
        <v>3500000</v>
      </c>
      <c r="D382" s="34"/>
      <c r="E382" s="35"/>
      <c r="F382" s="31">
        <f t="shared" si="25"/>
        <v>0</v>
      </c>
      <c r="G382" s="31">
        <f t="shared" si="26"/>
        <v>3500000</v>
      </c>
      <c r="H382" s="32">
        <f t="shared" si="27"/>
        <v>0</v>
      </c>
    </row>
    <row r="383" spans="1:8" x14ac:dyDescent="0.2">
      <c r="A383" s="138"/>
      <c r="B383" s="103" t="s">
        <v>240</v>
      </c>
      <c r="C383" s="190">
        <v>21000000</v>
      </c>
      <c r="D383" s="34">
        <v>2000000</v>
      </c>
      <c r="E383" s="34"/>
      <c r="F383" s="31">
        <f t="shared" si="25"/>
        <v>2000000</v>
      </c>
      <c r="G383" s="31">
        <f t="shared" si="26"/>
        <v>19000000</v>
      </c>
      <c r="H383" s="32">
        <f t="shared" si="27"/>
        <v>9.5238095238095237</v>
      </c>
    </row>
    <row r="384" spans="1:8" x14ac:dyDescent="0.2">
      <c r="A384" s="111" t="s">
        <v>87</v>
      </c>
      <c r="B384" s="101" t="s">
        <v>203</v>
      </c>
      <c r="C384" s="119">
        <f>SUM(C385:C388)</f>
        <v>30540000</v>
      </c>
      <c r="D384" s="164">
        <f>SUM(D385:D388)</f>
        <v>27130000</v>
      </c>
      <c r="E384" s="165">
        <f>SUM(E385:E388)</f>
        <v>0</v>
      </c>
      <c r="F384" s="47">
        <f t="shared" si="25"/>
        <v>27130000</v>
      </c>
      <c r="G384" s="47">
        <f t="shared" si="26"/>
        <v>3410000</v>
      </c>
      <c r="H384" s="48">
        <f t="shared" si="27"/>
        <v>88.834315651604456</v>
      </c>
    </row>
    <row r="385" spans="1:8" x14ac:dyDescent="0.2">
      <c r="A385" s="138"/>
      <c r="B385" s="103" t="s">
        <v>246</v>
      </c>
      <c r="C385" s="50">
        <v>1440000</v>
      </c>
      <c r="D385" s="34">
        <v>187500</v>
      </c>
      <c r="E385" s="34"/>
      <c r="F385" s="31">
        <f t="shared" si="25"/>
        <v>187500</v>
      </c>
      <c r="G385" s="31">
        <f t="shared" si="26"/>
        <v>1252500</v>
      </c>
      <c r="H385" s="32">
        <f t="shared" si="27"/>
        <v>13.020833333333334</v>
      </c>
    </row>
    <row r="386" spans="1:8" x14ac:dyDescent="0.2">
      <c r="A386" s="138"/>
      <c r="B386" s="103" t="s">
        <v>216</v>
      </c>
      <c r="C386" s="50">
        <v>1800000</v>
      </c>
      <c r="D386" s="34"/>
      <c r="E386" s="35"/>
      <c r="F386" s="31">
        <f t="shared" si="25"/>
        <v>0</v>
      </c>
      <c r="G386" s="31">
        <f t="shared" si="26"/>
        <v>1800000</v>
      </c>
      <c r="H386" s="32">
        <f t="shared" si="27"/>
        <v>0</v>
      </c>
    </row>
    <row r="387" spans="1:8" x14ac:dyDescent="0.2">
      <c r="A387" s="138"/>
      <c r="B387" s="103" t="s">
        <v>213</v>
      </c>
      <c r="C387" s="50">
        <v>16500000</v>
      </c>
      <c r="D387" s="193">
        <v>16214500</v>
      </c>
      <c r="E387" s="194"/>
      <c r="F387" s="31">
        <f t="shared" si="25"/>
        <v>16214500</v>
      </c>
      <c r="G387" s="31">
        <f t="shared" si="26"/>
        <v>285500</v>
      </c>
      <c r="H387" s="32">
        <f t="shared" si="27"/>
        <v>98.26969696969698</v>
      </c>
    </row>
    <row r="388" spans="1:8" ht="13.5" thickBot="1" x14ac:dyDescent="0.25">
      <c r="A388" s="138"/>
      <c r="B388" s="103" t="s">
        <v>222</v>
      </c>
      <c r="C388" s="50">
        <v>10800000</v>
      </c>
      <c r="D388" s="195">
        <v>10728000</v>
      </c>
      <c r="E388" s="195"/>
      <c r="F388" s="31">
        <f t="shared" si="25"/>
        <v>10728000</v>
      </c>
      <c r="G388" s="31">
        <f t="shared" si="26"/>
        <v>72000</v>
      </c>
      <c r="H388" s="32">
        <f t="shared" si="27"/>
        <v>99.333333333333329</v>
      </c>
    </row>
    <row r="389" spans="1:8" ht="13.5" thickBot="1" x14ac:dyDescent="0.25">
      <c r="A389" s="189" t="s">
        <v>160</v>
      </c>
      <c r="B389" s="158" t="s">
        <v>247</v>
      </c>
      <c r="C389" s="186">
        <f>C390+C392+C398</f>
        <v>367825000</v>
      </c>
      <c r="D389" s="187">
        <f>D390+D392+D398</f>
        <v>288535000</v>
      </c>
      <c r="E389" s="188">
        <f>E390+E392+E398</f>
        <v>0</v>
      </c>
      <c r="F389" s="159">
        <f t="shared" si="25"/>
        <v>288535000</v>
      </c>
      <c r="G389" s="160">
        <f t="shared" si="26"/>
        <v>79290000</v>
      </c>
      <c r="H389" s="161">
        <f t="shared" si="27"/>
        <v>78.443553320193033</v>
      </c>
    </row>
    <row r="390" spans="1:8" x14ac:dyDescent="0.2">
      <c r="A390" s="171" t="s">
        <v>195</v>
      </c>
      <c r="B390" s="172" t="s">
        <v>196</v>
      </c>
      <c r="C390" s="120">
        <f>SUM(C391:C391)</f>
        <v>76400000</v>
      </c>
      <c r="D390" s="168">
        <f>SUM(D391:D391)</f>
        <v>32000000</v>
      </c>
      <c r="E390" s="169">
        <f>SUM(E391:E391)</f>
        <v>0</v>
      </c>
      <c r="F390" s="47">
        <f t="shared" si="25"/>
        <v>32000000</v>
      </c>
      <c r="G390" s="47">
        <f t="shared" si="26"/>
        <v>44400000</v>
      </c>
      <c r="H390" s="48">
        <f t="shared" si="27"/>
        <v>41.8848167539267</v>
      </c>
    </row>
    <row r="391" spans="1:8" x14ac:dyDescent="0.2">
      <c r="A391" s="138"/>
      <c r="B391" s="103" t="s">
        <v>248</v>
      </c>
      <c r="C391" s="190">
        <v>76400000</v>
      </c>
      <c r="D391" s="34">
        <v>32000000</v>
      </c>
      <c r="E391" s="196"/>
      <c r="F391" s="31">
        <f t="shared" si="25"/>
        <v>32000000</v>
      </c>
      <c r="G391" s="31">
        <f t="shared" si="26"/>
        <v>44400000</v>
      </c>
      <c r="H391" s="32">
        <f t="shared" si="27"/>
        <v>41.8848167539267</v>
      </c>
    </row>
    <row r="392" spans="1:8" x14ac:dyDescent="0.2">
      <c r="A392" s="111" t="s">
        <v>147</v>
      </c>
      <c r="B392" s="101" t="s">
        <v>198</v>
      </c>
      <c r="C392" s="119">
        <f>SUM(C393:C397)</f>
        <v>34250000</v>
      </c>
      <c r="D392" s="164">
        <f>SUM(D393:D397)</f>
        <v>11200000</v>
      </c>
      <c r="E392" s="165">
        <f>SUM(E393:E397)</f>
        <v>0</v>
      </c>
      <c r="F392" s="47">
        <f t="shared" ref="F392:F455" si="28">D392+E392</f>
        <v>11200000</v>
      </c>
      <c r="G392" s="47">
        <f t="shared" ref="G392:G455" si="29">C392-F392</f>
        <v>23050000</v>
      </c>
      <c r="H392" s="48">
        <f t="shared" si="27"/>
        <v>32.700729927007302</v>
      </c>
    </row>
    <row r="393" spans="1:8" x14ac:dyDescent="0.2">
      <c r="A393" s="138"/>
      <c r="B393" s="103" t="s">
        <v>249</v>
      </c>
      <c r="C393" s="190">
        <v>1250000</v>
      </c>
      <c r="D393" s="34">
        <v>1100000</v>
      </c>
      <c r="E393" s="197"/>
      <c r="F393" s="31">
        <f t="shared" si="28"/>
        <v>1100000</v>
      </c>
      <c r="G393" s="31">
        <f t="shared" si="29"/>
        <v>150000</v>
      </c>
      <c r="H393" s="32">
        <f t="shared" si="27"/>
        <v>88</v>
      </c>
    </row>
    <row r="394" spans="1:8" ht="25.5" x14ac:dyDescent="0.2">
      <c r="A394" s="86"/>
      <c r="B394" s="87" t="s">
        <v>250</v>
      </c>
      <c r="C394" s="190">
        <v>15000000</v>
      </c>
      <c r="D394" s="34">
        <v>9000000</v>
      </c>
      <c r="E394" s="33"/>
      <c r="F394" s="31">
        <f t="shared" si="28"/>
        <v>9000000</v>
      </c>
      <c r="G394" s="31">
        <f t="shared" si="29"/>
        <v>6000000</v>
      </c>
      <c r="H394" s="32">
        <f t="shared" si="27"/>
        <v>60</v>
      </c>
    </row>
    <row r="395" spans="1:8" x14ac:dyDescent="0.2">
      <c r="A395" s="86"/>
      <c r="B395" s="87" t="s">
        <v>251</v>
      </c>
      <c r="C395" s="190">
        <v>6000000</v>
      </c>
      <c r="D395" s="34"/>
      <c r="E395" s="196"/>
      <c r="F395" s="31">
        <f t="shared" si="28"/>
        <v>0</v>
      </c>
      <c r="G395" s="31">
        <f t="shared" si="29"/>
        <v>6000000</v>
      </c>
      <c r="H395" s="32">
        <f t="shared" si="27"/>
        <v>0</v>
      </c>
    </row>
    <row r="396" spans="1:8" x14ac:dyDescent="0.2">
      <c r="A396" s="86"/>
      <c r="B396" s="87" t="s">
        <v>227</v>
      </c>
      <c r="C396" s="190">
        <v>2000000</v>
      </c>
      <c r="D396" s="34"/>
      <c r="E396" s="196"/>
      <c r="F396" s="31">
        <f t="shared" si="28"/>
        <v>0</v>
      </c>
      <c r="G396" s="31">
        <f t="shared" si="29"/>
        <v>2000000</v>
      </c>
      <c r="H396" s="32">
        <f t="shared" si="27"/>
        <v>0</v>
      </c>
    </row>
    <row r="397" spans="1:8" ht="25.5" x14ac:dyDescent="0.2">
      <c r="A397" s="86"/>
      <c r="B397" s="87" t="s">
        <v>252</v>
      </c>
      <c r="C397" s="190">
        <v>10000000</v>
      </c>
      <c r="D397" s="198">
        <v>1100000</v>
      </c>
      <c r="E397" s="199"/>
      <c r="F397" s="31">
        <f t="shared" si="28"/>
        <v>1100000</v>
      </c>
      <c r="G397" s="31">
        <f t="shared" si="29"/>
        <v>8900000</v>
      </c>
      <c r="H397" s="32">
        <f t="shared" si="27"/>
        <v>11</v>
      </c>
    </row>
    <row r="398" spans="1:8" x14ac:dyDescent="0.2">
      <c r="A398" s="115" t="s">
        <v>87</v>
      </c>
      <c r="B398" s="116" t="s">
        <v>203</v>
      </c>
      <c r="C398" s="119">
        <f>SUM(C399:C399)</f>
        <v>257175000</v>
      </c>
      <c r="D398" s="164">
        <f>SUM(D399:D399)</f>
        <v>245335000</v>
      </c>
      <c r="E398" s="165">
        <f>SUM(E399:E399)</f>
        <v>0</v>
      </c>
      <c r="F398" s="200">
        <f t="shared" si="28"/>
        <v>245335000</v>
      </c>
      <c r="G398" s="200">
        <f t="shared" si="29"/>
        <v>11840000</v>
      </c>
      <c r="H398" s="201">
        <f t="shared" si="27"/>
        <v>95.396131039175657</v>
      </c>
    </row>
    <row r="399" spans="1:8" ht="13.5" thickBot="1" x14ac:dyDescent="0.25">
      <c r="A399" s="86"/>
      <c r="B399" s="87" t="s">
        <v>253</v>
      </c>
      <c r="C399" s="190">
        <v>257175000</v>
      </c>
      <c r="D399" s="198">
        <v>245335000</v>
      </c>
      <c r="E399" s="202"/>
      <c r="F399" s="31">
        <f t="shared" si="28"/>
        <v>245335000</v>
      </c>
      <c r="G399" s="31">
        <f t="shared" si="29"/>
        <v>11840000</v>
      </c>
      <c r="H399" s="32">
        <f t="shared" si="27"/>
        <v>95.396131039175657</v>
      </c>
    </row>
    <row r="400" spans="1:8" ht="13.5" thickBot="1" x14ac:dyDescent="0.25">
      <c r="A400" s="189" t="s">
        <v>179</v>
      </c>
      <c r="B400" s="158" t="s">
        <v>254</v>
      </c>
      <c r="C400" s="186">
        <f>C401+C403+C405+C412</f>
        <v>26750000</v>
      </c>
      <c r="D400" s="187">
        <f>D401+D403+D405+D412</f>
        <v>26636000</v>
      </c>
      <c r="E400" s="188">
        <f>E401+E403+E405+E412</f>
        <v>0</v>
      </c>
      <c r="F400" s="159">
        <f t="shared" si="28"/>
        <v>26636000</v>
      </c>
      <c r="G400" s="160">
        <f t="shared" si="29"/>
        <v>114000</v>
      </c>
      <c r="H400" s="161">
        <f t="shared" si="27"/>
        <v>99.573831775700938</v>
      </c>
    </row>
    <row r="401" spans="1:8" x14ac:dyDescent="0.2">
      <c r="A401" s="171" t="s">
        <v>70</v>
      </c>
      <c r="B401" s="172" t="s">
        <v>105</v>
      </c>
      <c r="C401" s="120">
        <f>SUM(C402:C402)</f>
        <v>700000</v>
      </c>
      <c r="D401" s="168">
        <f>SUM(D402:D402)</f>
        <v>700000</v>
      </c>
      <c r="E401" s="169">
        <f>SUM(E402:E402)</f>
        <v>0</v>
      </c>
      <c r="F401" s="47">
        <f t="shared" si="28"/>
        <v>700000</v>
      </c>
      <c r="G401" s="47">
        <f t="shared" si="29"/>
        <v>0</v>
      </c>
      <c r="H401" s="48">
        <f t="shared" si="27"/>
        <v>100</v>
      </c>
    </row>
    <row r="402" spans="1:8" x14ac:dyDescent="0.2">
      <c r="A402" s="86"/>
      <c r="B402" s="87" t="s">
        <v>255</v>
      </c>
      <c r="C402" s="190">
        <v>700000</v>
      </c>
      <c r="D402" s="198">
        <v>700000</v>
      </c>
      <c r="E402" s="203"/>
      <c r="F402" s="31">
        <f t="shared" si="28"/>
        <v>700000</v>
      </c>
      <c r="G402" s="31">
        <f t="shared" si="29"/>
        <v>0</v>
      </c>
      <c r="H402" s="32">
        <f t="shared" si="27"/>
        <v>100</v>
      </c>
    </row>
    <row r="403" spans="1:8" x14ac:dyDescent="0.2">
      <c r="A403" s="115" t="s">
        <v>195</v>
      </c>
      <c r="B403" s="116" t="s">
        <v>196</v>
      </c>
      <c r="C403" s="119">
        <f>C404</f>
        <v>4050000</v>
      </c>
      <c r="D403" s="164">
        <f>D404</f>
        <v>3975000</v>
      </c>
      <c r="E403" s="165">
        <f>E404</f>
        <v>0</v>
      </c>
      <c r="F403" s="47">
        <f t="shared" si="28"/>
        <v>3975000</v>
      </c>
      <c r="G403" s="47">
        <f t="shared" si="29"/>
        <v>75000</v>
      </c>
      <c r="H403" s="48">
        <f t="shared" si="27"/>
        <v>98.148148148148152</v>
      </c>
    </row>
    <row r="404" spans="1:8" x14ac:dyDescent="0.2">
      <c r="A404" s="86"/>
      <c r="B404" s="87" t="s">
        <v>256</v>
      </c>
      <c r="C404" s="190">
        <v>4050000</v>
      </c>
      <c r="D404" s="198">
        <v>3975000</v>
      </c>
      <c r="E404" s="203"/>
      <c r="F404" s="31">
        <f t="shared" si="28"/>
        <v>3975000</v>
      </c>
      <c r="G404" s="31">
        <f t="shared" si="29"/>
        <v>75000</v>
      </c>
      <c r="H404" s="32">
        <f t="shared" si="27"/>
        <v>98.148148148148152</v>
      </c>
    </row>
    <row r="405" spans="1:8" x14ac:dyDescent="0.2">
      <c r="A405" s="115" t="s">
        <v>147</v>
      </c>
      <c r="B405" s="116" t="s">
        <v>198</v>
      </c>
      <c r="C405" s="119">
        <f>SUM(C406:C411)</f>
        <v>6000000</v>
      </c>
      <c r="D405" s="164">
        <f>SUM(D406:D411)</f>
        <v>6000000</v>
      </c>
      <c r="E405" s="165">
        <f>SUM(E406:E411)</f>
        <v>0</v>
      </c>
      <c r="F405" s="47">
        <f t="shared" si="28"/>
        <v>6000000</v>
      </c>
      <c r="G405" s="47">
        <f t="shared" si="29"/>
        <v>0</v>
      </c>
      <c r="H405" s="48">
        <f t="shared" si="27"/>
        <v>100</v>
      </c>
    </row>
    <row r="406" spans="1:8" x14ac:dyDescent="0.2">
      <c r="A406" s="86"/>
      <c r="B406" s="87" t="s">
        <v>249</v>
      </c>
      <c r="C406" s="50">
        <v>1000000</v>
      </c>
      <c r="D406" s="198">
        <v>1000000</v>
      </c>
      <c r="E406" s="202"/>
      <c r="F406" s="31">
        <f t="shared" si="28"/>
        <v>1000000</v>
      </c>
      <c r="G406" s="31">
        <f t="shared" si="29"/>
        <v>0</v>
      </c>
      <c r="H406" s="32">
        <f t="shared" si="27"/>
        <v>100</v>
      </c>
    </row>
    <row r="407" spans="1:8" x14ac:dyDescent="0.2">
      <c r="A407" s="86"/>
      <c r="B407" s="87" t="s">
        <v>257</v>
      </c>
      <c r="C407" s="50">
        <v>1000000</v>
      </c>
      <c r="D407" s="198">
        <v>1000000</v>
      </c>
      <c r="E407" s="202"/>
      <c r="F407" s="31">
        <f t="shared" si="28"/>
        <v>1000000</v>
      </c>
      <c r="G407" s="31">
        <f t="shared" si="29"/>
        <v>0</v>
      </c>
      <c r="H407" s="32">
        <f t="shared" si="27"/>
        <v>100</v>
      </c>
    </row>
    <row r="408" spans="1:8" x14ac:dyDescent="0.2">
      <c r="A408" s="86"/>
      <c r="B408" s="87" t="s">
        <v>232</v>
      </c>
      <c r="C408" s="50">
        <v>1000000</v>
      </c>
      <c r="D408" s="198">
        <v>1000000</v>
      </c>
      <c r="E408" s="202"/>
      <c r="F408" s="31">
        <f t="shared" si="28"/>
        <v>1000000</v>
      </c>
      <c r="G408" s="31">
        <f t="shared" si="29"/>
        <v>0</v>
      </c>
      <c r="H408" s="32">
        <f t="shared" si="27"/>
        <v>100</v>
      </c>
    </row>
    <row r="409" spans="1:8" x14ac:dyDescent="0.2">
      <c r="A409" s="86"/>
      <c r="B409" s="87" t="s">
        <v>258</v>
      </c>
      <c r="C409" s="50">
        <v>1000000</v>
      </c>
      <c r="D409" s="198">
        <v>1000000</v>
      </c>
      <c r="E409" s="202"/>
      <c r="F409" s="31">
        <f t="shared" si="28"/>
        <v>1000000</v>
      </c>
      <c r="G409" s="31">
        <f t="shared" si="29"/>
        <v>0</v>
      </c>
      <c r="H409" s="32">
        <f t="shared" si="27"/>
        <v>100</v>
      </c>
    </row>
    <row r="410" spans="1:8" s="49" customFormat="1" x14ac:dyDescent="0.2">
      <c r="A410" s="86"/>
      <c r="B410" s="87" t="s">
        <v>259</v>
      </c>
      <c r="C410" s="50">
        <v>1000000</v>
      </c>
      <c r="D410" s="198">
        <v>1000000</v>
      </c>
      <c r="E410" s="202"/>
      <c r="F410" s="31">
        <f t="shared" si="28"/>
        <v>1000000</v>
      </c>
      <c r="G410" s="31">
        <f t="shared" si="29"/>
        <v>0</v>
      </c>
      <c r="H410" s="32">
        <f t="shared" si="27"/>
        <v>100</v>
      </c>
    </row>
    <row r="411" spans="1:8" s="49" customFormat="1" x14ac:dyDescent="0.2">
      <c r="A411" s="86"/>
      <c r="B411" s="87" t="s">
        <v>260</v>
      </c>
      <c r="C411" s="50">
        <v>1000000</v>
      </c>
      <c r="D411" s="198">
        <v>1000000</v>
      </c>
      <c r="E411" s="202"/>
      <c r="F411" s="31">
        <f t="shared" si="28"/>
        <v>1000000</v>
      </c>
      <c r="G411" s="31">
        <f t="shared" si="29"/>
        <v>0</v>
      </c>
      <c r="H411" s="32">
        <f t="shared" si="27"/>
        <v>100</v>
      </c>
    </row>
    <row r="412" spans="1:8" x14ac:dyDescent="0.2">
      <c r="A412" s="115" t="s">
        <v>87</v>
      </c>
      <c r="B412" s="116" t="s">
        <v>203</v>
      </c>
      <c r="C412" s="119">
        <f>SUM(C413:C413)</f>
        <v>16000000</v>
      </c>
      <c r="D412" s="164">
        <f>SUM(D413:D413)</f>
        <v>15961000</v>
      </c>
      <c r="E412" s="165">
        <f>SUM(E413:E413)</f>
        <v>0</v>
      </c>
      <c r="F412" s="47">
        <f t="shared" si="28"/>
        <v>15961000</v>
      </c>
      <c r="G412" s="47">
        <f t="shared" si="29"/>
        <v>39000</v>
      </c>
      <c r="H412" s="48">
        <f t="shared" si="27"/>
        <v>99.756250000000009</v>
      </c>
    </row>
    <row r="413" spans="1:8" ht="13.5" thickBot="1" x14ac:dyDescent="0.25">
      <c r="A413" s="156"/>
      <c r="B413" s="151" t="s">
        <v>261</v>
      </c>
      <c r="C413" s="50">
        <v>16000000</v>
      </c>
      <c r="D413" s="204">
        <v>15961000</v>
      </c>
      <c r="E413" s="205"/>
      <c r="F413" s="39">
        <f t="shared" si="28"/>
        <v>15961000</v>
      </c>
      <c r="G413" s="39">
        <f t="shared" si="29"/>
        <v>39000</v>
      </c>
      <c r="H413" s="40">
        <f t="shared" si="27"/>
        <v>99.756250000000009</v>
      </c>
    </row>
    <row r="414" spans="1:8" ht="13.5" thickBot="1" x14ac:dyDescent="0.25">
      <c r="A414" s="189" t="s">
        <v>181</v>
      </c>
      <c r="B414" s="158" t="s">
        <v>262</v>
      </c>
      <c r="C414" s="186">
        <f>C415+C417+C419+C427</f>
        <v>17584000</v>
      </c>
      <c r="D414" s="187">
        <f>D415+D417+D419+D427</f>
        <v>17078000</v>
      </c>
      <c r="E414" s="188">
        <f>E415+E417+E419+E427</f>
        <v>0</v>
      </c>
      <c r="F414" s="159">
        <f t="shared" si="28"/>
        <v>17078000</v>
      </c>
      <c r="G414" s="160">
        <f t="shared" si="29"/>
        <v>506000</v>
      </c>
      <c r="H414" s="160">
        <f t="shared" si="27"/>
        <v>97.122383985441303</v>
      </c>
    </row>
    <row r="415" spans="1:8" x14ac:dyDescent="0.2">
      <c r="A415" s="146" t="s">
        <v>70</v>
      </c>
      <c r="B415" s="147" t="s">
        <v>105</v>
      </c>
      <c r="C415" s="120">
        <f>SUM(C416:C416)</f>
        <v>884000</v>
      </c>
      <c r="D415" s="168">
        <f>SUM(D416:D416)</f>
        <v>408000</v>
      </c>
      <c r="E415" s="169">
        <f>SUM(E416:E416)</f>
        <v>0</v>
      </c>
      <c r="F415" s="47">
        <f t="shared" si="28"/>
        <v>408000</v>
      </c>
      <c r="G415" s="47">
        <f t="shared" si="29"/>
        <v>476000</v>
      </c>
      <c r="H415" s="48">
        <f t="shared" si="27"/>
        <v>46.153846153846153</v>
      </c>
    </row>
    <row r="416" spans="1:8" s="49" customFormat="1" x14ac:dyDescent="0.2">
      <c r="A416" s="86"/>
      <c r="B416" s="87" t="s">
        <v>263</v>
      </c>
      <c r="C416" s="50">
        <v>884000</v>
      </c>
      <c r="D416" s="198">
        <v>408000</v>
      </c>
      <c r="E416" s="198"/>
      <c r="F416" s="31">
        <f t="shared" si="28"/>
        <v>408000</v>
      </c>
      <c r="G416" s="31">
        <f t="shared" si="29"/>
        <v>476000</v>
      </c>
      <c r="H416" s="32">
        <f t="shared" si="27"/>
        <v>46.153846153846153</v>
      </c>
    </row>
    <row r="417" spans="1:8" x14ac:dyDescent="0.2">
      <c r="A417" s="115" t="s">
        <v>195</v>
      </c>
      <c r="B417" s="116" t="s">
        <v>196</v>
      </c>
      <c r="C417" s="119">
        <f>C418</f>
        <v>2550000</v>
      </c>
      <c r="D417" s="164">
        <f>D418</f>
        <v>2550000</v>
      </c>
      <c r="E417" s="165">
        <f>E418</f>
        <v>0</v>
      </c>
      <c r="F417" s="47">
        <f t="shared" si="28"/>
        <v>2550000</v>
      </c>
      <c r="G417" s="47">
        <f t="shared" si="29"/>
        <v>0</v>
      </c>
      <c r="H417" s="48">
        <f t="shared" si="27"/>
        <v>100</v>
      </c>
    </row>
    <row r="418" spans="1:8" x14ac:dyDescent="0.2">
      <c r="A418" s="86"/>
      <c r="B418" s="87" t="s">
        <v>264</v>
      </c>
      <c r="C418" s="50">
        <v>2550000</v>
      </c>
      <c r="D418" s="198">
        <v>2550000</v>
      </c>
      <c r="E418" s="203"/>
      <c r="F418" s="31">
        <f t="shared" si="28"/>
        <v>2550000</v>
      </c>
      <c r="G418" s="31">
        <f t="shared" si="29"/>
        <v>0</v>
      </c>
      <c r="H418" s="32">
        <f t="shared" si="27"/>
        <v>100</v>
      </c>
    </row>
    <row r="419" spans="1:8" x14ac:dyDescent="0.2">
      <c r="A419" s="115" t="s">
        <v>147</v>
      </c>
      <c r="B419" s="116" t="s">
        <v>198</v>
      </c>
      <c r="C419" s="119">
        <f>SUM(C420:C426)</f>
        <v>6500000</v>
      </c>
      <c r="D419" s="164">
        <f>SUM(D420:D426)</f>
        <v>6500000</v>
      </c>
      <c r="E419" s="165">
        <f>SUM(E420:E426)</f>
        <v>0</v>
      </c>
      <c r="F419" s="47">
        <f t="shared" si="28"/>
        <v>6500000</v>
      </c>
      <c r="G419" s="47">
        <f t="shared" si="29"/>
        <v>0</v>
      </c>
      <c r="H419" s="48">
        <f t="shared" si="27"/>
        <v>100</v>
      </c>
    </row>
    <row r="420" spans="1:8" x14ac:dyDescent="0.2">
      <c r="A420" s="86"/>
      <c r="B420" s="87" t="s">
        <v>249</v>
      </c>
      <c r="C420" s="50">
        <v>500000</v>
      </c>
      <c r="D420" s="198">
        <v>500000</v>
      </c>
      <c r="E420" s="202"/>
      <c r="F420" s="31">
        <f t="shared" si="28"/>
        <v>500000</v>
      </c>
      <c r="G420" s="31">
        <f t="shared" si="29"/>
        <v>0</v>
      </c>
      <c r="H420" s="32">
        <f t="shared" si="27"/>
        <v>100</v>
      </c>
    </row>
    <row r="421" spans="1:8" x14ac:dyDescent="0.2">
      <c r="A421" s="86"/>
      <c r="B421" s="87" t="s">
        <v>257</v>
      </c>
      <c r="C421" s="50">
        <v>1000000</v>
      </c>
      <c r="D421" s="198">
        <v>1000000</v>
      </c>
      <c r="E421" s="202"/>
      <c r="F421" s="31">
        <f t="shared" si="28"/>
        <v>1000000</v>
      </c>
      <c r="G421" s="31">
        <f t="shared" si="29"/>
        <v>0</v>
      </c>
      <c r="H421" s="32">
        <f t="shared" si="27"/>
        <v>100</v>
      </c>
    </row>
    <row r="422" spans="1:8" x14ac:dyDescent="0.2">
      <c r="A422" s="86"/>
      <c r="B422" s="87" t="s">
        <v>209</v>
      </c>
      <c r="C422" s="50">
        <v>1000000</v>
      </c>
      <c r="D422" s="198">
        <v>1000000</v>
      </c>
      <c r="E422" s="202"/>
      <c r="F422" s="31">
        <f t="shared" si="28"/>
        <v>1000000</v>
      </c>
      <c r="G422" s="31">
        <f t="shared" si="29"/>
        <v>0</v>
      </c>
      <c r="H422" s="32">
        <f t="shared" si="27"/>
        <v>100</v>
      </c>
    </row>
    <row r="423" spans="1:8" s="49" customFormat="1" x14ac:dyDescent="0.2">
      <c r="A423" s="86"/>
      <c r="B423" s="87" t="s">
        <v>265</v>
      </c>
      <c r="C423" s="50">
        <v>1000000</v>
      </c>
      <c r="D423" s="198">
        <v>1000000</v>
      </c>
      <c r="E423" s="202"/>
      <c r="F423" s="31">
        <f t="shared" si="28"/>
        <v>1000000</v>
      </c>
      <c r="G423" s="31">
        <f t="shared" si="29"/>
        <v>0</v>
      </c>
      <c r="H423" s="32">
        <f t="shared" si="27"/>
        <v>100</v>
      </c>
    </row>
    <row r="424" spans="1:8" x14ac:dyDescent="0.2">
      <c r="A424" s="86"/>
      <c r="B424" s="87" t="s">
        <v>251</v>
      </c>
      <c r="C424" s="50">
        <v>1000000</v>
      </c>
      <c r="D424" s="198">
        <v>1000000</v>
      </c>
      <c r="E424" s="202"/>
      <c r="F424" s="31">
        <f t="shared" si="28"/>
        <v>1000000</v>
      </c>
      <c r="G424" s="31">
        <f t="shared" si="29"/>
        <v>0</v>
      </c>
      <c r="H424" s="32">
        <f t="shared" si="27"/>
        <v>100</v>
      </c>
    </row>
    <row r="425" spans="1:8" x14ac:dyDescent="0.2">
      <c r="A425" s="86"/>
      <c r="B425" s="87" t="s">
        <v>239</v>
      </c>
      <c r="C425" s="50">
        <v>1000000</v>
      </c>
      <c r="D425" s="198">
        <v>1000000</v>
      </c>
      <c r="E425" s="203"/>
      <c r="F425" s="31">
        <f t="shared" si="28"/>
        <v>1000000</v>
      </c>
      <c r="G425" s="31">
        <f t="shared" si="29"/>
        <v>0</v>
      </c>
      <c r="H425" s="32">
        <f t="shared" si="27"/>
        <v>100</v>
      </c>
    </row>
    <row r="426" spans="1:8" x14ac:dyDescent="0.2">
      <c r="A426" s="86"/>
      <c r="B426" s="87" t="s">
        <v>212</v>
      </c>
      <c r="C426" s="50">
        <v>1000000</v>
      </c>
      <c r="D426" s="198">
        <v>1000000</v>
      </c>
      <c r="E426" s="202"/>
      <c r="F426" s="31">
        <f t="shared" si="28"/>
        <v>1000000</v>
      </c>
      <c r="G426" s="31">
        <f t="shared" si="29"/>
        <v>0</v>
      </c>
      <c r="H426" s="32">
        <f t="shared" si="27"/>
        <v>100</v>
      </c>
    </row>
    <row r="427" spans="1:8" x14ac:dyDescent="0.2">
      <c r="A427" s="115" t="s">
        <v>87</v>
      </c>
      <c r="B427" s="116" t="s">
        <v>203</v>
      </c>
      <c r="C427" s="119">
        <f>SUM(C428:C428)</f>
        <v>7650000</v>
      </c>
      <c r="D427" s="164">
        <f>SUM(D428:D428)</f>
        <v>7620000</v>
      </c>
      <c r="E427" s="165">
        <f>SUM(E428:E428)</f>
        <v>0</v>
      </c>
      <c r="F427" s="47">
        <f t="shared" si="28"/>
        <v>7620000</v>
      </c>
      <c r="G427" s="47">
        <f t="shared" si="29"/>
        <v>30000</v>
      </c>
      <c r="H427" s="48">
        <f t="shared" ref="H427:H481" si="30">(C427-G427)/C427*100</f>
        <v>99.607843137254903</v>
      </c>
    </row>
    <row r="428" spans="1:8" s="49" customFormat="1" ht="13.5" thickBot="1" x14ac:dyDescent="0.25">
      <c r="A428" s="156"/>
      <c r="B428" s="151" t="s">
        <v>266</v>
      </c>
      <c r="C428" s="50">
        <v>7650000</v>
      </c>
      <c r="D428" s="204">
        <v>7620000</v>
      </c>
      <c r="E428" s="206"/>
      <c r="F428" s="39">
        <f t="shared" si="28"/>
        <v>7620000</v>
      </c>
      <c r="G428" s="39">
        <f t="shared" si="29"/>
        <v>30000</v>
      </c>
      <c r="H428" s="40">
        <f t="shared" si="30"/>
        <v>99.607843137254903</v>
      </c>
    </row>
    <row r="429" spans="1:8" ht="13.5" thickBot="1" x14ac:dyDescent="0.25">
      <c r="A429" s="189" t="s">
        <v>184</v>
      </c>
      <c r="B429" s="158" t="s">
        <v>267</v>
      </c>
      <c r="C429" s="186">
        <f>C430+C433+C435+C443</f>
        <v>5744000</v>
      </c>
      <c r="D429" s="187">
        <f>D430+D433+D435+D443</f>
        <v>4550000</v>
      </c>
      <c r="E429" s="188">
        <f>E430+E433+E435+E443</f>
        <v>0</v>
      </c>
      <c r="F429" s="159">
        <f t="shared" si="28"/>
        <v>4550000</v>
      </c>
      <c r="G429" s="160">
        <f t="shared" si="29"/>
        <v>1194000</v>
      </c>
      <c r="H429" s="161">
        <f t="shared" si="30"/>
        <v>79.213091922005574</v>
      </c>
    </row>
    <row r="430" spans="1:8" x14ac:dyDescent="0.2">
      <c r="A430" s="171" t="s">
        <v>70</v>
      </c>
      <c r="B430" s="172" t="s">
        <v>105</v>
      </c>
      <c r="C430" s="120">
        <f>SUM(C431:C432)</f>
        <v>114000</v>
      </c>
      <c r="D430" s="168">
        <f>SUM(D431:D432)</f>
        <v>0</v>
      </c>
      <c r="E430" s="169">
        <f>SUM(E431:E432)</f>
        <v>0</v>
      </c>
      <c r="F430" s="47">
        <f t="shared" si="28"/>
        <v>0</v>
      </c>
      <c r="G430" s="47">
        <f t="shared" si="29"/>
        <v>114000</v>
      </c>
      <c r="H430" s="48">
        <f t="shared" si="30"/>
        <v>0</v>
      </c>
    </row>
    <row r="431" spans="1:8" x14ac:dyDescent="0.2">
      <c r="A431" s="138"/>
      <c r="B431" s="103" t="s">
        <v>268</v>
      </c>
      <c r="C431" s="50">
        <v>60000</v>
      </c>
      <c r="D431" s="198"/>
      <c r="E431" s="203"/>
      <c r="F431" s="31">
        <f t="shared" si="28"/>
        <v>0</v>
      </c>
      <c r="G431" s="31">
        <f t="shared" si="29"/>
        <v>60000</v>
      </c>
      <c r="H431" s="32">
        <f t="shared" si="30"/>
        <v>0</v>
      </c>
    </row>
    <row r="432" spans="1:8" x14ac:dyDescent="0.2">
      <c r="A432" s="138"/>
      <c r="B432" s="103" t="s">
        <v>263</v>
      </c>
      <c r="C432" s="50">
        <v>54000</v>
      </c>
      <c r="D432" s="198"/>
      <c r="E432" s="203"/>
      <c r="F432" s="31">
        <f t="shared" si="28"/>
        <v>0</v>
      </c>
      <c r="G432" s="31">
        <f t="shared" si="29"/>
        <v>54000</v>
      </c>
      <c r="H432" s="32">
        <f t="shared" si="30"/>
        <v>0</v>
      </c>
    </row>
    <row r="433" spans="1:8" x14ac:dyDescent="0.2">
      <c r="A433" s="111" t="s">
        <v>195</v>
      </c>
      <c r="B433" s="101" t="s">
        <v>196</v>
      </c>
      <c r="C433" s="119">
        <f>C434</f>
        <v>675000</v>
      </c>
      <c r="D433" s="164">
        <f>D434</f>
        <v>0</v>
      </c>
      <c r="E433" s="165">
        <f>E434</f>
        <v>0</v>
      </c>
      <c r="F433" s="47">
        <f t="shared" si="28"/>
        <v>0</v>
      </c>
      <c r="G433" s="47">
        <f t="shared" si="29"/>
        <v>675000</v>
      </c>
      <c r="H433" s="48">
        <f t="shared" si="30"/>
        <v>0</v>
      </c>
    </row>
    <row r="434" spans="1:8" x14ac:dyDescent="0.2">
      <c r="A434" s="138"/>
      <c r="B434" s="103" t="s">
        <v>269</v>
      </c>
      <c r="C434" s="50">
        <v>675000</v>
      </c>
      <c r="D434" s="198"/>
      <c r="E434" s="203"/>
      <c r="F434" s="31">
        <f t="shared" si="28"/>
        <v>0</v>
      </c>
      <c r="G434" s="31">
        <f t="shared" si="29"/>
        <v>675000</v>
      </c>
      <c r="H434" s="32">
        <f t="shared" si="30"/>
        <v>0</v>
      </c>
    </row>
    <row r="435" spans="1:8" x14ac:dyDescent="0.2">
      <c r="A435" s="111" t="s">
        <v>147</v>
      </c>
      <c r="B435" s="101" t="s">
        <v>198</v>
      </c>
      <c r="C435" s="119">
        <f>SUM(C436:C442)</f>
        <v>2750000</v>
      </c>
      <c r="D435" s="164">
        <f>SUM(D436:D442)</f>
        <v>2750000</v>
      </c>
      <c r="E435" s="165">
        <f>SUM(E436:E442)</f>
        <v>0</v>
      </c>
      <c r="F435" s="47">
        <f t="shared" si="28"/>
        <v>2750000</v>
      </c>
      <c r="G435" s="47">
        <f t="shared" si="29"/>
        <v>0</v>
      </c>
      <c r="H435" s="48">
        <f t="shared" si="30"/>
        <v>100</v>
      </c>
    </row>
    <row r="436" spans="1:8" x14ac:dyDescent="0.2">
      <c r="A436" s="138"/>
      <c r="B436" s="103" t="s">
        <v>270</v>
      </c>
      <c r="C436" s="50">
        <v>500000</v>
      </c>
      <c r="D436" s="50">
        <v>500000</v>
      </c>
      <c r="E436" s="50"/>
      <c r="F436" s="31">
        <f t="shared" si="28"/>
        <v>500000</v>
      </c>
      <c r="G436" s="31">
        <f t="shared" si="29"/>
        <v>0</v>
      </c>
      <c r="H436" s="32">
        <f t="shared" si="30"/>
        <v>100</v>
      </c>
    </row>
    <row r="437" spans="1:8" x14ac:dyDescent="0.2">
      <c r="A437" s="138"/>
      <c r="B437" s="103" t="s">
        <v>257</v>
      </c>
      <c r="C437" s="50">
        <v>500000</v>
      </c>
      <c r="D437" s="50">
        <v>500000</v>
      </c>
      <c r="E437" s="50"/>
      <c r="F437" s="31">
        <f t="shared" si="28"/>
        <v>500000</v>
      </c>
      <c r="G437" s="31">
        <f t="shared" si="29"/>
        <v>0</v>
      </c>
      <c r="H437" s="32">
        <f t="shared" si="30"/>
        <v>100</v>
      </c>
    </row>
    <row r="438" spans="1:8" x14ac:dyDescent="0.2">
      <c r="A438" s="138"/>
      <c r="B438" s="103" t="s">
        <v>271</v>
      </c>
      <c r="C438" s="50">
        <v>500000</v>
      </c>
      <c r="D438" s="50">
        <v>500000</v>
      </c>
      <c r="E438" s="50"/>
      <c r="F438" s="31">
        <f t="shared" si="28"/>
        <v>500000</v>
      </c>
      <c r="G438" s="31">
        <f t="shared" si="29"/>
        <v>0</v>
      </c>
      <c r="H438" s="32">
        <f t="shared" si="30"/>
        <v>100</v>
      </c>
    </row>
    <row r="439" spans="1:8" x14ac:dyDescent="0.2">
      <c r="A439" s="138"/>
      <c r="B439" s="103" t="s">
        <v>272</v>
      </c>
      <c r="C439" s="50">
        <v>500000</v>
      </c>
      <c r="D439" s="50">
        <v>500000</v>
      </c>
      <c r="E439" s="50"/>
      <c r="F439" s="31">
        <f t="shared" si="28"/>
        <v>500000</v>
      </c>
      <c r="G439" s="31">
        <f t="shared" si="29"/>
        <v>0</v>
      </c>
      <c r="H439" s="32">
        <f t="shared" si="30"/>
        <v>100</v>
      </c>
    </row>
    <row r="440" spans="1:8" x14ac:dyDescent="0.2">
      <c r="A440" s="138"/>
      <c r="B440" s="103" t="s">
        <v>273</v>
      </c>
      <c r="C440" s="50">
        <v>250000</v>
      </c>
      <c r="D440" s="50">
        <v>250000</v>
      </c>
      <c r="E440" s="50"/>
      <c r="F440" s="31">
        <f t="shared" si="28"/>
        <v>250000</v>
      </c>
      <c r="G440" s="31">
        <f t="shared" si="29"/>
        <v>0</v>
      </c>
      <c r="H440" s="32">
        <f t="shared" si="30"/>
        <v>100</v>
      </c>
    </row>
    <row r="441" spans="1:8" x14ac:dyDescent="0.2">
      <c r="A441" s="138"/>
      <c r="B441" s="103" t="s">
        <v>274</v>
      </c>
      <c r="C441" s="50">
        <v>250000</v>
      </c>
      <c r="D441" s="50">
        <v>250000</v>
      </c>
      <c r="E441" s="50"/>
      <c r="F441" s="31">
        <f t="shared" si="28"/>
        <v>250000</v>
      </c>
      <c r="G441" s="31">
        <f t="shared" si="29"/>
        <v>0</v>
      </c>
      <c r="H441" s="32">
        <f t="shared" si="30"/>
        <v>100</v>
      </c>
    </row>
    <row r="442" spans="1:8" x14ac:dyDescent="0.2">
      <c r="A442" s="138"/>
      <c r="B442" s="103" t="s">
        <v>240</v>
      </c>
      <c r="C442" s="50">
        <v>250000</v>
      </c>
      <c r="D442" s="50">
        <v>250000</v>
      </c>
      <c r="E442" s="50"/>
      <c r="F442" s="31">
        <f t="shared" si="28"/>
        <v>250000</v>
      </c>
      <c r="G442" s="31">
        <f t="shared" si="29"/>
        <v>0</v>
      </c>
      <c r="H442" s="32">
        <f t="shared" si="30"/>
        <v>100</v>
      </c>
    </row>
    <row r="443" spans="1:8" x14ac:dyDescent="0.2">
      <c r="A443" s="111" t="s">
        <v>87</v>
      </c>
      <c r="B443" s="101" t="s">
        <v>203</v>
      </c>
      <c r="C443" s="119">
        <f>SUM(C444:C446)</f>
        <v>2205000</v>
      </c>
      <c r="D443" s="164">
        <f>SUM(D444:D446)</f>
        <v>1800000</v>
      </c>
      <c r="E443" s="165">
        <f>SUM(E444:E446)</f>
        <v>0</v>
      </c>
      <c r="F443" s="47">
        <f t="shared" si="28"/>
        <v>1800000</v>
      </c>
      <c r="G443" s="47">
        <f t="shared" si="29"/>
        <v>405000</v>
      </c>
      <c r="H443" s="48">
        <f t="shared" si="30"/>
        <v>81.632653061224488</v>
      </c>
    </row>
    <row r="444" spans="1:8" x14ac:dyDescent="0.2">
      <c r="A444" s="138"/>
      <c r="B444" s="103" t="s">
        <v>275</v>
      </c>
      <c r="C444" s="50">
        <v>60000</v>
      </c>
      <c r="D444" s="198"/>
      <c r="E444" s="203"/>
      <c r="F444" s="31">
        <f t="shared" si="28"/>
        <v>0</v>
      </c>
      <c r="G444" s="31">
        <f t="shared" si="29"/>
        <v>60000</v>
      </c>
      <c r="H444" s="32">
        <f t="shared" si="30"/>
        <v>0</v>
      </c>
    </row>
    <row r="445" spans="1:8" x14ac:dyDescent="0.2">
      <c r="A445" s="138"/>
      <c r="B445" s="103" t="s">
        <v>276</v>
      </c>
      <c r="C445" s="50">
        <v>120000</v>
      </c>
      <c r="D445" s="198"/>
      <c r="E445" s="203"/>
      <c r="F445" s="31">
        <f t="shared" si="28"/>
        <v>0</v>
      </c>
      <c r="G445" s="31">
        <f t="shared" si="29"/>
        <v>120000</v>
      </c>
      <c r="H445" s="32">
        <f t="shared" si="30"/>
        <v>0</v>
      </c>
    </row>
    <row r="446" spans="1:8" ht="13.5" thickBot="1" x14ac:dyDescent="0.25">
      <c r="A446" s="173"/>
      <c r="B446" s="174" t="s">
        <v>266</v>
      </c>
      <c r="C446" s="50">
        <v>2025000</v>
      </c>
      <c r="D446" s="204">
        <v>1800000</v>
      </c>
      <c r="E446" s="204"/>
      <c r="F446" s="39">
        <f t="shared" si="28"/>
        <v>1800000</v>
      </c>
      <c r="G446" s="39">
        <f t="shared" si="29"/>
        <v>225000</v>
      </c>
      <c r="H446" s="40">
        <f t="shared" si="30"/>
        <v>88.888888888888886</v>
      </c>
    </row>
    <row r="447" spans="1:8" ht="13.5" thickBot="1" x14ac:dyDescent="0.25">
      <c r="A447" s="189" t="s">
        <v>189</v>
      </c>
      <c r="B447" s="158" t="s">
        <v>277</v>
      </c>
      <c r="C447" s="186">
        <f>C448+C450+C457</f>
        <v>59215000</v>
      </c>
      <c r="D447" s="187">
        <f>D448+D450+D457</f>
        <v>50960000</v>
      </c>
      <c r="E447" s="188">
        <f>E448+E450+E457</f>
        <v>0</v>
      </c>
      <c r="F447" s="159">
        <f t="shared" si="28"/>
        <v>50960000</v>
      </c>
      <c r="G447" s="160">
        <f t="shared" si="29"/>
        <v>8255000</v>
      </c>
      <c r="H447" s="161">
        <f t="shared" si="30"/>
        <v>86.059275521405056</v>
      </c>
    </row>
    <row r="448" spans="1:8" x14ac:dyDescent="0.2">
      <c r="A448" s="171" t="s">
        <v>195</v>
      </c>
      <c r="B448" s="172" t="s">
        <v>196</v>
      </c>
      <c r="C448" s="120">
        <f>SUM(C449:C449)</f>
        <v>12375000</v>
      </c>
      <c r="D448" s="168">
        <f>SUM(D449:D449)</f>
        <v>12375000</v>
      </c>
      <c r="E448" s="169">
        <f>SUM(E449:E449)</f>
        <v>0</v>
      </c>
      <c r="F448" s="47">
        <f t="shared" si="28"/>
        <v>12375000</v>
      </c>
      <c r="G448" s="47">
        <f t="shared" si="29"/>
        <v>0</v>
      </c>
      <c r="H448" s="48">
        <f t="shared" si="30"/>
        <v>100</v>
      </c>
    </row>
    <row r="449" spans="1:8" x14ac:dyDescent="0.2">
      <c r="A449" s="138"/>
      <c r="B449" s="103" t="s">
        <v>197</v>
      </c>
      <c r="C449" s="50">
        <v>12375000</v>
      </c>
      <c r="D449" s="198">
        <v>12375000</v>
      </c>
      <c r="E449" s="202"/>
      <c r="F449" s="31">
        <f t="shared" si="28"/>
        <v>12375000</v>
      </c>
      <c r="G449" s="31">
        <f t="shared" si="29"/>
        <v>0</v>
      </c>
      <c r="H449" s="32">
        <f t="shared" si="30"/>
        <v>100</v>
      </c>
    </row>
    <row r="450" spans="1:8" x14ac:dyDescent="0.2">
      <c r="A450" s="111" t="s">
        <v>147</v>
      </c>
      <c r="B450" s="101" t="s">
        <v>198</v>
      </c>
      <c r="C450" s="119">
        <f>SUM(C451:C456)</f>
        <v>22750000</v>
      </c>
      <c r="D450" s="164">
        <f>SUM(D451:D456)</f>
        <v>15800000</v>
      </c>
      <c r="E450" s="165">
        <f>SUM(E451:E456)</f>
        <v>0</v>
      </c>
      <c r="F450" s="47">
        <f>D450+E450</f>
        <v>15800000</v>
      </c>
      <c r="G450" s="47">
        <f t="shared" si="29"/>
        <v>6950000</v>
      </c>
      <c r="H450" s="48">
        <f t="shared" si="30"/>
        <v>69.450549450549445</v>
      </c>
    </row>
    <row r="451" spans="1:8" ht="25.5" x14ac:dyDescent="0.2">
      <c r="A451" s="138"/>
      <c r="B451" s="103" t="s">
        <v>219</v>
      </c>
      <c r="C451" s="190">
        <v>500000</v>
      </c>
      <c r="D451" s="198">
        <v>300000</v>
      </c>
      <c r="E451" s="202"/>
      <c r="F451" s="31">
        <f t="shared" si="28"/>
        <v>300000</v>
      </c>
      <c r="G451" s="31">
        <f t="shared" si="29"/>
        <v>200000</v>
      </c>
      <c r="H451" s="32">
        <f t="shared" si="30"/>
        <v>60</v>
      </c>
    </row>
    <row r="452" spans="1:8" x14ac:dyDescent="0.2">
      <c r="A452" s="138"/>
      <c r="B452" s="103" t="s">
        <v>278</v>
      </c>
      <c r="C452" s="190">
        <v>2250000</v>
      </c>
      <c r="D452" s="198">
        <v>1400000</v>
      </c>
      <c r="E452" s="202"/>
      <c r="F452" s="31">
        <f t="shared" si="28"/>
        <v>1400000</v>
      </c>
      <c r="G452" s="31">
        <f t="shared" si="29"/>
        <v>850000</v>
      </c>
      <c r="H452" s="32">
        <f t="shared" si="30"/>
        <v>62.222222222222221</v>
      </c>
    </row>
    <row r="453" spans="1:8" x14ac:dyDescent="0.2">
      <c r="A453" s="138"/>
      <c r="B453" s="103" t="s">
        <v>279</v>
      </c>
      <c r="C453" s="190">
        <v>9000000</v>
      </c>
      <c r="D453" s="198">
        <v>7900000</v>
      </c>
      <c r="E453" s="202"/>
      <c r="F453" s="31">
        <f t="shared" si="28"/>
        <v>7900000</v>
      </c>
      <c r="G453" s="31">
        <f t="shared" si="29"/>
        <v>1100000</v>
      </c>
      <c r="H453" s="32">
        <f t="shared" si="30"/>
        <v>87.777777777777771</v>
      </c>
    </row>
    <row r="454" spans="1:8" x14ac:dyDescent="0.2">
      <c r="A454" s="138"/>
      <c r="B454" s="103" t="s">
        <v>280</v>
      </c>
      <c r="C454" s="190">
        <v>3000000</v>
      </c>
      <c r="D454" s="198">
        <v>1600000</v>
      </c>
      <c r="E454" s="202"/>
      <c r="F454" s="31">
        <f t="shared" si="28"/>
        <v>1600000</v>
      </c>
      <c r="G454" s="31">
        <f t="shared" si="29"/>
        <v>1400000</v>
      </c>
      <c r="H454" s="32">
        <f t="shared" si="30"/>
        <v>53.333333333333336</v>
      </c>
    </row>
    <row r="455" spans="1:8" x14ac:dyDescent="0.2">
      <c r="A455" s="138"/>
      <c r="B455" s="103" t="s">
        <v>227</v>
      </c>
      <c r="C455" s="190">
        <v>2000000</v>
      </c>
      <c r="D455" s="198">
        <v>1600000</v>
      </c>
      <c r="E455" s="202"/>
      <c r="F455" s="31">
        <f t="shared" si="28"/>
        <v>1600000</v>
      </c>
      <c r="G455" s="31">
        <f t="shared" si="29"/>
        <v>400000</v>
      </c>
      <c r="H455" s="32">
        <f t="shared" si="30"/>
        <v>80</v>
      </c>
    </row>
    <row r="456" spans="1:8" x14ac:dyDescent="0.2">
      <c r="A456" s="138"/>
      <c r="B456" s="103" t="s">
        <v>281</v>
      </c>
      <c r="C456" s="190">
        <v>6000000</v>
      </c>
      <c r="D456" s="198">
        <v>3000000</v>
      </c>
      <c r="E456" s="198"/>
      <c r="F456" s="31">
        <f t="shared" ref="F456:F519" si="31">D456+E456</f>
        <v>3000000</v>
      </c>
      <c r="G456" s="31">
        <f t="shared" ref="G456:G519" si="32">C456-F456</f>
        <v>3000000</v>
      </c>
      <c r="H456" s="32">
        <f t="shared" si="30"/>
        <v>50</v>
      </c>
    </row>
    <row r="457" spans="1:8" x14ac:dyDescent="0.2">
      <c r="A457" s="111" t="s">
        <v>87</v>
      </c>
      <c r="B457" s="101" t="s">
        <v>203</v>
      </c>
      <c r="C457" s="119">
        <f>SUM(C458:C461)</f>
        <v>24090000</v>
      </c>
      <c r="D457" s="164">
        <f>SUM(D458:D461)</f>
        <v>22785000</v>
      </c>
      <c r="E457" s="165">
        <f>SUM(E458:E461)</f>
        <v>0</v>
      </c>
      <c r="F457" s="47">
        <f t="shared" si="31"/>
        <v>22785000</v>
      </c>
      <c r="G457" s="47">
        <f t="shared" si="32"/>
        <v>1305000</v>
      </c>
      <c r="H457" s="48">
        <f t="shared" si="30"/>
        <v>94.582814445828149</v>
      </c>
    </row>
    <row r="458" spans="1:8" x14ac:dyDescent="0.2">
      <c r="A458" s="138"/>
      <c r="B458" s="103" t="s">
        <v>241</v>
      </c>
      <c r="C458" s="190">
        <v>19575000</v>
      </c>
      <c r="D458" s="198">
        <v>19110000</v>
      </c>
      <c r="E458" s="202"/>
      <c r="F458" s="31">
        <f t="shared" si="31"/>
        <v>19110000</v>
      </c>
      <c r="G458" s="31">
        <f t="shared" si="32"/>
        <v>465000</v>
      </c>
      <c r="H458" s="32">
        <f t="shared" si="30"/>
        <v>97.624521072796938</v>
      </c>
    </row>
    <row r="459" spans="1:8" x14ac:dyDescent="0.2">
      <c r="A459" s="138"/>
      <c r="B459" s="103" t="s">
        <v>222</v>
      </c>
      <c r="C459" s="190">
        <v>2325000</v>
      </c>
      <c r="D459" s="198">
        <v>2310000</v>
      </c>
      <c r="E459" s="202"/>
      <c r="F459" s="31">
        <f t="shared" si="31"/>
        <v>2310000</v>
      </c>
      <c r="G459" s="31">
        <f t="shared" si="32"/>
        <v>15000</v>
      </c>
      <c r="H459" s="32">
        <f t="shared" si="30"/>
        <v>99.354838709677423</v>
      </c>
    </row>
    <row r="460" spans="1:8" x14ac:dyDescent="0.2">
      <c r="A460" s="138"/>
      <c r="B460" s="103" t="s">
        <v>282</v>
      </c>
      <c r="C460" s="50">
        <v>750000</v>
      </c>
      <c r="D460" s="198">
        <v>465000</v>
      </c>
      <c r="E460" s="198"/>
      <c r="F460" s="31">
        <f t="shared" si="31"/>
        <v>465000</v>
      </c>
      <c r="G460" s="31">
        <f t="shared" si="32"/>
        <v>285000</v>
      </c>
      <c r="H460" s="32">
        <f t="shared" si="30"/>
        <v>62</v>
      </c>
    </row>
    <row r="461" spans="1:8" ht="13.5" thickBot="1" x14ac:dyDescent="0.25">
      <c r="A461" s="173"/>
      <c r="B461" s="174" t="s">
        <v>235</v>
      </c>
      <c r="C461" s="190">
        <v>1440000</v>
      </c>
      <c r="D461" s="204">
        <v>900000</v>
      </c>
      <c r="E461" s="204"/>
      <c r="F461" s="39">
        <f t="shared" si="31"/>
        <v>900000</v>
      </c>
      <c r="G461" s="39">
        <f t="shared" si="32"/>
        <v>540000</v>
      </c>
      <c r="H461" s="36">
        <f t="shared" si="30"/>
        <v>62.5</v>
      </c>
    </row>
    <row r="462" spans="1:8" ht="13.5" thickBot="1" x14ac:dyDescent="0.25">
      <c r="A462" s="207" t="s">
        <v>283</v>
      </c>
      <c r="B462" s="208" t="s">
        <v>284</v>
      </c>
      <c r="C462" s="209">
        <f>C463+C468+C475+C479+C486+C491+C496+C501+C508+C513+C518+C525+C532</f>
        <v>208925000</v>
      </c>
      <c r="D462" s="210">
        <f>D463+D468+D475+D479+D486+D491+D496+D501+D508+D513+D518+D525+D532</f>
        <v>123231800</v>
      </c>
      <c r="E462" s="211">
        <f>E463+E468+E475+E479+E486+E491+E496+E501+E508+E513+E518+E525+E532</f>
        <v>0</v>
      </c>
      <c r="F462" s="182">
        <f t="shared" si="31"/>
        <v>123231800</v>
      </c>
      <c r="G462" s="183">
        <f t="shared" si="32"/>
        <v>85693200</v>
      </c>
      <c r="H462" s="184">
        <f t="shared" si="30"/>
        <v>58.983750149575208</v>
      </c>
    </row>
    <row r="463" spans="1:8" ht="13.5" thickBot="1" x14ac:dyDescent="0.25">
      <c r="A463" s="55" t="s">
        <v>285</v>
      </c>
      <c r="B463" s="158" t="s">
        <v>286</v>
      </c>
      <c r="C463" s="186">
        <f>C464</f>
        <v>34350000</v>
      </c>
      <c r="D463" s="187">
        <f>D464</f>
        <v>27129800</v>
      </c>
      <c r="E463" s="188">
        <f>E464</f>
        <v>0</v>
      </c>
      <c r="F463" s="43">
        <f t="shared" si="31"/>
        <v>27129800</v>
      </c>
      <c r="G463" s="78">
        <f t="shared" si="32"/>
        <v>7220200</v>
      </c>
      <c r="H463" s="79">
        <f t="shared" si="30"/>
        <v>78.98049490538574</v>
      </c>
    </row>
    <row r="464" spans="1:8" x14ac:dyDescent="0.2">
      <c r="A464" s="115" t="s">
        <v>70</v>
      </c>
      <c r="B464" s="116" t="s">
        <v>105</v>
      </c>
      <c r="C464" s="120">
        <f>SUM(C465:C467)</f>
        <v>34350000</v>
      </c>
      <c r="D464" s="168">
        <f>SUM(D465:D467)</f>
        <v>27129800</v>
      </c>
      <c r="E464" s="169">
        <f>SUM(E465:E467)</f>
        <v>0</v>
      </c>
      <c r="F464" s="47">
        <f t="shared" si="31"/>
        <v>27129800</v>
      </c>
      <c r="G464" s="47">
        <f t="shared" si="32"/>
        <v>7220200</v>
      </c>
      <c r="H464" s="48">
        <f t="shared" si="30"/>
        <v>78.98049490538574</v>
      </c>
    </row>
    <row r="465" spans="1:8" x14ac:dyDescent="0.2">
      <c r="A465" s="86"/>
      <c r="B465" s="87" t="s">
        <v>287</v>
      </c>
      <c r="C465" s="190">
        <v>14958000</v>
      </c>
      <c r="D465" s="198">
        <v>11133200</v>
      </c>
      <c r="E465" s="202"/>
      <c r="F465" s="31">
        <f t="shared" si="31"/>
        <v>11133200</v>
      </c>
      <c r="G465" s="31">
        <f t="shared" si="32"/>
        <v>3824800</v>
      </c>
      <c r="H465" s="32">
        <f t="shared" si="30"/>
        <v>74.429736595801572</v>
      </c>
    </row>
    <row r="466" spans="1:8" x14ac:dyDescent="0.2">
      <c r="A466" s="86"/>
      <c r="B466" s="87" t="s">
        <v>288</v>
      </c>
      <c r="C466" s="190">
        <v>8864000</v>
      </c>
      <c r="D466" s="198">
        <v>5916600</v>
      </c>
      <c r="E466" s="202"/>
      <c r="F466" s="31">
        <f t="shared" si="31"/>
        <v>5916600</v>
      </c>
      <c r="G466" s="31">
        <f t="shared" si="32"/>
        <v>2947400</v>
      </c>
      <c r="H466" s="32">
        <f t="shared" si="30"/>
        <v>66.74864620938628</v>
      </c>
    </row>
    <row r="467" spans="1:8" ht="13.5" thickBot="1" x14ac:dyDescent="0.25">
      <c r="A467" s="156"/>
      <c r="B467" s="151" t="s">
        <v>289</v>
      </c>
      <c r="C467" s="190">
        <v>10528000</v>
      </c>
      <c r="D467" s="204">
        <v>10080000</v>
      </c>
      <c r="E467" s="206"/>
      <c r="F467" s="39">
        <f t="shared" si="31"/>
        <v>10080000</v>
      </c>
      <c r="G467" s="39">
        <f t="shared" si="32"/>
        <v>448000</v>
      </c>
      <c r="H467" s="32">
        <f t="shared" si="30"/>
        <v>95.744680851063833</v>
      </c>
    </row>
    <row r="468" spans="1:8" ht="13.5" thickBot="1" x14ac:dyDescent="0.25">
      <c r="A468" s="157" t="s">
        <v>290</v>
      </c>
      <c r="B468" s="158" t="s">
        <v>123</v>
      </c>
      <c r="C468" s="186">
        <f>C469</f>
        <v>17304000</v>
      </c>
      <c r="D468" s="187">
        <f>D469</f>
        <v>0</v>
      </c>
      <c r="E468" s="188">
        <f>E469</f>
        <v>0</v>
      </c>
      <c r="F468" s="159">
        <f t="shared" si="31"/>
        <v>0</v>
      </c>
      <c r="G468" s="160">
        <f t="shared" si="32"/>
        <v>17304000</v>
      </c>
      <c r="H468" s="161">
        <f t="shared" si="30"/>
        <v>0</v>
      </c>
    </row>
    <row r="469" spans="1:8" x14ac:dyDescent="0.2">
      <c r="A469" s="171" t="s">
        <v>70</v>
      </c>
      <c r="B469" s="172" t="s">
        <v>105</v>
      </c>
      <c r="C469" s="120">
        <f>SUM(C470:C474)</f>
        <v>17304000</v>
      </c>
      <c r="D469" s="168">
        <f>SUM(D470:D474)</f>
        <v>0</v>
      </c>
      <c r="E469" s="169">
        <f>SUM(E470:E474)</f>
        <v>0</v>
      </c>
      <c r="F469" s="47">
        <f t="shared" si="31"/>
        <v>0</v>
      </c>
      <c r="G469" s="47">
        <f t="shared" si="32"/>
        <v>17304000</v>
      </c>
      <c r="H469" s="48">
        <f t="shared" si="30"/>
        <v>0</v>
      </c>
    </row>
    <row r="470" spans="1:8" x14ac:dyDescent="0.2">
      <c r="A470" s="138"/>
      <c r="B470" s="103" t="s">
        <v>291</v>
      </c>
      <c r="C470" s="50">
        <v>540000</v>
      </c>
      <c r="D470" s="198"/>
      <c r="E470" s="203"/>
      <c r="F470" s="31">
        <f t="shared" si="31"/>
        <v>0</v>
      </c>
      <c r="G470" s="31">
        <f t="shared" si="32"/>
        <v>540000</v>
      </c>
      <c r="H470" s="32">
        <f t="shared" si="30"/>
        <v>0</v>
      </c>
    </row>
    <row r="471" spans="1:8" x14ac:dyDescent="0.2">
      <c r="A471" s="138"/>
      <c r="B471" s="103" t="s">
        <v>292</v>
      </c>
      <c r="C471" s="50">
        <v>540000</v>
      </c>
      <c r="D471" s="198"/>
      <c r="E471" s="203"/>
      <c r="F471" s="31">
        <f t="shared" si="31"/>
        <v>0</v>
      </c>
      <c r="G471" s="31">
        <f t="shared" si="32"/>
        <v>540000</v>
      </c>
      <c r="H471" s="32">
        <f t="shared" si="30"/>
        <v>0</v>
      </c>
    </row>
    <row r="472" spans="1:8" x14ac:dyDescent="0.2">
      <c r="A472" s="138"/>
      <c r="B472" s="87" t="s">
        <v>287</v>
      </c>
      <c r="C472" s="50">
        <v>9840000</v>
      </c>
      <c r="D472" s="198"/>
      <c r="E472" s="203"/>
      <c r="F472" s="31">
        <f t="shared" si="31"/>
        <v>0</v>
      </c>
      <c r="G472" s="31">
        <f t="shared" si="32"/>
        <v>9840000</v>
      </c>
      <c r="H472" s="32">
        <f t="shared" si="30"/>
        <v>0</v>
      </c>
    </row>
    <row r="473" spans="1:8" x14ac:dyDescent="0.2">
      <c r="A473" s="138"/>
      <c r="B473" s="87" t="s">
        <v>288</v>
      </c>
      <c r="C473" s="50">
        <v>4920000</v>
      </c>
      <c r="D473" s="198"/>
      <c r="E473" s="203"/>
      <c r="F473" s="31">
        <f t="shared" si="31"/>
        <v>0</v>
      </c>
      <c r="G473" s="31">
        <f t="shared" si="32"/>
        <v>4920000</v>
      </c>
      <c r="H473" s="32">
        <f t="shared" si="30"/>
        <v>0</v>
      </c>
    </row>
    <row r="474" spans="1:8" ht="13.5" thickBot="1" x14ac:dyDescent="0.25">
      <c r="A474" s="173"/>
      <c r="B474" s="174" t="s">
        <v>293</v>
      </c>
      <c r="C474" s="50">
        <v>1464000</v>
      </c>
      <c r="D474" s="204"/>
      <c r="E474" s="206"/>
      <c r="F474" s="39">
        <f t="shared" si="31"/>
        <v>0</v>
      </c>
      <c r="G474" s="39">
        <f t="shared" si="32"/>
        <v>1464000</v>
      </c>
      <c r="H474" s="40">
        <f t="shared" si="30"/>
        <v>0</v>
      </c>
    </row>
    <row r="475" spans="1:8" ht="13.5" thickBot="1" x14ac:dyDescent="0.25">
      <c r="A475" s="157" t="s">
        <v>294</v>
      </c>
      <c r="B475" s="158" t="s">
        <v>295</v>
      </c>
      <c r="C475" s="186">
        <f>C476</f>
        <v>8540000</v>
      </c>
      <c r="D475" s="187">
        <f>D476</f>
        <v>8096000</v>
      </c>
      <c r="E475" s="188">
        <f>E476</f>
        <v>0</v>
      </c>
      <c r="F475" s="159">
        <f t="shared" si="31"/>
        <v>8096000</v>
      </c>
      <c r="G475" s="160">
        <f t="shared" si="32"/>
        <v>444000</v>
      </c>
      <c r="H475" s="161">
        <f t="shared" si="30"/>
        <v>94.800936768149882</v>
      </c>
    </row>
    <row r="476" spans="1:8" x14ac:dyDescent="0.2">
      <c r="A476" s="171" t="s">
        <v>70</v>
      </c>
      <c r="B476" s="172" t="s">
        <v>105</v>
      </c>
      <c r="C476" s="120">
        <f>SUM(C477:C478)</f>
        <v>8540000</v>
      </c>
      <c r="D476" s="168">
        <f>SUM(D477:D478)</f>
        <v>8096000</v>
      </c>
      <c r="E476" s="169">
        <f>SUM(E477:E478)</f>
        <v>0</v>
      </c>
      <c r="F476" s="47">
        <f t="shared" si="31"/>
        <v>8096000</v>
      </c>
      <c r="G476" s="47">
        <f t="shared" si="32"/>
        <v>444000</v>
      </c>
      <c r="H476" s="48">
        <f t="shared" si="30"/>
        <v>94.800936768149882</v>
      </c>
    </row>
    <row r="477" spans="1:8" x14ac:dyDescent="0.2">
      <c r="A477" s="138"/>
      <c r="B477" s="87" t="s">
        <v>287</v>
      </c>
      <c r="C477" s="190">
        <v>6100000</v>
      </c>
      <c r="D477" s="198">
        <v>6072000</v>
      </c>
      <c r="E477" s="202"/>
      <c r="F477" s="31">
        <f t="shared" si="31"/>
        <v>6072000</v>
      </c>
      <c r="G477" s="31">
        <f t="shared" si="32"/>
        <v>28000</v>
      </c>
      <c r="H477" s="32">
        <f t="shared" si="30"/>
        <v>99.540983606557376</v>
      </c>
    </row>
    <row r="478" spans="1:8" ht="13.5" thickBot="1" x14ac:dyDescent="0.25">
      <c r="A478" s="138"/>
      <c r="B478" s="87" t="s">
        <v>288</v>
      </c>
      <c r="C478" s="190">
        <v>2440000</v>
      </c>
      <c r="D478" s="198">
        <v>2024000</v>
      </c>
      <c r="E478" s="202"/>
      <c r="F478" s="31">
        <f t="shared" si="31"/>
        <v>2024000</v>
      </c>
      <c r="G478" s="31">
        <f t="shared" si="32"/>
        <v>416000</v>
      </c>
      <c r="H478" s="32">
        <f t="shared" si="30"/>
        <v>82.950819672131146</v>
      </c>
    </row>
    <row r="479" spans="1:8" ht="13.5" thickBot="1" x14ac:dyDescent="0.25">
      <c r="A479" s="157" t="s">
        <v>296</v>
      </c>
      <c r="B479" s="158" t="s">
        <v>297</v>
      </c>
      <c r="C479" s="186">
        <f>C480</f>
        <v>21494000</v>
      </c>
      <c r="D479" s="187">
        <f>D480</f>
        <v>14741400</v>
      </c>
      <c r="E479" s="188">
        <f>E480</f>
        <v>0</v>
      </c>
      <c r="F479" s="159">
        <f t="shared" si="31"/>
        <v>14741400</v>
      </c>
      <c r="G479" s="160">
        <f t="shared" si="32"/>
        <v>6752600</v>
      </c>
      <c r="H479" s="161">
        <f t="shared" si="30"/>
        <v>68.583790825346611</v>
      </c>
    </row>
    <row r="480" spans="1:8" x14ac:dyDescent="0.2">
      <c r="A480" s="171" t="s">
        <v>70</v>
      </c>
      <c r="B480" s="172" t="s">
        <v>105</v>
      </c>
      <c r="C480" s="120">
        <f>SUM(C481:C485)</f>
        <v>21494000</v>
      </c>
      <c r="D480" s="168">
        <f>SUM(D481:D485)</f>
        <v>14741400</v>
      </c>
      <c r="E480" s="169">
        <f>SUM(E481:E485)</f>
        <v>0</v>
      </c>
      <c r="F480" s="47">
        <f t="shared" si="31"/>
        <v>14741400</v>
      </c>
      <c r="G480" s="47">
        <f t="shared" si="32"/>
        <v>6752600</v>
      </c>
      <c r="H480" s="48">
        <f t="shared" si="30"/>
        <v>68.583790825346611</v>
      </c>
    </row>
    <row r="481" spans="1:8" x14ac:dyDescent="0.2">
      <c r="A481" s="138"/>
      <c r="B481" s="103" t="s">
        <v>298</v>
      </c>
      <c r="C481" s="190">
        <v>5040000</v>
      </c>
      <c r="D481" s="198">
        <v>4995000</v>
      </c>
      <c r="E481" s="202"/>
      <c r="F481" s="31">
        <f t="shared" si="31"/>
        <v>4995000</v>
      </c>
      <c r="G481" s="31">
        <f>C481-F481</f>
        <v>45000</v>
      </c>
      <c r="H481" s="32">
        <f t="shared" si="30"/>
        <v>99.107142857142861</v>
      </c>
    </row>
    <row r="482" spans="1:8" x14ac:dyDescent="0.2">
      <c r="A482" s="138"/>
      <c r="B482" s="87" t="s">
        <v>299</v>
      </c>
      <c r="C482" s="190">
        <v>5040000</v>
      </c>
      <c r="E482" s="202"/>
      <c r="F482" s="203"/>
      <c r="G482" s="203"/>
      <c r="H482" s="203"/>
    </row>
    <row r="483" spans="1:8" x14ac:dyDescent="0.2">
      <c r="A483" s="173"/>
      <c r="B483" s="151" t="s">
        <v>300</v>
      </c>
      <c r="C483" s="213">
        <v>5040000</v>
      </c>
      <c r="D483" s="198">
        <v>4925200</v>
      </c>
      <c r="E483" s="205"/>
      <c r="F483" s="31">
        <f>D483+E482</f>
        <v>4925200</v>
      </c>
      <c r="G483" s="31">
        <f>C483-F483</f>
        <v>114800</v>
      </c>
      <c r="H483" s="214">
        <f>(C483-G483)/C482*100</f>
        <v>97.722222222222229</v>
      </c>
    </row>
    <row r="484" spans="1:8" x14ac:dyDescent="0.2">
      <c r="A484" s="138"/>
      <c r="B484" s="87" t="s">
        <v>288</v>
      </c>
      <c r="C484" s="190">
        <v>4896000</v>
      </c>
      <c r="D484" s="198">
        <v>4821200</v>
      </c>
      <c r="E484" s="202"/>
      <c r="F484" s="35">
        <f>D484+E483</f>
        <v>4821200</v>
      </c>
      <c r="G484" s="35">
        <f>C484-F484</f>
        <v>74800</v>
      </c>
      <c r="H484" s="215">
        <f>(C484-G484)/C483*100</f>
        <v>95.658730158730151</v>
      </c>
    </row>
    <row r="485" spans="1:8" ht="13.5" thickBot="1" x14ac:dyDescent="0.25">
      <c r="A485" s="216"/>
      <c r="B485" s="217" t="s">
        <v>301</v>
      </c>
      <c r="C485" s="218">
        <v>1478000</v>
      </c>
      <c r="D485" s="219"/>
      <c r="E485" s="220"/>
      <c r="F485" s="39"/>
      <c r="G485" s="221"/>
      <c r="H485" s="35"/>
    </row>
    <row r="486" spans="1:8" ht="13.5" thickBot="1" x14ac:dyDescent="0.25">
      <c r="A486" s="157" t="s">
        <v>302</v>
      </c>
      <c r="B486" s="158" t="s">
        <v>303</v>
      </c>
      <c r="C486" s="186">
        <f>C487</f>
        <v>17092000</v>
      </c>
      <c r="D486" s="187">
        <f>D487</f>
        <v>0</v>
      </c>
      <c r="E486" s="188">
        <f>E487</f>
        <v>0</v>
      </c>
      <c r="F486" s="159">
        <f t="shared" si="31"/>
        <v>0</v>
      </c>
      <c r="G486" s="160">
        <f t="shared" si="32"/>
        <v>17092000</v>
      </c>
      <c r="H486" s="222">
        <f t="shared" ref="H486:H534" si="33">(C486-G486)/C486*100</f>
        <v>0</v>
      </c>
    </row>
    <row r="487" spans="1:8" x14ac:dyDescent="0.2">
      <c r="A487" s="171" t="s">
        <v>70</v>
      </c>
      <c r="B487" s="172" t="s">
        <v>105</v>
      </c>
      <c r="C487" s="120">
        <f>SUM(C488:C490)</f>
        <v>17092000</v>
      </c>
      <c r="D487" s="168">
        <f>SUM(D488:D490)</f>
        <v>0</v>
      </c>
      <c r="E487" s="169">
        <f>SUM(E488:E490)</f>
        <v>0</v>
      </c>
      <c r="F487" s="47">
        <f t="shared" si="31"/>
        <v>0</v>
      </c>
      <c r="G487" s="47">
        <f t="shared" si="32"/>
        <v>17092000</v>
      </c>
      <c r="H487" s="48">
        <f t="shared" si="33"/>
        <v>0</v>
      </c>
    </row>
    <row r="488" spans="1:8" x14ac:dyDescent="0.2">
      <c r="A488" s="138"/>
      <c r="B488" s="87" t="s">
        <v>287</v>
      </c>
      <c r="C488" s="50">
        <v>12320000</v>
      </c>
      <c r="D488" s="198"/>
      <c r="E488" s="203"/>
      <c r="F488" s="31">
        <f t="shared" si="31"/>
        <v>0</v>
      </c>
      <c r="G488" s="31">
        <f t="shared" si="32"/>
        <v>12320000</v>
      </c>
      <c r="H488" s="32">
        <f t="shared" si="33"/>
        <v>0</v>
      </c>
    </row>
    <row r="489" spans="1:8" x14ac:dyDescent="0.2">
      <c r="A489" s="138"/>
      <c r="B489" s="87" t="s">
        <v>288</v>
      </c>
      <c r="C489" s="50">
        <v>3520000</v>
      </c>
      <c r="D489" s="198"/>
      <c r="E489" s="203"/>
      <c r="F489" s="31">
        <f t="shared" si="31"/>
        <v>0</v>
      </c>
      <c r="G489" s="31">
        <f t="shared" si="32"/>
        <v>3520000</v>
      </c>
      <c r="H489" s="32">
        <f t="shared" si="33"/>
        <v>0</v>
      </c>
    </row>
    <row r="490" spans="1:8" ht="13.5" thickBot="1" x14ac:dyDescent="0.25">
      <c r="A490" s="173"/>
      <c r="B490" s="174" t="s">
        <v>304</v>
      </c>
      <c r="C490" s="190">
        <v>1252000</v>
      </c>
      <c r="D490" s="204"/>
      <c r="E490" s="206"/>
      <c r="F490" s="39">
        <f t="shared" si="31"/>
        <v>0</v>
      </c>
      <c r="G490" s="39">
        <f t="shared" si="32"/>
        <v>1252000</v>
      </c>
      <c r="H490" s="40">
        <f t="shared" si="33"/>
        <v>0</v>
      </c>
    </row>
    <row r="491" spans="1:8" ht="13.5" thickBot="1" x14ac:dyDescent="0.25">
      <c r="A491" s="157" t="s">
        <v>305</v>
      </c>
      <c r="B491" s="158" t="s">
        <v>306</v>
      </c>
      <c r="C491" s="186">
        <f>C492</f>
        <v>26937000</v>
      </c>
      <c r="D491" s="187">
        <f>D492</f>
        <v>22671600</v>
      </c>
      <c r="E491" s="188">
        <f>E492</f>
        <v>0</v>
      </c>
      <c r="F491" s="159">
        <f t="shared" si="31"/>
        <v>22671600</v>
      </c>
      <c r="G491" s="160">
        <f t="shared" si="32"/>
        <v>4265400</v>
      </c>
      <c r="H491" s="161">
        <f t="shared" si="33"/>
        <v>84.165274529457619</v>
      </c>
    </row>
    <row r="492" spans="1:8" x14ac:dyDescent="0.2">
      <c r="A492" s="146" t="s">
        <v>70</v>
      </c>
      <c r="B492" s="147" t="s">
        <v>105</v>
      </c>
      <c r="C492" s="120">
        <f>SUM(C493:C495)</f>
        <v>26937000</v>
      </c>
      <c r="D492" s="168">
        <f>SUM(D493:D495)</f>
        <v>22671600</v>
      </c>
      <c r="E492" s="169">
        <f>SUM(E493:E495)</f>
        <v>0</v>
      </c>
      <c r="F492" s="47">
        <f t="shared" si="31"/>
        <v>22671600</v>
      </c>
      <c r="G492" s="47">
        <f t="shared" si="32"/>
        <v>4265400</v>
      </c>
      <c r="H492" s="48">
        <f t="shared" si="33"/>
        <v>84.165274529457619</v>
      </c>
    </row>
    <row r="493" spans="1:8" x14ac:dyDescent="0.2">
      <c r="A493" s="86"/>
      <c r="B493" s="87" t="s">
        <v>287</v>
      </c>
      <c r="C493" s="190">
        <v>18540000</v>
      </c>
      <c r="D493" s="198">
        <v>15427600</v>
      </c>
      <c r="E493" s="198"/>
      <c r="F493" s="31">
        <f t="shared" si="31"/>
        <v>15427600</v>
      </c>
      <c r="G493" s="31">
        <f t="shared" si="32"/>
        <v>3112400</v>
      </c>
      <c r="H493" s="32">
        <f t="shared" si="33"/>
        <v>83.212513484358141</v>
      </c>
    </row>
    <row r="494" spans="1:8" x14ac:dyDescent="0.2">
      <c r="A494" s="86"/>
      <c r="B494" s="87" t="s">
        <v>288</v>
      </c>
      <c r="C494" s="50">
        <v>6180000</v>
      </c>
      <c r="D494" s="198">
        <v>5660000</v>
      </c>
      <c r="E494" s="198"/>
      <c r="F494" s="31">
        <f t="shared" si="31"/>
        <v>5660000</v>
      </c>
      <c r="G494" s="31">
        <f t="shared" si="32"/>
        <v>520000</v>
      </c>
      <c r="H494" s="32">
        <f t="shared" si="33"/>
        <v>91.585760517799358</v>
      </c>
    </row>
    <row r="495" spans="1:8" ht="13.5" thickBot="1" x14ac:dyDescent="0.25">
      <c r="A495" s="156"/>
      <c r="B495" s="151" t="s">
        <v>293</v>
      </c>
      <c r="C495" s="190">
        <v>2217000</v>
      </c>
      <c r="D495" s="204">
        <v>1584000</v>
      </c>
      <c r="E495" s="204"/>
      <c r="F495" s="39">
        <f t="shared" si="31"/>
        <v>1584000</v>
      </c>
      <c r="G495" s="39">
        <f t="shared" si="32"/>
        <v>633000</v>
      </c>
      <c r="H495" s="40">
        <f t="shared" si="33"/>
        <v>71.447902571041936</v>
      </c>
    </row>
    <row r="496" spans="1:8" ht="13.5" thickBot="1" x14ac:dyDescent="0.25">
      <c r="A496" s="157" t="s">
        <v>307</v>
      </c>
      <c r="B496" s="158" t="s">
        <v>128</v>
      </c>
      <c r="C496" s="186">
        <f>C497</f>
        <v>14598000</v>
      </c>
      <c r="D496" s="187">
        <f>D497</f>
        <v>0</v>
      </c>
      <c r="E496" s="188">
        <f>E497</f>
        <v>0</v>
      </c>
      <c r="F496" s="159">
        <f t="shared" si="31"/>
        <v>0</v>
      </c>
      <c r="G496" s="160">
        <f t="shared" si="32"/>
        <v>14598000</v>
      </c>
      <c r="H496" s="161">
        <f t="shared" si="33"/>
        <v>0</v>
      </c>
    </row>
    <row r="497" spans="1:8" x14ac:dyDescent="0.2">
      <c r="A497" s="171" t="s">
        <v>70</v>
      </c>
      <c r="B497" s="172" t="s">
        <v>105</v>
      </c>
      <c r="C497" s="120">
        <f>SUM(C498:C500)</f>
        <v>14598000</v>
      </c>
      <c r="D497" s="168">
        <f>SUM(D498:D500)</f>
        <v>0</v>
      </c>
      <c r="E497" s="169">
        <f>SUM(E498:E500)</f>
        <v>0</v>
      </c>
      <c r="F497" s="47">
        <f t="shared" si="31"/>
        <v>0</v>
      </c>
      <c r="G497" s="47">
        <f t="shared" si="32"/>
        <v>14598000</v>
      </c>
      <c r="H497" s="48">
        <f t="shared" si="33"/>
        <v>0</v>
      </c>
    </row>
    <row r="498" spans="1:8" x14ac:dyDescent="0.2">
      <c r="A498" s="138"/>
      <c r="B498" s="87" t="s">
        <v>287</v>
      </c>
      <c r="C498" s="190">
        <v>10454000</v>
      </c>
      <c r="D498" s="198"/>
      <c r="E498" s="198"/>
      <c r="F498" s="31">
        <f t="shared" si="31"/>
        <v>0</v>
      </c>
      <c r="G498" s="31">
        <f t="shared" si="32"/>
        <v>10454000</v>
      </c>
      <c r="H498" s="32">
        <f t="shared" si="33"/>
        <v>0</v>
      </c>
    </row>
    <row r="499" spans="1:8" x14ac:dyDescent="0.2">
      <c r="A499" s="138"/>
      <c r="B499" s="87" t="s">
        <v>288</v>
      </c>
      <c r="C499" s="190">
        <v>3484000</v>
      </c>
      <c r="D499" s="198"/>
      <c r="E499" s="203"/>
      <c r="F499" s="31">
        <f t="shared" si="31"/>
        <v>0</v>
      </c>
      <c r="G499" s="31">
        <f t="shared" si="32"/>
        <v>3484000</v>
      </c>
      <c r="H499" s="32">
        <f t="shared" si="33"/>
        <v>0</v>
      </c>
    </row>
    <row r="500" spans="1:8" ht="13.5" thickBot="1" x14ac:dyDescent="0.25">
      <c r="A500" s="173"/>
      <c r="B500" s="174" t="s">
        <v>304</v>
      </c>
      <c r="C500" s="50">
        <v>660000</v>
      </c>
      <c r="D500" s="204"/>
      <c r="E500" s="223"/>
      <c r="F500" s="39">
        <f t="shared" si="31"/>
        <v>0</v>
      </c>
      <c r="G500" s="39">
        <f t="shared" si="32"/>
        <v>660000</v>
      </c>
      <c r="H500" s="40">
        <f t="shared" si="33"/>
        <v>0</v>
      </c>
    </row>
    <row r="501" spans="1:8" ht="13.5" thickBot="1" x14ac:dyDescent="0.25">
      <c r="A501" s="157" t="s">
        <v>308</v>
      </c>
      <c r="B501" s="158" t="s">
        <v>309</v>
      </c>
      <c r="C501" s="186">
        <f>C502+C504</f>
        <v>50076000</v>
      </c>
      <c r="D501" s="187">
        <f>D502+D504</f>
        <v>42900000</v>
      </c>
      <c r="E501" s="188">
        <f>E502+E504</f>
        <v>0</v>
      </c>
      <c r="F501" s="159">
        <f t="shared" si="31"/>
        <v>42900000</v>
      </c>
      <c r="G501" s="160">
        <f t="shared" si="32"/>
        <v>7176000</v>
      </c>
      <c r="H501" s="161">
        <f t="shared" si="33"/>
        <v>85.669781931464172</v>
      </c>
    </row>
    <row r="502" spans="1:8" x14ac:dyDescent="0.2">
      <c r="A502" s="146" t="s">
        <v>70</v>
      </c>
      <c r="B502" s="147" t="s">
        <v>105</v>
      </c>
      <c r="C502" s="120">
        <f>SUM(C503:C503)</f>
        <v>3120000</v>
      </c>
      <c r="D502" s="168">
        <f>SUM(D503:D503)</f>
        <v>2340000</v>
      </c>
      <c r="E502" s="169">
        <f>SUM(E503:E503)</f>
        <v>0</v>
      </c>
      <c r="F502" s="47">
        <f t="shared" si="31"/>
        <v>2340000</v>
      </c>
      <c r="G502" s="47">
        <f t="shared" si="32"/>
        <v>780000</v>
      </c>
      <c r="H502" s="48">
        <f t="shared" si="33"/>
        <v>75</v>
      </c>
    </row>
    <row r="503" spans="1:8" x14ac:dyDescent="0.2">
      <c r="A503" s="86"/>
      <c r="B503" s="87" t="s">
        <v>310</v>
      </c>
      <c r="C503" s="50">
        <v>3120000</v>
      </c>
      <c r="D503" s="198">
        <v>2340000</v>
      </c>
      <c r="E503" s="203"/>
      <c r="F503" s="31">
        <f t="shared" si="31"/>
        <v>2340000</v>
      </c>
      <c r="G503" s="31">
        <f t="shared" si="32"/>
        <v>780000</v>
      </c>
      <c r="H503" s="32">
        <f t="shared" si="33"/>
        <v>75</v>
      </c>
    </row>
    <row r="504" spans="1:8" x14ac:dyDescent="0.2">
      <c r="A504" s="115" t="s">
        <v>80</v>
      </c>
      <c r="B504" s="116" t="s">
        <v>107</v>
      </c>
      <c r="C504" s="119">
        <f>SUM(C505:C507)</f>
        <v>46956000</v>
      </c>
      <c r="D504" s="164">
        <f>SUM(D505:D507)</f>
        <v>40560000</v>
      </c>
      <c r="E504" s="165">
        <f>SUM(E505:E507)</f>
        <v>0</v>
      </c>
      <c r="F504" s="47">
        <f t="shared" si="31"/>
        <v>40560000</v>
      </c>
      <c r="G504" s="47">
        <f t="shared" si="32"/>
        <v>6396000</v>
      </c>
      <c r="H504" s="48">
        <f t="shared" si="33"/>
        <v>86.378737541528238</v>
      </c>
    </row>
    <row r="505" spans="1:8" x14ac:dyDescent="0.2">
      <c r="A505" s="86"/>
      <c r="B505" s="87" t="s">
        <v>311</v>
      </c>
      <c r="C505" s="50">
        <v>26000000</v>
      </c>
      <c r="D505" s="198">
        <v>26000000</v>
      </c>
      <c r="E505" s="203"/>
      <c r="F505" s="31">
        <f t="shared" si="31"/>
        <v>26000000</v>
      </c>
      <c r="G505" s="31">
        <f t="shared" si="32"/>
        <v>0</v>
      </c>
      <c r="H505" s="32">
        <f t="shared" si="33"/>
        <v>100</v>
      </c>
    </row>
    <row r="506" spans="1:8" x14ac:dyDescent="0.2">
      <c r="A506" s="86"/>
      <c r="B506" s="87" t="s">
        <v>312</v>
      </c>
      <c r="C506" s="50">
        <v>13000000</v>
      </c>
      <c r="D506" s="198">
        <v>13000000</v>
      </c>
      <c r="E506" s="202"/>
      <c r="F506" s="31">
        <f t="shared" si="31"/>
        <v>13000000</v>
      </c>
      <c r="G506" s="31">
        <f t="shared" si="32"/>
        <v>0</v>
      </c>
      <c r="H506" s="32">
        <f t="shared" si="33"/>
        <v>100</v>
      </c>
    </row>
    <row r="507" spans="1:8" ht="13.5" thickBot="1" x14ac:dyDescent="0.25">
      <c r="A507" s="156"/>
      <c r="B507" s="151" t="s">
        <v>293</v>
      </c>
      <c r="C507" s="50">
        <v>7956000</v>
      </c>
      <c r="D507" s="204">
        <v>1560000</v>
      </c>
      <c r="E507" s="204"/>
      <c r="F507" s="39">
        <f t="shared" si="31"/>
        <v>1560000</v>
      </c>
      <c r="G507" s="39">
        <f t="shared" si="32"/>
        <v>6396000</v>
      </c>
      <c r="H507" s="40">
        <f t="shared" si="33"/>
        <v>19.607843137254903</v>
      </c>
    </row>
    <row r="508" spans="1:8" ht="13.5" thickBot="1" x14ac:dyDescent="0.25">
      <c r="A508" s="157" t="s">
        <v>313</v>
      </c>
      <c r="B508" s="158" t="s">
        <v>180</v>
      </c>
      <c r="C508" s="186">
        <f>C509</f>
        <v>4200000</v>
      </c>
      <c r="D508" s="187">
        <f>D509</f>
        <v>0</v>
      </c>
      <c r="E508" s="188">
        <f>E509</f>
        <v>0</v>
      </c>
      <c r="F508" s="159">
        <f t="shared" si="31"/>
        <v>0</v>
      </c>
      <c r="G508" s="160">
        <f t="shared" si="32"/>
        <v>4200000</v>
      </c>
      <c r="H508" s="161">
        <f t="shared" si="33"/>
        <v>0</v>
      </c>
    </row>
    <row r="509" spans="1:8" x14ac:dyDescent="0.2">
      <c r="A509" s="146" t="s">
        <v>70</v>
      </c>
      <c r="B509" s="147" t="s">
        <v>105</v>
      </c>
      <c r="C509" s="120">
        <f>SUM(C510:C512)</f>
        <v>4200000</v>
      </c>
      <c r="D509" s="168">
        <f>SUM(D510:D512)</f>
        <v>0</v>
      </c>
      <c r="E509" s="169">
        <f>SUM(E510:E512)</f>
        <v>0</v>
      </c>
      <c r="F509" s="47">
        <f t="shared" si="31"/>
        <v>0</v>
      </c>
      <c r="G509" s="47">
        <f t="shared" si="32"/>
        <v>4200000</v>
      </c>
      <c r="H509" s="48">
        <f t="shared" si="33"/>
        <v>0</v>
      </c>
    </row>
    <row r="510" spans="1:8" x14ac:dyDescent="0.2">
      <c r="A510" s="86"/>
      <c r="B510" s="87" t="s">
        <v>287</v>
      </c>
      <c r="C510" s="50">
        <v>1200000</v>
      </c>
      <c r="D510" s="198"/>
      <c r="E510" s="203"/>
      <c r="F510" s="31">
        <f t="shared" si="31"/>
        <v>0</v>
      </c>
      <c r="G510" s="31">
        <f t="shared" si="32"/>
        <v>1200000</v>
      </c>
      <c r="H510" s="32">
        <f t="shared" si="33"/>
        <v>0</v>
      </c>
    </row>
    <row r="511" spans="1:8" x14ac:dyDescent="0.2">
      <c r="A511" s="86"/>
      <c r="B511" s="87" t="s">
        <v>288</v>
      </c>
      <c r="C511" s="50">
        <v>1500000</v>
      </c>
      <c r="D511" s="198"/>
      <c r="E511" s="203"/>
      <c r="F511" s="31">
        <f t="shared" si="31"/>
        <v>0</v>
      </c>
      <c r="G511" s="31">
        <f t="shared" si="32"/>
        <v>1500000</v>
      </c>
      <c r="H511" s="32">
        <f t="shared" si="33"/>
        <v>0</v>
      </c>
    </row>
    <row r="512" spans="1:8" ht="13.5" thickBot="1" x14ac:dyDescent="0.25">
      <c r="A512" s="156"/>
      <c r="B512" s="151" t="s">
        <v>293</v>
      </c>
      <c r="C512" s="50">
        <v>1500000</v>
      </c>
      <c r="D512" s="204"/>
      <c r="E512" s="206"/>
      <c r="F512" s="39">
        <f t="shared" si="31"/>
        <v>0</v>
      </c>
      <c r="G512" s="39">
        <f t="shared" si="32"/>
        <v>1500000</v>
      </c>
      <c r="H512" s="32">
        <f t="shared" si="33"/>
        <v>0</v>
      </c>
    </row>
    <row r="513" spans="1:8" ht="13.5" thickBot="1" x14ac:dyDescent="0.25">
      <c r="A513" s="157" t="s">
        <v>314</v>
      </c>
      <c r="B513" s="158" t="s">
        <v>315</v>
      </c>
      <c r="C513" s="186">
        <f>C514</f>
        <v>1428000</v>
      </c>
      <c r="D513" s="187">
        <f>D514</f>
        <v>1428000</v>
      </c>
      <c r="E513" s="188">
        <f>E514</f>
        <v>0</v>
      </c>
      <c r="F513" s="159">
        <f t="shared" si="31"/>
        <v>1428000</v>
      </c>
      <c r="G513" s="160">
        <f t="shared" si="32"/>
        <v>0</v>
      </c>
      <c r="H513" s="161">
        <f t="shared" si="33"/>
        <v>100</v>
      </c>
    </row>
    <row r="514" spans="1:8" x14ac:dyDescent="0.2">
      <c r="A514" s="146" t="s">
        <v>70</v>
      </c>
      <c r="B514" s="147" t="s">
        <v>105</v>
      </c>
      <c r="C514" s="120">
        <f>SUM(C515:C517)</f>
        <v>1428000</v>
      </c>
      <c r="D514" s="168">
        <f>SUM(D515:D517)</f>
        <v>1428000</v>
      </c>
      <c r="E514" s="169">
        <f>SUM(E515:E517)</f>
        <v>0</v>
      </c>
      <c r="F514" s="47">
        <f t="shared" si="31"/>
        <v>1428000</v>
      </c>
      <c r="G514" s="47">
        <f t="shared" si="32"/>
        <v>0</v>
      </c>
      <c r="H514" s="48">
        <f t="shared" si="33"/>
        <v>100</v>
      </c>
    </row>
    <row r="515" spans="1:8" x14ac:dyDescent="0.2">
      <c r="A515" s="86"/>
      <c r="B515" s="87" t="s">
        <v>287</v>
      </c>
      <c r="C515" s="50">
        <v>714000</v>
      </c>
      <c r="D515" s="198">
        <v>714000</v>
      </c>
      <c r="E515" s="203"/>
      <c r="F515" s="31">
        <f t="shared" si="31"/>
        <v>714000</v>
      </c>
      <c r="G515" s="31">
        <f t="shared" si="32"/>
        <v>0</v>
      </c>
      <c r="H515" s="32">
        <f t="shared" si="33"/>
        <v>100</v>
      </c>
    </row>
    <row r="516" spans="1:8" x14ac:dyDescent="0.2">
      <c r="A516" s="86"/>
      <c r="B516" s="87" t="s">
        <v>288</v>
      </c>
      <c r="C516" s="50">
        <v>510000</v>
      </c>
      <c r="D516" s="198">
        <v>510000</v>
      </c>
      <c r="E516" s="203"/>
      <c r="F516" s="31">
        <f t="shared" si="31"/>
        <v>510000</v>
      </c>
      <c r="G516" s="31">
        <f t="shared" si="32"/>
        <v>0</v>
      </c>
      <c r="H516" s="32">
        <f t="shared" si="33"/>
        <v>100</v>
      </c>
    </row>
    <row r="517" spans="1:8" ht="13.5" thickBot="1" x14ac:dyDescent="0.25">
      <c r="A517" s="156"/>
      <c r="B517" s="151" t="s">
        <v>293</v>
      </c>
      <c r="C517" s="190">
        <v>204000</v>
      </c>
      <c r="D517" s="204">
        <v>204000</v>
      </c>
      <c r="E517" s="206"/>
      <c r="F517" s="39">
        <f t="shared" si="31"/>
        <v>204000</v>
      </c>
      <c r="G517" s="39">
        <f t="shared" si="32"/>
        <v>0</v>
      </c>
      <c r="H517" s="32">
        <f t="shared" si="33"/>
        <v>100</v>
      </c>
    </row>
    <row r="518" spans="1:8" ht="13.5" thickBot="1" x14ac:dyDescent="0.25">
      <c r="A518" s="157" t="s">
        <v>184</v>
      </c>
      <c r="B518" s="158" t="s">
        <v>316</v>
      </c>
      <c r="C518" s="186">
        <f>C519</f>
        <v>1026000</v>
      </c>
      <c r="D518" s="187">
        <f>D519</f>
        <v>1026000</v>
      </c>
      <c r="E518" s="188">
        <f>E519</f>
        <v>0</v>
      </c>
      <c r="F518" s="159">
        <f t="shared" si="31"/>
        <v>1026000</v>
      </c>
      <c r="G518" s="160">
        <f t="shared" si="32"/>
        <v>0</v>
      </c>
      <c r="H518" s="161">
        <f t="shared" si="33"/>
        <v>100</v>
      </c>
    </row>
    <row r="519" spans="1:8" x14ac:dyDescent="0.2">
      <c r="A519" s="171" t="s">
        <v>70</v>
      </c>
      <c r="B519" s="172" t="s">
        <v>105</v>
      </c>
      <c r="C519" s="224">
        <f>SUM(C520:C524)</f>
        <v>1026000</v>
      </c>
      <c r="D519" s="225">
        <f>SUM(D520:D524)</f>
        <v>1026000</v>
      </c>
      <c r="E519" s="169">
        <f>SUM(E520:E524)</f>
        <v>0</v>
      </c>
      <c r="F519" s="47">
        <f t="shared" si="31"/>
        <v>1026000</v>
      </c>
      <c r="G519" s="47">
        <f t="shared" si="32"/>
        <v>0</v>
      </c>
      <c r="H519" s="48">
        <f t="shared" si="33"/>
        <v>100</v>
      </c>
    </row>
    <row r="520" spans="1:8" x14ac:dyDescent="0.2">
      <c r="A520" s="138"/>
      <c r="B520" s="103" t="s">
        <v>298</v>
      </c>
      <c r="C520" s="50">
        <v>135000</v>
      </c>
      <c r="D520" s="50">
        <v>135000</v>
      </c>
      <c r="E520" s="50"/>
      <c r="F520" s="31">
        <f t="shared" ref="F520:F535" si="34">D520+E520</f>
        <v>135000</v>
      </c>
      <c r="G520" s="31">
        <f t="shared" ref="G520:G532" si="35">C520-F520</f>
        <v>0</v>
      </c>
      <c r="H520" s="32">
        <f t="shared" si="33"/>
        <v>100</v>
      </c>
    </row>
    <row r="521" spans="1:8" x14ac:dyDescent="0.2">
      <c r="A521" s="138"/>
      <c r="B521" s="103" t="s">
        <v>317</v>
      </c>
      <c r="C521" s="50">
        <v>135000</v>
      </c>
      <c r="D521" s="50">
        <v>135000</v>
      </c>
      <c r="E521" s="50"/>
      <c r="F521" s="31">
        <f t="shared" si="34"/>
        <v>135000</v>
      </c>
      <c r="G521" s="31">
        <f t="shared" si="35"/>
        <v>0</v>
      </c>
      <c r="H521" s="32">
        <f t="shared" si="33"/>
        <v>100</v>
      </c>
    </row>
    <row r="522" spans="1:8" x14ac:dyDescent="0.2">
      <c r="A522" s="138"/>
      <c r="B522" s="87" t="s">
        <v>287</v>
      </c>
      <c r="C522" s="50">
        <v>378000</v>
      </c>
      <c r="D522" s="50">
        <v>378000</v>
      </c>
      <c r="E522" s="50"/>
      <c r="F522" s="31">
        <f t="shared" si="34"/>
        <v>378000</v>
      </c>
      <c r="G522" s="31">
        <f t="shared" si="35"/>
        <v>0</v>
      </c>
      <c r="H522" s="32">
        <f t="shared" si="33"/>
        <v>100</v>
      </c>
    </row>
    <row r="523" spans="1:8" x14ac:dyDescent="0.2">
      <c r="A523" s="138"/>
      <c r="B523" s="87" t="s">
        <v>288</v>
      </c>
      <c r="C523" s="50">
        <v>270000</v>
      </c>
      <c r="D523" s="50">
        <v>270000</v>
      </c>
      <c r="E523" s="50"/>
      <c r="F523" s="31">
        <f t="shared" si="34"/>
        <v>270000</v>
      </c>
      <c r="G523" s="31">
        <f t="shared" si="35"/>
        <v>0</v>
      </c>
      <c r="H523" s="32">
        <f t="shared" si="33"/>
        <v>100</v>
      </c>
    </row>
    <row r="524" spans="1:8" ht="13.5" thickBot="1" x14ac:dyDescent="0.25">
      <c r="A524" s="173"/>
      <c r="B524" s="174" t="s">
        <v>304</v>
      </c>
      <c r="C524" s="50">
        <v>108000</v>
      </c>
      <c r="D524" s="50">
        <v>108000</v>
      </c>
      <c r="E524" s="50"/>
      <c r="F524" s="39">
        <f t="shared" si="34"/>
        <v>108000</v>
      </c>
      <c r="G524" s="39">
        <f t="shared" si="35"/>
        <v>0</v>
      </c>
      <c r="H524" s="40">
        <f t="shared" si="33"/>
        <v>100</v>
      </c>
    </row>
    <row r="525" spans="1:8" ht="13.5" thickBot="1" x14ac:dyDescent="0.25">
      <c r="A525" s="157" t="s">
        <v>189</v>
      </c>
      <c r="B525" s="158" t="s">
        <v>318</v>
      </c>
      <c r="C525" s="186">
        <f>C526</f>
        <v>10002000</v>
      </c>
      <c r="D525" s="187">
        <f>D526</f>
        <v>4375000</v>
      </c>
      <c r="E525" s="188">
        <f>E526</f>
        <v>0</v>
      </c>
      <c r="F525" s="159">
        <f t="shared" si="34"/>
        <v>4375000</v>
      </c>
      <c r="G525" s="160">
        <f t="shared" si="35"/>
        <v>5627000</v>
      </c>
      <c r="H525" s="161">
        <f t="shared" si="33"/>
        <v>43.741251749650068</v>
      </c>
    </row>
    <row r="526" spans="1:8" x14ac:dyDescent="0.2">
      <c r="A526" s="171" t="s">
        <v>70</v>
      </c>
      <c r="B526" s="172" t="s">
        <v>105</v>
      </c>
      <c r="C526" s="120">
        <f>SUM(C527:C531)</f>
        <v>10002000</v>
      </c>
      <c r="D526" s="168">
        <f>SUM(D527:D531)</f>
        <v>4375000</v>
      </c>
      <c r="E526" s="169">
        <f>SUM(E527:E531)</f>
        <v>0</v>
      </c>
      <c r="F526" s="47">
        <f t="shared" si="34"/>
        <v>4375000</v>
      </c>
      <c r="G526" s="47">
        <f t="shared" si="35"/>
        <v>5627000</v>
      </c>
      <c r="H526" s="48">
        <f t="shared" si="33"/>
        <v>43.741251749650068</v>
      </c>
    </row>
    <row r="527" spans="1:8" x14ac:dyDescent="0.2">
      <c r="A527" s="138"/>
      <c r="B527" s="103" t="s">
        <v>291</v>
      </c>
      <c r="C527" s="190">
        <v>765000</v>
      </c>
      <c r="D527" s="198"/>
      <c r="E527" s="203"/>
      <c r="F527" s="31">
        <f t="shared" si="34"/>
        <v>0</v>
      </c>
      <c r="G527" s="31">
        <f t="shared" si="35"/>
        <v>765000</v>
      </c>
      <c r="H527" s="32">
        <f t="shared" si="33"/>
        <v>0</v>
      </c>
    </row>
    <row r="528" spans="1:8" x14ac:dyDescent="0.2">
      <c r="A528" s="138"/>
      <c r="B528" s="103" t="s">
        <v>319</v>
      </c>
      <c r="C528" s="190">
        <v>765000</v>
      </c>
      <c r="D528" s="198"/>
      <c r="E528" s="203"/>
      <c r="F528" s="31">
        <f t="shared" si="34"/>
        <v>0</v>
      </c>
      <c r="G528" s="31">
        <f t="shared" si="35"/>
        <v>765000</v>
      </c>
      <c r="H528" s="32">
        <f t="shared" si="33"/>
        <v>0</v>
      </c>
    </row>
    <row r="529" spans="1:8" x14ac:dyDescent="0.2">
      <c r="A529" s="138"/>
      <c r="B529" s="87" t="s">
        <v>287</v>
      </c>
      <c r="C529" s="50">
        <v>5700000</v>
      </c>
      <c r="D529" s="198">
        <v>2725000</v>
      </c>
      <c r="E529" s="203"/>
      <c r="F529" s="31">
        <f t="shared" si="34"/>
        <v>2725000</v>
      </c>
      <c r="G529" s="31">
        <f t="shared" si="35"/>
        <v>2975000</v>
      </c>
      <c r="H529" s="32">
        <f t="shared" si="33"/>
        <v>47.807017543859651</v>
      </c>
    </row>
    <row r="530" spans="1:8" x14ac:dyDescent="0.2">
      <c r="A530" s="138"/>
      <c r="B530" s="87" t="s">
        <v>288</v>
      </c>
      <c r="C530" s="190">
        <v>2352000</v>
      </c>
      <c r="D530" s="198">
        <v>1650000</v>
      </c>
      <c r="E530" s="198"/>
      <c r="F530" s="31">
        <f t="shared" si="34"/>
        <v>1650000</v>
      </c>
      <c r="G530" s="31">
        <f t="shared" si="35"/>
        <v>702000</v>
      </c>
      <c r="H530" s="32">
        <f t="shared" si="33"/>
        <v>70.153061224489804</v>
      </c>
    </row>
    <row r="531" spans="1:8" ht="13.5" thickBot="1" x14ac:dyDescent="0.25">
      <c r="A531" s="173"/>
      <c r="B531" s="174" t="s">
        <v>293</v>
      </c>
      <c r="C531" s="50">
        <v>420000</v>
      </c>
      <c r="D531" s="204"/>
      <c r="E531" s="206"/>
      <c r="F531" s="39">
        <f t="shared" si="34"/>
        <v>0</v>
      </c>
      <c r="G531" s="39">
        <f t="shared" si="35"/>
        <v>420000</v>
      </c>
      <c r="H531" s="40">
        <f t="shared" si="33"/>
        <v>0</v>
      </c>
    </row>
    <row r="532" spans="1:8" ht="13.5" thickBot="1" x14ac:dyDescent="0.25">
      <c r="A532" s="157" t="s">
        <v>191</v>
      </c>
      <c r="B532" s="158" t="s">
        <v>320</v>
      </c>
      <c r="C532" s="186">
        <f>C533</f>
        <v>1878000</v>
      </c>
      <c r="D532" s="187">
        <f>D533</f>
        <v>864000</v>
      </c>
      <c r="E532" s="188">
        <f>E533</f>
        <v>0</v>
      </c>
      <c r="F532" s="159">
        <f t="shared" si="34"/>
        <v>864000</v>
      </c>
      <c r="G532" s="160">
        <f t="shared" si="35"/>
        <v>1014000</v>
      </c>
      <c r="H532" s="161">
        <f t="shared" si="33"/>
        <v>46.006389776357828</v>
      </c>
    </row>
    <row r="533" spans="1:8" x14ac:dyDescent="0.2">
      <c r="A533" s="171" t="s">
        <v>70</v>
      </c>
      <c r="B533" s="172" t="s">
        <v>105</v>
      </c>
      <c r="C533" s="120">
        <f>SUM(C534:C535)</f>
        <v>1878000</v>
      </c>
      <c r="D533" s="168">
        <f>SUM(D534:D535)</f>
        <v>864000</v>
      </c>
      <c r="E533" s="169">
        <f>SUM(E534:E535)</f>
        <v>0</v>
      </c>
      <c r="F533" s="47">
        <f t="shared" si="34"/>
        <v>864000</v>
      </c>
      <c r="G533" s="47">
        <f>C533-F533</f>
        <v>1014000</v>
      </c>
      <c r="H533" s="48">
        <f t="shared" si="33"/>
        <v>46.006389776357828</v>
      </c>
    </row>
    <row r="534" spans="1:8" x14ac:dyDescent="0.2">
      <c r="A534" s="138"/>
      <c r="B534" s="87" t="s">
        <v>287</v>
      </c>
      <c r="C534" s="50">
        <v>1461000</v>
      </c>
      <c r="D534" s="198">
        <v>864000</v>
      </c>
      <c r="E534" s="203"/>
      <c r="F534" s="31">
        <f t="shared" si="34"/>
        <v>864000</v>
      </c>
      <c r="G534" s="35">
        <f>C534-F534</f>
        <v>597000</v>
      </c>
      <c r="H534" s="32">
        <f t="shared" si="33"/>
        <v>59.137577002053391</v>
      </c>
    </row>
    <row r="535" spans="1:8" ht="13.5" thickBot="1" x14ac:dyDescent="0.25">
      <c r="A535" s="138"/>
      <c r="B535" s="87" t="s">
        <v>288</v>
      </c>
      <c r="C535" s="50">
        <v>417000</v>
      </c>
      <c r="D535" s="198"/>
      <c r="E535" s="203"/>
      <c r="F535" s="31">
        <f t="shared" si="34"/>
        <v>0</v>
      </c>
      <c r="G535" s="35">
        <f>C535-F535</f>
        <v>417000</v>
      </c>
      <c r="H535" s="32">
        <f>(C535-G535)/C535*100</f>
        <v>0</v>
      </c>
    </row>
    <row r="536" spans="1:8" ht="13.5" thickBot="1" x14ac:dyDescent="0.25">
      <c r="A536" s="263" t="s">
        <v>321</v>
      </c>
      <c r="B536" s="264"/>
      <c r="C536" s="226">
        <f>C8+C37+C295+C462+C119+C135+C146+C159+C173+C187+C200+C215+C236+C243+C255+C270+C283</f>
        <v>7972469150</v>
      </c>
      <c r="D536" s="227">
        <f>D8+D37+D295+D462</f>
        <v>3179496650</v>
      </c>
      <c r="E536" s="227">
        <f>E8+E37+E295+E462</f>
        <v>28126250</v>
      </c>
      <c r="F536" s="228">
        <f>D536+E536</f>
        <v>3207622900</v>
      </c>
      <c r="G536" s="227">
        <f>C536-F536</f>
        <v>4764846250</v>
      </c>
      <c r="H536" s="229">
        <f>(C536-G536)/C536*100</f>
        <v>40.2337448994707</v>
      </c>
    </row>
    <row r="537" spans="1:8" ht="13.5" thickBot="1" x14ac:dyDescent="0.25">
      <c r="A537" s="265" t="s">
        <v>322</v>
      </c>
      <c r="B537" s="266"/>
      <c r="C537" s="230"/>
      <c r="D537" s="67"/>
      <c r="E537" s="67"/>
      <c r="F537" s="231">
        <f>(C536-G536)/C536*100</f>
        <v>40.2337448994707</v>
      </c>
      <c r="G537" s="232"/>
      <c r="H537" s="32"/>
    </row>
    <row r="538" spans="1:8" x14ac:dyDescent="0.2">
      <c r="A538" s="233"/>
      <c r="B538" s="234"/>
      <c r="C538" s="235"/>
      <c r="D538" s="236"/>
      <c r="E538" s="237"/>
      <c r="F538" s="237"/>
      <c r="G538" s="238"/>
      <c r="H538" s="238"/>
    </row>
    <row r="539" spans="1:8" x14ac:dyDescent="0.2">
      <c r="A539" s="114"/>
      <c r="B539" s="239"/>
      <c r="C539" s="240"/>
      <c r="D539" s="241"/>
      <c r="E539" s="114"/>
      <c r="F539" s="114"/>
      <c r="G539" s="114"/>
      <c r="H539" s="114"/>
    </row>
    <row r="540" spans="1:8" x14ac:dyDescent="0.2">
      <c r="A540" s="114"/>
      <c r="B540" s="196" t="s">
        <v>323</v>
      </c>
      <c r="C540" s="33"/>
      <c r="D540" s="241"/>
      <c r="E540" s="257" t="s">
        <v>324</v>
      </c>
      <c r="F540" s="257"/>
      <c r="G540" s="257"/>
    </row>
    <row r="541" spans="1:8" x14ac:dyDescent="0.2">
      <c r="A541" s="114"/>
      <c r="B541" s="196" t="s">
        <v>325</v>
      </c>
      <c r="C541" s="33"/>
      <c r="D541" s="241"/>
      <c r="E541" s="258" t="s">
        <v>326</v>
      </c>
      <c r="F541" s="258"/>
      <c r="G541" s="258"/>
    </row>
    <row r="542" spans="1:8" x14ac:dyDescent="0.2">
      <c r="A542" s="114"/>
      <c r="B542" s="196" t="s">
        <v>327</v>
      </c>
      <c r="C542" s="33"/>
      <c r="D542" s="241"/>
      <c r="E542" s="114"/>
      <c r="F542" s="114"/>
      <c r="G542" s="114"/>
      <c r="H542" s="114"/>
    </row>
    <row r="543" spans="1:8" x14ac:dyDescent="0.2">
      <c r="A543" s="114"/>
      <c r="B543" s="196" t="s">
        <v>328</v>
      </c>
      <c r="C543" s="33"/>
      <c r="D543" s="241"/>
      <c r="E543" s="114"/>
      <c r="F543" s="114"/>
      <c r="G543" s="114"/>
      <c r="H543" s="114"/>
    </row>
    <row r="544" spans="1:8" x14ac:dyDescent="0.2">
      <c r="A544" s="114"/>
      <c r="B544" s="242" t="s">
        <v>33</v>
      </c>
      <c r="C544" s="243">
        <f>SUM(C540:C543)</f>
        <v>0</v>
      </c>
      <c r="D544" s="241"/>
      <c r="E544" s="114"/>
      <c r="F544" s="114"/>
      <c r="G544" s="114"/>
      <c r="H544" s="114"/>
    </row>
    <row r="545" spans="1:8" x14ac:dyDescent="0.2">
      <c r="A545" s="114"/>
      <c r="B545" s="239"/>
      <c r="C545" s="240"/>
      <c r="D545" s="241"/>
      <c r="E545" s="114"/>
      <c r="F545" s="114"/>
      <c r="G545" s="244"/>
      <c r="H545" s="114"/>
    </row>
    <row r="546" spans="1:8" x14ac:dyDescent="0.2">
      <c r="A546" s="21"/>
      <c r="B546" s="245"/>
      <c r="C546" s="246"/>
      <c r="E546" s="259" t="s">
        <v>329</v>
      </c>
      <c r="F546" s="259"/>
      <c r="G546" s="259"/>
    </row>
    <row r="547" spans="1:8" x14ac:dyDescent="0.2">
      <c r="A547" s="21"/>
      <c r="B547" s="247"/>
      <c r="C547" s="246"/>
      <c r="E547" s="260" t="s">
        <v>330</v>
      </c>
      <c r="F547" s="260"/>
      <c r="G547" s="260"/>
    </row>
    <row r="548" spans="1:8" x14ac:dyDescent="0.2">
      <c r="A548" s="21"/>
      <c r="B548" s="21"/>
    </row>
    <row r="549" spans="1:8" x14ac:dyDescent="0.2">
      <c r="A549" s="21"/>
      <c r="B549" s="21"/>
    </row>
    <row r="554" spans="1:8" x14ac:dyDescent="0.2">
      <c r="B554" s="249"/>
    </row>
    <row r="555" spans="1:8" x14ac:dyDescent="0.2">
      <c r="B555" s="249"/>
    </row>
    <row r="556" spans="1:8" x14ac:dyDescent="0.2">
      <c r="B556" s="249"/>
    </row>
    <row r="557" spans="1:8" x14ac:dyDescent="0.2">
      <c r="B557" s="249"/>
    </row>
    <row r="558" spans="1:8" x14ac:dyDescent="0.2">
      <c r="B558" s="249"/>
    </row>
    <row r="559" spans="1:8" x14ac:dyDescent="0.2">
      <c r="B559" s="249"/>
    </row>
    <row r="560" spans="1:8" x14ac:dyDescent="0.2">
      <c r="B560" s="249"/>
    </row>
    <row r="561" spans="2:2" x14ac:dyDescent="0.2">
      <c r="B561" s="249"/>
    </row>
    <row r="562" spans="2:2" x14ac:dyDescent="0.2">
      <c r="B562" s="249"/>
    </row>
    <row r="563" spans="2:2" x14ac:dyDescent="0.2">
      <c r="B563" s="249"/>
    </row>
    <row r="564" spans="2:2" x14ac:dyDescent="0.2">
      <c r="B564" s="249"/>
    </row>
    <row r="565" spans="2:2" x14ac:dyDescent="0.2">
      <c r="B565" s="249"/>
    </row>
  </sheetData>
  <mergeCells count="16">
    <mergeCell ref="A1:H1"/>
    <mergeCell ref="A2:H2"/>
    <mergeCell ref="A4:A5"/>
    <mergeCell ref="B4:B5"/>
    <mergeCell ref="C4:C5"/>
    <mergeCell ref="E4:E5"/>
    <mergeCell ref="F4:F5"/>
    <mergeCell ref="G4:G5"/>
    <mergeCell ref="H4:H5"/>
    <mergeCell ref="E540:G540"/>
    <mergeCell ref="E541:G541"/>
    <mergeCell ref="E546:G546"/>
    <mergeCell ref="E547:G547"/>
    <mergeCell ref="A6:B6"/>
    <mergeCell ref="A536:B536"/>
    <mergeCell ref="A537:B537"/>
  </mergeCells>
  <pageMargins left="0" right="0" top="0.75" bottom="0.75" header="0.3" footer="0.3"/>
  <pageSetup scale="60" orientation="portrait"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5034.501.001.053.525119. ( AB )</vt:lpstr>
      <vt:lpstr>Realisasi 73</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WasMan-Superhero</cp:lastModifiedBy>
  <cp:lastPrinted>2020-11-06T03:19:11Z</cp:lastPrinted>
  <dcterms:created xsi:type="dcterms:W3CDTF">2011-03-08T06:26:04Z</dcterms:created>
  <dcterms:modified xsi:type="dcterms:W3CDTF">2020-11-06T03:22:24Z</dcterms:modified>
</cp:coreProperties>
</file>