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DIPA 2020\KEPERAWATAN\"/>
    </mc:Choice>
  </mc:AlternateContent>
  <xr:revisionPtr revIDLastSave="0" documentId="13_ncr:1_{3A881874-170D-46B7-9AEC-F2C90BCB57A6}" xr6:coauthVersionLast="45" xr6:coauthVersionMax="45" xr10:uidLastSave="{00000000-0000-0000-0000-000000000000}"/>
  <bookViews>
    <workbookView xWindow="-120" yWindow="-120" windowWidth="20730" windowHeight="11160" tabRatio="607" firstSheet="6" activeTab="6" xr2:uid="{00000000-000D-0000-FFFF-FFFF00000000}"/>
  </bookViews>
  <sheets>
    <sheet name="5034.501.001.051.525115 ( A )" sheetId="28" r:id="rId1"/>
    <sheet name="5034.501.001.052.525112  ( A )" sheetId="37" r:id="rId2"/>
    <sheet name="5034.501.001.052.525113. ( A )" sheetId="44" r:id="rId3"/>
    <sheet name="5034.001.052.525115 ( A )" sheetId="61" r:id="rId4"/>
    <sheet name="5034.501.001.052.525113 ( AB )" sheetId="38" r:id="rId5"/>
    <sheet name="5034.501.001.052.525113 ( A )" sheetId="39" r:id="rId6"/>
    <sheet name="5034.501.001.053.525115 ( AB ) " sheetId="62" r:id="rId7"/>
    <sheet name="Realisasi" sheetId="63" r:id="rId8"/>
  </sheets>
  <definedNames>
    <definedName name="_xlnm.Print_Area" localSheetId="6">'5034.501.001.053.525115 ( AB ) '!$A$1:$I$83</definedName>
  </definedNames>
  <calcPr calcId="181029"/>
  <fileRecoveryPr autoRecover="0"/>
</workbook>
</file>

<file path=xl/calcChain.xml><?xml version="1.0" encoding="utf-8"?>
<calcChain xmlns="http://schemas.openxmlformats.org/spreadsheetml/2006/main">
  <c r="C621" i="63" l="1"/>
  <c r="F612" i="63"/>
  <c r="G612" i="63" s="1"/>
  <c r="H612" i="63" s="1"/>
  <c r="F611" i="63"/>
  <c r="G611" i="63" s="1"/>
  <c r="H611" i="63" s="1"/>
  <c r="E610" i="63"/>
  <c r="E609" i="63" s="1"/>
  <c r="D610" i="63"/>
  <c r="C610" i="63"/>
  <c r="C609" i="63" s="1"/>
  <c r="F608" i="63"/>
  <c r="G608" i="63" s="1"/>
  <c r="H608" i="63" s="1"/>
  <c r="F607" i="63"/>
  <c r="G607" i="63" s="1"/>
  <c r="H607" i="63" s="1"/>
  <c r="F606" i="63"/>
  <c r="G606" i="63" s="1"/>
  <c r="H606" i="63" s="1"/>
  <c r="F605" i="63"/>
  <c r="G605" i="63" s="1"/>
  <c r="H605" i="63" s="1"/>
  <c r="F604" i="63"/>
  <c r="G604" i="63" s="1"/>
  <c r="H604" i="63" s="1"/>
  <c r="E603" i="63"/>
  <c r="E602" i="63" s="1"/>
  <c r="D603" i="63"/>
  <c r="C603" i="63"/>
  <c r="C602" i="63" s="1"/>
  <c r="D602" i="63"/>
  <c r="F601" i="63"/>
  <c r="G601" i="63" s="1"/>
  <c r="H601" i="63" s="1"/>
  <c r="F600" i="63"/>
  <c r="G600" i="63" s="1"/>
  <c r="H600" i="63" s="1"/>
  <c r="F599" i="63"/>
  <c r="G599" i="63" s="1"/>
  <c r="H599" i="63" s="1"/>
  <c r="F598" i="63"/>
  <c r="G598" i="63" s="1"/>
  <c r="H598" i="63" s="1"/>
  <c r="F597" i="63"/>
  <c r="G597" i="63" s="1"/>
  <c r="H597" i="63" s="1"/>
  <c r="E596" i="63"/>
  <c r="E595" i="63" s="1"/>
  <c r="D596" i="63"/>
  <c r="F596" i="63" s="1"/>
  <c r="C596" i="63"/>
  <c r="C595" i="63" s="1"/>
  <c r="F594" i="63"/>
  <c r="G594" i="63" s="1"/>
  <c r="H594" i="63" s="1"/>
  <c r="F593" i="63"/>
  <c r="G593" i="63" s="1"/>
  <c r="H593" i="63" s="1"/>
  <c r="F592" i="63"/>
  <c r="G592" i="63" s="1"/>
  <c r="H592" i="63" s="1"/>
  <c r="E591" i="63"/>
  <c r="D591" i="63"/>
  <c r="D590" i="63" s="1"/>
  <c r="C591" i="63"/>
  <c r="C590" i="63" s="1"/>
  <c r="F589" i="63"/>
  <c r="G589" i="63" s="1"/>
  <c r="H589" i="63" s="1"/>
  <c r="F588" i="63"/>
  <c r="G588" i="63" s="1"/>
  <c r="H588" i="63" s="1"/>
  <c r="F587" i="63"/>
  <c r="G587" i="63" s="1"/>
  <c r="H587" i="63" s="1"/>
  <c r="E586" i="63"/>
  <c r="E585" i="63" s="1"/>
  <c r="D586" i="63"/>
  <c r="D585" i="63" s="1"/>
  <c r="C586" i="63"/>
  <c r="F584" i="63"/>
  <c r="G584" i="63" s="1"/>
  <c r="H584" i="63" s="1"/>
  <c r="F583" i="63"/>
  <c r="G583" i="63" s="1"/>
  <c r="H583" i="63" s="1"/>
  <c r="F582" i="63"/>
  <c r="G582" i="63" s="1"/>
  <c r="H582" i="63" s="1"/>
  <c r="E581" i="63"/>
  <c r="D581" i="63"/>
  <c r="C581" i="63"/>
  <c r="F580" i="63"/>
  <c r="G580" i="63" s="1"/>
  <c r="H580" i="63" s="1"/>
  <c r="E579" i="63"/>
  <c r="D579" i="63"/>
  <c r="C579" i="63"/>
  <c r="F577" i="63"/>
  <c r="G577" i="63" s="1"/>
  <c r="H577" i="63" s="1"/>
  <c r="F576" i="63"/>
  <c r="G576" i="63" s="1"/>
  <c r="H576" i="63" s="1"/>
  <c r="F575" i="63"/>
  <c r="G575" i="63" s="1"/>
  <c r="H575" i="63" s="1"/>
  <c r="E574" i="63"/>
  <c r="E573" i="63" s="1"/>
  <c r="D574" i="63"/>
  <c r="D573" i="63" s="1"/>
  <c r="C574" i="63"/>
  <c r="F572" i="63"/>
  <c r="G572" i="63" s="1"/>
  <c r="H572" i="63" s="1"/>
  <c r="F571" i="63"/>
  <c r="G571" i="63" s="1"/>
  <c r="H571" i="63" s="1"/>
  <c r="F570" i="63"/>
  <c r="G570" i="63" s="1"/>
  <c r="H570" i="63" s="1"/>
  <c r="E569" i="63"/>
  <c r="D569" i="63"/>
  <c r="D568" i="63" s="1"/>
  <c r="C569" i="63"/>
  <c r="F567" i="63"/>
  <c r="G567" i="63" s="1"/>
  <c r="H567" i="63" s="1"/>
  <c r="F566" i="63"/>
  <c r="G566" i="63" s="1"/>
  <c r="H566" i="63" s="1"/>
  <c r="F565" i="63"/>
  <c r="G565" i="63" s="1"/>
  <c r="H565" i="63" s="1"/>
  <c r="E564" i="63"/>
  <c r="E563" i="63" s="1"/>
  <c r="D564" i="63"/>
  <c r="C564" i="63"/>
  <c r="C563" i="63" s="1"/>
  <c r="F562" i="63"/>
  <c r="G562" i="63" s="1"/>
  <c r="H562" i="63" s="1"/>
  <c r="F561" i="63"/>
  <c r="G561" i="63" s="1"/>
  <c r="H561" i="63" s="1"/>
  <c r="F560" i="63"/>
  <c r="G560" i="63" s="1"/>
  <c r="H560" i="63" s="1"/>
  <c r="F559" i="63"/>
  <c r="G559" i="63" s="1"/>
  <c r="H559" i="63" s="1"/>
  <c r="F558" i="63"/>
  <c r="G558" i="63" s="1"/>
  <c r="H558" i="63" s="1"/>
  <c r="E557" i="63"/>
  <c r="E556" i="63" s="1"/>
  <c r="D557" i="63"/>
  <c r="C557" i="63"/>
  <c r="C556" i="63" s="1"/>
  <c r="F555" i="63"/>
  <c r="G555" i="63" s="1"/>
  <c r="H555" i="63" s="1"/>
  <c r="F554" i="63"/>
  <c r="G554" i="63" s="1"/>
  <c r="H554" i="63" s="1"/>
  <c r="E553" i="63"/>
  <c r="E552" i="63" s="1"/>
  <c r="D553" i="63"/>
  <c r="C553" i="63"/>
  <c r="C552" i="63" s="1"/>
  <c r="F551" i="63"/>
  <c r="G551" i="63" s="1"/>
  <c r="H551" i="63" s="1"/>
  <c r="F550" i="63"/>
  <c r="G550" i="63" s="1"/>
  <c r="H550" i="63" s="1"/>
  <c r="F549" i="63"/>
  <c r="G549" i="63" s="1"/>
  <c r="H549" i="63" s="1"/>
  <c r="F548" i="63"/>
  <c r="G548" i="63" s="1"/>
  <c r="H548" i="63" s="1"/>
  <c r="F547" i="63"/>
  <c r="G547" i="63" s="1"/>
  <c r="H547" i="63" s="1"/>
  <c r="E546" i="63"/>
  <c r="E545" i="63" s="1"/>
  <c r="D546" i="63"/>
  <c r="C546" i="63"/>
  <c r="C545" i="63" s="1"/>
  <c r="F544" i="63"/>
  <c r="G544" i="63" s="1"/>
  <c r="H544" i="63" s="1"/>
  <c r="F543" i="63"/>
  <c r="G543" i="63" s="1"/>
  <c r="H543" i="63" s="1"/>
  <c r="F542" i="63"/>
  <c r="G542" i="63" s="1"/>
  <c r="H542" i="63" s="1"/>
  <c r="E541" i="63"/>
  <c r="E540" i="63" s="1"/>
  <c r="D541" i="63"/>
  <c r="D540" i="63" s="1"/>
  <c r="C541" i="63"/>
  <c r="C540" i="63" s="1"/>
  <c r="F538" i="63"/>
  <c r="G538" i="63" s="1"/>
  <c r="H538" i="63" s="1"/>
  <c r="F537" i="63"/>
  <c r="G537" i="63" s="1"/>
  <c r="H537" i="63" s="1"/>
  <c r="F536" i="63"/>
  <c r="G536" i="63" s="1"/>
  <c r="H536" i="63" s="1"/>
  <c r="F535" i="63"/>
  <c r="G535" i="63" s="1"/>
  <c r="H535" i="63" s="1"/>
  <c r="E534" i="63"/>
  <c r="D534" i="63"/>
  <c r="F534" i="63" s="1"/>
  <c r="C534" i="63"/>
  <c r="F533" i="63"/>
  <c r="G533" i="63" s="1"/>
  <c r="H533" i="63" s="1"/>
  <c r="F532" i="63"/>
  <c r="G532" i="63" s="1"/>
  <c r="H532" i="63" s="1"/>
  <c r="F531" i="63"/>
  <c r="G531" i="63" s="1"/>
  <c r="H531" i="63" s="1"/>
  <c r="F530" i="63"/>
  <c r="G530" i="63" s="1"/>
  <c r="H530" i="63" s="1"/>
  <c r="F529" i="63"/>
  <c r="G529" i="63" s="1"/>
  <c r="H529" i="63" s="1"/>
  <c r="F528" i="63"/>
  <c r="G528" i="63" s="1"/>
  <c r="H528" i="63" s="1"/>
  <c r="E527" i="63"/>
  <c r="D527" i="63"/>
  <c r="C527" i="63"/>
  <c r="F526" i="63"/>
  <c r="G526" i="63" s="1"/>
  <c r="H526" i="63" s="1"/>
  <c r="E525" i="63"/>
  <c r="D525" i="63"/>
  <c r="C525" i="63"/>
  <c r="F523" i="63"/>
  <c r="G523" i="63" s="1"/>
  <c r="H523" i="63" s="1"/>
  <c r="F522" i="63"/>
  <c r="G522" i="63" s="1"/>
  <c r="H522" i="63" s="1"/>
  <c r="F521" i="63"/>
  <c r="G521" i="63" s="1"/>
  <c r="H521" i="63" s="1"/>
  <c r="E520" i="63"/>
  <c r="D520" i="63"/>
  <c r="C520" i="63"/>
  <c r="F519" i="63"/>
  <c r="G519" i="63" s="1"/>
  <c r="H519" i="63" s="1"/>
  <c r="F518" i="63"/>
  <c r="G518" i="63" s="1"/>
  <c r="H518" i="63" s="1"/>
  <c r="F517" i="63"/>
  <c r="G517" i="63" s="1"/>
  <c r="H517" i="63" s="1"/>
  <c r="F516" i="63"/>
  <c r="G516" i="63" s="1"/>
  <c r="H516" i="63" s="1"/>
  <c r="F515" i="63"/>
  <c r="G515" i="63" s="1"/>
  <c r="H515" i="63" s="1"/>
  <c r="F514" i="63"/>
  <c r="G514" i="63" s="1"/>
  <c r="H514" i="63" s="1"/>
  <c r="H513" i="63"/>
  <c r="F513" i="63"/>
  <c r="G513" i="63" s="1"/>
  <c r="E512" i="63"/>
  <c r="D512" i="63"/>
  <c r="C512" i="63"/>
  <c r="F511" i="63"/>
  <c r="G511" i="63" s="1"/>
  <c r="H511" i="63" s="1"/>
  <c r="E510" i="63"/>
  <c r="D510" i="63"/>
  <c r="C510" i="63"/>
  <c r="G509" i="63"/>
  <c r="H509" i="63" s="1"/>
  <c r="F509" i="63"/>
  <c r="F508" i="63"/>
  <c r="G508" i="63" s="1"/>
  <c r="H508" i="63" s="1"/>
  <c r="E507" i="63"/>
  <c r="F507" i="63" s="1"/>
  <c r="D507" i="63"/>
  <c r="C507" i="63"/>
  <c r="F505" i="63"/>
  <c r="G505" i="63" s="1"/>
  <c r="H505" i="63" s="1"/>
  <c r="E504" i="63"/>
  <c r="D504" i="63"/>
  <c r="C504" i="63"/>
  <c r="F503" i="63"/>
  <c r="G503" i="63" s="1"/>
  <c r="H503" i="63" s="1"/>
  <c r="F502" i="63"/>
  <c r="G502" i="63" s="1"/>
  <c r="H502" i="63" s="1"/>
  <c r="F501" i="63"/>
  <c r="G501" i="63" s="1"/>
  <c r="H501" i="63" s="1"/>
  <c r="F500" i="63"/>
  <c r="G500" i="63" s="1"/>
  <c r="H500" i="63" s="1"/>
  <c r="F499" i="63"/>
  <c r="G499" i="63" s="1"/>
  <c r="H499" i="63" s="1"/>
  <c r="F498" i="63"/>
  <c r="G498" i="63" s="1"/>
  <c r="H498" i="63" s="1"/>
  <c r="G497" i="63"/>
  <c r="H497" i="63" s="1"/>
  <c r="F497" i="63"/>
  <c r="E496" i="63"/>
  <c r="D496" i="63"/>
  <c r="C496" i="63"/>
  <c r="F495" i="63"/>
  <c r="G495" i="63" s="1"/>
  <c r="H495" i="63" s="1"/>
  <c r="E494" i="63"/>
  <c r="D494" i="63"/>
  <c r="C494" i="63"/>
  <c r="F493" i="63"/>
  <c r="G493" i="63" s="1"/>
  <c r="H493" i="63" s="1"/>
  <c r="E492" i="63"/>
  <c r="D492" i="63"/>
  <c r="C492" i="63"/>
  <c r="F490" i="63"/>
  <c r="G490" i="63" s="1"/>
  <c r="H490" i="63" s="1"/>
  <c r="E489" i="63"/>
  <c r="D489" i="63"/>
  <c r="C489" i="63"/>
  <c r="F488" i="63"/>
  <c r="G488" i="63" s="1"/>
  <c r="H488" i="63" s="1"/>
  <c r="F487" i="63"/>
  <c r="G487" i="63" s="1"/>
  <c r="H487" i="63" s="1"/>
  <c r="F486" i="63"/>
  <c r="G486" i="63" s="1"/>
  <c r="H486" i="63" s="1"/>
  <c r="F485" i="63"/>
  <c r="G485" i="63" s="1"/>
  <c r="H485" i="63" s="1"/>
  <c r="F484" i="63"/>
  <c r="G484" i="63" s="1"/>
  <c r="H484" i="63" s="1"/>
  <c r="F483" i="63"/>
  <c r="G483" i="63" s="1"/>
  <c r="H483" i="63" s="1"/>
  <c r="E482" i="63"/>
  <c r="D482" i="63"/>
  <c r="C482" i="63"/>
  <c r="F481" i="63"/>
  <c r="G481" i="63" s="1"/>
  <c r="H481" i="63" s="1"/>
  <c r="E480" i="63"/>
  <c r="D480" i="63"/>
  <c r="C480" i="63"/>
  <c r="F479" i="63"/>
  <c r="G479" i="63" s="1"/>
  <c r="H479" i="63" s="1"/>
  <c r="E478" i="63"/>
  <c r="D478" i="63"/>
  <c r="C478" i="63"/>
  <c r="F476" i="63"/>
  <c r="G476" i="63" s="1"/>
  <c r="H476" i="63" s="1"/>
  <c r="E475" i="63"/>
  <c r="D475" i="63"/>
  <c r="C475" i="63"/>
  <c r="F474" i="63"/>
  <c r="G474" i="63" s="1"/>
  <c r="H474" i="63" s="1"/>
  <c r="F473" i="63"/>
  <c r="G473" i="63" s="1"/>
  <c r="H473" i="63" s="1"/>
  <c r="F472" i="63"/>
  <c r="G472" i="63" s="1"/>
  <c r="H472" i="63" s="1"/>
  <c r="F471" i="63"/>
  <c r="G471" i="63" s="1"/>
  <c r="H471" i="63" s="1"/>
  <c r="F470" i="63"/>
  <c r="G470" i="63" s="1"/>
  <c r="H470" i="63" s="1"/>
  <c r="E469" i="63"/>
  <c r="D469" i="63"/>
  <c r="D466" i="63" s="1"/>
  <c r="C469" i="63"/>
  <c r="F468" i="63"/>
  <c r="G468" i="63" s="1"/>
  <c r="H468" i="63" s="1"/>
  <c r="E467" i="63"/>
  <c r="F467" i="63" s="1"/>
  <c r="C467" i="63"/>
  <c r="F465" i="63"/>
  <c r="G465" i="63" s="1"/>
  <c r="H465" i="63" s="1"/>
  <c r="F464" i="63"/>
  <c r="G464" i="63" s="1"/>
  <c r="H464" i="63" s="1"/>
  <c r="F463" i="63"/>
  <c r="G463" i="63" s="1"/>
  <c r="H463" i="63" s="1"/>
  <c r="F462" i="63"/>
  <c r="G462" i="63" s="1"/>
  <c r="H462" i="63" s="1"/>
  <c r="E461" i="63"/>
  <c r="D461" i="63"/>
  <c r="C461" i="63"/>
  <c r="F460" i="63"/>
  <c r="G460" i="63" s="1"/>
  <c r="H460" i="63" s="1"/>
  <c r="F459" i="63"/>
  <c r="G459" i="63" s="1"/>
  <c r="H459" i="63" s="1"/>
  <c r="F458" i="63"/>
  <c r="G458" i="63" s="1"/>
  <c r="H458" i="63" s="1"/>
  <c r="F457" i="63"/>
  <c r="G457" i="63" s="1"/>
  <c r="H457" i="63" s="1"/>
  <c r="F456" i="63"/>
  <c r="G456" i="63" s="1"/>
  <c r="H456" i="63" s="1"/>
  <c r="F455" i="63"/>
  <c r="G455" i="63" s="1"/>
  <c r="H455" i="63" s="1"/>
  <c r="E454" i="63"/>
  <c r="D454" i="63"/>
  <c r="C454" i="63"/>
  <c r="F452" i="63"/>
  <c r="G452" i="63" s="1"/>
  <c r="H452" i="63" s="1"/>
  <c r="F451" i="63"/>
  <c r="G451" i="63" s="1"/>
  <c r="H451" i="63" s="1"/>
  <c r="E450" i="63"/>
  <c r="D450" i="63"/>
  <c r="F450" i="63" s="1"/>
  <c r="C450" i="63"/>
  <c r="F449" i="63"/>
  <c r="G449" i="63" s="1"/>
  <c r="H449" i="63" s="1"/>
  <c r="F448" i="63"/>
  <c r="G448" i="63" s="1"/>
  <c r="H448" i="63" s="1"/>
  <c r="F447" i="63"/>
  <c r="G447" i="63" s="1"/>
  <c r="H447" i="63" s="1"/>
  <c r="F446" i="63"/>
  <c r="G446" i="63" s="1"/>
  <c r="H446" i="63" s="1"/>
  <c r="F445" i="63"/>
  <c r="G445" i="63" s="1"/>
  <c r="H445" i="63" s="1"/>
  <c r="F444" i="63"/>
  <c r="G444" i="63" s="1"/>
  <c r="H444" i="63" s="1"/>
  <c r="E443" i="63"/>
  <c r="D443" i="63"/>
  <c r="C443" i="63"/>
  <c r="F442" i="63"/>
  <c r="G442" i="63" s="1"/>
  <c r="H442" i="63" s="1"/>
  <c r="F441" i="63"/>
  <c r="G441" i="63" s="1"/>
  <c r="H441" i="63" s="1"/>
  <c r="F440" i="63"/>
  <c r="G440" i="63" s="1"/>
  <c r="H440" i="63" s="1"/>
  <c r="E439" i="63"/>
  <c r="D439" i="63"/>
  <c r="C439" i="63"/>
  <c r="F437" i="63"/>
  <c r="G437" i="63" s="1"/>
  <c r="H437" i="63" s="1"/>
  <c r="F436" i="63"/>
  <c r="G436" i="63" s="1"/>
  <c r="H436" i="63" s="1"/>
  <c r="F435" i="63"/>
  <c r="G435" i="63" s="1"/>
  <c r="H435" i="63" s="1"/>
  <c r="F434" i="63"/>
  <c r="G434" i="63" s="1"/>
  <c r="H434" i="63" s="1"/>
  <c r="E433" i="63"/>
  <c r="D433" i="63"/>
  <c r="C433" i="63"/>
  <c r="F432" i="63"/>
  <c r="G432" i="63" s="1"/>
  <c r="H432" i="63" s="1"/>
  <c r="F431" i="63"/>
  <c r="G431" i="63" s="1"/>
  <c r="H431" i="63" s="1"/>
  <c r="F430" i="63"/>
  <c r="G430" i="63" s="1"/>
  <c r="H430" i="63" s="1"/>
  <c r="F429" i="63"/>
  <c r="G429" i="63" s="1"/>
  <c r="H429" i="63" s="1"/>
  <c r="F428" i="63"/>
  <c r="G428" i="63" s="1"/>
  <c r="H428" i="63" s="1"/>
  <c r="F427" i="63"/>
  <c r="G427" i="63" s="1"/>
  <c r="H427" i="63" s="1"/>
  <c r="E426" i="63"/>
  <c r="D426" i="63"/>
  <c r="C426" i="63"/>
  <c r="G424" i="63"/>
  <c r="H424" i="63" s="1"/>
  <c r="F424" i="63"/>
  <c r="E423" i="63"/>
  <c r="D423" i="63"/>
  <c r="C423" i="63"/>
  <c r="F422" i="63"/>
  <c r="G422" i="63" s="1"/>
  <c r="H422" i="63" s="1"/>
  <c r="F421" i="63"/>
  <c r="G421" i="63" s="1"/>
  <c r="H421" i="63" s="1"/>
  <c r="F420" i="63"/>
  <c r="G420" i="63" s="1"/>
  <c r="H420" i="63" s="1"/>
  <c r="G419" i="63"/>
  <c r="H419" i="63" s="1"/>
  <c r="F419" i="63"/>
  <c r="F418" i="63"/>
  <c r="G418" i="63" s="1"/>
  <c r="H418" i="63" s="1"/>
  <c r="E417" i="63"/>
  <c r="D417" i="63"/>
  <c r="C417" i="63"/>
  <c r="F416" i="63"/>
  <c r="G416" i="63" s="1"/>
  <c r="H416" i="63" s="1"/>
  <c r="F415" i="63"/>
  <c r="G415" i="63" s="1"/>
  <c r="H415" i="63" s="1"/>
  <c r="E414" i="63"/>
  <c r="D414" i="63"/>
  <c r="C414" i="63"/>
  <c r="F412" i="63"/>
  <c r="G412" i="63" s="1"/>
  <c r="H412" i="63" s="1"/>
  <c r="F411" i="63"/>
  <c r="G411" i="63" s="1"/>
  <c r="H411" i="63" s="1"/>
  <c r="F410" i="63"/>
  <c r="G410" i="63" s="1"/>
  <c r="H410" i="63" s="1"/>
  <c r="E409" i="63"/>
  <c r="D409" i="63"/>
  <c r="C409" i="63"/>
  <c r="F408" i="63"/>
  <c r="G408" i="63" s="1"/>
  <c r="H408" i="63" s="1"/>
  <c r="F407" i="63"/>
  <c r="G407" i="63" s="1"/>
  <c r="H407" i="63" s="1"/>
  <c r="F406" i="63"/>
  <c r="G406" i="63" s="1"/>
  <c r="H406" i="63" s="1"/>
  <c r="F405" i="63"/>
  <c r="G405" i="63" s="1"/>
  <c r="H405" i="63" s="1"/>
  <c r="F404" i="63"/>
  <c r="G404" i="63" s="1"/>
  <c r="H404" i="63" s="1"/>
  <c r="F403" i="63"/>
  <c r="G403" i="63" s="1"/>
  <c r="H403" i="63" s="1"/>
  <c r="E402" i="63"/>
  <c r="D402" i="63"/>
  <c r="C402" i="63"/>
  <c r="F401" i="63"/>
  <c r="G401" i="63" s="1"/>
  <c r="H401" i="63" s="1"/>
  <c r="E400" i="63"/>
  <c r="D400" i="63"/>
  <c r="C400" i="63"/>
  <c r="F398" i="63"/>
  <c r="G398" i="63" s="1"/>
  <c r="H398" i="63" s="1"/>
  <c r="F397" i="63"/>
  <c r="G397" i="63" s="1"/>
  <c r="H397" i="63" s="1"/>
  <c r="F396" i="63"/>
  <c r="G396" i="63" s="1"/>
  <c r="H396" i="63" s="1"/>
  <c r="F395" i="63"/>
  <c r="G395" i="63" s="1"/>
  <c r="H395" i="63" s="1"/>
  <c r="E394" i="63"/>
  <c r="D394" i="63"/>
  <c r="F394" i="63" s="1"/>
  <c r="C394" i="63"/>
  <c r="F393" i="63"/>
  <c r="G393" i="63" s="1"/>
  <c r="F392" i="63"/>
  <c r="G392" i="63" s="1"/>
  <c r="F391" i="63"/>
  <c r="G391" i="63" s="1"/>
  <c r="F390" i="63"/>
  <c r="G390" i="63" s="1"/>
  <c r="H390" i="63" s="1"/>
  <c r="F389" i="63"/>
  <c r="G389" i="63" s="1"/>
  <c r="H389" i="63" s="1"/>
  <c r="F388" i="63"/>
  <c r="G388" i="63" s="1"/>
  <c r="H388" i="63" s="1"/>
  <c r="E387" i="63"/>
  <c r="D387" i="63"/>
  <c r="F386" i="63"/>
  <c r="G386" i="63" s="1"/>
  <c r="H386" i="63" s="1"/>
  <c r="F385" i="63"/>
  <c r="G385" i="63" s="1"/>
  <c r="H385" i="63" s="1"/>
  <c r="E384" i="63"/>
  <c r="D384" i="63"/>
  <c r="C384" i="63"/>
  <c r="F382" i="63"/>
  <c r="G382" i="63" s="1"/>
  <c r="H382" i="63" s="1"/>
  <c r="E381" i="63"/>
  <c r="D381" i="63"/>
  <c r="C381" i="63"/>
  <c r="F380" i="63"/>
  <c r="G380" i="63" s="1"/>
  <c r="H380" i="63" s="1"/>
  <c r="F379" i="63"/>
  <c r="G379" i="63" s="1"/>
  <c r="H379" i="63" s="1"/>
  <c r="F378" i="63"/>
  <c r="G378" i="63" s="1"/>
  <c r="H378" i="63" s="1"/>
  <c r="F377" i="63"/>
  <c r="G377" i="63" s="1"/>
  <c r="H377" i="63" s="1"/>
  <c r="E376" i="63"/>
  <c r="D376" i="63"/>
  <c r="C376" i="63"/>
  <c r="F375" i="63"/>
  <c r="G375" i="63" s="1"/>
  <c r="H375" i="63" s="1"/>
  <c r="E374" i="63"/>
  <c r="D374" i="63"/>
  <c r="C374" i="63"/>
  <c r="F371" i="63"/>
  <c r="E370" i="63"/>
  <c r="D370" i="63"/>
  <c r="C370" i="63"/>
  <c r="F369" i="63"/>
  <c r="G369" i="63" s="1"/>
  <c r="H369" i="63" s="1"/>
  <c r="F368" i="63"/>
  <c r="G368" i="63" s="1"/>
  <c r="H368" i="63" s="1"/>
  <c r="F367" i="63"/>
  <c r="G367" i="63" s="1"/>
  <c r="H367" i="63" s="1"/>
  <c r="F366" i="63"/>
  <c r="G366" i="63" s="1"/>
  <c r="H366" i="63" s="1"/>
  <c r="F365" i="63"/>
  <c r="E365" i="63"/>
  <c r="D365" i="63"/>
  <c r="C365" i="63"/>
  <c r="F364" i="63"/>
  <c r="G364" i="63" s="1"/>
  <c r="H364" i="63" s="1"/>
  <c r="F363" i="63"/>
  <c r="G363" i="63" s="1"/>
  <c r="H363" i="63" s="1"/>
  <c r="F362" i="63"/>
  <c r="G362" i="63" s="1"/>
  <c r="H362" i="63" s="1"/>
  <c r="E361" i="63"/>
  <c r="E360" i="63" s="1"/>
  <c r="D361" i="63"/>
  <c r="C361" i="63"/>
  <c r="F359" i="63"/>
  <c r="F358" i="63" s="1"/>
  <c r="E358" i="63"/>
  <c r="E347" i="63" s="1"/>
  <c r="D358" i="63"/>
  <c r="C358" i="63"/>
  <c r="F357" i="63"/>
  <c r="G357" i="63" s="1"/>
  <c r="H357" i="63" s="1"/>
  <c r="F356" i="63"/>
  <c r="G356" i="63" s="1"/>
  <c r="H356" i="63" s="1"/>
  <c r="F355" i="63"/>
  <c r="G355" i="63" s="1"/>
  <c r="H355" i="63" s="1"/>
  <c r="F354" i="63"/>
  <c r="G354" i="63" s="1"/>
  <c r="H354" i="63" s="1"/>
  <c r="E353" i="63"/>
  <c r="D353" i="63"/>
  <c r="F353" i="63" s="1"/>
  <c r="C353" i="63"/>
  <c r="F352" i="63"/>
  <c r="G352" i="63" s="1"/>
  <c r="H352" i="63" s="1"/>
  <c r="F351" i="63"/>
  <c r="G351" i="63" s="1"/>
  <c r="H351" i="63" s="1"/>
  <c r="F350" i="63"/>
  <c r="G350" i="63" s="1"/>
  <c r="H350" i="63" s="1"/>
  <c r="F349" i="63"/>
  <c r="G349" i="63" s="1"/>
  <c r="H349" i="63" s="1"/>
  <c r="E348" i="63"/>
  <c r="D348" i="63"/>
  <c r="C348" i="63"/>
  <c r="F346" i="63"/>
  <c r="G346" i="63" s="1"/>
  <c r="H346" i="63" s="1"/>
  <c r="F345" i="63"/>
  <c r="G345" i="63" s="1"/>
  <c r="H345" i="63" s="1"/>
  <c r="E344" i="63"/>
  <c r="D344" i="63"/>
  <c r="C344" i="63"/>
  <c r="F343" i="63"/>
  <c r="G343" i="63" s="1"/>
  <c r="H343" i="63" s="1"/>
  <c r="F342" i="63"/>
  <c r="G342" i="63" s="1"/>
  <c r="H342" i="63" s="1"/>
  <c r="E341" i="63"/>
  <c r="D341" i="63"/>
  <c r="C341" i="63"/>
  <c r="F340" i="63"/>
  <c r="G340" i="63" s="1"/>
  <c r="H340" i="63" s="1"/>
  <c r="F339" i="63"/>
  <c r="G339" i="63" s="1"/>
  <c r="H339" i="63" s="1"/>
  <c r="F338" i="63"/>
  <c r="G338" i="63" s="1"/>
  <c r="H338" i="63" s="1"/>
  <c r="F337" i="63"/>
  <c r="G337" i="63" s="1"/>
  <c r="H337" i="63" s="1"/>
  <c r="F336" i="63"/>
  <c r="G336" i="63" s="1"/>
  <c r="H336" i="63" s="1"/>
  <c r="F335" i="63"/>
  <c r="G335" i="63" s="1"/>
  <c r="H335" i="63" s="1"/>
  <c r="F334" i="63"/>
  <c r="G334" i="63" s="1"/>
  <c r="H334" i="63" s="1"/>
  <c r="E333" i="63"/>
  <c r="D333" i="63"/>
  <c r="C333" i="63"/>
  <c r="F331" i="63"/>
  <c r="G331" i="63" s="1"/>
  <c r="H331" i="63" s="1"/>
  <c r="F330" i="63"/>
  <c r="G330" i="63" s="1"/>
  <c r="H330" i="63" s="1"/>
  <c r="E329" i="63"/>
  <c r="D329" i="63"/>
  <c r="C329" i="63"/>
  <c r="F328" i="63"/>
  <c r="G328" i="63" s="1"/>
  <c r="H328" i="63" s="1"/>
  <c r="F327" i="63"/>
  <c r="G327" i="63" s="1"/>
  <c r="H327" i="63" s="1"/>
  <c r="E326" i="63"/>
  <c r="D326" i="63"/>
  <c r="C326" i="63"/>
  <c r="F325" i="63"/>
  <c r="G325" i="63" s="1"/>
  <c r="H325" i="63" s="1"/>
  <c r="F324" i="63"/>
  <c r="G324" i="63" s="1"/>
  <c r="H324" i="63" s="1"/>
  <c r="F323" i="63"/>
  <c r="G323" i="63" s="1"/>
  <c r="H323" i="63" s="1"/>
  <c r="F322" i="63"/>
  <c r="G322" i="63" s="1"/>
  <c r="H322" i="63" s="1"/>
  <c r="E321" i="63"/>
  <c r="D321" i="63"/>
  <c r="C321" i="63"/>
  <c r="F319" i="63"/>
  <c r="G319" i="63" s="1"/>
  <c r="H319" i="63" s="1"/>
  <c r="E318" i="63"/>
  <c r="D318" i="63"/>
  <c r="F318" i="63" s="1"/>
  <c r="C318" i="63"/>
  <c r="F317" i="63"/>
  <c r="G317" i="63" s="1"/>
  <c r="H317" i="63" s="1"/>
  <c r="F316" i="63"/>
  <c r="G316" i="63" s="1"/>
  <c r="H316" i="63" s="1"/>
  <c r="F315" i="63"/>
  <c r="G315" i="63" s="1"/>
  <c r="H315" i="63" s="1"/>
  <c r="E314" i="63"/>
  <c r="D314" i="63"/>
  <c r="C314" i="63"/>
  <c r="F312" i="63"/>
  <c r="G312" i="63" s="1"/>
  <c r="H312" i="63" s="1"/>
  <c r="E311" i="63"/>
  <c r="D311" i="63"/>
  <c r="C311" i="63"/>
  <c r="F310" i="63"/>
  <c r="G310" i="63" s="1"/>
  <c r="H310" i="63" s="1"/>
  <c r="F309" i="63"/>
  <c r="G309" i="63" s="1"/>
  <c r="H309" i="63" s="1"/>
  <c r="F308" i="63"/>
  <c r="G308" i="63" s="1"/>
  <c r="H308" i="63" s="1"/>
  <c r="F307" i="63"/>
  <c r="G307" i="63" s="1"/>
  <c r="H307" i="63" s="1"/>
  <c r="F306" i="63"/>
  <c r="G306" i="63" s="1"/>
  <c r="H306" i="63" s="1"/>
  <c r="F305" i="63"/>
  <c r="G305" i="63" s="1"/>
  <c r="H305" i="63" s="1"/>
  <c r="F304" i="63"/>
  <c r="G304" i="63" s="1"/>
  <c r="H304" i="63" s="1"/>
  <c r="F303" i="63"/>
  <c r="G303" i="63" s="1"/>
  <c r="H303" i="63" s="1"/>
  <c r="F302" i="63"/>
  <c r="G302" i="63" s="1"/>
  <c r="H302" i="63" s="1"/>
  <c r="F301" i="63"/>
  <c r="G301" i="63" s="1"/>
  <c r="H301" i="63" s="1"/>
  <c r="F300" i="63"/>
  <c r="G300" i="63" s="1"/>
  <c r="H300" i="63" s="1"/>
  <c r="E299" i="63"/>
  <c r="D299" i="63"/>
  <c r="F299" i="63" s="1"/>
  <c r="C299" i="63"/>
  <c r="F298" i="63"/>
  <c r="G298" i="63" s="1"/>
  <c r="H298" i="63" s="1"/>
  <c r="F297" i="63"/>
  <c r="G297" i="63" s="1"/>
  <c r="H297" i="63" s="1"/>
  <c r="F296" i="63"/>
  <c r="G296" i="63" s="1"/>
  <c r="H296" i="63" s="1"/>
  <c r="F295" i="63"/>
  <c r="G295" i="63" s="1"/>
  <c r="H295" i="63" s="1"/>
  <c r="F294" i="63"/>
  <c r="G294" i="63" s="1"/>
  <c r="H294" i="63" s="1"/>
  <c r="E293" i="63"/>
  <c r="D293" i="63"/>
  <c r="C293" i="63"/>
  <c r="F291" i="63"/>
  <c r="G291" i="63" s="1"/>
  <c r="H291" i="63" s="1"/>
  <c r="F290" i="63"/>
  <c r="G290" i="63" s="1"/>
  <c r="H290" i="63" s="1"/>
  <c r="E289" i="63"/>
  <c r="D289" i="63"/>
  <c r="C289" i="63"/>
  <c r="F288" i="63"/>
  <c r="G288" i="63" s="1"/>
  <c r="H288" i="63" s="1"/>
  <c r="F287" i="63"/>
  <c r="G287" i="63" s="1"/>
  <c r="H287" i="63" s="1"/>
  <c r="F286" i="63"/>
  <c r="G286" i="63" s="1"/>
  <c r="H286" i="63" s="1"/>
  <c r="F285" i="63"/>
  <c r="G285" i="63" s="1"/>
  <c r="H285" i="63" s="1"/>
  <c r="F284" i="63"/>
  <c r="G284" i="63" s="1"/>
  <c r="H284" i="63" s="1"/>
  <c r="E283" i="63"/>
  <c r="D283" i="63"/>
  <c r="C283" i="63"/>
  <c r="F282" i="63"/>
  <c r="G282" i="63" s="1"/>
  <c r="H282" i="63" s="1"/>
  <c r="F281" i="63"/>
  <c r="G281" i="63" s="1"/>
  <c r="H281" i="63" s="1"/>
  <c r="F280" i="63"/>
  <c r="G280" i="63" s="1"/>
  <c r="H280" i="63" s="1"/>
  <c r="F279" i="63"/>
  <c r="G279" i="63" s="1"/>
  <c r="H279" i="63" s="1"/>
  <c r="E278" i="63"/>
  <c r="D278" i="63"/>
  <c r="C278" i="63"/>
  <c r="F276" i="63"/>
  <c r="G276" i="63" s="1"/>
  <c r="H276" i="63" s="1"/>
  <c r="F275" i="63"/>
  <c r="G275" i="63" s="1"/>
  <c r="H275" i="63" s="1"/>
  <c r="E274" i="63"/>
  <c r="D274" i="63"/>
  <c r="C274" i="63"/>
  <c r="F273" i="63"/>
  <c r="G273" i="63" s="1"/>
  <c r="H273" i="63" s="1"/>
  <c r="F272" i="63"/>
  <c r="G272" i="63" s="1"/>
  <c r="H272" i="63" s="1"/>
  <c r="F271" i="63"/>
  <c r="G271" i="63" s="1"/>
  <c r="H271" i="63" s="1"/>
  <c r="F270" i="63"/>
  <c r="G270" i="63" s="1"/>
  <c r="H270" i="63" s="1"/>
  <c r="E269" i="63"/>
  <c r="E264" i="63" s="1"/>
  <c r="D269" i="63"/>
  <c r="C269" i="63"/>
  <c r="F268" i="63"/>
  <c r="G268" i="63" s="1"/>
  <c r="H268" i="63" s="1"/>
  <c r="F267" i="63"/>
  <c r="G267" i="63" s="1"/>
  <c r="H267" i="63" s="1"/>
  <c r="F266" i="63"/>
  <c r="G266" i="63" s="1"/>
  <c r="H266" i="63" s="1"/>
  <c r="E265" i="63"/>
  <c r="D265" i="63"/>
  <c r="C265" i="63"/>
  <c r="F263" i="63"/>
  <c r="G263" i="63" s="1"/>
  <c r="H263" i="63" s="1"/>
  <c r="F262" i="63"/>
  <c r="G262" i="63" s="1"/>
  <c r="H262" i="63" s="1"/>
  <c r="E261" i="63"/>
  <c r="D261" i="63"/>
  <c r="C261" i="63"/>
  <c r="F260" i="63"/>
  <c r="G260" i="63" s="1"/>
  <c r="H260" i="63" s="1"/>
  <c r="F259" i="63"/>
  <c r="G259" i="63" s="1"/>
  <c r="H259" i="63" s="1"/>
  <c r="F258" i="63"/>
  <c r="G258" i="63" s="1"/>
  <c r="H258" i="63" s="1"/>
  <c r="F257" i="63"/>
  <c r="G257" i="63" s="1"/>
  <c r="H257" i="63" s="1"/>
  <c r="E256" i="63"/>
  <c r="D256" i="63"/>
  <c r="C256" i="63"/>
  <c r="F255" i="63"/>
  <c r="G255" i="63" s="1"/>
  <c r="H255" i="63" s="1"/>
  <c r="F254" i="63"/>
  <c r="G254" i="63" s="1"/>
  <c r="H254" i="63" s="1"/>
  <c r="F253" i="63"/>
  <c r="G253" i="63" s="1"/>
  <c r="H253" i="63" s="1"/>
  <c r="F252" i="63"/>
  <c r="G252" i="63" s="1"/>
  <c r="H252" i="63" s="1"/>
  <c r="E251" i="63"/>
  <c r="D251" i="63"/>
  <c r="C251" i="63"/>
  <c r="F249" i="63"/>
  <c r="G249" i="63" s="1"/>
  <c r="H249" i="63" s="1"/>
  <c r="F248" i="63"/>
  <c r="G248" i="63" s="1"/>
  <c r="H248" i="63" s="1"/>
  <c r="E247" i="63"/>
  <c r="D247" i="63"/>
  <c r="C247" i="63"/>
  <c r="F246" i="63"/>
  <c r="G246" i="63" s="1"/>
  <c r="H246" i="63" s="1"/>
  <c r="F245" i="63"/>
  <c r="G245" i="63" s="1"/>
  <c r="H245" i="63" s="1"/>
  <c r="F244" i="63"/>
  <c r="G244" i="63" s="1"/>
  <c r="H244" i="63" s="1"/>
  <c r="F243" i="63"/>
  <c r="G243" i="63" s="1"/>
  <c r="H243" i="63" s="1"/>
  <c r="E242" i="63"/>
  <c r="D242" i="63"/>
  <c r="C242" i="63"/>
  <c r="F241" i="63"/>
  <c r="G241" i="63" s="1"/>
  <c r="H241" i="63" s="1"/>
  <c r="F240" i="63"/>
  <c r="G240" i="63" s="1"/>
  <c r="H240" i="63" s="1"/>
  <c r="F239" i="63"/>
  <c r="G239" i="63" s="1"/>
  <c r="H239" i="63" s="1"/>
  <c r="F238" i="63"/>
  <c r="G238" i="63" s="1"/>
  <c r="H238" i="63" s="1"/>
  <c r="E237" i="63"/>
  <c r="D237" i="63"/>
  <c r="C237" i="63"/>
  <c r="F235" i="63"/>
  <c r="G235" i="63" s="1"/>
  <c r="H235" i="63" s="1"/>
  <c r="E234" i="63"/>
  <c r="D234" i="63"/>
  <c r="C234" i="63"/>
  <c r="F233" i="63"/>
  <c r="G233" i="63" s="1"/>
  <c r="H233" i="63" s="1"/>
  <c r="F232" i="63"/>
  <c r="G232" i="63" s="1"/>
  <c r="H232" i="63" s="1"/>
  <c r="F231" i="63"/>
  <c r="G231" i="63" s="1"/>
  <c r="H231" i="63" s="1"/>
  <c r="F230" i="63"/>
  <c r="G230" i="63" s="1"/>
  <c r="H230" i="63" s="1"/>
  <c r="E229" i="63"/>
  <c r="D229" i="63"/>
  <c r="C229" i="63"/>
  <c r="F228" i="63"/>
  <c r="G228" i="63" s="1"/>
  <c r="H228" i="63" s="1"/>
  <c r="F227" i="63"/>
  <c r="G227" i="63" s="1"/>
  <c r="H227" i="63" s="1"/>
  <c r="F226" i="63"/>
  <c r="G226" i="63" s="1"/>
  <c r="H226" i="63" s="1"/>
  <c r="F225" i="63"/>
  <c r="G225" i="63" s="1"/>
  <c r="H225" i="63" s="1"/>
  <c r="E224" i="63"/>
  <c r="D224" i="63"/>
  <c r="C224" i="63"/>
  <c r="F222" i="63"/>
  <c r="G222" i="63" s="1"/>
  <c r="H222" i="63" s="1"/>
  <c r="F221" i="63"/>
  <c r="G221" i="63" s="1"/>
  <c r="H221" i="63" s="1"/>
  <c r="F220" i="63"/>
  <c r="G220" i="63" s="1"/>
  <c r="H220" i="63" s="1"/>
  <c r="F219" i="63"/>
  <c r="G219" i="63" s="1"/>
  <c r="H219" i="63" s="1"/>
  <c r="E218" i="63"/>
  <c r="D218" i="63"/>
  <c r="F218" i="63" s="1"/>
  <c r="C218" i="63"/>
  <c r="F217" i="63"/>
  <c r="G217" i="63" s="1"/>
  <c r="H217" i="63" s="1"/>
  <c r="F216" i="63"/>
  <c r="G216" i="63" s="1"/>
  <c r="H216" i="63" s="1"/>
  <c r="F215" i="63"/>
  <c r="G215" i="63" s="1"/>
  <c r="H215" i="63" s="1"/>
  <c r="F214" i="63"/>
  <c r="G214" i="63" s="1"/>
  <c r="H214" i="63" s="1"/>
  <c r="E213" i="63"/>
  <c r="D213" i="63"/>
  <c r="C213" i="63"/>
  <c r="F211" i="63"/>
  <c r="G211" i="63" s="1"/>
  <c r="H211" i="63" s="1"/>
  <c r="F210" i="63"/>
  <c r="G210" i="63" s="1"/>
  <c r="H210" i="63" s="1"/>
  <c r="E209" i="63"/>
  <c r="D209" i="63"/>
  <c r="C209" i="63"/>
  <c r="F208" i="63"/>
  <c r="G208" i="63" s="1"/>
  <c r="H208" i="63" s="1"/>
  <c r="F207" i="63"/>
  <c r="G207" i="63" s="1"/>
  <c r="H207" i="63" s="1"/>
  <c r="F206" i="63"/>
  <c r="G206" i="63" s="1"/>
  <c r="H206" i="63" s="1"/>
  <c r="F205" i="63"/>
  <c r="G205" i="63" s="1"/>
  <c r="H205" i="63" s="1"/>
  <c r="F204" i="63"/>
  <c r="G204" i="63" s="1"/>
  <c r="H204" i="63" s="1"/>
  <c r="F203" i="63"/>
  <c r="G203" i="63" s="1"/>
  <c r="H203" i="63" s="1"/>
  <c r="F202" i="63"/>
  <c r="G202" i="63" s="1"/>
  <c r="H202" i="63" s="1"/>
  <c r="E201" i="63"/>
  <c r="D201" i="63"/>
  <c r="F201" i="63" s="1"/>
  <c r="C201" i="63"/>
  <c r="F200" i="63"/>
  <c r="G200" i="63" s="1"/>
  <c r="H200" i="63" s="1"/>
  <c r="F199" i="63"/>
  <c r="G199" i="63" s="1"/>
  <c r="H199" i="63" s="1"/>
  <c r="F198" i="63"/>
  <c r="G198" i="63" s="1"/>
  <c r="H198" i="63" s="1"/>
  <c r="E197" i="63"/>
  <c r="D197" i="63"/>
  <c r="F197" i="63" s="1"/>
  <c r="C197" i="63"/>
  <c r="F195" i="63"/>
  <c r="G195" i="63" s="1"/>
  <c r="H195" i="63" s="1"/>
  <c r="E194" i="63"/>
  <c r="D194" i="63"/>
  <c r="F194" i="63" s="1"/>
  <c r="C194" i="63"/>
  <c r="F193" i="63"/>
  <c r="G193" i="63" s="1"/>
  <c r="H193" i="63" s="1"/>
  <c r="E192" i="63"/>
  <c r="D192" i="63"/>
  <c r="C192" i="63"/>
  <c r="F191" i="63"/>
  <c r="G191" i="63" s="1"/>
  <c r="H191" i="63" s="1"/>
  <c r="E190" i="63"/>
  <c r="D190" i="63"/>
  <c r="F190" i="63" s="1"/>
  <c r="C190" i="63"/>
  <c r="F189" i="63"/>
  <c r="G189" i="63" s="1"/>
  <c r="H189" i="63" s="1"/>
  <c r="E188" i="63"/>
  <c r="D188" i="63"/>
  <c r="F188" i="63" s="1"/>
  <c r="G188" i="63" s="1"/>
  <c r="C188" i="63"/>
  <c r="F187" i="63"/>
  <c r="G187" i="63" s="1"/>
  <c r="H187" i="63" s="1"/>
  <c r="E186" i="63"/>
  <c r="D186" i="63"/>
  <c r="C186" i="63"/>
  <c r="F185" i="63"/>
  <c r="G185" i="63" s="1"/>
  <c r="H185" i="63" s="1"/>
  <c r="E184" i="63"/>
  <c r="D184" i="63"/>
  <c r="C184" i="63"/>
  <c r="F183" i="63"/>
  <c r="G183" i="63" s="1"/>
  <c r="H183" i="63" s="1"/>
  <c r="E182" i="63"/>
  <c r="D182" i="63"/>
  <c r="C182" i="63"/>
  <c r="F181" i="63"/>
  <c r="G181" i="63" s="1"/>
  <c r="H181" i="63" s="1"/>
  <c r="E180" i="63"/>
  <c r="D180" i="63"/>
  <c r="C180" i="63"/>
  <c r="F177" i="63"/>
  <c r="G177" i="63" s="1"/>
  <c r="H177" i="63" s="1"/>
  <c r="E176" i="63"/>
  <c r="D176" i="63"/>
  <c r="C176" i="63"/>
  <c r="F175" i="63"/>
  <c r="G175" i="63" s="1"/>
  <c r="H175" i="63" s="1"/>
  <c r="E174" i="63"/>
  <c r="D174" i="63"/>
  <c r="C174" i="63"/>
  <c r="F173" i="63"/>
  <c r="G173" i="63" s="1"/>
  <c r="H173" i="63" s="1"/>
  <c r="E172" i="63"/>
  <c r="D172" i="63"/>
  <c r="C172" i="63"/>
  <c r="F171" i="63"/>
  <c r="G171" i="63" s="1"/>
  <c r="H171" i="63" s="1"/>
  <c r="E170" i="63"/>
  <c r="D170" i="63"/>
  <c r="F170" i="63" s="1"/>
  <c r="C170" i="63"/>
  <c r="F169" i="63"/>
  <c r="G169" i="63" s="1"/>
  <c r="H169" i="63" s="1"/>
  <c r="F168" i="63"/>
  <c r="G168" i="63" s="1"/>
  <c r="H168" i="63" s="1"/>
  <c r="F167" i="63"/>
  <c r="E167" i="63"/>
  <c r="D167" i="63"/>
  <c r="C167" i="63"/>
  <c r="F166" i="63"/>
  <c r="G166" i="63" s="1"/>
  <c r="H166" i="63" s="1"/>
  <c r="F165" i="63"/>
  <c r="G165" i="63" s="1"/>
  <c r="H165" i="63" s="1"/>
  <c r="E164" i="63"/>
  <c r="D164" i="63"/>
  <c r="C164" i="63"/>
  <c r="F163" i="63"/>
  <c r="G163" i="63" s="1"/>
  <c r="H163" i="63" s="1"/>
  <c r="F162" i="63"/>
  <c r="G162" i="63" s="1"/>
  <c r="H162" i="63" s="1"/>
  <c r="E161" i="63"/>
  <c r="D161" i="63"/>
  <c r="C161" i="63"/>
  <c r="F160" i="63"/>
  <c r="G160" i="63" s="1"/>
  <c r="H160" i="63" s="1"/>
  <c r="F159" i="63"/>
  <c r="G159" i="63" s="1"/>
  <c r="H159" i="63" s="1"/>
  <c r="E158" i="63"/>
  <c r="D158" i="63"/>
  <c r="C158" i="63"/>
  <c r="F157" i="63"/>
  <c r="G157" i="63" s="1"/>
  <c r="H157" i="63" s="1"/>
  <c r="F156" i="63"/>
  <c r="G156" i="63" s="1"/>
  <c r="H156" i="63" s="1"/>
  <c r="F155" i="63"/>
  <c r="C155" i="63"/>
  <c r="F152" i="63"/>
  <c r="G152" i="63" s="1"/>
  <c r="H152" i="63" s="1"/>
  <c r="F151" i="63"/>
  <c r="G151" i="63" s="1"/>
  <c r="H151" i="63" s="1"/>
  <c r="E150" i="63"/>
  <c r="D150" i="63"/>
  <c r="F150" i="63" s="1"/>
  <c r="C150" i="63"/>
  <c r="F149" i="63"/>
  <c r="G149" i="63" s="1"/>
  <c r="H149" i="63" s="1"/>
  <c r="F148" i="63"/>
  <c r="G148" i="63" s="1"/>
  <c r="H148" i="63" s="1"/>
  <c r="E147" i="63"/>
  <c r="D147" i="63"/>
  <c r="C147" i="63"/>
  <c r="F146" i="63"/>
  <c r="G146" i="63" s="1"/>
  <c r="H146" i="63" s="1"/>
  <c r="E145" i="63"/>
  <c r="D145" i="63"/>
  <c r="C145" i="63"/>
  <c r="C144" i="63"/>
  <c r="F143" i="63"/>
  <c r="G143" i="63" s="1"/>
  <c r="H143" i="63" s="1"/>
  <c r="F142" i="63"/>
  <c r="G142" i="63" s="1"/>
  <c r="H142" i="63" s="1"/>
  <c r="E141" i="63"/>
  <c r="D141" i="63"/>
  <c r="C141" i="63"/>
  <c r="F140" i="63"/>
  <c r="G140" i="63" s="1"/>
  <c r="H140" i="63" s="1"/>
  <c r="E139" i="63"/>
  <c r="D139" i="63"/>
  <c r="D138" i="63" s="1"/>
  <c r="C139" i="63"/>
  <c r="F137" i="63"/>
  <c r="G137" i="63" s="1"/>
  <c r="H137" i="63" s="1"/>
  <c r="F136" i="63"/>
  <c r="G136" i="63" s="1"/>
  <c r="H136" i="63" s="1"/>
  <c r="E135" i="63"/>
  <c r="D135" i="63"/>
  <c r="F135" i="63" s="1"/>
  <c r="C135" i="63"/>
  <c r="F134" i="63"/>
  <c r="G134" i="63" s="1"/>
  <c r="H134" i="63" s="1"/>
  <c r="E133" i="63"/>
  <c r="E132" i="63" s="1"/>
  <c r="D133" i="63"/>
  <c r="C133" i="63"/>
  <c r="F131" i="63"/>
  <c r="G131" i="63" s="1"/>
  <c r="H131" i="63" s="1"/>
  <c r="F130" i="63"/>
  <c r="G130" i="63" s="1"/>
  <c r="H130" i="63" s="1"/>
  <c r="E129" i="63"/>
  <c r="D129" i="63"/>
  <c r="C129" i="63"/>
  <c r="F128" i="63"/>
  <c r="G128" i="63" s="1"/>
  <c r="H128" i="63" s="1"/>
  <c r="E127" i="63"/>
  <c r="E126" i="63" s="1"/>
  <c r="D127" i="63"/>
  <c r="C127" i="63"/>
  <c r="F125" i="63"/>
  <c r="G125" i="63" s="1"/>
  <c r="H125" i="63" s="1"/>
  <c r="F124" i="63"/>
  <c r="G124" i="63" s="1"/>
  <c r="H124" i="63" s="1"/>
  <c r="E123" i="63"/>
  <c r="D123" i="63"/>
  <c r="C123" i="63"/>
  <c r="F122" i="63"/>
  <c r="G122" i="63" s="1"/>
  <c r="H122" i="63" s="1"/>
  <c r="E121" i="63"/>
  <c r="F121" i="63" s="1"/>
  <c r="D121" i="63"/>
  <c r="C121" i="63"/>
  <c r="C120" i="63" s="1"/>
  <c r="F119" i="63"/>
  <c r="G119" i="63" s="1"/>
  <c r="H119" i="63" s="1"/>
  <c r="F118" i="63"/>
  <c r="G118" i="63" s="1"/>
  <c r="H118" i="63" s="1"/>
  <c r="E117" i="63"/>
  <c r="D117" i="63"/>
  <c r="C117" i="63"/>
  <c r="F116" i="63"/>
  <c r="G116" i="63" s="1"/>
  <c r="H116" i="63" s="1"/>
  <c r="E115" i="63"/>
  <c r="D115" i="63"/>
  <c r="C115" i="63"/>
  <c r="C114" i="63"/>
  <c r="F113" i="63"/>
  <c r="G113" i="63" s="1"/>
  <c r="H113" i="63" s="1"/>
  <c r="F112" i="63"/>
  <c r="G112" i="63" s="1"/>
  <c r="H112" i="63" s="1"/>
  <c r="E111" i="63"/>
  <c r="D111" i="63"/>
  <c r="F111" i="63" s="1"/>
  <c r="G111" i="63" s="1"/>
  <c r="C111" i="63"/>
  <c r="F110" i="63"/>
  <c r="G110" i="63" s="1"/>
  <c r="H110" i="63" s="1"/>
  <c r="E109" i="63"/>
  <c r="D109" i="63"/>
  <c r="C109" i="63"/>
  <c r="C108" i="63" s="1"/>
  <c r="F107" i="63"/>
  <c r="G107" i="63" s="1"/>
  <c r="H107" i="63" s="1"/>
  <c r="F106" i="63"/>
  <c r="G106" i="63" s="1"/>
  <c r="H106" i="63" s="1"/>
  <c r="E105" i="63"/>
  <c r="D105" i="63"/>
  <c r="C105" i="63"/>
  <c r="F104" i="63"/>
  <c r="G104" i="63" s="1"/>
  <c r="H104" i="63" s="1"/>
  <c r="E103" i="63"/>
  <c r="D103" i="63"/>
  <c r="C103" i="63"/>
  <c r="F101" i="63"/>
  <c r="G101" i="63" s="1"/>
  <c r="H101" i="63" s="1"/>
  <c r="F99" i="63"/>
  <c r="G99" i="63" s="1"/>
  <c r="H99" i="63" s="1"/>
  <c r="F98" i="63"/>
  <c r="G98" i="63" s="1"/>
  <c r="H98" i="63" s="1"/>
  <c r="E97" i="63"/>
  <c r="D97" i="63"/>
  <c r="C97" i="63"/>
  <c r="F96" i="63"/>
  <c r="G96" i="63" s="1"/>
  <c r="H96" i="63" s="1"/>
  <c r="F95" i="63"/>
  <c r="G95" i="63" s="1"/>
  <c r="H95" i="63" s="1"/>
  <c r="F94" i="63"/>
  <c r="G94" i="63" s="1"/>
  <c r="H94" i="63" s="1"/>
  <c r="E93" i="63"/>
  <c r="D93" i="63"/>
  <c r="F93" i="63" s="1"/>
  <c r="C93" i="63"/>
  <c r="F92" i="63"/>
  <c r="G92" i="63" s="1"/>
  <c r="H92" i="63" s="1"/>
  <c r="E91" i="63"/>
  <c r="D91" i="63"/>
  <c r="C91" i="63"/>
  <c r="F89" i="63"/>
  <c r="G89" i="63" s="1"/>
  <c r="H89" i="63" s="1"/>
  <c r="F88" i="63"/>
  <c r="G88" i="63" s="1"/>
  <c r="H88" i="63" s="1"/>
  <c r="F87" i="63"/>
  <c r="G87" i="63" s="1"/>
  <c r="H87" i="63" s="1"/>
  <c r="E86" i="63"/>
  <c r="D86" i="63"/>
  <c r="C86" i="63"/>
  <c r="F85" i="63"/>
  <c r="G85" i="63" s="1"/>
  <c r="H85" i="63" s="1"/>
  <c r="E84" i="63"/>
  <c r="E83" i="63" s="1"/>
  <c r="D84" i="63"/>
  <c r="C84" i="63"/>
  <c r="C83" i="63" s="1"/>
  <c r="F82" i="63"/>
  <c r="G82" i="63" s="1"/>
  <c r="H82" i="63" s="1"/>
  <c r="G81" i="63"/>
  <c r="H81" i="63" s="1"/>
  <c r="F81" i="63"/>
  <c r="F80" i="63"/>
  <c r="G80" i="63" s="1"/>
  <c r="H80" i="63" s="1"/>
  <c r="E79" i="63"/>
  <c r="D79" i="63"/>
  <c r="F79" i="63" s="1"/>
  <c r="C79" i="63"/>
  <c r="F78" i="63"/>
  <c r="G78" i="63" s="1"/>
  <c r="H78" i="63" s="1"/>
  <c r="E77" i="63"/>
  <c r="D77" i="63"/>
  <c r="D76" i="63" s="1"/>
  <c r="C77" i="63"/>
  <c r="F75" i="63"/>
  <c r="G75" i="63" s="1"/>
  <c r="H75" i="63" s="1"/>
  <c r="F74" i="63"/>
  <c r="G74" i="63" s="1"/>
  <c r="H74" i="63" s="1"/>
  <c r="F73" i="63"/>
  <c r="G73" i="63" s="1"/>
  <c r="H73" i="63" s="1"/>
  <c r="E72" i="63"/>
  <c r="D72" i="63"/>
  <c r="F72" i="63" s="1"/>
  <c r="C72" i="63"/>
  <c r="F71" i="63"/>
  <c r="G71" i="63" s="1"/>
  <c r="H71" i="63" s="1"/>
  <c r="E70" i="63"/>
  <c r="D70" i="63"/>
  <c r="C70" i="63"/>
  <c r="E69" i="63"/>
  <c r="F68" i="63"/>
  <c r="G68" i="63" s="1"/>
  <c r="H68" i="63" s="1"/>
  <c r="F67" i="63"/>
  <c r="G67" i="63" s="1"/>
  <c r="H67" i="63" s="1"/>
  <c r="F66" i="63"/>
  <c r="G66" i="63" s="1"/>
  <c r="H66" i="63" s="1"/>
  <c r="E65" i="63"/>
  <c r="D65" i="63"/>
  <c r="C65" i="63"/>
  <c r="F64" i="63"/>
  <c r="G64" i="63" s="1"/>
  <c r="H64" i="63" s="1"/>
  <c r="E63" i="63"/>
  <c r="D63" i="63"/>
  <c r="D62" i="63" s="1"/>
  <c r="C63" i="63"/>
  <c r="F61" i="63"/>
  <c r="G61" i="63" s="1"/>
  <c r="H61" i="63" s="1"/>
  <c r="F60" i="63"/>
  <c r="G60" i="63" s="1"/>
  <c r="H60" i="63" s="1"/>
  <c r="F59" i="63"/>
  <c r="G59" i="63" s="1"/>
  <c r="H59" i="63" s="1"/>
  <c r="E58" i="63"/>
  <c r="D58" i="63"/>
  <c r="C58" i="63"/>
  <c r="F57" i="63"/>
  <c r="G57" i="63" s="1"/>
  <c r="H57" i="63" s="1"/>
  <c r="E56" i="63"/>
  <c r="E55" i="63" s="1"/>
  <c r="D56" i="63"/>
  <c r="C56" i="63"/>
  <c r="C55" i="63"/>
  <c r="F54" i="63"/>
  <c r="G54" i="63" s="1"/>
  <c r="H54" i="63" s="1"/>
  <c r="F53" i="63"/>
  <c r="G53" i="63" s="1"/>
  <c r="H53" i="63" s="1"/>
  <c r="F52" i="63"/>
  <c r="G52" i="63" s="1"/>
  <c r="H52" i="63" s="1"/>
  <c r="E51" i="63"/>
  <c r="D51" i="63"/>
  <c r="C51" i="63"/>
  <c r="F50" i="63"/>
  <c r="G50" i="63" s="1"/>
  <c r="H50" i="63" s="1"/>
  <c r="E49" i="63"/>
  <c r="E48" i="63" s="1"/>
  <c r="D49" i="63"/>
  <c r="D48" i="63" s="1"/>
  <c r="C49" i="63"/>
  <c r="F47" i="63"/>
  <c r="G47" i="63" s="1"/>
  <c r="H47" i="63" s="1"/>
  <c r="F46" i="63"/>
  <c r="G46" i="63" s="1"/>
  <c r="H46" i="63" s="1"/>
  <c r="F45" i="63"/>
  <c r="G45" i="63" s="1"/>
  <c r="H45" i="63" s="1"/>
  <c r="E44" i="63"/>
  <c r="D44" i="63"/>
  <c r="C44" i="63"/>
  <c r="F43" i="63"/>
  <c r="G43" i="63" s="1"/>
  <c r="H43" i="63" s="1"/>
  <c r="E42" i="63"/>
  <c r="E41" i="63" s="1"/>
  <c r="D42" i="63"/>
  <c r="C42" i="63"/>
  <c r="F40" i="63"/>
  <c r="G40" i="63" s="1"/>
  <c r="H40" i="63" s="1"/>
  <c r="F36" i="63"/>
  <c r="G36" i="63" s="1"/>
  <c r="H36" i="63" s="1"/>
  <c r="F35" i="63"/>
  <c r="G35" i="63" s="1"/>
  <c r="H35" i="63" s="1"/>
  <c r="F34" i="63"/>
  <c r="G34" i="63" s="1"/>
  <c r="H34" i="63" s="1"/>
  <c r="F33" i="63"/>
  <c r="G33" i="63" s="1"/>
  <c r="H33" i="63" s="1"/>
  <c r="E32" i="63"/>
  <c r="D32" i="63"/>
  <c r="C32" i="63"/>
  <c r="F31" i="63"/>
  <c r="G31" i="63" s="1"/>
  <c r="H31" i="63" s="1"/>
  <c r="F30" i="63"/>
  <c r="G30" i="63" s="1"/>
  <c r="H30" i="63" s="1"/>
  <c r="F29" i="63"/>
  <c r="G29" i="63" s="1"/>
  <c r="H29" i="63" s="1"/>
  <c r="F28" i="63"/>
  <c r="G28" i="63" s="1"/>
  <c r="H28" i="63" s="1"/>
  <c r="F27" i="63"/>
  <c r="G27" i="63" s="1"/>
  <c r="H27" i="63" s="1"/>
  <c r="F26" i="63"/>
  <c r="G26" i="63" s="1"/>
  <c r="H26" i="63" s="1"/>
  <c r="F25" i="63"/>
  <c r="G25" i="63" s="1"/>
  <c r="H25" i="63" s="1"/>
  <c r="E24" i="63"/>
  <c r="D24" i="63"/>
  <c r="F24" i="63" s="1"/>
  <c r="C24" i="63"/>
  <c r="F23" i="63"/>
  <c r="G23" i="63" s="1"/>
  <c r="H23" i="63" s="1"/>
  <c r="F22" i="63"/>
  <c r="G22" i="63" s="1"/>
  <c r="H22" i="63" s="1"/>
  <c r="E21" i="63"/>
  <c r="D21" i="63"/>
  <c r="C21" i="63"/>
  <c r="F20" i="63"/>
  <c r="G20" i="63" s="1"/>
  <c r="H20" i="63" s="1"/>
  <c r="E19" i="63"/>
  <c r="D19" i="63"/>
  <c r="C19" i="63"/>
  <c r="F18" i="63"/>
  <c r="G18" i="63" s="1"/>
  <c r="H18" i="63" s="1"/>
  <c r="F17" i="63"/>
  <c r="G17" i="63" s="1"/>
  <c r="H17" i="63" s="1"/>
  <c r="F16" i="63"/>
  <c r="G16" i="63" s="1"/>
  <c r="H16" i="63" s="1"/>
  <c r="F15" i="63"/>
  <c r="G15" i="63" s="1"/>
  <c r="H15" i="63" s="1"/>
  <c r="F14" i="63"/>
  <c r="G14" i="63" s="1"/>
  <c r="H14" i="63" s="1"/>
  <c r="F13" i="63"/>
  <c r="G13" i="63" s="1"/>
  <c r="H13" i="63" s="1"/>
  <c r="F12" i="63"/>
  <c r="G12" i="63" s="1"/>
  <c r="H12" i="63" s="1"/>
  <c r="F11" i="63"/>
  <c r="G11" i="63" s="1"/>
  <c r="H11" i="63" s="1"/>
  <c r="E10" i="63"/>
  <c r="D10" i="63"/>
  <c r="C10" i="63"/>
  <c r="C425" i="63" l="1"/>
  <c r="F44" i="63"/>
  <c r="F180" i="63"/>
  <c r="F242" i="63"/>
  <c r="F439" i="63"/>
  <c r="G439" i="63" s="1"/>
  <c r="D477" i="63"/>
  <c r="D595" i="63"/>
  <c r="F595" i="63" s="1"/>
  <c r="E108" i="63"/>
  <c r="G24" i="63"/>
  <c r="F58" i="63"/>
  <c r="G58" i="63" s="1"/>
  <c r="F158" i="63"/>
  <c r="F161" i="63"/>
  <c r="F229" i="63"/>
  <c r="E223" i="63"/>
  <c r="F261" i="63"/>
  <c r="F269" i="63"/>
  <c r="F376" i="63"/>
  <c r="F443" i="63"/>
  <c r="F480" i="63"/>
  <c r="F586" i="63"/>
  <c r="G595" i="63"/>
  <c r="H595" i="63"/>
  <c r="C62" i="63"/>
  <c r="E9" i="63"/>
  <c r="E8" i="63" s="1"/>
  <c r="G161" i="63"/>
  <c r="G467" i="63"/>
  <c r="H467" i="63" s="1"/>
  <c r="F469" i="63"/>
  <c r="G469" i="63" s="1"/>
  <c r="H469" i="63" s="1"/>
  <c r="F553" i="63"/>
  <c r="D552" i="63"/>
  <c r="F552" i="63" s="1"/>
  <c r="E120" i="63"/>
  <c r="D250" i="63"/>
  <c r="F417" i="63"/>
  <c r="C212" i="63"/>
  <c r="F234" i="63"/>
  <c r="F274" i="63"/>
  <c r="E332" i="63"/>
  <c r="F344" i="63"/>
  <c r="E438" i="63"/>
  <c r="F494" i="63"/>
  <c r="F504" i="63"/>
  <c r="G504" i="63" s="1"/>
  <c r="H504" i="63" s="1"/>
  <c r="F540" i="63"/>
  <c r="G540" i="63" s="1"/>
  <c r="H540" i="63" s="1"/>
  <c r="F541" i="63"/>
  <c r="G541" i="63" s="1"/>
  <c r="H541" i="63" s="1"/>
  <c r="F251" i="63"/>
  <c r="F374" i="63"/>
  <c r="E477" i="63"/>
  <c r="F477" i="63" s="1"/>
  <c r="C491" i="63"/>
  <c r="F496" i="63"/>
  <c r="D506" i="63"/>
  <c r="C524" i="63"/>
  <c r="E524" i="63"/>
  <c r="F19" i="63"/>
  <c r="F21" i="63"/>
  <c r="G21" i="63" s="1"/>
  <c r="H21" i="63" s="1"/>
  <c r="F49" i="63"/>
  <c r="G49" i="63" s="1"/>
  <c r="H49" i="63" s="1"/>
  <c r="C90" i="63"/>
  <c r="E102" i="63"/>
  <c r="G155" i="63"/>
  <c r="H155" i="63" s="1"/>
  <c r="F176" i="63"/>
  <c r="G176" i="63" s="1"/>
  <c r="H176" i="63" s="1"/>
  <c r="F192" i="63"/>
  <c r="E196" i="63"/>
  <c r="E277" i="63"/>
  <c r="F289" i="63"/>
  <c r="F387" i="63"/>
  <c r="G387" i="63" s="1"/>
  <c r="H387" i="63" s="1"/>
  <c r="F527" i="63"/>
  <c r="G527" i="63" s="1"/>
  <c r="H527" i="63" s="1"/>
  <c r="F573" i="63"/>
  <c r="C578" i="63"/>
  <c r="F103" i="63"/>
  <c r="D102" i="63"/>
  <c r="G274" i="63"/>
  <c r="H274" i="63" s="1"/>
  <c r="F77" i="63"/>
  <c r="G77" i="63" s="1"/>
  <c r="H77" i="63" s="1"/>
  <c r="E76" i="63"/>
  <c r="F76" i="63" s="1"/>
  <c r="G359" i="63"/>
  <c r="D425" i="63"/>
  <c r="C477" i="63"/>
  <c r="G480" i="63"/>
  <c r="H480" i="63" s="1"/>
  <c r="D556" i="63"/>
  <c r="F556" i="63" s="1"/>
  <c r="G556" i="63" s="1"/>
  <c r="H556" i="63" s="1"/>
  <c r="F557" i="63"/>
  <c r="G557" i="63" s="1"/>
  <c r="H557" i="63" s="1"/>
  <c r="G150" i="63"/>
  <c r="H150" i="63" s="1"/>
  <c r="C292" i="63"/>
  <c r="F461" i="63"/>
  <c r="G461" i="63" s="1"/>
  <c r="H461" i="63" s="1"/>
  <c r="D453" i="63"/>
  <c r="F569" i="63"/>
  <c r="G569" i="63" s="1"/>
  <c r="H569" i="63" s="1"/>
  <c r="E568" i="63"/>
  <c r="F568" i="63" s="1"/>
  <c r="F32" i="63"/>
  <c r="F48" i="63"/>
  <c r="F65" i="63"/>
  <c r="D90" i="63"/>
  <c r="F115" i="63"/>
  <c r="G115" i="63" s="1"/>
  <c r="H115" i="63" s="1"/>
  <c r="F117" i="63"/>
  <c r="G117" i="63" s="1"/>
  <c r="F123" i="63"/>
  <c r="G123" i="63" s="1"/>
  <c r="H123" i="63" s="1"/>
  <c r="D120" i="63"/>
  <c r="F145" i="63"/>
  <c r="E144" i="63"/>
  <c r="F164" i="63"/>
  <c r="G164" i="63" s="1"/>
  <c r="H164" i="63" s="1"/>
  <c r="F213" i="63"/>
  <c r="C264" i="63"/>
  <c r="F283" i="63"/>
  <c r="G283" i="63" s="1"/>
  <c r="H283" i="63" s="1"/>
  <c r="F314" i="63"/>
  <c r="F313" i="63" s="1"/>
  <c r="D313" i="63"/>
  <c r="C360" i="63"/>
  <c r="G371" i="63"/>
  <c r="F370" i="63"/>
  <c r="E399" i="63"/>
  <c r="D438" i="63"/>
  <c r="C453" i="63"/>
  <c r="F97" i="63"/>
  <c r="F129" i="63"/>
  <c r="G129" i="63" s="1"/>
  <c r="H129" i="63" s="1"/>
  <c r="C138" i="63"/>
  <c r="F174" i="63"/>
  <c r="F329" i="63"/>
  <c r="G329" i="63" s="1"/>
  <c r="H329" i="63" s="1"/>
  <c r="G374" i="63"/>
  <c r="F433" i="63"/>
  <c r="G433" i="63" s="1"/>
  <c r="H433" i="63" s="1"/>
  <c r="H24" i="63"/>
  <c r="F51" i="63"/>
  <c r="G51" i="63" s="1"/>
  <c r="H51" i="63" s="1"/>
  <c r="H58" i="63"/>
  <c r="F86" i="63"/>
  <c r="G86" i="63" s="1"/>
  <c r="H86" i="63" s="1"/>
  <c r="E90" i="63"/>
  <c r="H111" i="63"/>
  <c r="H117" i="63"/>
  <c r="E138" i="63"/>
  <c r="F138" i="63" s="1"/>
  <c r="G138" i="63" s="1"/>
  <c r="F141" i="63"/>
  <c r="G141" i="63" s="1"/>
  <c r="F184" i="63"/>
  <c r="F186" i="63"/>
  <c r="G186" i="63" s="1"/>
  <c r="H186" i="63" s="1"/>
  <c r="H188" i="63"/>
  <c r="G194" i="63"/>
  <c r="G213" i="63"/>
  <c r="H213" i="63" s="1"/>
  <c r="E250" i="63"/>
  <c r="F250" i="63" s="1"/>
  <c r="G269" i="63"/>
  <c r="H269" i="63" s="1"/>
  <c r="E292" i="63"/>
  <c r="C313" i="63"/>
  <c r="F326" i="63"/>
  <c r="G326" i="63" s="1"/>
  <c r="H326" i="63" s="1"/>
  <c r="F341" i="63"/>
  <c r="E373" i="63"/>
  <c r="E383" i="63"/>
  <c r="G394" i="63"/>
  <c r="H394" i="63" s="1"/>
  <c r="F414" i="63"/>
  <c r="F247" i="63"/>
  <c r="G247" i="63" s="1"/>
  <c r="H247" i="63" s="1"/>
  <c r="E313" i="63"/>
  <c r="C332" i="63"/>
  <c r="G376" i="63"/>
  <c r="H376" i="63" s="1"/>
  <c r="F381" i="63"/>
  <c r="G381" i="63" s="1"/>
  <c r="H381" i="63" s="1"/>
  <c r="F402" i="63"/>
  <c r="G402" i="63" s="1"/>
  <c r="H402" i="63" s="1"/>
  <c r="F409" i="63"/>
  <c r="G409" i="63" s="1"/>
  <c r="H409" i="63" s="1"/>
  <c r="F482" i="63"/>
  <c r="G482" i="63" s="1"/>
  <c r="H482" i="63" s="1"/>
  <c r="F489" i="63"/>
  <c r="G489" i="63" s="1"/>
  <c r="H489" i="63" s="1"/>
  <c r="E491" i="63"/>
  <c r="F510" i="63"/>
  <c r="G510" i="63" s="1"/>
  <c r="H510" i="63" s="1"/>
  <c r="F574" i="63"/>
  <c r="G574" i="63" s="1"/>
  <c r="H574" i="63" s="1"/>
  <c r="H161" i="63"/>
  <c r="C48" i="63"/>
  <c r="C102" i="63"/>
  <c r="G103" i="63"/>
  <c r="H103" i="63" s="1"/>
  <c r="D126" i="63"/>
  <c r="F126" i="63" s="1"/>
  <c r="F127" i="63"/>
  <c r="G170" i="63"/>
  <c r="H170" i="63" s="1"/>
  <c r="C179" i="63"/>
  <c r="G180" i="63"/>
  <c r="H180" i="63" s="1"/>
  <c r="E425" i="63"/>
  <c r="F426" i="63"/>
  <c r="G426" i="63" s="1"/>
  <c r="H426" i="63" s="1"/>
  <c r="G450" i="63"/>
  <c r="H450" i="63" s="1"/>
  <c r="C466" i="63"/>
  <c r="F525" i="63"/>
  <c r="G525" i="63" s="1"/>
  <c r="H525" i="63" s="1"/>
  <c r="D524" i="63"/>
  <c r="F524" i="63" s="1"/>
  <c r="E590" i="63"/>
  <c r="F590" i="63" s="1"/>
  <c r="G590" i="63" s="1"/>
  <c r="H590" i="63" s="1"/>
  <c r="F591" i="63"/>
  <c r="G19" i="63"/>
  <c r="H19" i="63" s="1"/>
  <c r="F42" i="63"/>
  <c r="G42" i="63" s="1"/>
  <c r="H42" i="63" s="1"/>
  <c r="D41" i="63"/>
  <c r="F91" i="63"/>
  <c r="D114" i="63"/>
  <c r="H141" i="63"/>
  <c r="D196" i="63"/>
  <c r="F196" i="63" s="1"/>
  <c r="E236" i="63"/>
  <c r="C320" i="63"/>
  <c r="D347" i="63"/>
  <c r="F347" i="63" s="1"/>
  <c r="F348" i="63"/>
  <c r="G348" i="63" s="1"/>
  <c r="H348" i="63" s="1"/>
  <c r="F361" i="63"/>
  <c r="G361" i="63" s="1"/>
  <c r="H361" i="63" s="1"/>
  <c r="D360" i="63"/>
  <c r="F360" i="63" s="1"/>
  <c r="E578" i="63"/>
  <c r="E539" i="63" s="1"/>
  <c r="F579" i="63"/>
  <c r="G579" i="63" s="1"/>
  <c r="H579" i="63" s="1"/>
  <c r="E62" i="63"/>
  <c r="C76" i="63"/>
  <c r="F102" i="63"/>
  <c r="G121" i="63"/>
  <c r="H121" i="63" s="1"/>
  <c r="F139" i="63"/>
  <c r="G139" i="63" s="1"/>
  <c r="H139" i="63" s="1"/>
  <c r="D144" i="63"/>
  <c r="F144" i="63" s="1"/>
  <c r="G144" i="63" s="1"/>
  <c r="H144" i="63" s="1"/>
  <c r="F147" i="63"/>
  <c r="G147" i="63" s="1"/>
  <c r="H147" i="63" s="1"/>
  <c r="D154" i="63"/>
  <c r="C154" i="63"/>
  <c r="G158" i="63"/>
  <c r="H158" i="63" s="1"/>
  <c r="E154" i="63"/>
  <c r="E153" i="63" s="1"/>
  <c r="D179" i="63"/>
  <c r="E179" i="63"/>
  <c r="E178" i="63" s="1"/>
  <c r="G192" i="63"/>
  <c r="H192" i="63" s="1"/>
  <c r="C196" i="63"/>
  <c r="G201" i="63"/>
  <c r="H201" i="63" s="1"/>
  <c r="D223" i="63"/>
  <c r="F223" i="63" s="1"/>
  <c r="F224" i="63"/>
  <c r="G224" i="63" s="1"/>
  <c r="H224" i="63" s="1"/>
  <c r="D277" i="63"/>
  <c r="F277" i="63" s="1"/>
  <c r="F278" i="63"/>
  <c r="G278" i="63" s="1"/>
  <c r="H278" i="63" s="1"/>
  <c r="E453" i="63"/>
  <c r="F454" i="63"/>
  <c r="C506" i="63"/>
  <c r="F546" i="63"/>
  <c r="G546" i="63" s="1"/>
  <c r="D545" i="63"/>
  <c r="D9" i="63"/>
  <c r="D8" i="63" s="1"/>
  <c r="F10" i="63"/>
  <c r="F9" i="63" s="1"/>
  <c r="F63" i="63"/>
  <c r="G63" i="63" s="1"/>
  <c r="H63" i="63" s="1"/>
  <c r="F70" i="63"/>
  <c r="G70" i="63" s="1"/>
  <c r="H70" i="63" s="1"/>
  <c r="D69" i="63"/>
  <c r="F69" i="63" s="1"/>
  <c r="G79" i="63"/>
  <c r="H79" i="63" s="1"/>
  <c r="F105" i="63"/>
  <c r="G105" i="63" s="1"/>
  <c r="H105" i="63" s="1"/>
  <c r="F133" i="63"/>
  <c r="G133" i="63" s="1"/>
  <c r="H133" i="63" s="1"/>
  <c r="D132" i="63"/>
  <c r="F132" i="63" s="1"/>
  <c r="F172" i="63"/>
  <c r="F182" i="63"/>
  <c r="G182" i="63" s="1"/>
  <c r="H182" i="63" s="1"/>
  <c r="G190" i="63"/>
  <c r="H190" i="63" s="1"/>
  <c r="H194" i="63"/>
  <c r="G197" i="63"/>
  <c r="H197" i="63" s="1"/>
  <c r="D212" i="63"/>
  <c r="G218" i="63"/>
  <c r="H218" i="63" s="1"/>
  <c r="F237" i="63"/>
  <c r="G237" i="63" s="1"/>
  <c r="H237" i="63" s="1"/>
  <c r="D236" i="63"/>
  <c r="D373" i="63"/>
  <c r="H417" i="63"/>
  <c r="C413" i="63"/>
  <c r="G417" i="63"/>
  <c r="F423" i="63"/>
  <c r="D413" i="63"/>
  <c r="C568" i="63"/>
  <c r="F610" i="63"/>
  <c r="G610" i="63" s="1"/>
  <c r="D609" i="63"/>
  <c r="F609" i="63" s="1"/>
  <c r="G609" i="63" s="1"/>
  <c r="H609" i="63" s="1"/>
  <c r="G261" i="63"/>
  <c r="H261" i="63" s="1"/>
  <c r="F265" i="63"/>
  <c r="G265" i="63" s="1"/>
  <c r="H265" i="63" s="1"/>
  <c r="D264" i="63"/>
  <c r="F264" i="63" s="1"/>
  <c r="G289" i="63"/>
  <c r="H289" i="63" s="1"/>
  <c r="F293" i="63"/>
  <c r="G293" i="63" s="1"/>
  <c r="H293" i="63" s="1"/>
  <c r="D292" i="63"/>
  <c r="F292" i="63" s="1"/>
  <c r="G299" i="63"/>
  <c r="H299" i="63" s="1"/>
  <c r="G314" i="63"/>
  <c r="H314" i="63" s="1"/>
  <c r="F321" i="63"/>
  <c r="G321" i="63" s="1"/>
  <c r="H321" i="63" s="1"/>
  <c r="D320" i="63"/>
  <c r="G414" i="63"/>
  <c r="H414" i="63" s="1"/>
  <c r="G507" i="63"/>
  <c r="H507" i="63" s="1"/>
  <c r="G596" i="63"/>
  <c r="H596" i="63" s="1"/>
  <c r="G44" i="63"/>
  <c r="H44" i="63" s="1"/>
  <c r="F56" i="63"/>
  <c r="G56" i="63" s="1"/>
  <c r="H56" i="63" s="1"/>
  <c r="D55" i="63"/>
  <c r="F55" i="63" s="1"/>
  <c r="G55" i="63" s="1"/>
  <c r="H55" i="63" s="1"/>
  <c r="G65" i="63"/>
  <c r="H65" i="63" s="1"/>
  <c r="G72" i="63"/>
  <c r="H72" i="63" s="1"/>
  <c r="F84" i="63"/>
  <c r="G84" i="63" s="1"/>
  <c r="H84" i="63" s="1"/>
  <c r="D83" i="63"/>
  <c r="F83" i="63" s="1"/>
  <c r="G83" i="63" s="1"/>
  <c r="H83" i="63" s="1"/>
  <c r="G91" i="63"/>
  <c r="H91" i="63" s="1"/>
  <c r="G93" i="63"/>
  <c r="H93" i="63" s="1"/>
  <c r="F109" i="63"/>
  <c r="G109" i="63" s="1"/>
  <c r="H109" i="63" s="1"/>
  <c r="D108" i="63"/>
  <c r="F108" i="63" s="1"/>
  <c r="G108" i="63" s="1"/>
  <c r="H108" i="63" s="1"/>
  <c r="E114" i="63"/>
  <c r="G135" i="63"/>
  <c r="H135" i="63" s="1"/>
  <c r="G167" i="63"/>
  <c r="H167" i="63" s="1"/>
  <c r="G172" i="63"/>
  <c r="H172" i="63" s="1"/>
  <c r="G174" i="63"/>
  <c r="H174" i="63" s="1"/>
  <c r="G184" i="63"/>
  <c r="H184" i="63" s="1"/>
  <c r="E212" i="63"/>
  <c r="G234" i="63"/>
  <c r="H234" i="63" s="1"/>
  <c r="G242" i="63"/>
  <c r="H242" i="63" s="1"/>
  <c r="C250" i="63"/>
  <c r="C277" i="63"/>
  <c r="G318" i="63"/>
  <c r="H318" i="63" s="1"/>
  <c r="E320" i="63"/>
  <c r="F333" i="63"/>
  <c r="G333" i="63" s="1"/>
  <c r="H333" i="63" s="1"/>
  <c r="D332" i="63"/>
  <c r="F332" i="63" s="1"/>
  <c r="C383" i="63"/>
  <c r="F384" i="63"/>
  <c r="G384" i="63" s="1"/>
  <c r="H384" i="63" s="1"/>
  <c r="D383" i="63"/>
  <c r="G443" i="63"/>
  <c r="H443" i="63" s="1"/>
  <c r="G454" i="63"/>
  <c r="H454" i="63" s="1"/>
  <c r="F478" i="63"/>
  <c r="G478" i="63" s="1"/>
  <c r="H478" i="63" s="1"/>
  <c r="G494" i="63"/>
  <c r="H494" i="63" s="1"/>
  <c r="G534" i="63"/>
  <c r="H534" i="63" s="1"/>
  <c r="G553" i="63"/>
  <c r="H553" i="63" s="1"/>
  <c r="F581" i="63"/>
  <c r="G581" i="63" s="1"/>
  <c r="H581" i="63" s="1"/>
  <c r="D578" i="63"/>
  <c r="C585" i="63"/>
  <c r="G586" i="63"/>
  <c r="H586" i="63" s="1"/>
  <c r="C9" i="63"/>
  <c r="G32" i="63"/>
  <c r="H32" i="63" s="1"/>
  <c r="C41" i="63"/>
  <c r="C69" i="63"/>
  <c r="G97" i="63"/>
  <c r="H97" i="63" s="1"/>
  <c r="C126" i="63"/>
  <c r="G127" i="63"/>
  <c r="H127" i="63" s="1"/>
  <c r="C132" i="63"/>
  <c r="G145" i="63"/>
  <c r="H145" i="63" s="1"/>
  <c r="F209" i="63"/>
  <c r="G209" i="63" s="1"/>
  <c r="H209" i="63" s="1"/>
  <c r="C223" i="63"/>
  <c r="G229" i="63"/>
  <c r="H229" i="63" s="1"/>
  <c r="C236" i="63"/>
  <c r="G251" i="63"/>
  <c r="H251" i="63" s="1"/>
  <c r="F256" i="63"/>
  <c r="G256" i="63" s="1"/>
  <c r="H256" i="63" s="1"/>
  <c r="F311" i="63"/>
  <c r="G311" i="63" s="1"/>
  <c r="H311" i="63" s="1"/>
  <c r="G344" i="63"/>
  <c r="H344" i="63" s="1"/>
  <c r="H374" i="63"/>
  <c r="C373" i="63"/>
  <c r="C399" i="63"/>
  <c r="F400" i="63"/>
  <c r="G400" i="63" s="1"/>
  <c r="H400" i="63" s="1"/>
  <c r="D399" i="63"/>
  <c r="E413" i="63"/>
  <c r="H439" i="63"/>
  <c r="C438" i="63"/>
  <c r="G496" i="63"/>
  <c r="H496" i="63" s="1"/>
  <c r="G552" i="63"/>
  <c r="H552" i="63" s="1"/>
  <c r="G564" i="63"/>
  <c r="H564" i="63" s="1"/>
  <c r="F603" i="63"/>
  <c r="G603" i="63" s="1"/>
  <c r="H603" i="63" s="1"/>
  <c r="H610" i="63"/>
  <c r="G341" i="63"/>
  <c r="H341" i="63" s="1"/>
  <c r="C347" i="63"/>
  <c r="G353" i="63"/>
  <c r="H353" i="63" s="1"/>
  <c r="G365" i="63"/>
  <c r="H365" i="63" s="1"/>
  <c r="G423" i="63"/>
  <c r="H423" i="63" s="1"/>
  <c r="E466" i="63"/>
  <c r="F466" i="63" s="1"/>
  <c r="F475" i="63"/>
  <c r="G475" i="63" s="1"/>
  <c r="H475" i="63" s="1"/>
  <c r="F492" i="63"/>
  <c r="G492" i="63" s="1"/>
  <c r="H492" i="63" s="1"/>
  <c r="D491" i="63"/>
  <c r="F520" i="63"/>
  <c r="G520" i="63" s="1"/>
  <c r="H520" i="63" s="1"/>
  <c r="H546" i="63"/>
  <c r="C573" i="63"/>
  <c r="F585" i="63"/>
  <c r="E506" i="63"/>
  <c r="F506" i="63" s="1"/>
  <c r="F512" i="63"/>
  <c r="G512" i="63" s="1"/>
  <c r="H512" i="63" s="1"/>
  <c r="F564" i="63"/>
  <c r="D563" i="63"/>
  <c r="F563" i="63" s="1"/>
  <c r="G563" i="63" s="1"/>
  <c r="H563" i="63" s="1"/>
  <c r="G591" i="63"/>
  <c r="H591" i="63" s="1"/>
  <c r="F602" i="63"/>
  <c r="G602" i="63" s="1"/>
  <c r="H602" i="63" s="1"/>
  <c r="G73" i="62"/>
  <c r="H20" i="37"/>
  <c r="I20" i="37"/>
  <c r="I17" i="61"/>
  <c r="H17" i="61"/>
  <c r="G17" i="61"/>
  <c r="G17" i="44"/>
  <c r="I17" i="44"/>
  <c r="H17" i="44"/>
  <c r="E100" i="63" l="1"/>
  <c r="E38" i="63" s="1"/>
  <c r="G524" i="63"/>
  <c r="H524" i="63" s="1"/>
  <c r="G477" i="63"/>
  <c r="H477" i="63" s="1"/>
  <c r="G332" i="63"/>
  <c r="H332" i="63" s="1"/>
  <c r="F438" i="63"/>
  <c r="G438" i="63" s="1"/>
  <c r="H438" i="63" s="1"/>
  <c r="F236" i="63"/>
  <c r="F453" i="63"/>
  <c r="E39" i="63"/>
  <c r="F120" i="63"/>
  <c r="G120" i="63" s="1"/>
  <c r="H120" i="63" s="1"/>
  <c r="F90" i="63"/>
  <c r="G90" i="63" s="1"/>
  <c r="H90" i="63" s="1"/>
  <c r="G292" i="63"/>
  <c r="H292" i="63" s="1"/>
  <c r="H138" i="63"/>
  <c r="H371" i="63"/>
  <c r="H370" i="63" s="1"/>
  <c r="G370" i="63"/>
  <c r="F578" i="63"/>
  <c r="G578" i="63" s="1"/>
  <c r="H578" i="63" s="1"/>
  <c r="F425" i="63"/>
  <c r="G425" i="63" s="1"/>
  <c r="H425" i="63" s="1"/>
  <c r="H359" i="63"/>
  <c r="H358" i="63" s="1"/>
  <c r="G358" i="63"/>
  <c r="E372" i="63"/>
  <c r="G453" i="63"/>
  <c r="H453" i="63" s="1"/>
  <c r="D100" i="63"/>
  <c r="F491" i="63"/>
  <c r="G491" i="63" s="1"/>
  <c r="H491" i="63" s="1"/>
  <c r="F399" i="63"/>
  <c r="F383" i="63"/>
  <c r="G383" i="63" s="1"/>
  <c r="H383" i="63" s="1"/>
  <c r="G264" i="63"/>
  <c r="H264" i="63" s="1"/>
  <c r="G360" i="63"/>
  <c r="H360" i="63" s="1"/>
  <c r="G347" i="63"/>
  <c r="H347" i="63" s="1"/>
  <c r="G69" i="63"/>
  <c r="H69" i="63" s="1"/>
  <c r="H250" i="63"/>
  <c r="G250" i="63"/>
  <c r="G223" i="63"/>
  <c r="H223" i="63" s="1"/>
  <c r="D539" i="63"/>
  <c r="F539" i="63" s="1"/>
  <c r="F545" i="63"/>
  <c r="G545" i="63" s="1"/>
  <c r="H545" i="63" s="1"/>
  <c r="C178" i="63"/>
  <c r="G573" i="63"/>
  <c r="H573" i="63" s="1"/>
  <c r="C539" i="63"/>
  <c r="C372" i="63"/>
  <c r="G236" i="63"/>
  <c r="H236" i="63" s="1"/>
  <c r="G132" i="63"/>
  <c r="H132" i="63" s="1"/>
  <c r="G10" i="63"/>
  <c r="H10" i="63" s="1"/>
  <c r="G277" i="63"/>
  <c r="H277" i="63" s="1"/>
  <c r="G313" i="63"/>
  <c r="H313" i="63" s="1"/>
  <c r="G568" i="63"/>
  <c r="H568" i="63" s="1"/>
  <c r="F373" i="63"/>
  <c r="G373" i="63" s="1"/>
  <c r="H373" i="63" s="1"/>
  <c r="D372" i="63"/>
  <c r="F372" i="63" s="1"/>
  <c r="H76" i="63"/>
  <c r="G76" i="63"/>
  <c r="F114" i="63"/>
  <c r="G114" i="63" s="1"/>
  <c r="H114" i="63" s="1"/>
  <c r="G102" i="63"/>
  <c r="H102" i="63" s="1"/>
  <c r="C100" i="63"/>
  <c r="G9" i="63"/>
  <c r="H9" i="63"/>
  <c r="C8" i="63"/>
  <c r="G506" i="63"/>
  <c r="H506" i="63" s="1"/>
  <c r="G196" i="63"/>
  <c r="H196" i="63" s="1"/>
  <c r="F179" i="63"/>
  <c r="G179" i="63" s="1"/>
  <c r="H179" i="63" s="1"/>
  <c r="D178" i="63"/>
  <c r="F178" i="63" s="1"/>
  <c r="C153" i="63"/>
  <c r="F41" i="63"/>
  <c r="G41" i="63" s="1"/>
  <c r="H41" i="63" s="1"/>
  <c r="D39" i="63"/>
  <c r="G466" i="63"/>
  <c r="H466" i="63" s="1"/>
  <c r="G399" i="63"/>
  <c r="H399" i="63" s="1"/>
  <c r="G126" i="63"/>
  <c r="H126" i="63"/>
  <c r="C39" i="63"/>
  <c r="G585" i="63"/>
  <c r="H585" i="63" s="1"/>
  <c r="F62" i="63"/>
  <c r="G62" i="63" s="1"/>
  <c r="H62" i="63" s="1"/>
  <c r="F320" i="63"/>
  <c r="G320" i="63" s="1"/>
  <c r="H320" i="63" s="1"/>
  <c r="F413" i="63"/>
  <c r="G413" i="63" s="1"/>
  <c r="H413" i="63" s="1"/>
  <c r="F212" i="63"/>
  <c r="G212" i="63" s="1"/>
  <c r="H212" i="63" s="1"/>
  <c r="F8" i="63"/>
  <c r="D153" i="63"/>
  <c r="F153" i="63" s="1"/>
  <c r="F154" i="63"/>
  <c r="G154" i="63" s="1"/>
  <c r="H154" i="63" s="1"/>
  <c r="G48" i="63"/>
  <c r="H48" i="63" s="1"/>
  <c r="G20" i="37"/>
  <c r="I18" i="38"/>
  <c r="G18" i="38"/>
  <c r="H18" i="38"/>
  <c r="I14" i="39"/>
  <c r="H14" i="39"/>
  <c r="G14" i="39"/>
  <c r="G16" i="28"/>
  <c r="H16" i="28"/>
  <c r="I16" i="28"/>
  <c r="E37" i="63" l="1"/>
  <c r="E613" i="63"/>
  <c r="F100" i="63"/>
  <c r="G153" i="63"/>
  <c r="H153" i="63" s="1"/>
  <c r="G372" i="63"/>
  <c r="H372" i="63" s="1"/>
  <c r="G539" i="63"/>
  <c r="H539" i="63" s="1"/>
  <c r="G178" i="63"/>
  <c r="H178" i="63" s="1"/>
  <c r="C38" i="63"/>
  <c r="C613" i="63" s="1"/>
  <c r="D38" i="63"/>
  <c r="F39" i="63"/>
  <c r="G39" i="63" s="1"/>
  <c r="H39" i="63" s="1"/>
  <c r="G8" i="63"/>
  <c r="H8" i="63" s="1"/>
  <c r="G100" i="63"/>
  <c r="H100" i="63" s="1"/>
  <c r="D37" i="63" l="1"/>
  <c r="F37" i="63" s="1"/>
  <c r="F38" i="63"/>
  <c r="F613" i="63" s="1"/>
  <c r="G613" i="63" s="1"/>
  <c r="D613" i="63"/>
  <c r="C37" i="63"/>
  <c r="G38" i="63" l="1"/>
  <c r="H38" i="63" s="1"/>
  <c r="F614" i="63"/>
  <c r="H613" i="63"/>
  <c r="G37" i="63"/>
  <c r="H37" i="63" s="1"/>
</calcChain>
</file>

<file path=xl/sharedStrings.xml><?xml version="1.0" encoding="utf-8"?>
<sst xmlns="http://schemas.openxmlformats.org/spreadsheetml/2006/main" count="1182" uniqueCount="452">
  <si>
    <t>SURAT PERNYATAAN TANGGUNG JAWAB</t>
  </si>
  <si>
    <t xml:space="preserve">Nomor : </t>
  </si>
  <si>
    <t>1.</t>
  </si>
  <si>
    <t>Nama Satker BLU</t>
  </si>
  <si>
    <t>: Politeknik Kesehatan Depkes Semarang</t>
  </si>
  <si>
    <t>2.</t>
  </si>
  <si>
    <t>Kode Satker BLU</t>
  </si>
  <si>
    <t>: 632242</t>
  </si>
  <si>
    <t>3.</t>
  </si>
  <si>
    <t>Tanggal/No. DIPA BLU</t>
  </si>
  <si>
    <t>4.</t>
  </si>
  <si>
    <t>No</t>
  </si>
  <si>
    <t xml:space="preserve">Penerima </t>
  </si>
  <si>
    <t>Uraian</t>
  </si>
  <si>
    <t>Bukti</t>
  </si>
  <si>
    <t>Jumlah</t>
  </si>
  <si>
    <t>Tanggal</t>
  </si>
  <si>
    <t>Nomor</t>
  </si>
  <si>
    <t>Demikian Surat pernyataan ini dibuat dengan sebenarnya.</t>
  </si>
  <si>
    <t>Klasifikasi Anggaran</t>
  </si>
  <si>
    <t>Yang bertanda tangan di bawah ini Kuasa Pengguna Anggaran Politeknik Kesehatan Semarang, menyatakan bahwa saya bertanggung jawab secara formal dan material atas segala pengeluaran yang telah dibayar lunas oleh Bendahara Pengeluaran kepada yang berhak menerima serta kebenaran perhitungan dan setoran pajak yang telah dipungut atas pembayaran tersebut dengan perincian sebagai berikut :</t>
  </si>
  <si>
    <t>Akun</t>
  </si>
  <si>
    <t>Pajak yang dipungut Bendahara Pengeluaran</t>
  </si>
  <si>
    <t>PPN</t>
  </si>
  <si>
    <t>PPh</t>
  </si>
  <si>
    <t>Bukti-bukti pengeluaran anggaran dan asli setoran (SSP/BPN) tersebut disimpan oleh Pengguna Anggaran/Kuasa Pengguna Anggaran untuk kelengkapan administrasi  dan pemeriksaan aparat pengawasan fungsional</t>
  </si>
  <si>
    <t>Pejabat Pembuat Komitmen</t>
  </si>
  <si>
    <t xml:space="preserve">Bendahara Pengeluaran </t>
  </si>
  <si>
    <t>Wahyu Dwi Nuryanti, A.Md</t>
  </si>
  <si>
    <t>NIP. 19861204 2014022002</t>
  </si>
  <si>
    <t>Jeffri Ardiyanto, M.App.Sc</t>
  </si>
  <si>
    <t>NIP. 19730614 1995031001</t>
  </si>
  <si>
    <t>: 12 NOPEMBER 2019 NO. DIPA 024.12.2.632242/2020</t>
  </si>
  <si>
    <t>JUMLAH</t>
  </si>
  <si>
    <t>; 01/01/024.12.10 / 5034.501.001.052.525113 ( AB )</t>
  </si>
  <si>
    <t>WAHYUDIN DKK</t>
  </si>
  <si>
    <t>Bayar Honor Pembuatan Soal Ujian Dosen Tidak Tetap Mhs TK.I Smt I Th. Akademik 2020 / 2021 Prodi D.III Keperawatan Purwokerto Poltekkes Kemenkes Semarang Pelaksanaan Semester Ganjil a.n Wahyudin , S.Ag, M.Ag dkk</t>
  </si>
  <si>
    <t>BETHA SUGIARTO DKK</t>
  </si>
  <si>
    <t>Bayar Honorarium Dosen Tamu TK.II Smt IV Tahun Akademik 2019 / 2020 Prodi D.III Keperawatan Purwokerto Poltekkes Kemenkes Semarang Pelaksanaan Semester Genap a.n Betha Sugiarto, S.Kep,Ns,M.Kes dkk</t>
  </si>
  <si>
    <t>3011/2020</t>
  </si>
  <si>
    <t>AMIR MAHMUDDIN DKK</t>
  </si>
  <si>
    <t>Bayar Honorarium Dosen Tidak Tetap TK.II Smt IV Tahun Akademik 2019 / 2020 Prodi D.III Keperawatan Purwokerto Poltekkes Kemenkes Semarang Pelaksanaan Semester Genap a.n Amir Mahmuddin, S.Kep, Ns dkk</t>
  </si>
  <si>
    <t>Bayar Honorarium Dosen Tidak Tetap TK.I Smt I Tahun Akademik 2020 / 2021 Prodi D.III Keperawatan Purwokerto Poltekkes Kemenkes Semarang Pelaksanaan Semester Genjil a.n Wahyuddin, S.Ag, M.Ag</t>
  </si>
  <si>
    <t>Bayar Honorarium Koreksi Lembar Jawab Dosen Tidak Tetap Mhs TK.I Smt I Tahun Akademik 2020/ 2020 Prodi D.III Keperawatan Purwokerto Poltekkes Kemenkes Semarang Pelaksanaan Semester Ganjil a.n Wahyudin, S.Ag, M.Ag dkk</t>
  </si>
  <si>
    <t>; 01/01/024.12.10 / 5034.501.001.051.525115 ( A )</t>
  </si>
  <si>
    <t>SITI MULIDAH DKK</t>
  </si>
  <si>
    <t>Bayar Uang Harian Fullboard, Fullday dan Transport Dalam Rangka Workshop Penelitian Akselerasi Peningkatan Unggulan Institusi Melalui Karya Dosen Dalam Penelitian dan Publikasi Prodi D.III Keperawatan Purwokerto Poltekkes Kemenkes Semarang Tgl. 2 s/d 4 Nopember 2020 di Hotel Braling Purbalingga a.n Siti Mulidah, S.Pd, S.Kep,Ns,M.Kes dkk</t>
  </si>
  <si>
    <t>MUNJIATI DKK</t>
  </si>
  <si>
    <t>Bayar Uang Harian Fullboard, Fullday dan Transport Dalam Rangka Workshop Transformasi Metoda Pembelajaran di Intra Pasca Pandemik Covid 19 Melalui Optimalisasi Penggunaan HELTI Prodi D.III Keperawatan Purwokerto Poltekkes Kemenkes Semarang Tgl. 14 s/d 16 Nopember 2020 di Hotel Awabong Purbalingga a.n Munjiati, S.Kep,Ns,M.H dkk</t>
  </si>
  <si>
    <t>RUTI WIYATI DKK</t>
  </si>
  <si>
    <t>Bayar Uang Harian Fullboard, Fullday dan Transport Dalam Rangka Workshop Peningkatan Mutu Prodi Menuju Akreditasi Unggul yang diselenggarakan oleh Prodi D.III Keperawatan Purwokerto Poltekkes Kemenkes Semarang Tgl. 23 s/d 25 Nopember 2020 di Hotel Bralling Purbalingga a.n Ruti Wiyati, S.Kep,Ns,M.Kep dkk</t>
  </si>
  <si>
    <t>; 01/01/024.12.10 / 5034.501.001.052.525112 ( A )</t>
  </si>
  <si>
    <t>MEDICAL SERVICE &amp; TRAINING 119</t>
  </si>
  <si>
    <t xml:space="preserve">; 01/01/024.12.10 / 5034.501.001.052.525113 ( A) </t>
  </si>
  <si>
    <t>Bayar Biaya Penggandaan Sertifikat IT Mhs Prodi D.III Keperawatan Purwokerto Poltekkes Kemenkes Semarang tgl.17 Oktober 2020 sebanyak 121 Lbr x Rp.15.000,- = Rp.1.815.000,-</t>
  </si>
  <si>
    <t>FOTO COPY SINABUNG PURWOKERTO</t>
  </si>
  <si>
    <t>FOTO SUARES PURWOKERTO</t>
  </si>
  <si>
    <t>Bayar Biaya Penggandaan Sertifikat BTCLS Mh  Prodi D.III Keperawatan Purwokerto Poltekkes Kemenkes Semarang Tgl.14 September sebanyak 121 Lbr x Rp.90.000,- = Rp.10.890.000,-</t>
  </si>
  <si>
    <t>RUMAH MAKAN DAN CATERING IBU IRAH PURWOKERTO</t>
  </si>
  <si>
    <t xml:space="preserve"> NN " SNACK DAN CATERING SOKARJA</t>
  </si>
  <si>
    <t>NASI BOX &amp; PRASMANAN SARI PURWOKERTO</t>
  </si>
  <si>
    <t>SNAC,CATERING DAN RAMES BU SUPARNI SOKARAJA</t>
  </si>
  <si>
    <t>FOTO COPYSINAR MAS PURWOKERTO</t>
  </si>
  <si>
    <t>Bayar Penggandaan Modul BTCLS Mhs Prodi D.III Tahun Akademik 2019 / 2020 Prodi D.III Keperawatan Purwokerto Poltekkes Kemenkes Semarang sebanyak : 7 buku x 121 Exs x Rp.25.000,- = Rp.21.175.000,-</t>
  </si>
  <si>
    <t>; 01/01/024.12.10 / 5034.501.001.052.525113 ( A )</t>
  </si>
  <si>
    <t>DRS NURHADI, MM</t>
  </si>
  <si>
    <t>Bayar Honor Koreksi Ujian Soal Mhs Prodi D.III Keperawatan Purwokerto Poltekkes Kemenkes Semarang Tgl. 12 s/d 17 Oktober 2020</t>
  </si>
  <si>
    <t>Bayar Biaya Sewa Sound Sistem,kursi,gedung, alat spanduk dan becdrop dalam rangka kegiatan pemeuhan komptensi sertifikasi keahlian BTCLS Mhs Prodi D.III Keperawatan Purwokerto Poltekkes Kemenkes Senarang Tgl. 8 s/d 14 September 2020</t>
  </si>
  <si>
    <t>i</t>
  </si>
  <si>
    <t>; 01/01/024.12.10 / 5034.501.001.052.525115 ( A )</t>
  </si>
  <si>
    <t>Bayar Pembelian Konsumsi Dalam Rangka Pemenuhan Kompetensi Sertifikasi Keahlian BTCLS Mhs Prodi D.III Keperawatan Purwokerto Poltekkes Kemenkes Tgl.10 September 2020 sebanyak 59 nasi dus x Rp.33.000,- = Rp.1.947.000,- dan 59 snek dus x Rp.20.000,- = Rp.1.180.000,-</t>
  </si>
  <si>
    <t>Bayar Pembelian Konsumsi Dalam Rangka Pemenuhan Kompetensi Sertifikasi Keahlian BTCLS Mhs Prodi D.III Keperawatan Purwokerto Poltekkes Kemenkes Tgl.11 September 2020 sebanyak 59 nasi dus x Rp.33.000,- = Rp.1.947.000,- dan 59 snek dus x Rp.20.000,- = Rp.1.180.000,-</t>
  </si>
  <si>
    <t>Bayar Pembelian Konsumsi Dalam Rangka Pemenuhan Kompetensi Sertifikasi Keahlian BTCLS Mhs  Prodi D.III Keperawatan Purwokerto Poltekkes Kemenkes Tgl.12 September 2020 sebanyak 62 nasi dus x Rp.33.000,- = Rp.2.046.000,- dan 62 snek dus x Rp.20.000,- = Rp.1.240.000,-</t>
  </si>
  <si>
    <t>Bayar Pembelian Konsumsi Dalam Rangka Pemenuhan Kompetensi Sertifikasi Keahlian BTCLS Mhs  Prodi D.III Keperawatan Purwokerto Poltekkes Kemenkes Tgl.13 September 2020 sebanyak 62 nasi dus x Rp.33.000,- = Rp.2.046.000,- dan 62 snek dus x Rp.20.000,- = Rp.1.240.000,-</t>
  </si>
  <si>
    <t>dr.Muhammadi Irfan, SpB dkk</t>
  </si>
  <si>
    <t>Bayar Honor Narasumber dalam rangka Pemenuhan Kompetensi Sertifikasi Keahlian BTCLS Mhs Prodi D.III Keperawatan Purwokerto Poltekkes Kemenkes Semarang Tgl. 10 s/d 11 September 2020 a.n dr.Muhammadi Irfan S.pB dkk</t>
  </si>
  <si>
    <t>dr.Defira Nandasasmita, Sp.An dkk</t>
  </si>
  <si>
    <t>Bayar Honor Narasumber dalam rangka Pemenuhan Kompetensi Sertifikasi Keahlian BTCLS Mhs Prodi D.III Keperawatan Purwokerto Poltekkes Kemenkes Semarang Tgl. 8 s/d 9 September 2020 a.n dr. Defira Nandasasmita, Sp.An dkk</t>
  </si>
  <si>
    <t>; 01/01/024.12.10 / 5034.501.001.053.525115. ( AB )</t>
  </si>
  <si>
    <t>HANDOYO,MN</t>
  </si>
  <si>
    <t>WIDYO SUBAGYO,SST.MMR</t>
  </si>
  <si>
    <t>ESTI DWI WIDAYANTI,S.Kep.Ns.M.Kes</t>
  </si>
  <si>
    <t>SUPADI,S.Kep.Ns,M.Kep,Sp KMB</t>
  </si>
  <si>
    <t>SUBANDIYO,SPd.S.Kep.Ns.M.Kes</t>
  </si>
  <si>
    <t>ASRIN,MN</t>
  </si>
  <si>
    <t>MUNJIATI,S.Kep.Ns.MH</t>
  </si>
  <si>
    <t>SUGENG RIYADI,S.Kep.Ns.M.Si</t>
  </si>
  <si>
    <t>WELAS H,S.Pd.S.Kp.M.MR</t>
  </si>
  <si>
    <t>SITI M,SPd.S.Kep.Ns.M.Kes</t>
  </si>
  <si>
    <t>WALIN,S.ST.Mkes</t>
  </si>
  <si>
    <t>RATIFAH,S.ST.Mkes</t>
  </si>
  <si>
    <t>MAISYE M KUHU,SKM,MPD</t>
  </si>
  <si>
    <t>ULFAH AGUS SUKRILAH,S.Kep.Ns.MH</t>
  </si>
  <si>
    <t>MUKHADIONO,SST.MH</t>
  </si>
  <si>
    <t>WAHYUDI,S.Kep.Ns.MH</t>
  </si>
  <si>
    <t>TAAT SUMEDI,S.Kep.Ns.MH</t>
  </si>
  <si>
    <t>RUTI WIYATI,S.Kep.Ns.M.Kep</t>
  </si>
  <si>
    <t>DYAH W,S.Kep.Ns.M.Kep</t>
  </si>
  <si>
    <t>ANI KUSWATI,S.Kep.Ns.MH</t>
  </si>
  <si>
    <t>Bayar Uang Harian Penyerahan Mhs Praktek Klinik KMB II Tk III Prodi D III Keperawatan Purwokerto Poltekkes Kemenkes Semarang  di RSU Nirmala  tgl 2 Nopember 2020  a.n : Esti Dwi Widayanti ,S.Kep.Ns.M.Kes dengan rincian Sbb : Uang Harian : 1 Hr x Rp.250.000,- = Rp.250.000,-</t>
  </si>
  <si>
    <t>Bayar Uang Harian Penyerahan Mhs Praktek Klinik KMB II Tk III Prodi D III Keperawatan Purwokerto Poltekkes Kemenkes Semarang  di RSU Nirmala  tgl 2 Nopember 2020  a.n : Ulfah Agus S ,S.Kep.Ns.MH dengan rincian Sbb : Uang Harian : 1 Hr x Rp.250.000,- = Rp.250.000,-</t>
  </si>
  <si>
    <t>Bayar Uang Harian Penyerahan Mhs Praktek Klinik KMB II Tk III Prodi D III Keperawatan Purwokerto Poltekkes Kemenkes Semarang  di RSU Nirmala  tgl 2 Nopember 2020  a.n : Supadi,S.Kep.Ns.MKep,Sp KMB dengan rincian Sbb : Uang Harian : 1 Hr x Rp.250.000,- = Rp.250.000,-</t>
  </si>
  <si>
    <t>Bayar Uang Harian Penyerahan Mhs Praktek Klinik KMB II Tk III Prodi D III Keperawatan Purwokerto Poltekkes Kemenkes Semarang  di RSU Nirmala  tgl 2 Nopember 2020  a.n : Handoyo,MN dengan rincian Sbb : Uang Harian : 1 Hr x Rp.250.000,- = Rp.250.000,-</t>
  </si>
  <si>
    <t>HERY PRASETYO,MN</t>
  </si>
  <si>
    <t>Bayar Uang Harian Penyerahan Mhs Praktek Klinik KMB II Tk III Prodi D III Keperawatan Purwokerto Poltekkes Kemenkes Semarang  di RSU Nirmala  tgl 2 Nopember 2020  a.n : Hery P,MN dengan rincian Sbb : Uang Harian : 1 Hr x Rp.250.000,- = Rp.250.000,-</t>
  </si>
  <si>
    <t>Bayar Uang Harian Penyerahan Mhs Praktek Klinik KMB II Tk III Prodi D III Keperawatan Purwokerto Poltekkes Kemenkes Semarang  di RSUD Margono Soekarjo Tgl.2 Nopember 2020 a.n Welas Haryati,S.Pd.S.Kp.MMR  dengan rincian Sbb. Uang Harian : 1 Hr x Rp.250.000,- = Rp.250.000,-</t>
  </si>
  <si>
    <t>Bayar Uang Harian Penyerahan Mhs Praktek Klinik KMB II Tk III Prodi D III Keperawatan Purwokerto Poltekkes Kemenkes Semarang  di RSUD Margono Soekarjo Tgl.2 Nopember 2020 a.n Siti Mulidah,S.Pd.S.Kp.MKes  dengan rincian Sbb. Uang Harian : 1 Hr x Rp.250.000,- = Rp.250.000,-</t>
  </si>
  <si>
    <t>Bayar Uang Harian Penyerahan Mhs Praktek Klinik KMB II Tk III Prodi D III Keperawatan Purwokerto Poltekkes Kemenkes Semarang  di RSUD Margono Soekarjo Tgl.2 Nopember 2020 a.n Walin,SST.MKes  dengan rincian Sbb. Uang Harian : 1 Hr x Rp.250.000,- = Rp.250.000,-</t>
  </si>
  <si>
    <t>Bayar Uang Harian Penyerahan Mhs Praktek Klinik KMB II Tk III Prodi D III Keperawatan Purwokerto Poltekkes Kemenkes Semarang  di RSUD Margono Soekarjo Tgl.2 Nopember 2020 an Ratifah SST.MKes  dengan rincian Sbb. Uang Harian : 1 Hr x Rp.250.000,- = Rp.250.000,-</t>
  </si>
  <si>
    <t>Bayar Uang Harian Penyerahan Mhs Praktek Klinik KMB II Tk III Prodi D III Keperawatan Purwokerto Poltekkes Kemenkes Semarang  di RSUD Margono Soekarjo Tgl.2 Nopember 2020 an Maisye M Kuhu,SKM,MPD  dengan rincian Sbb. Uang Harian : 1 Hr x Rp.250.000,- = Rp.250.000,-</t>
  </si>
  <si>
    <t>Bayar Uang Harian Penyerahan Mhs Praktek Klinik KMB II Tk III Prodi D III Keperawatan Purwokerto Poltekkes Kemenkes Semarang  di RSUD BanyumasTgl.2 Nopember 2020 a.n Wahyudi,S.Kep.Ns.MH  dengan rincian Sbb. Uang Harian : 1 Hr x Rp.250.000,- = Rp.250.000,-</t>
  </si>
  <si>
    <t>Bayar Uang Harian Penyerahan Mhs Praktek Klinik KMB II Tk III Prodi D III Keperawatan Purwokerto Poltekkes Kemenkes Semarang  di RSUD BanyumasTgl.2 Nopember 2020 a.n Taat Sumedi,S.Kep.Ns.MH  dengan rincian Sbb. Uang Harian : 1 Hr x Rp.250.000,- = Rp.250.000,-</t>
  </si>
  <si>
    <t>Bayar Uang Harian Penyerahan Mhs Praktek Klinik KMB II Tk III Prodi D III Keperawatan Purwokerto Poltekkes Kemenkes Semarang  di RSUD BanyumasTgl.2 Nopember 2020  a.n Ruti Wiyati,S.Kep.Ns.M.Kep  dengan rincian Sbb. Uang Harian : 1 Hr x Rp.250.000,- = Rp.250.000,-</t>
  </si>
  <si>
    <t>Bayar Uang Harian Penyerahan Mhs Praktek Klinik KMB II Tk III Prodi D III Keperawatan Purwokerto Poltekkes Kemenkes Semarang  di RSUD BanyumasTgl.2 Nopember 2020 a.n Dyah Wahyuningsih,S.Kep.Ns.M.Kep  dengan rincian Sbb. Uang Harian : 1 Hr x Rp.250.000,- = Rp.250.000,-</t>
  </si>
  <si>
    <t>Bayar Uang Harian Penyerahan Mhs Praktek Klinik KMB II Tk III Prodi D III Keperawatan Purwokerto Poltekkes Kemenkes Semarang  di RSUD BanyumasTgl.2 Nopember 2020 a.n Ani Kuswati,S.Kep.Ns.MH  dengan rincian Sbb. Uang Harian : 1 Hr x Rp.250.000,- = Rp.250.000,-</t>
  </si>
  <si>
    <t>Bayar Uang Harian Penyerahan Mhs Praktek Klinik KMB II Tk III Prodi D III Keperawatan Purwokerto Poltekkes Kemenkes Semarang  di RSUD Ajibarang Tgl.3 Nopember 2020 a.n Esti Dwi W,S.Kep.Ns.M.Kes   dengan rincian Sbb. Uang Harian : 1 Hr x Rp.250.000,- = Rp.250.000,-</t>
  </si>
  <si>
    <t>Bayar Uang Harian Penyerahan Mhs Praktek Klinik KMB II Tk III Prodi D III Keperawatan Purwokerto Poltekkes Kemenkes Semarang  di RSUD BanyumasTgl.3 Nopember 2020 a.n Ulfah Agus S,S.Kep.Ns.MH  dengan rincian Sbb. Uang Harian : 1 Hr x Rp.250.000,- = Rp.250.000,-</t>
  </si>
  <si>
    <t>Bayar Uang Harian Penyerahan Mhs Praktek Klinik KMB II Tk III Prodi D III Keperawatan Purwokerto Poltekkes Kemenkes Semarang  di RSUD BanyumasTgl.3 Nopember 2020  a.n Supadi,S.Kep.Ns.M.Kep,Sp.KMB dengan rincian Sbb. Uang Harian : 1 Hr x Rp.250.000,- = Rp.250.000,-</t>
  </si>
  <si>
    <t>Bayar Uang Harian Penyerahan Mhs Praktek Klinik KMB II Tk III Prodi D III Keperawatan Purwokerto Poltekkes Kemenkes Semarang  di RSUD BanyumasTgl.3 Nopember 2020 a.n Hartati,S.Kep.Ns.M.Kes dengan rincian Sbb. Uang Harian : 1 Hr x Rp.250.000,- = Rp.250.000,-</t>
  </si>
  <si>
    <t>Bayar Uang Harian Penyerahan Mhs Praktek Klinik KMB II Tk III Prodi D III Keperawatan Purwokerto Poltekkes Kemenkes Semarang  di RSUD BanyumasTgl.3 Nopember 2020 a.n Widyo S,S.Kep.Ns.M.MR dengan rincian Sbb. Uang Harian : 1 Hr x Rp.250.000,- = Rp.250.000,-</t>
  </si>
  <si>
    <t>HARTATI,S.KEP,Ns.M.KES</t>
  </si>
  <si>
    <t>Bayar Uang Harian Penyerahan Mhs Praktek Klinik KMB II Tk III Prodi D III Keperawatan Purwokerto Poltekkes Kemenkes Semarang  di RSUD Goeteng T Purbalingga Tgl.2 Nopember 2020 a.n Mukhadiono,S.St.MH dengan rincian Sbb. Uang Harian : 1 Hr x Rp.250.000,- = Rp.250.000,-</t>
  </si>
  <si>
    <t xml:space="preserve">Bayar Uang Harian Penyerahan Mhs Praktek Klinik KMB II Tk III Prodi D III Keperawatan Purwokerto Poltekkes Kemenkes Semarang  di RSUD Goeteng T Purbalingga Tgl.2 Nopember 2020 a.n Subandiyo,S.Pd.S.Kep,Ns.M.Kes dengan rincian Sbb. Uang Harian : 1 Hr x Rp.250.000,- = Rp.250.000,- </t>
  </si>
  <si>
    <t>Bayar Uang Harian Penyerahan Mhs Praktek Klinik KMB II Tk III Prodi D III Keperawatan Purwokerto Poltekkes Kemenkes Semarang  di RSUD Goeteng T Purbalingga Tgl.2 Nopember 2020 a.n Asrin,MN rincian Sbb. Uang Harian : 1 Hr x Rp.250.000,- = Rp.250.000,-</t>
  </si>
  <si>
    <t>Bayar Uang Harian Penyerahan Mhs Praktek Klinik KMB II Tk III Prodi D III Keperawatan Purwokerto Poltekkes Kemenkes Semarang  di RSUD Goeteng T Purbalingga Tgl.2 Nopember 2020a.n Munjiati,S.Kep.Ns.MH rincian Sbb. Uang Harian : 1 Hr x Rp.250.000,- = Rp.250.000,-</t>
  </si>
  <si>
    <t>Bayar Uang Harian Penyerahan Mhs Praktek Klinik KMB II Tk III Prodi D III Keperawatan Purwokerto Poltekkes Kemenkes Semarang  di RSUD Goeteng T Purbalingga Tgl.2 Nopember 2020 a.n Sugeng Riyadi,S.Kep.Ns.M.Si rincian Sbb. Uang Harian : 1 Hr x Rp.250.000,- = Rp.250.000,-</t>
  </si>
  <si>
    <t>Bayar Uang Harian Penyerahan Mhs Praktek Klinik KMB II Tk III Prodi D III Keperawatan Purwokerto Poltekkes Kemenkes Semarang  di RS Emanuel Klampok Banjarnegara Tgl.2 Nopember 2020 a.n Wahyudii,S.Kep.Ns.MH rincian Sbb. Uang Harian : 1 Hr x Rp.250.000,- = Rp.250.000,-</t>
  </si>
  <si>
    <t>Bayar Uang Harian Penyerahan Mhs Praktek Klinik KMB II Tk III Prodi D III Keperawatan Purwokerto Poltekkes Kemenkes Semarang  di RS Emanuel Klampok Banjarnegara Tgl.2 Nopember 2020 a.n Taat Sumedi,S.Kep.Ns.MH rincian Sbb. Uang Harian : 1 Hr x Rp.250.000,- = Rp.250.000,-</t>
  </si>
  <si>
    <t>Bayar Uang Harian Penyerahan Mhs Praktek Klinik KMB II Tk III Prodi D III Keperawatan Purwokerto Poltekkes Kemenkes Semarang  di RS Emanuel Klampok Banjarnegara Tgl.2 Nopember 2020 a.n Ruti W,S.Kep.Ns.MKep rincian Sbb. Uang Harian : 1 Hr x Rp.250.000,- = Rp.250.000,-</t>
  </si>
  <si>
    <t>Bayar Uang Harian Penyerahan Mhs Praktek Klinik KMB II Tk III Prodi D III Keperawatan Purwokerto Poltekkes Kemenkes Semarang  di RS Emanuel Klampok BanjarnegaraDyah W S.Kep.Ns.M.Kep rincian Sbb. Uang Harian : 1 Hr x Rp.250.000,- = Rp.250.000,-</t>
  </si>
  <si>
    <t>Bayar Uang Harian Penyerahan Mhs Praktek Klinik KMB II Tk III Prodi D III Keperawatan Purwokerto Poltekkes Kemenkes Semarang  di RS Emanuel Klampok Banjarnegara Ani Kuswati ,S.Kep.Ns.MH rincian Sbb. Uang Harian : 1 Hr x Rp.250.000,- = Rp.250.000,-</t>
  </si>
  <si>
    <t>Bayar Uang Harian Bimbingan Mhs Praktek Klinik KMB II Tk III  Mhs Prodi D.III Keperawatan Purwokerto Poltekkes Kemenkes di RSUD Ajibarang Tgl.17 Nopember 2020 a.n Esti Dwi W,S.Kep.Ns.M.Kes rincian Sbb. Uang Harian : 1 Hr x Rp.250.000,- = Rp.250.000,-</t>
  </si>
  <si>
    <t>Bayar Uang Harian Bimbingan Mhs Praktek Klinik KMB II Tk III  Mhs Prodi D.III Keperawatan Purwokerto Poltekkes Kemenkes di RSUD Ajibarang Tgl.17 Nopember 2020  a.n Ulfah Agus S,S.Kep.Ns.MH rincian Sbb. Uang Harian : 1 Hr x Rp.250.000,- = Rp.250.000,-</t>
  </si>
  <si>
    <t>Bayar Uang Harian Bimbingan Mhs Praktek Klinik KMB II Tk III  Mhs Prodi D.III Keperawatan Purwokerto Poltekkes Kemenkes di RSUD Ajibarang Tgl.17 Nopember 2020 a.n Supadi,S.Kep.Ns.MKep,Sp KMB rincian Sbb. Uang Harian : 1 Hr x Rp.250.000,- = Rp.250.000,-</t>
  </si>
  <si>
    <t>Bayar Uang Harian Bimbingan Mhs Praktek Klinik KMB II Tk III  Mhs Prodi D.III Keperawatan Purwokerto Poltekkes Kemenkes di RSUD Ajibarang Tgl.17 Nopember 2020  a.n Hartati,S.Kep.Ns.M.Kes rincian Sbb. Uang Harian : 1 Hr x Rp.250.000,- = Rp.250.000,-</t>
  </si>
  <si>
    <t>Bayar Uang Harian Bimbingan Mhs Praktek Klinik KMB II Tk III  Mhs Prodi D.III Keperawatan Purwokerto Poltekkes Kemenkes di RSUD Ajibarang Tgl.17 Nopember 2020 a.n Widyo,S.ST.M.Kes rincian Sbb. Uang Harian : 1 Hr x Rp.250.000,- = Rp.250.000,-</t>
  </si>
  <si>
    <t>Bayar Uang Harian Bimbingan Mhs Praktek Klinik KMB II Tk III    Mhs Prodi D.III Keperawatan Purwokerto Poltekkes Kemenkes di RSUD Purbalingga Tgl.16 Nopember  2020 a.n Mukhadiono,S.ST.MH rincian Sbb. Uang Harian : 1 Hr x Rp.250.000,- = Rp.250.000,-</t>
  </si>
  <si>
    <t>Bayar Uang Harian Bimbingan Mhs Praktek Klinik KMB II Tk III    Mhs Prodi D.III Keperawatan Purwokerto Poltekkes Kemenkes di RSUD Purbalingga Tgl.16 Nopember  2020 a.n Subandiyo,S.Pd.S.Kep.Ns.M.Kes rincian Sbb. Uang Harian : 1 Hr x Rp.250.000,- = Rp.250.000,-</t>
  </si>
  <si>
    <t>Bayar Uang Harian Bimbingan Mhs Praktek Klinik KMB II Tk III    Mhs Prodi D.III Keperawatan Purwokerto Poltekkes Kemenkes di RSUD Purbalingga Tgl.16 Nopember  2020 a.n Asrin,MN rincian Sbb. Uang Harian : 1 Hr x Rp.250.000,- = Rp.250.000,-</t>
  </si>
  <si>
    <t>Bayar Uang Harian Bimbingan Mhs Praktek Klinik KMB II Tk III    Mhs Prodi D.III Keperawatan Purwokerto Poltekkes Kemenkes di RSUD Purbalingga Tgl.16 Nopember  2020 a.n Munjiati,S.Kep.Ns.MH rincian Sbb. Uang Harian : 1 Hr x Rp.250.000,- = Rp.250.000,-</t>
  </si>
  <si>
    <t>Bayar Uang Harian Bimbingan Mhs Praktek Klinik KMB II Tk III    Mhs Prodi D.III Keperawatan Purwokerto Poltekkes Kemenkes Semarang di RSUD Purbalingga Tgl.16 Nopember  2020 a.n Sugeng R,S.Kep.Ns.Msi rincian Sbb. Uang Harian : 1 Hr x Rp.250.000,- = Rp.250.000,-</t>
  </si>
  <si>
    <t>Bayar Uang Harian Bimbingan  Mhs Praktek Klinik KMB II Tk III  Mhs Prodi D.III Keperawatan Purwokerto Poltekkes Kemenkes Semarang di RSUD Banyumas Tgl 16 Nopember 2020 a.n Wahyudi,S.Kep.Ns.MH rincian Sbb. Uang Harian : 1 Hr x Rp.250.000,- = Rp.250.000,-</t>
  </si>
  <si>
    <t>Bayar Uang Harian Bimbingan  Mhs Praktek Klinik KMB II Tk III  Mhs Prodi D.III Keperawatan Purwokerto Poltekkes Kemenkes Semarang di RSUD Banyumas Tgl 16 Nopember 2020 Nopember 2020 a.n Taat Sumedi,S.Kep.Ns.MH rincian Sbb. Uang Harian : 1 Hr x Rp.250.000,- = Rp.250.000,-</t>
  </si>
  <si>
    <t>Bayar Uang Harian Bimbingan  Mhs Praktek Klinik KMB II Tk III  Mhs Prodi D.III Keperawatan Purwokerto Poltekkes Kemenkes di RSUD Banyumas Tgl 2 Nopember 2020 a.n Ani Kuswati,S.Kep.Ns.MH rincian Sbb. Uang Harian : 1 Hr x Rp.250.000,- = Rp.250.000,-</t>
  </si>
  <si>
    <t>Bayar Uang Harian Bimbingan Mhs Praktek Klinik KMB II Tk III  Mhs Prodi D.III Keperawatan Purwokerto Poltekkes Kemenkes Semarang di RSUD Banyumas Tgl 16 Nopember 2020 a.n Ruti Wiyati,S.Kep.Ns.M.Kep rincian Sbb. Uang Harian : 1 Hr x Rp.250.000,- = Rp.250.000,-</t>
  </si>
  <si>
    <t>Bayar Uang Harian Bimbingan  Mhs Praktek Klinik KMB II Tk III  Mhs Prodi D.III Keperawatan Purwokerto Poltekkes KemenkesSemarang  di RSUD Banyumas Tgl 16 Nopember 2020 a.n Dyah Wahyuningsih,S.Kep.Ns.M.Kep rincian Sbb. Uang Harian : 1 Hr x Rp.250.000,- = Rp.250.000,-</t>
  </si>
  <si>
    <t>Bayar Uang Harian Bimbingan Mhs Praktek Klinik KMB II  Mhs Prodi D.III Keperawatan Purwokerto Poltekkes Kemenkes Semarang di RSUD Margono S Tgl. 16 Nopember 2020 a.n Welas H,S.Pd.S.Kp.M.MR rincian Sbb. Uang Harian : 1 Hr x Rp.250.000,- = Rp.250.000,-</t>
  </si>
  <si>
    <t>Bayar Uang Harian Bimbingan Mhs Praktek Klinik KMB II  Mhs Prodi D.III Keperawatan Purwokerto Poltekkes Kemenkes Semarang di RSUD Margono S Tgl.16 Nopember 2020 a.n Siti M,S.Pd.S.Kep.Ns.M.Kes rincian Sbb. Uang Harian : 1 Hr x Rp.250.000,- = Rp.250.000,-</t>
  </si>
  <si>
    <t>Bayar Uang Harian Bimbingan  Mhs Praktek Klinik KMB II  Mhs Prodi D.III Keperawatan Purwokerto Poltekkes Kemenkes Semarang  di RSUD Margono S Tgl.16 Nopember 2020 a.n Walin,SST.M.Kes rincian Sbb. Uang Harian : 1 Hr x Rp.250.000,- = Rp.250.000,-</t>
  </si>
  <si>
    <t>Bayar Uang Harian Bimbingan Mhs Praktek Klinik KMB II  Mhs Prodi D.III Keperawatan Purwokerto Poltekkes Kemenkes Semarang di RSUD Margono S Tgl.16 Nopember 2020 a.n Ratifah,SST.M.Kes rincian Sbb. Uang Harian : 1 Hr x Rp.250.000,- = Rp.250.000,-</t>
  </si>
  <si>
    <t>Bayar Uang Harian Bimbingan Mhs Praktek Klinik KMB II  Mhs Prodi D.III Keperawatan Purwokerto Poltekkes Kemenkes Semarang di RSUD Margono S Tgl.16 Nopember 2020 a.n Maisye M Kuhu,SKM,MPD rincian Sbb. Uang Harian : 1 Hr x Rp.250.000,- = Rp.250.000,-</t>
  </si>
  <si>
    <t>Bayar Uang Harian Bimbingan Mhs Praktek Klinik KMB II  Mhs Prodi D.III Keperawatan Purwokerto Poltekkes Kemenkes Semarang di RSU Nirmala Purbalingga Tgl.16 Nopember 2020 a.n Esti Dwi W,S.Kep.Ns,M.Kes rincian Sbb. Uang Harian : 1 Hr x Rp.250.000,- = Rp.250.000,-</t>
  </si>
  <si>
    <t>Bayar Uang Harian Bimbingan Mhs Praktek Klinik KMB II  Mhs Prodi D.III Keperawatan Purwokerto Poltekkes Kemenkes Semarang  di RSU Nirmala Purbalingga Tgl.16 Nopember 2020 a.n Ulfah Agus S,S.Kep,Ns.MH rincian Sbb. Uang Harian : 1 Hr x Rp.250.000,- = Rp.250.000,-</t>
  </si>
  <si>
    <t>Bayar Uang Harian Bimbingan Mhs Praktek Klinik KMB II  Mhs Prodi D.III Keperawatan Purwokerto Poltekkes Kemenkes Semarang di RSU Nirmala Purbalingga Tgl.16 Nopember 2020 a.n Supadi,S.Kep.Ns.M.Kep,SpKMB rincian Sbb. Uang Harian : 1 Hr x Rp.250.000,- = Rp.250.000,-</t>
  </si>
  <si>
    <t>Bayar Uang Harian Penyerahan Mhs Praktek Klinik KMB II  Mhs Prodi D.III Keperawatan Purwokerto Poltekkes KemenkesSemarang di RSU Nirmala Purbalingga Tgl.16 Nopember 2020 a.n Handoyo MN rincian Sbb. Uang Harian : 1 Hr x Rp.250.000,- = Rp.250.000,-</t>
  </si>
  <si>
    <t>Bayar Uang Harian Penyerahan Mhs Praktek Klinik KMB II  Mhs Prodi D.III Keperawatan Purwokerto Poltekkes Kemenkes Semarang di RSU Nirmala Purbalingga Tgl.16 Nopember 2020 a.n Hery P , MN rincian Sbb. Uang Harian : 1 Hr x Rp.250.000,- = Rp.250.000,-</t>
  </si>
  <si>
    <t>Bayar Uang Harian Bimbingan Mhs Praktek Klinik KMB II Tk III Prodi D III Keperawatan Purwokerto Poltekkes Kemenkes Semarang  di RS Emanuel Klampok Banjarnegara Tgl.17 Nopember 2020 a.n Wahyudii,S.Kep.Ns.MH rincian Sbb. Uang Harian : 1 Hr x Rp.250.000,- = Rp.250.000,-</t>
  </si>
  <si>
    <t xml:space="preserve"> -</t>
  </si>
  <si>
    <t>Uang transport dan  Uang Harian Bimbingan Mhs Praktek Klinik KMB II Tk III Prodi D III Keperawatan Purwokerto Poltekkes Kemenkes Semarang  di RS Emanuel Klampok Banjarnegara Tgl.17 Nopember 2020 a.n Taat Sumedi,S.Kep.Ns.MH rincian Sbb. Uang transport : 1 hr x Rp 250.000, Uang Harian : 1 Hr x Rp.250.000,- = Rp.250.000,-</t>
  </si>
  <si>
    <t>Uang transport dan  Uang Harian Bimbingan Mhs Praktek Klinik KMB II Tk III Prodi D III Keperawatan Purwokerto Poltekkes Kemenkes Semarang  di RS Emanuel Klampok Banjarnegara Tgl.17 Nopember 2020 a.n Ruti Wiyati,S.Kep.Ns.M.Kep rincian Sbb. Uang transport : 1 hr x Rp 250.000, Uang Harian : 1 Hr x Rp.250.000,- = Rp.250.000,-</t>
  </si>
  <si>
    <t>Uang transport dan  Uang Harian Bimbingan Mhs Praktek Klinik KMB II Tk III Prodi D III Keperawatan Purwokerto Poltekkes Kemenkes Semarang  di RS Emanuel Klampok Banjarnegara Tgl.17 Nopember 2020 a.n  DyahW,S.Kep.Ns.M.Kep rincian Sbb. Uang transport : 1 hr x Rp 250.000, Uang Harian : 1 Hr x Rp.250.000,- = Rp.250.000,-</t>
  </si>
  <si>
    <t>Uang transport dan  Uang Harian Bimbingan Mhs Praktek Klinik KMB II Tk III Prodi D III Keperawatan Purwokerto Poltekkes Kemenkes Semarang  di RS Emanuel Klampok Banjarnegara Tgl.17 Nopember 2020 a.n  Ani Kuswati.Kep.Ns.MH rincian Sbb. Uang transport : 1 hr x Rp 250.000, Uang Harian : 1 Hr x Rp.250.000,- = Rp.250.000,-</t>
  </si>
  <si>
    <t xml:space="preserve">REALISASI ANGGARAN JURUSAN KEPERAWATAN </t>
  </si>
  <si>
    <t>Bulan  Desember  2020</t>
  </si>
  <si>
    <t>SPJ</t>
  </si>
  <si>
    <t>105. D.III Purwokerto</t>
  </si>
  <si>
    <t>KODE/AKUN</t>
  </si>
  <si>
    <t>KETERANGAN</t>
  </si>
  <si>
    <t>PAGU</t>
  </si>
  <si>
    <t>S/D BULAN</t>
  </si>
  <si>
    <t>BULAN INI</t>
  </si>
  <si>
    <t>SISA</t>
  </si>
  <si>
    <t>% SERAPAN</t>
  </si>
  <si>
    <t>LALU</t>
  </si>
  <si>
    <t>052</t>
  </si>
  <si>
    <t>AA</t>
  </si>
  <si>
    <t>Honor koreksi soal IT</t>
  </si>
  <si>
    <t>AB</t>
  </si>
  <si>
    <t>Pembinaan dan Pengelolaan Pendidikan Tinggi</t>
  </si>
  <si>
    <t>5034.501.001</t>
  </si>
  <si>
    <t>Mahasiswa yang dididik pada Jurusan Keperawatan</t>
  </si>
  <si>
    <t>051</t>
  </si>
  <si>
    <t>Pelaksanaan Persiapan</t>
  </si>
  <si>
    <t>A</t>
  </si>
  <si>
    <t>Jurusan Keperawatan</t>
  </si>
  <si>
    <t>525112</t>
  </si>
  <si>
    <t xml:space="preserve">Belanja Barang                                                                                                                                                                                                                                            </t>
  </si>
  <si>
    <t>Bantuan Kuota Internet Mahasiswa</t>
  </si>
  <si>
    <t>Penggandaan dan Penjilidan buku panduan KTI D3</t>
  </si>
  <si>
    <t>Penggandaan dan Penjilidan buku panduan Skripsi</t>
  </si>
  <si>
    <t>Penggandaan dan Penjilidan buku panduan KIN Ners</t>
  </si>
  <si>
    <t>Penggandaan dan Penjilidan buku panduan Jurusan</t>
  </si>
  <si>
    <t>Penggandaan materi Workshop</t>
  </si>
  <si>
    <t>Penggandaan dan Penjilidan Modul untuk ISBN</t>
  </si>
  <si>
    <t>Konsumsi Workshop (Persiapan/Reviu Kurikulum, Evaluasi Kurikulum, Persiapan Pembelajaran, Persiapan Pra Klinik, Persiapan ReAkreditasi)</t>
  </si>
  <si>
    <t>525113</t>
  </si>
  <si>
    <t xml:space="preserve">Belanja Jasa  </t>
  </si>
  <si>
    <t>Narasumber Workshop  (Persiapan/Reviu Kurikulum, Evaluasi Kurikulum, Persiapan Pembelajaran, Persiapan Pra Klinik, Persiapan ReAkreditasi)</t>
  </si>
  <si>
    <t xml:space="preserve"> 525115 </t>
  </si>
  <si>
    <t xml:space="preserve">Belanja Perjalanan     </t>
  </si>
  <si>
    <t>Transport Peserta Workshop (Persiapan/Reviu Kurikulum, Evaluasi Kurikulum, Persiapan Pembelajaran, Persiapan Pra Klinik, Persiapan ReAkreditasi)</t>
  </si>
  <si>
    <t xml:space="preserve"> Uang harian fullbord Peserta Workshop (Persiapan/Reviu Kurikulum, Evaluasi Kurikulum, Persiapan Pembelajaran, Persiapan Pra Klinik, Persiapan ReAkreditasi)</t>
  </si>
  <si>
    <t>525119</t>
  </si>
  <si>
    <t>Belanja Penyediaan Barang dan Jasa BLU Lainnya</t>
  </si>
  <si>
    <t>Bahan praktek laboratorium Prodi Keperawatan Semarang</t>
  </si>
  <si>
    <t xml:space="preserve">Bahan praktek laboratorium Prodi Keperawatan Purwokerto     </t>
  </si>
  <si>
    <t>Bahan praktek laboratorium Prodi Keperawatan Pekalongan</t>
  </si>
  <si>
    <t xml:space="preserve">Bahan praktek laboratorium Prodi Keperawatan Blora </t>
  </si>
  <si>
    <t>Bahan praktek laboratorium Prodi Keperawatan Magelang</t>
  </si>
  <si>
    <t xml:space="preserve">Bahan praktek laboratorium Prodi Keperawatan Tegal  </t>
  </si>
  <si>
    <t xml:space="preserve">Bahan prektek laboratorium Prodi Keperawatan Kelas Kendal </t>
  </si>
  <si>
    <t xml:space="preserve">     537115</t>
  </si>
  <si>
    <t>Belanja Modal Fisik Lainnya</t>
  </si>
  <si>
    <t/>
  </si>
  <si>
    <t xml:space="preserve">    - CCTV Indoor dan Server</t>
  </si>
  <si>
    <t xml:space="preserve">    - AC 2 PK</t>
  </si>
  <si>
    <t xml:space="preserve">    - Sound System</t>
  </si>
  <si>
    <t xml:space="preserve">    - Laptop</t>
  </si>
  <si>
    <t>Pembelajaran  Teori dan Pratikum</t>
  </si>
  <si>
    <t>Manajemen Jurusan Keperawatan</t>
  </si>
  <si>
    <t xml:space="preserve">Belanja Barang </t>
  </si>
  <si>
    <t>Konsumsi Dosen Tamu (cappingday)</t>
  </si>
  <si>
    <t xml:space="preserve">D-III Keperawatan Semarang    </t>
  </si>
  <si>
    <t>Pemenuhan Kompetensi IT</t>
  </si>
  <si>
    <t>Penggandaan Sertifikat IT</t>
  </si>
  <si>
    <t>Pemenuhan Kompetensi Sertifikasi Keahlian (BTCLS)</t>
  </si>
  <si>
    <t>Penggandaan sertifikat BTCLS</t>
  </si>
  <si>
    <t>Konsumsi BTCLS</t>
  </si>
  <si>
    <t>Penggandaan Modul BTCLS</t>
  </si>
  <si>
    <t xml:space="preserve">D-III Keperawatan Purwokerto   </t>
  </si>
  <si>
    <t>Penggandaan Sertifikat</t>
  </si>
  <si>
    <t>D-III Keperawatan Pekalongan</t>
  </si>
  <si>
    <t>D-III Keperawatan Blora</t>
  </si>
  <si>
    <t>D-III Keperawatan Magelang</t>
  </si>
  <si>
    <t>D-III Keperawatan Tegal</t>
  </si>
  <si>
    <t xml:space="preserve">D-IV Keperawatan Semarang </t>
  </si>
  <si>
    <t xml:space="preserve">D-IV Keperawatan Magelang  </t>
  </si>
  <si>
    <t>Pemenuhan Kompetensi Profesi Ners</t>
  </si>
  <si>
    <t>Penggandaan modul PPI</t>
  </si>
  <si>
    <t>Penggandaan sertifikat PPI</t>
  </si>
  <si>
    <t xml:space="preserve">Belanja Jasa </t>
  </si>
  <si>
    <t>Narasumber Dosen Tamu (cappingday)</t>
  </si>
  <si>
    <t>Honor Narasumber BTCLS</t>
  </si>
  <si>
    <t>Biaya Sewa (Sound System, Kursi,Gedung,Alat,Spanduk,Backdrop) BTCLS</t>
  </si>
  <si>
    <t>Honor Narasumber PPI</t>
  </si>
  <si>
    <t>Sewa Alat PPI</t>
  </si>
  <si>
    <t>Belanja Perjalanan</t>
  </si>
  <si>
    <t>Penginapan Narasumber BTCLS</t>
  </si>
  <si>
    <t>Transport Narasumber BTCLS</t>
  </si>
  <si>
    <t xml:space="preserve">D-IV Keperawatan Semarang    </t>
  </si>
  <si>
    <t>D-IV Keperawatan Magelang</t>
  </si>
  <si>
    <t xml:space="preserve"> Profesi Ners (PPI)</t>
  </si>
  <si>
    <t>Transport Narasumber PPI</t>
  </si>
  <si>
    <t>Biaya Pelaksanaan pemenuhan kompetensi dan ujian IT</t>
  </si>
  <si>
    <t>Prodi D.III Keperawatan Semarang</t>
  </si>
  <si>
    <t>Penggandaan dan Penjilidan modul mata ajar</t>
  </si>
  <si>
    <t>Penggandaan dan Penjilidan buku panduan praktek</t>
  </si>
  <si>
    <t>Penggandaan RPS dan Kontrak Belajar</t>
  </si>
  <si>
    <t xml:space="preserve">Honor DTT pembuatan soal </t>
  </si>
  <si>
    <t>Honor Dosen Tamu</t>
  </si>
  <si>
    <t>Honor Dosen tidak tetap</t>
  </si>
  <si>
    <t>Honor koreksi lembar jawab</t>
  </si>
  <si>
    <t>Honor Dosen Tamu TO Ukom</t>
  </si>
  <si>
    <t>Honor Pembuatan TO Ukom</t>
  </si>
  <si>
    <t>Honor Koreksi TO Ukom</t>
  </si>
  <si>
    <t>525115</t>
  </si>
  <si>
    <t xml:space="preserve">Belanja Perjalanan </t>
  </si>
  <si>
    <t>Transport Dosen Tamu</t>
  </si>
  <si>
    <t>Transport  Dosen tidak tetap</t>
  </si>
  <si>
    <t>Prodi D.III Keperawatan Purwokerto</t>
  </si>
  <si>
    <t>Konsumsi rapat pembelajaran PBM tingkat Prodi</t>
  </si>
  <si>
    <t>AC)</t>
  </si>
  <si>
    <t xml:space="preserve">D-III Keperawatan Pekalongan </t>
  </si>
  <si>
    <t>AD)</t>
  </si>
  <si>
    <t xml:space="preserve">D-III Keperawatan Blora         </t>
  </si>
  <si>
    <t>Konsumsi Rapat Pembelajaran PBM Tingkat Prodi</t>
  </si>
  <si>
    <t>AE)</t>
  </si>
  <si>
    <t xml:space="preserve">D-III Keperawatan Magelang  </t>
  </si>
  <si>
    <t>AF)</t>
  </si>
  <si>
    <t>D-IV Keperawatan Semarang</t>
  </si>
  <si>
    <t>AJ)</t>
  </si>
  <si>
    <t>Honor narasumber kegiatan pra klinik</t>
  </si>
  <si>
    <t>AK)</t>
  </si>
  <si>
    <t xml:space="preserve">Profesi Ners   </t>
  </si>
  <si>
    <t xml:space="preserve">Penggandaan instrumen ujian/evaluasi </t>
  </si>
  <si>
    <t>Penggandaan materi EBP</t>
  </si>
  <si>
    <t xml:space="preserve"> Penggandaan materi pra klinik</t>
  </si>
  <si>
    <t xml:space="preserve">Penggandaan buku monitoring praktek profesi </t>
  </si>
  <si>
    <t>Penggandaan buku panduan praktek profesi</t>
  </si>
  <si>
    <t>Honor pembuatan soal matrikulasi</t>
  </si>
  <si>
    <t xml:space="preserve">Honor koreksi matrikulasi </t>
  </si>
  <si>
    <t xml:space="preserve">Honor DTT pengkayaan materi </t>
  </si>
  <si>
    <t>Honor DTT Panum dan OSCA</t>
  </si>
  <si>
    <t>Honor dosen tamu Panel Expert</t>
  </si>
  <si>
    <t>honor dosen tamu EBP</t>
  </si>
  <si>
    <t>Honor dosen tamu Phanum, DRK, OSCA</t>
  </si>
  <si>
    <t>Honor dosen tamu pengembangan karakter</t>
  </si>
  <si>
    <t>Honor Koreksi Soal Panum dan OSCA</t>
  </si>
  <si>
    <t>Honor dosen tamu TO Ukom</t>
  </si>
  <si>
    <t>Honor pembuatan TO Ukom</t>
  </si>
  <si>
    <t xml:space="preserve"> Transport dosen tamu Panel Expert</t>
  </si>
  <si>
    <t>AL)</t>
  </si>
  <si>
    <t xml:space="preserve">D-IV Keperawatan Semarang Alih Jenjang  </t>
  </si>
  <si>
    <t>AN)</t>
  </si>
  <si>
    <t xml:space="preserve">DIII Keperawatan Semarang Kelas RPL NON PNS                                                                                                                                                                                                               </t>
  </si>
  <si>
    <t>Fotocopy Materi Assesment</t>
  </si>
  <si>
    <t>AO)</t>
  </si>
  <si>
    <t xml:space="preserve">DIII Keperawatan Purwokerto Kelas RPL NON PNS                                                                                                                                                                                                               </t>
  </si>
  <si>
    <t>Konsumsi Rapat Persiapan Assesment RPL</t>
  </si>
  <si>
    <t>Konsumsi Pelaksanaan Assesment (Ujian Tulis, Interview, Osce)</t>
  </si>
  <si>
    <t>Konsumsi persiapan dan evaluasi PBM</t>
  </si>
  <si>
    <t>AS)</t>
  </si>
  <si>
    <t xml:space="preserve">Prodi D-III Keperawatan Tegal                                                    </t>
  </si>
  <si>
    <t>AT)</t>
  </si>
  <si>
    <t xml:space="preserve">Prodi DIII Keperawatan Kelas Kendal   </t>
  </si>
  <si>
    <t>053</t>
  </si>
  <si>
    <t>Praktek Kerja Lapangan</t>
  </si>
  <si>
    <t xml:space="preserve">   525113  </t>
  </si>
  <si>
    <t xml:space="preserve">Belanja Jasa   </t>
  </si>
  <si>
    <t>Honor Penguji Pencapaian Kompetensi TK III</t>
  </si>
  <si>
    <t>Transport (rapat koordinasi, penjajagan lahan) praktek klinik</t>
  </si>
  <si>
    <t>Transport Penyerahan dan Penarikan Praktek Klinik</t>
  </si>
  <si>
    <t xml:space="preserve"> Transport (bimbingan, evaluasi) Praktek Klinik</t>
  </si>
  <si>
    <t xml:space="preserve">Transport seminar Praktek Klinik  </t>
  </si>
  <si>
    <t xml:space="preserve">Belanja Penyediaan Barang dan Jasa BLU Lainnya </t>
  </si>
  <si>
    <t xml:space="preserve">Biaya lahan praktek TK III </t>
  </si>
  <si>
    <t>AB)</t>
  </si>
  <si>
    <t xml:space="preserve">D-III Keperawatan Purwokerto          </t>
  </si>
  <si>
    <t xml:space="preserve">Honor Penguji Pencapaian Kompetensi TK II  </t>
  </si>
  <si>
    <t xml:space="preserve"> Transport (rapat koordinasi, penjajagan lahan) Praktek </t>
  </si>
  <si>
    <t xml:space="preserve">Transport (bimbingan, evaluasi, seminar) Praktek Klinik </t>
  </si>
  <si>
    <t xml:space="preserve">Uang Harian (rapat koordinasi, penjajagan lahan) Praktek </t>
  </si>
  <si>
    <t xml:space="preserve">Uang Harian Penyerahan dan Penarikan Praktek Klinik  </t>
  </si>
  <si>
    <t xml:space="preserve">Uang harian (bimbingan, evaluasi, seminar) praktek klinik </t>
  </si>
  <si>
    <t xml:space="preserve">Biaya Lahan Praktek TK II </t>
  </si>
  <si>
    <t xml:space="preserve">Biaya Lahan Praktek TK III </t>
  </si>
  <si>
    <t xml:space="preserve">Konsumsi Rapat Persiapan Praktek Klinik </t>
  </si>
  <si>
    <t>Konsumsi Penyerahan dan Penarikan Praktek Klinik</t>
  </si>
  <si>
    <t xml:space="preserve">D-III Keperawatan Pekalongan     </t>
  </si>
  <si>
    <t xml:space="preserve">Honor Penguji Pencapaian Kompetensi III </t>
  </si>
  <si>
    <t xml:space="preserve">Transport (rapat koordinasi, penjajagan lahan) praktek klinik </t>
  </si>
  <si>
    <t>Uang harian rapat koordinasi,penjajakan lahan</t>
  </si>
  <si>
    <t>Uang harian penyerahan dan penarikan praktek klinik</t>
  </si>
  <si>
    <t xml:space="preserve">Biaya Lahan Praktek TK III  </t>
  </si>
  <si>
    <t xml:space="preserve">D-III Keperawatan Blora      </t>
  </si>
  <si>
    <t xml:space="preserve">Honor Penguji Pencapaian Kompetensi TK II     </t>
  </si>
  <si>
    <t xml:space="preserve">Transport (bimbingan, evaluasi, seminar) Praktek Klinik  </t>
  </si>
  <si>
    <t xml:space="preserve">Uang Harian (rapat koordinasi, penjajagan lahan) Praktek klinik                                                                                                                                               </t>
  </si>
  <si>
    <t xml:space="preserve">Uang Harian Penyerahan dan Penarikan Praktek Klinik </t>
  </si>
  <si>
    <t xml:space="preserve">Biaya lahan praktek TK III  </t>
  </si>
  <si>
    <t xml:space="preserve">D-III Keperawatan Magelang   </t>
  </si>
  <si>
    <t xml:space="preserve">Transport (rapat koordinasi, penjajagan lahan) praktek klinik  </t>
  </si>
  <si>
    <t xml:space="preserve">Transport Penyerahan dan Penarikan Praktek Klinik  </t>
  </si>
  <si>
    <t xml:space="preserve">Transport (bimbingan, evaluasi, seminar) Praktek Klinik   </t>
  </si>
  <si>
    <t xml:space="preserve">Biaya lahan praktek TK II </t>
  </si>
  <si>
    <t xml:space="preserve">Konsumsi Rapat Persiapan Praktek Klinik                                                                                                                                                                         </t>
  </si>
  <si>
    <t xml:space="preserve">Konsumsi Penyerahan dan Penarikan Praktek Klinik  </t>
  </si>
  <si>
    <t xml:space="preserve">D-IV Keperawatan Semarang                                                                                                                                                                                                                                 </t>
  </si>
  <si>
    <t xml:space="preserve">Honor Penguji Pencapaian Kompetensi TK III                                                                                                                                                            </t>
  </si>
  <si>
    <t xml:space="preserve">Honor Penguji Pencapaian Kompetensi TK IV </t>
  </si>
  <si>
    <t>Uang Harian Penyerahan dan Penarikan Praktek Klinik</t>
  </si>
  <si>
    <t>Uang harian (bimbingan, evaluasi, seminar) praktek klinik</t>
  </si>
  <si>
    <t xml:space="preserve">Biaya Lahan Praktek TK II  </t>
  </si>
  <si>
    <t>Biaya lahan praktek TK IV</t>
  </si>
  <si>
    <t xml:space="preserve">D-IV Keperawatan Magelang   </t>
  </si>
  <si>
    <t xml:space="preserve">Transport Penyerahan dan Penarikan Praktek Klinik                                                                                                                                                      </t>
  </si>
  <si>
    <t xml:space="preserve">Transport (bimbingan, evaluasi, seminar) Praktek Klinik                                                                                                                                                                             </t>
  </si>
  <si>
    <t xml:space="preserve">Konsumsi Rapat Persiapan Praktek Klinik  </t>
  </si>
  <si>
    <t xml:space="preserve">Profesi Ners  </t>
  </si>
  <si>
    <t>Honor Penguji Pencapaian Kompetensi</t>
  </si>
  <si>
    <t xml:space="preserve">Transport (rapat koordinasi, penjajagan lahan) Praktek </t>
  </si>
  <si>
    <t xml:space="preserve">Transport (bimbingan, evaluasi, seminar, DRK, EBP, menguji KIN, desiminasi) Praktek Klinik  </t>
  </si>
  <si>
    <t>Uang Harian (rapat koordinasi, penjajagan lahan) Praktek</t>
  </si>
  <si>
    <t xml:space="preserve">Uang harian (bimbingan, evaluasi, seminar, DRK, EBP, menguji KIN, desiminasi) praktek klinik  </t>
  </si>
  <si>
    <t>Biaya lahan praktek Ners</t>
  </si>
  <si>
    <t xml:space="preserve">D-IV Keperawatan Semarang Alih Jenjang                                                                                                                                                                                                                    </t>
  </si>
  <si>
    <t>Penggandaan instrumen penilaian ujian praktek klinik</t>
  </si>
  <si>
    <t xml:space="preserve">Honor Penguji Penilaian Pencapaian Kompetensi </t>
  </si>
  <si>
    <t xml:space="preserve">Transport Penyerahan dan Penarikan Praktek Klinik </t>
  </si>
  <si>
    <t xml:space="preserve">Uang Harian (rapat koordinasi, penjajagan lahan) Praktek                                                                                                                                                                              </t>
  </si>
  <si>
    <t xml:space="preserve"> Uang Harian Penyerahan dan Penarikan Praktek Klinik                                                                                                                                                             </t>
  </si>
  <si>
    <t xml:space="preserve">Uang harian (bimbingan, evaluasi, seminar) praktek klinik                                                                                                                                                                            </t>
  </si>
  <si>
    <t xml:space="preserve">Biaya lahan praktek </t>
  </si>
  <si>
    <t xml:space="preserve">DIII Keperawatan Semarang Kelas RPL NON PNS      </t>
  </si>
  <si>
    <t xml:space="preserve">Penggandaan instrumen penilaian ujian praktek klinik </t>
  </si>
  <si>
    <t>Honor Penguji Penilaian Pencapaian Kompetensi</t>
  </si>
  <si>
    <t xml:space="preserve">Transport supervisi kegiatan praktek klinik </t>
  </si>
  <si>
    <t xml:space="preserve">Biaya lahan praktek  </t>
  </si>
  <si>
    <t xml:space="preserve">DIII Keperawatan Purwokerto Kelas RPL NON PNS   </t>
  </si>
  <si>
    <t xml:space="preserve">Konsumsi rapat koordinasi praktek dan seminar klinik                                                                                                                                                              </t>
  </si>
  <si>
    <t xml:space="preserve"> Honor Penguji Penilaian Pencapaian Kompetensi                                                                                                                                                                </t>
  </si>
  <si>
    <t xml:space="preserve">Transport (rapat koordinasi, penjajagan lahan) Praktek                                                                                                                                                                              </t>
  </si>
  <si>
    <t xml:space="preserve">Transport (bimbingan, evaluasi, seminar) Praktek Klinik                                                                                                                                                                               </t>
  </si>
  <si>
    <t>Transport supervisi kegiatan praktek klinik</t>
  </si>
  <si>
    <t xml:space="preserve">Uang Harian (rapat koordinasi, penjajagan lahan) Praktek  </t>
  </si>
  <si>
    <t xml:space="preserve">Uang Harian Penyerahan dan Penarikan Praktek Klinik                                                                                                                                                          </t>
  </si>
  <si>
    <t xml:space="preserve">Konsumsi rapat koordinasi praktek klinik  </t>
  </si>
  <si>
    <t xml:space="preserve">Konsumsi penyerahan dan penarikan praktek klinik </t>
  </si>
  <si>
    <t>Prodi DIII Keperawatan Tegal</t>
  </si>
  <si>
    <t xml:space="preserve"> Transport Penyerahan dan Penarikan Praktek Klinik</t>
  </si>
  <si>
    <t>Transport (bimbingan, evaluasi, seminar) Praktek Klinik</t>
  </si>
  <si>
    <t xml:space="preserve">Uang Harian Penjajakan Praktek Lahan </t>
  </si>
  <si>
    <t xml:space="preserve">Uang harian (bimbingan, evaluasi, seminar) praktek klinik  </t>
  </si>
  <si>
    <t xml:space="preserve">Konsumsi Rapat Persiapan Praktek Klinik    </t>
  </si>
  <si>
    <t>054</t>
  </si>
  <si>
    <t xml:space="preserve">Pelaksanaan Ujian               </t>
  </si>
  <si>
    <t xml:space="preserve">   AA)</t>
  </si>
  <si>
    <t xml:space="preserve">D-III Keperawatan Semarang   </t>
  </si>
  <si>
    <t>Penggandaan (soal uji tulis, praktika lab)</t>
  </si>
  <si>
    <t>Penggandaan (lembar jawab, format penilaian praktika lab)</t>
  </si>
  <si>
    <t xml:space="preserve">penggandaan soal tryout lokal ukom </t>
  </si>
  <si>
    <t xml:space="preserve"> AB)  </t>
  </si>
  <si>
    <t>Konsumsi ujian proposal KTI</t>
  </si>
  <si>
    <t xml:space="preserve"> Konsumsi ujian sidang KTI </t>
  </si>
  <si>
    <t>Penggandaan soal tryout lokal ukom</t>
  </si>
  <si>
    <t xml:space="preserve">  AC)  </t>
  </si>
  <si>
    <t xml:space="preserve">D-III Keperawatan Pekalongan  </t>
  </si>
  <si>
    <t xml:space="preserve">     AD)</t>
  </si>
  <si>
    <t xml:space="preserve">D-III Keperawatan Blora        </t>
  </si>
  <si>
    <t xml:space="preserve">Konsumsi ujian proposal KTI  </t>
  </si>
  <si>
    <t>Konsumsi ujian sidang Kti</t>
  </si>
  <si>
    <t>Penggandaan (soal uji tulis praktika lab)</t>
  </si>
  <si>
    <t>Penggandaan soal try out lokal Ukom</t>
  </si>
  <si>
    <t xml:space="preserve">      AE)   </t>
  </si>
  <si>
    <t xml:space="preserve">D-III Keperawatan Magelang      </t>
  </si>
  <si>
    <t xml:space="preserve">Penggandaan soal tryout lokal ukom </t>
  </si>
  <si>
    <t xml:space="preserve">     AF)   </t>
  </si>
  <si>
    <t xml:space="preserve">D-IV Keperawatan Semarang   </t>
  </si>
  <si>
    <t xml:space="preserve">     AJ) </t>
  </si>
  <si>
    <t xml:space="preserve">  AK)  </t>
  </si>
  <si>
    <t xml:space="preserve">Profesi Ners     </t>
  </si>
  <si>
    <t>Penggandaan lembar penilaian ujian</t>
  </si>
  <si>
    <t xml:space="preserve">Honor Pembimbing Tugas Akhir (TA) </t>
  </si>
  <si>
    <t xml:space="preserve">Honor Penguji TA </t>
  </si>
  <si>
    <t xml:space="preserve">  AL) </t>
  </si>
  <si>
    <t xml:space="preserve"> AN)</t>
  </si>
  <si>
    <t xml:space="preserve">DIII Keperawatan Semarang Kelas RPL NON PNS       </t>
  </si>
  <si>
    <t xml:space="preserve">DIII Keperawatan Purwokerto Kelas RPL NON PNS     </t>
  </si>
  <si>
    <t xml:space="preserve">Konsumsi ujian sidang KTI  </t>
  </si>
  <si>
    <t xml:space="preserve">Prodi D-III Keperawatan Tegal    </t>
  </si>
  <si>
    <t xml:space="preserve">Konsumsi ujian sidang KTI   </t>
  </si>
  <si>
    <t xml:space="preserve">Prodi DIII Keperawatan Kelas Kendal     </t>
  </si>
  <si>
    <t>JUMLAH BLU</t>
  </si>
  <si>
    <t>PERSENTASE BLU</t>
  </si>
  <si>
    <t xml:space="preserve">Listrik </t>
  </si>
  <si>
    <t>Semarang, …………………………………………………2020</t>
  </si>
  <si>
    <t xml:space="preserve">Speedy  bulan  </t>
  </si>
  <si>
    <t>Ketua Jurusan Kep.Semarang</t>
  </si>
  <si>
    <t xml:space="preserve">PDAM  Bulan  </t>
  </si>
  <si>
    <t xml:space="preserve">Uang makan bulan </t>
  </si>
  <si>
    <t>Suharto,SPd,MN</t>
  </si>
  <si>
    <t>NIP.196605101986031001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</si>
</sst>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 #,##0_);_(* \(#,##0\);_(* &quot;-&quot;_);_(@_)"/>
    <numFmt numFmtId="165" formatCode="_(* #,##0.00_);_(* \(#,##0.00\);_(* &quot;-&quot;??_);_(@_)"/>
    <numFmt numFmtId="166" formatCode="_(* #,##0_);_(* \(#,##0\);_(* &quot;-&quot;??_);_(@_)"/>
  </numFmts>
  <fonts count="24" x14ac:knownFonts="1">
    <font>
      <sz val="10"/>
      <name val="Arial"/>
      <charset val="1"/>
    </font>
    <font>
      <sz val="10"/>
      <name val="Arial"/>
      <family val="2"/>
    </font>
    <font>
      <b/>
      <u/>
      <sz val="11"/>
      <name val="Arial"/>
      <family val="2"/>
    </font>
    <font>
      <sz val="10"/>
      <name val="Arial"/>
      <family val="2"/>
    </font>
    <font>
      <u/>
      <sz val="10"/>
      <name val="Arial"/>
      <family val="2"/>
    </font>
    <font>
      <sz val="11"/>
      <name val="Arial"/>
      <family val="2"/>
    </font>
    <font>
      <sz val="10"/>
      <name val="Arial"/>
      <charset val="1"/>
    </font>
    <font>
      <b/>
      <sz val="10"/>
      <color indexed="8"/>
      <name val="Calibri"/>
      <family val="2"/>
      <scheme val="minor"/>
    </font>
    <font>
      <sz val="10"/>
      <color indexed="8"/>
      <name val="Calibri"/>
      <family val="2"/>
      <scheme val="minor"/>
    </font>
    <font>
      <sz val="10"/>
      <name val="Calibri"/>
      <family val="2"/>
      <scheme val="minor"/>
    </font>
    <font>
      <b/>
      <sz val="10"/>
      <color rgb="FFFF0000"/>
      <name val="Calibri"/>
      <family val="2"/>
      <scheme val="minor"/>
    </font>
    <font>
      <sz val="10"/>
      <color rgb="FFFF0000"/>
      <name val="Calibri"/>
      <family val="2"/>
      <scheme val="minor"/>
    </font>
    <font>
      <b/>
      <sz val="10"/>
      <name val="Calibri"/>
      <family val="2"/>
      <scheme val="minor"/>
    </font>
    <font>
      <b/>
      <i/>
      <sz val="10"/>
      <color rgb="FFFF0000"/>
      <name val="Calibri"/>
      <family val="2"/>
      <scheme val="minor"/>
    </font>
    <font>
      <sz val="10"/>
      <color theme="1"/>
      <name val="Calibri"/>
      <family val="2"/>
      <scheme val="minor"/>
    </font>
    <font>
      <b/>
      <i/>
      <sz val="10"/>
      <name val="Calibri"/>
      <family val="2"/>
      <scheme val="minor"/>
    </font>
    <font>
      <i/>
      <sz val="10"/>
      <name val="Calibri"/>
      <family val="2"/>
      <scheme val="minor"/>
    </font>
    <font>
      <b/>
      <sz val="10"/>
      <color rgb="FF000000"/>
      <name val="Calibri"/>
      <family val="2"/>
      <scheme val="minor"/>
    </font>
    <font>
      <sz val="10"/>
      <color rgb="FF000000"/>
      <name val="Calibri"/>
      <family val="2"/>
      <scheme val="minor"/>
    </font>
    <font>
      <b/>
      <sz val="10"/>
      <color rgb="FF0070C0"/>
      <name val="Calibri"/>
      <family val="2"/>
      <scheme val="minor"/>
    </font>
    <font>
      <sz val="10"/>
      <color rgb="FF0070C0"/>
      <name val="Calibri"/>
      <family val="2"/>
      <scheme val="minor"/>
    </font>
    <font>
      <b/>
      <sz val="10"/>
      <color theme="1"/>
      <name val="Calibri"/>
      <family val="2"/>
      <scheme val="minor"/>
    </font>
    <font>
      <sz val="10"/>
      <color rgb="FF00B0F0"/>
      <name val="Calibri"/>
      <family val="2"/>
      <scheme val="minor"/>
    </font>
    <font>
      <b/>
      <u/>
      <sz val="10"/>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top/>
      <bottom/>
      <diagonal/>
    </border>
    <border>
      <left/>
      <right style="thin">
        <color indexed="64"/>
      </right>
      <top/>
      <bottom/>
      <diagonal/>
    </border>
  </borders>
  <cellStyleXfs count="6">
    <xf numFmtId="0" fontId="0" fillId="0" borderId="0"/>
    <xf numFmtId="164"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5" fontId="6" fillId="0" borderId="0" applyFont="0" applyFill="0" applyBorder="0" applyAlignment="0" applyProtection="0"/>
  </cellStyleXfs>
  <cellXfs count="344">
    <xf numFmtId="0" fontId="0" fillId="0" borderId="0" xfId="0"/>
    <xf numFmtId="0" fontId="0" fillId="0" borderId="0" xfId="0" applyAlignment="1">
      <alignment horizontal="center"/>
    </xf>
    <xf numFmtId="0" fontId="3" fillId="0" borderId="0" xfId="0" applyFont="1"/>
    <xf numFmtId="0" fontId="0" fillId="0" borderId="0" xfId="0" applyAlignment="1">
      <alignment wrapText="1"/>
    </xf>
    <xf numFmtId="0" fontId="0" fillId="0" borderId="0" xfId="0" quotePrefix="1"/>
    <xf numFmtId="0" fontId="4" fillId="0" borderId="0" xfId="0" applyFont="1"/>
    <xf numFmtId="0" fontId="1" fillId="0" borderId="0" xfId="0" applyFont="1"/>
    <xf numFmtId="0" fontId="0" fillId="0" borderId="1" xfId="0" applyBorder="1" applyAlignment="1">
      <alignment horizontal="center"/>
    </xf>
    <xf numFmtId="0" fontId="0" fillId="0" borderId="0" xfId="0" applyFont="1"/>
    <xf numFmtId="164" fontId="0" fillId="0" borderId="0" xfId="0" applyNumberFormat="1"/>
    <xf numFmtId="0" fontId="5" fillId="0" borderId="1" xfId="2" applyFont="1" applyBorder="1" applyAlignment="1">
      <alignment horizontal="left" vertical="center" wrapText="1"/>
    </xf>
    <xf numFmtId="164" fontId="5" fillId="0" borderId="1" xfId="1" applyFont="1" applyBorder="1" applyAlignment="1">
      <alignment horizontal="center" vertical="center"/>
    </xf>
    <xf numFmtId="0" fontId="5" fillId="0" borderId="1" xfId="0" applyFont="1" applyBorder="1" applyAlignment="1">
      <alignment horizontal="left" vertical="top" wrapText="1"/>
    </xf>
    <xf numFmtId="164" fontId="5" fillId="0" borderId="2" xfId="1" applyFont="1" applyBorder="1" applyAlignment="1">
      <alignment horizontal="center" vertical="center"/>
    </xf>
    <xf numFmtId="0" fontId="5" fillId="0" borderId="1" xfId="0" applyFont="1" applyBorder="1" applyAlignment="1">
      <alignment horizontal="center" vertical="center"/>
    </xf>
    <xf numFmtId="164" fontId="5" fillId="0" borderId="1" xfId="1" applyFont="1" applyBorder="1" applyAlignment="1">
      <alignment horizontal="center" vertical="center" wrapText="1"/>
    </xf>
    <xf numFmtId="0" fontId="5" fillId="0" borderId="1" xfId="2" applyFont="1" applyBorder="1" applyAlignment="1">
      <alignment horizontal="center" vertical="center" wrapText="1"/>
    </xf>
    <xf numFmtId="14" fontId="5" fillId="0" borderId="1" xfId="2" applyNumberFormat="1" applyFont="1" applyBorder="1" applyAlignment="1">
      <alignment horizontal="center" vertical="center" wrapText="1"/>
    </xf>
    <xf numFmtId="164" fontId="5" fillId="0" borderId="2" xfId="2" applyNumberFormat="1" applyFont="1"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vertical="center"/>
    </xf>
    <xf numFmtId="164" fontId="0" fillId="0" borderId="1" xfId="1" applyFont="1" applyBorder="1" applyAlignment="1">
      <alignment horizontal="center" vertical="center"/>
    </xf>
    <xf numFmtId="0" fontId="0" fillId="0" borderId="1" xfId="0" applyBorder="1" applyAlignment="1">
      <alignment horizontal="left" vertical="center" wrapText="1"/>
    </xf>
    <xf numFmtId="164" fontId="0" fillId="0" borderId="2" xfId="1" applyFont="1" applyBorder="1" applyAlignment="1">
      <alignment horizontal="center" vertical="center"/>
    </xf>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xf>
    <xf numFmtId="164" fontId="5" fillId="0" borderId="2" xfId="2" applyNumberFormat="1" applyFont="1" applyBorder="1" applyAlignment="1">
      <alignment horizontal="center" vertical="center" wrapText="1"/>
    </xf>
    <xf numFmtId="14" fontId="0" fillId="0" borderId="1" xfId="0" applyNumberFormat="1" applyBorder="1" applyAlignment="1">
      <alignment horizontal="center" vertical="center"/>
    </xf>
    <xf numFmtId="14" fontId="5" fillId="0" borderId="1" xfId="0" applyNumberFormat="1" applyFont="1" applyBorder="1" applyAlignment="1">
      <alignment horizontal="center" vertical="center"/>
    </xf>
    <xf numFmtId="164" fontId="0" fillId="0" borderId="0" xfId="0" applyNumberFormat="1" applyBorder="1"/>
    <xf numFmtId="0" fontId="0" fillId="0" borderId="0" xfId="0" applyBorder="1"/>
    <xf numFmtId="0" fontId="0" fillId="0" borderId="1" xfId="0" applyBorder="1" applyAlignment="1">
      <alignment horizontal="center"/>
    </xf>
    <xf numFmtId="14" fontId="0" fillId="0" borderId="1" xfId="0" applyNumberFormat="1" applyBorder="1" applyAlignment="1">
      <alignment horizontal="center" vertical="center" wrapText="1"/>
    </xf>
    <xf numFmtId="0" fontId="0" fillId="0" borderId="1" xfId="0" applyBorder="1" applyAlignment="1">
      <alignment horizontal="left" vertical="center"/>
    </xf>
    <xf numFmtId="0" fontId="0" fillId="0" borderId="1" xfId="0" quotePrefix="1" applyBorder="1" applyAlignment="1">
      <alignment horizontal="left" vertical="center" wrapText="1"/>
    </xf>
    <xf numFmtId="164" fontId="0" fillId="0" borderId="1" xfId="1" applyFont="1" applyBorder="1" applyAlignment="1">
      <alignment horizontal="center"/>
    </xf>
    <xf numFmtId="0" fontId="0" fillId="0" borderId="0" xfId="0" applyAlignment="1">
      <alignment horizontal="left"/>
    </xf>
    <xf numFmtId="0" fontId="0" fillId="0" borderId="0" xfId="0" applyAlignment="1">
      <alignment horizontal="left" wrapText="1"/>
    </xf>
    <xf numFmtId="0" fontId="4" fillId="0" borderId="0" xfId="0" applyFont="1" applyAlignment="1">
      <alignment horizontal="left"/>
    </xf>
    <xf numFmtId="0" fontId="0" fillId="0" borderId="0" xfId="0" applyAlignment="1"/>
    <xf numFmtId="0" fontId="5" fillId="0" borderId="1" xfId="2"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xf>
    <xf numFmtId="14" fontId="0" fillId="0" borderId="1" xfId="0" applyNumberFormat="1" applyFont="1" applyBorder="1"/>
    <xf numFmtId="0" fontId="0" fillId="0" borderId="1" xfId="0" applyFont="1" applyFill="1" applyBorder="1" applyAlignment="1">
      <alignment horizontal="center" wrapText="1"/>
    </xf>
    <xf numFmtId="0" fontId="0" fillId="0" borderId="1" xfId="0" applyFont="1" applyBorder="1"/>
    <xf numFmtId="0" fontId="1" fillId="0" borderId="1" xfId="0" applyFont="1" applyBorder="1" applyAlignment="1">
      <alignment horizontal="left" wrapText="1"/>
    </xf>
    <xf numFmtId="0" fontId="5" fillId="0" borderId="0" xfId="2" applyFont="1" applyBorder="1" applyAlignment="1">
      <alignment horizontal="center" wrapText="1"/>
    </xf>
    <xf numFmtId="0" fontId="5" fillId="0" borderId="0" xfId="2" applyFont="1" applyBorder="1" applyAlignment="1">
      <alignment horizontal="center" vertical="center" wrapText="1"/>
    </xf>
    <xf numFmtId="0" fontId="5" fillId="0" borderId="0" xfId="2" applyFont="1" applyBorder="1" applyAlignment="1">
      <alignment horizontal="left" vertical="center" wrapText="1"/>
    </xf>
    <xf numFmtId="14" fontId="5" fillId="0" borderId="0" xfId="2" applyNumberFormat="1" applyFont="1" applyBorder="1" applyAlignment="1">
      <alignment horizontal="center" vertical="center" wrapText="1"/>
    </xf>
    <xf numFmtId="164" fontId="5" fillId="0" borderId="0" xfId="1" applyFont="1" applyBorder="1" applyAlignment="1">
      <alignment horizontal="center" vertical="center" wrapText="1"/>
    </xf>
    <xf numFmtId="164" fontId="5" fillId="0" borderId="0" xfId="2" applyNumberFormat="1" applyFont="1" applyBorder="1" applyAlignment="1">
      <alignment horizontal="center" wrapText="1"/>
    </xf>
    <xf numFmtId="0" fontId="8" fillId="0" borderId="0" xfId="0" applyFont="1" applyAlignment="1">
      <alignment vertical="center"/>
    </xf>
    <xf numFmtId="0" fontId="7" fillId="0" borderId="0" xfId="0" applyFont="1" applyBorder="1" applyAlignment="1">
      <alignment horizontal="right" vertical="center"/>
    </xf>
    <xf numFmtId="0" fontId="7" fillId="0" borderId="0" xfId="0" applyFont="1" applyBorder="1" applyAlignment="1">
      <alignment horizontal="left" vertical="center" wrapText="1"/>
    </xf>
    <xf numFmtId="164" fontId="7" fillId="0" borderId="0" xfId="1" applyFont="1" applyBorder="1" applyAlignment="1">
      <alignment horizontal="center" vertical="center"/>
    </xf>
    <xf numFmtId="166" fontId="7" fillId="0" borderId="0" xfId="5" applyNumberFormat="1" applyFont="1" applyBorder="1" applyAlignment="1">
      <alignment horizontal="center" vertical="center"/>
    </xf>
    <xf numFmtId="0" fontId="7" fillId="0" borderId="0" xfId="0" applyFont="1" applyBorder="1" applyAlignment="1">
      <alignment horizontal="center" vertical="center"/>
    </xf>
    <xf numFmtId="166" fontId="7" fillId="0" borderId="5" xfId="5" applyNumberFormat="1" applyFont="1" applyBorder="1" applyAlignment="1">
      <alignment horizontal="center" vertical="center" wrapText="1"/>
    </xf>
    <xf numFmtId="166" fontId="7" fillId="0" borderId="11" xfId="5" applyNumberFormat="1" applyFont="1" applyBorder="1" applyAlignment="1">
      <alignment horizontal="center" vertical="center" wrapText="1"/>
    </xf>
    <xf numFmtId="0" fontId="11" fillId="0" borderId="0" xfId="0" applyFont="1" applyAlignment="1">
      <alignment vertical="center"/>
    </xf>
    <xf numFmtId="166" fontId="9" fillId="0" borderId="2" xfId="5" applyNumberFormat="1" applyFont="1" applyBorder="1" applyAlignment="1">
      <alignment vertical="center"/>
    </xf>
    <xf numFmtId="164" fontId="9" fillId="0" borderId="2" xfId="0" applyNumberFormat="1" applyFont="1" applyBorder="1" applyAlignment="1">
      <alignment vertical="center"/>
    </xf>
    <xf numFmtId="164" fontId="9" fillId="0" borderId="17" xfId="0" applyNumberFormat="1" applyFont="1" applyBorder="1" applyAlignment="1">
      <alignment vertical="center"/>
    </xf>
    <xf numFmtId="164" fontId="9" fillId="0" borderId="1" xfId="1" applyFont="1" applyBorder="1" applyAlignment="1">
      <alignment vertical="center"/>
    </xf>
    <xf numFmtId="166" fontId="9" fillId="0" borderId="1" xfId="5" applyNumberFormat="1" applyFont="1" applyBorder="1" applyAlignment="1">
      <alignment vertical="center"/>
    </xf>
    <xf numFmtId="164" fontId="9" fillId="0" borderId="1" xfId="0" applyNumberFormat="1" applyFont="1" applyBorder="1" applyAlignment="1">
      <alignment vertical="center"/>
    </xf>
    <xf numFmtId="164" fontId="9" fillId="0" borderId="15" xfId="0" applyNumberFormat="1" applyFont="1" applyBorder="1" applyAlignment="1">
      <alignment vertical="center"/>
    </xf>
    <xf numFmtId="166" fontId="9" fillId="0" borderId="19" xfId="5" applyNumberFormat="1" applyFont="1" applyBorder="1" applyAlignment="1">
      <alignment vertical="center"/>
    </xf>
    <xf numFmtId="164" fontId="9" fillId="0" borderId="19" xfId="0" applyNumberFormat="1" applyFont="1" applyBorder="1" applyAlignment="1">
      <alignment vertical="center"/>
    </xf>
    <xf numFmtId="164" fontId="9" fillId="0" borderId="20" xfId="0" applyNumberFormat="1" applyFont="1" applyBorder="1" applyAlignment="1">
      <alignment vertical="center"/>
    </xf>
    <xf numFmtId="164" fontId="9" fillId="0" borderId="22" xfId="0" applyNumberFormat="1" applyFont="1" applyBorder="1" applyAlignment="1">
      <alignment vertical="center"/>
    </xf>
    <xf numFmtId="166" fontId="9" fillId="0" borderId="20" xfId="5" applyNumberFormat="1" applyFont="1" applyBorder="1" applyAlignment="1">
      <alignment vertical="center"/>
    </xf>
    <xf numFmtId="0" fontId="10" fillId="0" borderId="24" xfId="0" applyFont="1" applyBorder="1" applyAlignment="1">
      <alignment vertical="center" wrapText="1"/>
    </xf>
    <xf numFmtId="164" fontId="10" fillId="0" borderId="24" xfId="0" applyNumberFormat="1" applyFont="1" applyBorder="1" applyAlignment="1">
      <alignment vertical="center"/>
    </xf>
    <xf numFmtId="0" fontId="10" fillId="0" borderId="0" xfId="0" applyFont="1" applyAlignment="1">
      <alignment vertical="center"/>
    </xf>
    <xf numFmtId="164" fontId="10" fillId="0" borderId="24" xfId="1" applyFont="1" applyFill="1" applyBorder="1" applyAlignment="1">
      <alignment vertical="center"/>
    </xf>
    <xf numFmtId="166" fontId="10" fillId="0" borderId="24" xfId="5" applyNumberFormat="1" applyFont="1" applyFill="1" applyBorder="1" applyAlignment="1">
      <alignment vertical="center"/>
    </xf>
    <xf numFmtId="164" fontId="10" fillId="0" borderId="2" xfId="0" applyNumberFormat="1" applyFont="1" applyBorder="1" applyAlignment="1">
      <alignment vertical="center"/>
    </xf>
    <xf numFmtId="164" fontId="10" fillId="0" borderId="17" xfId="0" applyNumberFormat="1" applyFont="1" applyBorder="1" applyAlignment="1">
      <alignment vertical="center"/>
    </xf>
    <xf numFmtId="0" fontId="7" fillId="0" borderId="0" xfId="0" applyFont="1" applyAlignment="1">
      <alignment vertical="center"/>
    </xf>
    <xf numFmtId="164" fontId="14" fillId="0" borderId="1" xfId="1" applyFont="1" applyBorder="1"/>
    <xf numFmtId="164" fontId="9" fillId="0" borderId="1" xfId="1" applyFont="1" applyBorder="1"/>
    <xf numFmtId="164" fontId="10" fillId="0" borderId="1" xfId="0" applyNumberFormat="1" applyFont="1" applyBorder="1" applyAlignment="1">
      <alignment vertical="center"/>
    </xf>
    <xf numFmtId="164" fontId="11" fillId="0" borderId="1" xfId="1" applyFont="1" applyBorder="1"/>
    <xf numFmtId="164" fontId="11" fillId="0" borderId="17" xfId="0" applyNumberFormat="1" applyFont="1" applyBorder="1" applyAlignment="1">
      <alignment vertical="center"/>
    </xf>
    <xf numFmtId="0" fontId="10" fillId="0" borderId="23" xfId="0" applyFont="1" applyFill="1" applyBorder="1" applyAlignment="1">
      <alignment horizontal="right" vertical="center"/>
    </xf>
    <xf numFmtId="0" fontId="10" fillId="0" borderId="29" xfId="0" applyFont="1" applyFill="1" applyBorder="1" applyAlignment="1">
      <alignment vertical="center" wrapText="1"/>
    </xf>
    <xf numFmtId="164" fontId="10" fillId="0" borderId="2" xfId="1" applyFont="1" applyFill="1" applyBorder="1" applyAlignment="1">
      <alignment vertical="center"/>
    </xf>
    <xf numFmtId="164" fontId="12" fillId="0" borderId="26" xfId="0" applyNumberFormat="1" applyFont="1" applyBorder="1" applyAlignment="1">
      <alignment vertical="center"/>
    </xf>
    <xf numFmtId="164" fontId="9" fillId="0" borderId="26" xfId="0" applyNumberFormat="1" applyFont="1" applyBorder="1" applyAlignment="1">
      <alignment vertical="center"/>
    </xf>
    <xf numFmtId="164" fontId="12" fillId="0" borderId="26" xfId="1" applyFont="1" applyBorder="1" applyAlignment="1">
      <alignment vertical="center" wrapText="1"/>
    </xf>
    <xf numFmtId="166" fontId="9" fillId="0" borderId="26" xfId="5" applyNumberFormat="1" applyFont="1" applyBorder="1" applyAlignment="1">
      <alignment vertical="center" wrapText="1"/>
    </xf>
    <xf numFmtId="0" fontId="9" fillId="0" borderId="26" xfId="0" applyFont="1" applyBorder="1" applyAlignment="1">
      <alignment vertical="center" wrapText="1"/>
    </xf>
    <xf numFmtId="166" fontId="12" fillId="0" borderId="26" xfId="0" applyNumberFormat="1" applyFont="1" applyBorder="1" applyAlignment="1">
      <alignment vertical="center" wrapText="1"/>
    </xf>
    <xf numFmtId="3" fontId="15" fillId="0" borderId="23" xfId="0" quotePrefix="1" applyNumberFormat="1" applyFont="1" applyBorder="1" applyAlignment="1">
      <alignment horizontal="right" vertical="center" wrapText="1"/>
    </xf>
    <xf numFmtId="0" fontId="15" fillId="0" borderId="24" xfId="0" applyFont="1" applyBorder="1" applyAlignment="1">
      <alignment vertical="center" wrapText="1"/>
    </xf>
    <xf numFmtId="164" fontId="15" fillId="0" borderId="24" xfId="1" applyFont="1" applyFill="1" applyBorder="1" applyAlignment="1">
      <alignment vertical="center" wrapText="1"/>
    </xf>
    <xf numFmtId="166" fontId="16" fillId="0" borderId="24" xfId="5" applyNumberFormat="1" applyFont="1" applyBorder="1" applyAlignment="1">
      <alignment vertical="center" wrapText="1"/>
    </xf>
    <xf numFmtId="0" fontId="16" fillId="0" borderId="24" xfId="0" applyFont="1" applyBorder="1" applyAlignment="1">
      <alignment vertical="center" wrapText="1"/>
    </xf>
    <xf numFmtId="41" fontId="15" fillId="0" borderId="25" xfId="0" applyNumberFormat="1" applyFont="1" applyFill="1" applyBorder="1" applyAlignment="1">
      <alignment vertical="center" wrapText="1"/>
    </xf>
    <xf numFmtId="3" fontId="15" fillId="2" borderId="23" xfId="0" quotePrefix="1" applyNumberFormat="1" applyFont="1" applyFill="1" applyBorder="1" applyAlignment="1">
      <alignment horizontal="right" vertical="center" wrapText="1"/>
    </xf>
    <xf numFmtId="0" fontId="15" fillId="2" borderId="24" xfId="0" applyFont="1" applyFill="1" applyBorder="1" applyAlignment="1">
      <alignment vertical="center" wrapText="1"/>
    </xf>
    <xf numFmtId="164" fontId="15" fillId="2" borderId="24" xfId="1" applyFont="1" applyFill="1" applyBorder="1" applyAlignment="1">
      <alignment vertical="center" wrapText="1"/>
    </xf>
    <xf numFmtId="166" fontId="15" fillId="2" borderId="24" xfId="5" applyNumberFormat="1" applyFont="1" applyFill="1" applyBorder="1" applyAlignment="1">
      <alignment vertical="center" wrapText="1"/>
    </xf>
    <xf numFmtId="41" fontId="15" fillId="2" borderId="24" xfId="0" applyNumberFormat="1" applyFont="1" applyFill="1" applyBorder="1" applyAlignment="1">
      <alignment vertical="center" wrapText="1"/>
    </xf>
    <xf numFmtId="164" fontId="12" fillId="2" borderId="24" xfId="0" applyNumberFormat="1" applyFont="1" applyFill="1" applyBorder="1" applyAlignment="1">
      <alignment vertical="center"/>
    </xf>
    <xf numFmtId="164" fontId="12" fillId="2" borderId="25" xfId="0" applyNumberFormat="1" applyFont="1" applyFill="1" applyBorder="1" applyAlignment="1">
      <alignment vertical="center"/>
    </xf>
    <xf numFmtId="0" fontId="10" fillId="0" borderId="23" xfId="0" applyFont="1" applyBorder="1" applyAlignment="1">
      <alignment horizontal="right" vertical="center" wrapText="1"/>
    </xf>
    <xf numFmtId="164" fontId="10" fillId="0" borderId="25" xfId="0" applyNumberFormat="1" applyFont="1" applyBorder="1" applyAlignment="1">
      <alignment vertical="center"/>
    </xf>
    <xf numFmtId="165" fontId="10" fillId="0" borderId="26" xfId="0" applyNumberFormat="1" applyFont="1" applyBorder="1" applyAlignment="1">
      <alignment vertical="center"/>
    </xf>
    <xf numFmtId="0" fontId="17" fillId="0" borderId="2" xfId="0" quotePrefix="1" applyFont="1" applyFill="1" applyBorder="1" applyAlignment="1">
      <alignment horizontal="center" vertical="center"/>
    </xf>
    <xf numFmtId="0" fontId="17" fillId="0" borderId="2" xfId="0" applyFont="1" applyFill="1" applyBorder="1" applyAlignment="1">
      <alignment wrapText="1"/>
    </xf>
    <xf numFmtId="164" fontId="10" fillId="0" borderId="27" xfId="1" applyFont="1" applyFill="1" applyBorder="1" applyAlignment="1">
      <alignment vertical="center"/>
    </xf>
    <xf numFmtId="166" fontId="10" fillId="0" borderId="27" xfId="5" applyNumberFormat="1" applyFont="1" applyFill="1" applyBorder="1" applyAlignment="1">
      <alignment vertical="center"/>
    </xf>
    <xf numFmtId="0" fontId="18" fillId="0" borderId="2" xfId="0" applyFont="1" applyFill="1" applyBorder="1" applyAlignment="1">
      <alignment wrapText="1"/>
    </xf>
    <xf numFmtId="164" fontId="19" fillId="0" borderId="27" xfId="1" applyFont="1" applyFill="1" applyBorder="1" applyAlignment="1">
      <alignment vertical="center"/>
    </xf>
    <xf numFmtId="0" fontId="14" fillId="0" borderId="1" xfId="0" applyFont="1" applyFill="1" applyBorder="1" applyAlignment="1">
      <alignment horizontal="center" vertical="center"/>
    </xf>
    <xf numFmtId="0" fontId="14" fillId="0" borderId="1" xfId="0" applyFont="1" applyFill="1" applyBorder="1" applyAlignment="1">
      <alignment wrapText="1"/>
    </xf>
    <xf numFmtId="164" fontId="20" fillId="0" borderId="1" xfId="1" applyFont="1" applyBorder="1"/>
    <xf numFmtId="164" fontId="20" fillId="0" borderId="1" xfId="1" applyFont="1" applyFill="1" applyBorder="1"/>
    <xf numFmtId="0" fontId="17" fillId="0" borderId="1" xfId="0" quotePrefix="1" applyFont="1" applyFill="1" applyBorder="1" applyAlignment="1">
      <alignment horizontal="center" vertical="center"/>
    </xf>
    <xf numFmtId="0" fontId="17" fillId="0" borderId="1" xfId="0" applyFont="1" applyFill="1" applyBorder="1" applyAlignment="1">
      <alignment wrapText="1"/>
    </xf>
    <xf numFmtId="164" fontId="10" fillId="0" borderId="28" xfId="1" applyFont="1" applyFill="1" applyBorder="1" applyAlignment="1">
      <alignment vertical="center"/>
    </xf>
    <xf numFmtId="166" fontId="10" fillId="0" borderId="28" xfId="5" applyNumberFormat="1" applyFont="1" applyFill="1" applyBorder="1" applyAlignment="1">
      <alignment vertical="center"/>
    </xf>
    <xf numFmtId="164" fontId="20" fillId="0" borderId="1" xfId="1" applyFont="1" applyFill="1" applyBorder="1" applyAlignment="1">
      <alignment vertical="center"/>
    </xf>
    <xf numFmtId="164" fontId="13" fillId="0" borderId="28" xfId="1" applyFont="1" applyFill="1" applyBorder="1" applyAlignment="1">
      <alignment vertical="center"/>
    </xf>
    <xf numFmtId="166" fontId="13" fillId="0" borderId="28" xfId="5" applyNumberFormat="1" applyFont="1" applyFill="1" applyBorder="1" applyAlignment="1">
      <alignment vertical="center"/>
    </xf>
    <xf numFmtId="164" fontId="20" fillId="0" borderId="28" xfId="1" applyFont="1" applyFill="1" applyBorder="1"/>
    <xf numFmtId="164" fontId="14" fillId="0" borderId="28" xfId="1" applyFont="1" applyFill="1" applyBorder="1"/>
    <xf numFmtId="164" fontId="9" fillId="0" borderId="28" xfId="1" applyFont="1" applyFill="1" applyBorder="1"/>
    <xf numFmtId="0" fontId="21" fillId="0" borderId="1" xfId="0" applyFont="1" applyBorder="1"/>
    <xf numFmtId="0" fontId="21" fillId="0" borderId="1" xfId="0" applyFont="1" applyBorder="1" applyAlignment="1">
      <alignment wrapText="1"/>
    </xf>
    <xf numFmtId="166" fontId="15" fillId="0" borderId="28" xfId="5" applyNumberFormat="1" applyFont="1" applyFill="1" applyBorder="1" applyAlignment="1">
      <alignment vertical="center"/>
    </xf>
    <xf numFmtId="0" fontId="14" fillId="0" borderId="1" xfId="0" applyFont="1" applyBorder="1"/>
    <xf numFmtId="0" fontId="14" fillId="0" borderId="1" xfId="0" applyFont="1" applyBorder="1" applyAlignment="1">
      <alignment wrapText="1"/>
    </xf>
    <xf numFmtId="164" fontId="12" fillId="2" borderId="24" xfId="1" applyFont="1" applyFill="1" applyBorder="1" applyAlignment="1">
      <alignment vertical="center"/>
    </xf>
    <xf numFmtId="164" fontId="21" fillId="2" borderId="24" xfId="1" applyFont="1" applyFill="1" applyBorder="1" applyAlignment="1">
      <alignment vertical="center"/>
    </xf>
    <xf numFmtId="0" fontId="10" fillId="0" borderId="9" xfId="0" applyFont="1" applyBorder="1" applyAlignment="1">
      <alignment horizontal="right" vertical="center" wrapText="1"/>
    </xf>
    <xf numFmtId="0" fontId="10" fillId="0" borderId="10" xfId="0" applyFont="1" applyBorder="1" applyAlignment="1">
      <alignment vertical="center" wrapText="1"/>
    </xf>
    <xf numFmtId="164" fontId="10" fillId="0" borderId="10" xfId="1" applyFont="1" applyBorder="1" applyAlignment="1">
      <alignment vertical="center"/>
    </xf>
    <xf numFmtId="164" fontId="10" fillId="0" borderId="10" xfId="0" applyNumberFormat="1" applyFont="1" applyBorder="1" applyAlignment="1">
      <alignment vertical="center"/>
    </xf>
    <xf numFmtId="164" fontId="10" fillId="0" borderId="16" xfId="0" applyNumberFormat="1" applyFont="1" applyBorder="1" applyAlignment="1">
      <alignment vertical="center"/>
    </xf>
    <xf numFmtId="164" fontId="10" fillId="0" borderId="26" xfId="0" applyNumberFormat="1" applyFont="1" applyBorder="1" applyAlignment="1">
      <alignment vertical="center"/>
    </xf>
    <xf numFmtId="0" fontId="21" fillId="0" borderId="1" xfId="0" quotePrefix="1" applyFont="1" applyBorder="1" applyAlignment="1">
      <alignment horizontal="center" vertical="center"/>
    </xf>
    <xf numFmtId="164" fontId="10" fillId="0" borderId="6" xfId="0" applyNumberFormat="1" applyFont="1" applyBorder="1" applyAlignment="1">
      <alignment vertical="center"/>
    </xf>
    <xf numFmtId="0" fontId="12" fillId="0" borderId="0" xfId="0" applyFont="1" applyAlignment="1">
      <alignment vertical="center"/>
    </xf>
    <xf numFmtId="166" fontId="9" fillId="0" borderId="1" xfId="0" applyNumberFormat="1" applyFont="1" applyBorder="1" applyAlignment="1">
      <alignment vertical="center"/>
    </xf>
    <xf numFmtId="0" fontId="9" fillId="0" borderId="0" xfId="0" applyFont="1" applyAlignment="1">
      <alignment vertical="center"/>
    </xf>
    <xf numFmtId="0" fontId="21" fillId="4" borderId="1" xfId="0" applyFont="1" applyFill="1" applyBorder="1" applyAlignment="1">
      <alignment wrapText="1"/>
    </xf>
    <xf numFmtId="0" fontId="21" fillId="0" borderId="1" xfId="0" applyFont="1" applyFill="1" applyBorder="1" applyAlignment="1">
      <alignment wrapText="1"/>
    </xf>
    <xf numFmtId="164" fontId="19" fillId="0" borderId="1" xfId="1" applyFont="1" applyBorder="1"/>
    <xf numFmtId="164" fontId="12" fillId="0" borderId="2" xfId="1" applyFont="1" applyFill="1" applyBorder="1" applyAlignment="1">
      <alignment vertical="center"/>
    </xf>
    <xf numFmtId="0" fontId="10" fillId="0" borderId="18" xfId="0" quotePrefix="1" applyFont="1" applyFill="1" applyBorder="1" applyAlignment="1">
      <alignment horizontal="center" vertical="center"/>
    </xf>
    <xf numFmtId="0" fontId="14" fillId="0" borderId="18" xfId="0" applyFont="1" applyFill="1" applyBorder="1" applyAlignment="1">
      <alignment horizontal="center" vertical="center"/>
    </xf>
    <xf numFmtId="0" fontId="14" fillId="0" borderId="31" xfId="0" applyFont="1" applyFill="1" applyBorder="1" applyAlignment="1">
      <alignment horizontal="center" vertical="center"/>
    </xf>
    <xf numFmtId="0" fontId="9" fillId="0" borderId="1" xfId="0" applyFont="1" applyBorder="1" applyAlignment="1">
      <alignment vertical="center"/>
    </xf>
    <xf numFmtId="164" fontId="9" fillId="0" borderId="2" xfId="1" applyFont="1" applyFill="1" applyBorder="1" applyAlignment="1">
      <alignment vertical="center"/>
    </xf>
    <xf numFmtId="164" fontId="11" fillId="0" borderId="2" xfId="1" applyFont="1" applyFill="1" applyBorder="1" applyAlignment="1">
      <alignment vertical="center"/>
    </xf>
    <xf numFmtId="166" fontId="20" fillId="0" borderId="1" xfId="0" applyNumberFormat="1" applyFont="1" applyFill="1" applyBorder="1"/>
    <xf numFmtId="0" fontId="21" fillId="0" borderId="1" xfId="0" quotePrefix="1" applyFont="1" applyFill="1" applyBorder="1" applyAlignment="1">
      <alignment horizontal="center" vertical="center"/>
    </xf>
    <xf numFmtId="164" fontId="10" fillId="0" borderId="1" xfId="1" applyFont="1" applyFill="1" applyBorder="1" applyAlignment="1">
      <alignment vertical="center"/>
    </xf>
    <xf numFmtId="166" fontId="12" fillId="0" borderId="1" xfId="5" applyNumberFormat="1" applyFont="1" applyFill="1" applyBorder="1" applyAlignment="1">
      <alignment vertical="center"/>
    </xf>
    <xf numFmtId="0" fontId="9" fillId="0" borderId="0" xfId="0" applyFont="1" applyBorder="1" applyAlignment="1">
      <alignment vertical="center"/>
    </xf>
    <xf numFmtId="164" fontId="20" fillId="0" borderId="0" xfId="0" applyNumberFormat="1" applyFont="1" applyAlignment="1">
      <alignment vertical="center"/>
    </xf>
    <xf numFmtId="166" fontId="10" fillId="0" borderId="1" xfId="5" applyNumberFormat="1" applyFont="1" applyFill="1" applyBorder="1" applyAlignment="1">
      <alignment vertical="center"/>
    </xf>
    <xf numFmtId="0" fontId="21" fillId="0" borderId="1" xfId="0" applyFont="1" applyFill="1" applyBorder="1" applyAlignment="1">
      <alignment horizontal="center" vertical="center"/>
    </xf>
    <xf numFmtId="164" fontId="10" fillId="0" borderId="1" xfId="1" applyFont="1" applyBorder="1"/>
    <xf numFmtId="164" fontId="9" fillId="0" borderId="0" xfId="0" applyNumberFormat="1" applyFont="1" applyAlignment="1">
      <alignment vertical="center"/>
    </xf>
    <xf numFmtId="164" fontId="11" fillId="0" borderId="1" xfId="0" applyNumberFormat="1" applyFont="1" applyBorder="1" applyAlignment="1">
      <alignment vertical="center"/>
    </xf>
    <xf numFmtId="164" fontId="12" fillId="0" borderId="1" xfId="1" applyFont="1" applyFill="1" applyBorder="1" applyAlignment="1">
      <alignment vertical="center"/>
    </xf>
    <xf numFmtId="164" fontId="12" fillId="0" borderId="1" xfId="1" applyFont="1" applyBorder="1"/>
    <xf numFmtId="164" fontId="12" fillId="0" borderId="2" xfId="1" applyFont="1" applyBorder="1"/>
    <xf numFmtId="164" fontId="19" fillId="0" borderId="1" xfId="1" applyFont="1" applyFill="1" applyBorder="1"/>
    <xf numFmtId="164" fontId="10" fillId="0" borderId="2" xfId="1" applyFont="1" applyBorder="1"/>
    <xf numFmtId="164" fontId="11" fillId="0" borderId="1" xfId="1" applyFont="1" applyFill="1" applyBorder="1"/>
    <xf numFmtId="164" fontId="9" fillId="0" borderId="1" xfId="1" applyFont="1" applyFill="1" applyBorder="1"/>
    <xf numFmtId="0" fontId="21" fillId="0" borderId="18" xfId="0" quotePrefix="1" applyFont="1" applyFill="1" applyBorder="1" applyAlignment="1">
      <alignment horizontal="center" vertical="center"/>
    </xf>
    <xf numFmtId="164" fontId="10" fillId="0" borderId="1" xfId="1" applyFont="1" applyFill="1" applyBorder="1"/>
    <xf numFmtId="0" fontId="9" fillId="0" borderId="36" xfId="0" applyFont="1" applyBorder="1" applyAlignment="1">
      <alignment vertical="center"/>
    </xf>
    <xf numFmtId="0" fontId="14" fillId="0" borderId="21" xfId="0" applyFont="1" applyFill="1" applyBorder="1" applyAlignment="1">
      <alignment horizontal="center" vertical="center"/>
    </xf>
    <xf numFmtId="0" fontId="14" fillId="0" borderId="19" xfId="0" applyFont="1" applyFill="1" applyBorder="1" applyAlignment="1">
      <alignment wrapText="1"/>
    </xf>
    <xf numFmtId="164" fontId="20" fillId="0" borderId="19" xfId="1" applyFont="1" applyFill="1" applyBorder="1"/>
    <xf numFmtId="164" fontId="10" fillId="0" borderId="20" xfId="1" applyFont="1" applyFill="1" applyBorder="1" applyAlignment="1">
      <alignment vertical="center"/>
    </xf>
    <xf numFmtId="166" fontId="12" fillId="0" borderId="19" xfId="5" applyNumberFormat="1" applyFont="1" applyFill="1" applyBorder="1" applyAlignment="1">
      <alignment vertical="center"/>
    </xf>
    <xf numFmtId="0" fontId="10" fillId="0" borderId="32" xfId="0" applyFont="1" applyBorder="1" applyAlignment="1">
      <alignment horizontal="right" vertical="center" wrapText="1"/>
    </xf>
    <xf numFmtId="0" fontId="13" fillId="0" borderId="23" xfId="0" applyFont="1" applyBorder="1" applyAlignment="1">
      <alignment vertical="center" wrapText="1"/>
    </xf>
    <xf numFmtId="164" fontId="10" fillId="0" borderId="37" xfId="1" applyFont="1" applyFill="1" applyBorder="1" applyAlignment="1">
      <alignment vertical="center"/>
    </xf>
    <xf numFmtId="166" fontId="10" fillId="0" borderId="37" xfId="5" applyNumberFormat="1" applyFont="1" applyFill="1" applyBorder="1" applyAlignment="1">
      <alignment vertical="center"/>
    </xf>
    <xf numFmtId="166" fontId="10" fillId="0" borderId="6" xfId="5" applyNumberFormat="1" applyFont="1" applyFill="1" applyBorder="1" applyAlignment="1">
      <alignment vertical="center"/>
    </xf>
    <xf numFmtId="166" fontId="9" fillId="0" borderId="37" xfId="5" applyNumberFormat="1" applyFont="1" applyBorder="1" applyAlignment="1">
      <alignment vertical="center"/>
    </xf>
    <xf numFmtId="166" fontId="10" fillId="0" borderId="19" xfId="5" applyNumberFormat="1" applyFont="1" applyFill="1" applyBorder="1" applyAlignment="1">
      <alignment vertical="center"/>
    </xf>
    <xf numFmtId="0" fontId="13" fillId="0" borderId="29" xfId="0" applyFont="1" applyBorder="1" applyAlignment="1">
      <alignment vertical="center" wrapText="1"/>
    </xf>
    <xf numFmtId="164" fontId="10" fillId="0" borderId="29" xfId="1" applyFont="1" applyFill="1" applyBorder="1" applyAlignment="1">
      <alignment vertical="center"/>
    </xf>
    <xf numFmtId="166" fontId="10" fillId="0" borderId="29" xfId="5" applyNumberFormat="1" applyFont="1" applyFill="1" applyBorder="1" applyAlignment="1">
      <alignment vertical="center"/>
    </xf>
    <xf numFmtId="166" fontId="13" fillId="0" borderId="29" xfId="5" applyNumberFormat="1" applyFont="1" applyFill="1" applyBorder="1" applyAlignment="1">
      <alignment vertical="center"/>
    </xf>
    <xf numFmtId="0" fontId="14" fillId="0" borderId="1" xfId="0" applyFont="1" applyBorder="1" applyAlignment="1">
      <alignment horizontal="center" vertical="center"/>
    </xf>
    <xf numFmtId="0" fontId="13" fillId="0" borderId="32" xfId="0" applyFont="1" applyFill="1" applyBorder="1" applyAlignment="1">
      <alignment horizontal="center" vertical="center"/>
    </xf>
    <xf numFmtId="0" fontId="13" fillId="0" borderId="24" xfId="0" applyFont="1" applyFill="1" applyBorder="1" applyAlignment="1">
      <alignment wrapText="1"/>
    </xf>
    <xf numFmtId="164" fontId="13" fillId="0" borderId="29" xfId="1" applyFont="1" applyFill="1" applyBorder="1" applyAlignment="1">
      <alignment vertical="center"/>
    </xf>
    <xf numFmtId="164" fontId="13" fillId="0" borderId="24" xfId="0" applyNumberFormat="1" applyFont="1" applyFill="1" applyBorder="1" applyAlignment="1">
      <alignment vertical="center"/>
    </xf>
    <xf numFmtId="164" fontId="13" fillId="0" borderId="33" xfId="0" applyNumberFormat="1" applyFont="1" applyFill="1" applyBorder="1" applyAlignment="1">
      <alignment vertical="center"/>
    </xf>
    <xf numFmtId="164" fontId="13" fillId="0" borderId="25" xfId="0" applyNumberFormat="1" applyFont="1" applyFill="1" applyBorder="1" applyAlignment="1">
      <alignment vertical="center"/>
    </xf>
    <xf numFmtId="0" fontId="21" fillId="0" borderId="2" xfId="0" quotePrefix="1" applyFont="1" applyFill="1" applyBorder="1" applyAlignment="1">
      <alignment horizontal="center" vertical="center"/>
    </xf>
    <xf numFmtId="0" fontId="21" fillId="0" borderId="2" xfId="0" applyFont="1" applyFill="1" applyBorder="1" applyAlignment="1">
      <alignment wrapText="1"/>
    </xf>
    <xf numFmtId="164" fontId="11" fillId="0" borderId="1" xfId="1" applyFont="1" applyFill="1" applyBorder="1" applyAlignment="1">
      <alignment vertical="center"/>
    </xf>
    <xf numFmtId="166" fontId="11" fillId="0" borderId="1" xfId="5" applyNumberFormat="1" applyFont="1" applyFill="1" applyBorder="1" applyAlignment="1">
      <alignment vertical="center"/>
    </xf>
    <xf numFmtId="164" fontId="11" fillId="0" borderId="2" xfId="0" applyNumberFormat="1" applyFont="1" applyBorder="1" applyAlignment="1">
      <alignment vertical="center"/>
    </xf>
    <xf numFmtId="0" fontId="13" fillId="0" borderId="23" xfId="0" applyFont="1" applyFill="1" applyBorder="1" applyAlignment="1">
      <alignment horizontal="center" vertical="center"/>
    </xf>
    <xf numFmtId="164" fontId="13" fillId="0" borderId="26" xfId="0" applyNumberFormat="1" applyFont="1" applyFill="1" applyBorder="1" applyAlignment="1">
      <alignment vertical="center"/>
    </xf>
    <xf numFmtId="0" fontId="14" fillId="0" borderId="2" xfId="0" applyFont="1" applyFill="1" applyBorder="1" applyAlignment="1">
      <alignment wrapText="1"/>
    </xf>
    <xf numFmtId="164" fontId="22" fillId="0" borderId="2" xfId="0" applyNumberFormat="1" applyFont="1" applyBorder="1" applyAlignment="1">
      <alignment vertical="center"/>
    </xf>
    <xf numFmtId="0" fontId="14" fillId="0" borderId="19" xfId="0" applyFont="1" applyFill="1" applyBorder="1" applyAlignment="1">
      <alignment horizontal="center" vertical="center"/>
    </xf>
    <xf numFmtId="0" fontId="10" fillId="0" borderId="23" xfId="0" applyFont="1" applyFill="1" applyBorder="1" applyAlignment="1">
      <alignment horizontal="center" vertical="center"/>
    </xf>
    <xf numFmtId="0" fontId="10" fillId="0" borderId="24" xfId="0" applyFont="1" applyFill="1" applyBorder="1" applyAlignment="1">
      <alignment wrapText="1"/>
    </xf>
    <xf numFmtId="164" fontId="10" fillId="0" borderId="24" xfId="0" applyNumberFormat="1" applyFont="1" applyFill="1" applyBorder="1" applyAlignment="1">
      <alignment vertical="center"/>
    </xf>
    <xf numFmtId="164" fontId="10" fillId="0" borderId="25" xfId="0" applyNumberFormat="1" applyFont="1" applyFill="1" applyBorder="1" applyAlignment="1">
      <alignment vertical="center"/>
    </xf>
    <xf numFmtId="164" fontId="10" fillId="0" borderId="26" xfId="0" applyNumberFormat="1" applyFont="1" applyFill="1" applyBorder="1" applyAlignment="1">
      <alignment vertical="center"/>
    </xf>
    <xf numFmtId="166" fontId="10" fillId="0" borderId="2" xfId="5" applyNumberFormat="1" applyFont="1" applyFill="1" applyBorder="1" applyAlignment="1">
      <alignment vertical="center"/>
    </xf>
    <xf numFmtId="164" fontId="22" fillId="0" borderId="20" xfId="0" applyNumberFormat="1" applyFont="1" applyBorder="1" applyAlignment="1">
      <alignment vertical="center"/>
    </xf>
    <xf numFmtId="166" fontId="10" fillId="0" borderId="1" xfId="5" applyNumberFormat="1" applyFont="1" applyBorder="1"/>
    <xf numFmtId="166" fontId="10" fillId="0" borderId="1" xfId="0" applyNumberFormat="1" applyFont="1" applyBorder="1"/>
    <xf numFmtId="0" fontId="14" fillId="0" borderId="0" xfId="0" applyFont="1" applyFill="1" applyAlignment="1">
      <alignment wrapText="1"/>
    </xf>
    <xf numFmtId="0" fontId="7" fillId="0" borderId="0" xfId="0" applyFont="1" applyFill="1" applyAlignment="1">
      <alignment vertical="center"/>
    </xf>
    <xf numFmtId="166" fontId="10" fillId="0" borderId="2" xfId="5" applyNumberFormat="1" applyFont="1" applyBorder="1"/>
    <xf numFmtId="166" fontId="10" fillId="0" borderId="2" xfId="0" applyNumberFormat="1" applyFont="1" applyBorder="1"/>
    <xf numFmtId="165" fontId="10" fillId="0" borderId="25" xfId="0" applyNumberFormat="1" applyFont="1" applyFill="1" applyBorder="1" applyAlignment="1">
      <alignment vertical="center"/>
    </xf>
    <xf numFmtId="0" fontId="21" fillId="0" borderId="2" xfId="0" quotePrefix="1" applyFont="1" applyBorder="1" applyAlignment="1">
      <alignment horizontal="center" vertical="center"/>
    </xf>
    <xf numFmtId="0" fontId="21" fillId="0" borderId="2" xfId="0" applyFont="1" applyBorder="1" applyAlignment="1">
      <alignment wrapText="1"/>
    </xf>
    <xf numFmtId="0" fontId="14" fillId="0" borderId="19" xfId="0" applyFont="1" applyBorder="1" applyAlignment="1">
      <alignment horizontal="center" vertical="center"/>
    </xf>
    <xf numFmtId="0" fontId="14" fillId="0" borderId="19" xfId="0" applyFont="1" applyBorder="1" applyAlignment="1">
      <alignment wrapText="1"/>
    </xf>
    <xf numFmtId="166" fontId="9" fillId="0" borderId="19" xfId="5" applyNumberFormat="1" applyFont="1" applyFill="1" applyBorder="1" applyAlignment="1">
      <alignment vertical="center"/>
    </xf>
    <xf numFmtId="164" fontId="9" fillId="0" borderId="19" xfId="0" applyNumberFormat="1" applyFont="1" applyFill="1" applyBorder="1" applyAlignment="1">
      <alignment vertical="center"/>
    </xf>
    <xf numFmtId="164" fontId="9" fillId="0" borderId="2" xfId="0" applyNumberFormat="1" applyFont="1" applyFill="1" applyBorder="1" applyAlignment="1">
      <alignment vertical="center"/>
    </xf>
    <xf numFmtId="164" fontId="9" fillId="0" borderId="17" xfId="0" applyNumberFormat="1" applyFont="1" applyFill="1" applyBorder="1" applyAlignment="1">
      <alignment vertical="center"/>
    </xf>
    <xf numFmtId="0" fontId="15" fillId="2" borderId="29" xfId="0" applyFont="1" applyFill="1" applyBorder="1" applyAlignment="1">
      <alignment vertical="center" wrapText="1"/>
    </xf>
    <xf numFmtId="164" fontId="10" fillId="2" borderId="24" xfId="1" applyFont="1" applyFill="1" applyBorder="1" applyAlignment="1">
      <alignment vertical="center"/>
    </xf>
    <xf numFmtId="166" fontId="10" fillId="2" borderId="24" xfId="5" applyNumberFormat="1" applyFont="1" applyFill="1" applyBorder="1" applyAlignment="1">
      <alignment vertical="center"/>
    </xf>
    <xf numFmtId="164" fontId="10" fillId="2" borderId="24" xfId="0" applyNumberFormat="1" applyFont="1" applyFill="1" applyBorder="1" applyAlignment="1">
      <alignment vertical="center"/>
    </xf>
    <xf numFmtId="164" fontId="10" fillId="2" borderId="25" xfId="0" applyNumberFormat="1" applyFont="1" applyFill="1" applyBorder="1" applyAlignment="1">
      <alignment vertical="center"/>
    </xf>
    <xf numFmtId="164" fontId="10" fillId="2" borderId="26" xfId="0" applyNumberFormat="1" applyFont="1" applyFill="1" applyBorder="1" applyAlignment="1">
      <alignment vertical="center"/>
    </xf>
    <xf numFmtId="0" fontId="10" fillId="0" borderId="23" xfId="0" applyFont="1" applyFill="1" applyBorder="1" applyAlignment="1">
      <alignment horizontal="right" vertical="center" wrapText="1"/>
    </xf>
    <xf numFmtId="164" fontId="10" fillId="0" borderId="24" xfId="1" applyFont="1" applyFill="1" applyBorder="1"/>
    <xf numFmtId="166" fontId="10" fillId="0" borderId="24" xfId="5" applyNumberFormat="1" applyFont="1" applyFill="1" applyBorder="1"/>
    <xf numFmtId="166" fontId="10" fillId="0" borderId="24" xfId="0" applyNumberFormat="1" applyFont="1" applyFill="1" applyBorder="1"/>
    <xf numFmtId="0" fontId="10" fillId="0" borderId="23" xfId="0" quotePrefix="1" applyFont="1" applyFill="1" applyBorder="1" applyAlignment="1">
      <alignment horizontal="center" vertical="center"/>
    </xf>
    <xf numFmtId="164" fontId="22" fillId="0" borderId="1" xfId="1" applyFont="1" applyBorder="1"/>
    <xf numFmtId="164" fontId="22" fillId="0" borderId="1" xfId="1" applyFont="1" applyFill="1" applyBorder="1"/>
    <xf numFmtId="166" fontId="15" fillId="0" borderId="1" xfId="5" applyNumberFormat="1" applyFont="1" applyBorder="1" applyAlignment="1">
      <alignment vertical="center" wrapText="1"/>
    </xf>
    <xf numFmtId="166" fontId="15" fillId="0" borderId="1" xfId="5" applyNumberFormat="1" applyFont="1" applyBorder="1" applyAlignment="1">
      <alignment vertical="center"/>
    </xf>
    <xf numFmtId="166" fontId="16" fillId="0" borderId="1" xfId="5" applyNumberFormat="1" applyFont="1" applyBorder="1" applyAlignment="1">
      <alignment vertical="center"/>
    </xf>
    <xf numFmtId="166" fontId="16" fillId="0" borderId="1" xfId="5" applyNumberFormat="1" applyFont="1" applyBorder="1" applyAlignment="1">
      <alignment vertical="center" wrapText="1"/>
    </xf>
    <xf numFmtId="166" fontId="9" fillId="0" borderId="28" xfId="5" applyNumberFormat="1" applyFont="1" applyBorder="1" applyAlignment="1">
      <alignment vertical="center"/>
    </xf>
    <xf numFmtId="166" fontId="8" fillId="0" borderId="1" xfId="5" applyNumberFormat="1" applyFont="1" applyBorder="1" applyAlignment="1">
      <alignment vertical="center"/>
    </xf>
    <xf numFmtId="164" fontId="8" fillId="0" borderId="1" xfId="1" applyFont="1" applyBorder="1" applyAlignment="1">
      <alignment vertical="center"/>
    </xf>
    <xf numFmtId="164" fontId="12" fillId="0" borderId="2" xfId="0" applyNumberFormat="1" applyFont="1" applyBorder="1" applyAlignment="1">
      <alignment vertical="center"/>
    </xf>
    <xf numFmtId="164" fontId="12" fillId="0" borderId="17" xfId="0" applyNumberFormat="1" applyFont="1" applyBorder="1" applyAlignment="1">
      <alignment vertical="center"/>
    </xf>
    <xf numFmtId="0" fontId="8" fillId="0" borderId="1" xfId="0" applyFont="1" applyBorder="1" applyAlignment="1">
      <alignment vertical="center"/>
    </xf>
    <xf numFmtId="166" fontId="8" fillId="0" borderId="19" xfId="5" applyNumberFormat="1" applyFont="1" applyBorder="1" applyAlignment="1">
      <alignment vertical="center"/>
    </xf>
    <xf numFmtId="164" fontId="8" fillId="0" borderId="19" xfId="1" applyFont="1" applyBorder="1" applyAlignment="1">
      <alignment vertical="center"/>
    </xf>
    <xf numFmtId="0" fontId="8" fillId="0" borderId="19" xfId="0" applyFont="1" applyBorder="1" applyAlignment="1">
      <alignment vertical="center"/>
    </xf>
    <xf numFmtId="0" fontId="10" fillId="2" borderId="23" xfId="0" quotePrefix="1" applyFont="1" applyFill="1" applyBorder="1" applyAlignment="1">
      <alignment horizontal="right" vertical="center"/>
    </xf>
    <xf numFmtId="0" fontId="10" fillId="2" borderId="24" xfId="0" applyFont="1" applyFill="1" applyBorder="1" applyAlignment="1">
      <alignment wrapText="1"/>
    </xf>
    <xf numFmtId="164" fontId="10" fillId="2" borderId="24" xfId="1" applyFont="1" applyFill="1" applyBorder="1"/>
    <xf numFmtId="166" fontId="10" fillId="2" borderId="24" xfId="5" applyNumberFormat="1" applyFont="1" applyFill="1" applyBorder="1"/>
    <xf numFmtId="166" fontId="10" fillId="2" borderId="24" xfId="0" applyNumberFormat="1" applyFont="1" applyFill="1" applyBorder="1"/>
    <xf numFmtId="165" fontId="9" fillId="0" borderId="17" xfId="0" applyNumberFormat="1" applyFont="1" applyBorder="1" applyAlignment="1">
      <alignment vertical="center"/>
    </xf>
    <xf numFmtId="166" fontId="8" fillId="0" borderId="0" xfId="5" applyNumberFormat="1" applyFont="1" applyAlignment="1">
      <alignment vertical="center"/>
    </xf>
    <xf numFmtId="164" fontId="8" fillId="0" borderId="1" xfId="0" applyNumberFormat="1" applyFont="1" applyBorder="1" applyAlignment="1">
      <alignment vertical="center"/>
    </xf>
    <xf numFmtId="164" fontId="22" fillId="0" borderId="19" xfId="1" applyFont="1" applyBorder="1"/>
    <xf numFmtId="165" fontId="9" fillId="0" borderId="15" xfId="0" applyNumberFormat="1" applyFont="1" applyBorder="1" applyAlignment="1">
      <alignment vertical="center"/>
    </xf>
    <xf numFmtId="0" fontId="14" fillId="0" borderId="38" xfId="0" applyFont="1" applyBorder="1" applyAlignment="1">
      <alignment horizontal="center" vertical="center"/>
    </xf>
    <xf numFmtId="0" fontId="14" fillId="0" borderId="20" xfId="0" applyFont="1" applyFill="1" applyBorder="1" applyAlignment="1">
      <alignment wrapText="1"/>
    </xf>
    <xf numFmtId="164" fontId="22" fillId="0" borderId="20" xfId="1" applyFont="1" applyBorder="1"/>
    <xf numFmtId="164" fontId="8" fillId="0" borderId="20" xfId="1" applyFont="1" applyBorder="1" applyAlignment="1">
      <alignment vertical="center"/>
    </xf>
    <xf numFmtId="164" fontId="9" fillId="0" borderId="37" xfId="0" applyNumberFormat="1" applyFont="1" applyBorder="1" applyAlignment="1">
      <alignment vertical="center"/>
    </xf>
    <xf numFmtId="164" fontId="10" fillId="0" borderId="35" xfId="0" applyNumberFormat="1" applyFont="1" applyFill="1" applyBorder="1" applyAlignment="1">
      <alignment vertical="center"/>
    </xf>
    <xf numFmtId="164" fontId="10" fillId="0" borderId="27" xfId="1" applyFont="1" applyFill="1" applyBorder="1"/>
    <xf numFmtId="166" fontId="10" fillId="0" borderId="27" xfId="0" applyNumberFormat="1" applyFont="1" applyFill="1" applyBorder="1"/>
    <xf numFmtId="165" fontId="10" fillId="0" borderId="26" xfId="0" applyNumberFormat="1" applyFont="1" applyFill="1" applyBorder="1" applyAlignment="1">
      <alignment vertical="center"/>
    </xf>
    <xf numFmtId="164" fontId="8" fillId="0" borderId="0" xfId="0" applyNumberFormat="1" applyFont="1" applyAlignment="1">
      <alignment vertical="center"/>
    </xf>
    <xf numFmtId="164" fontId="15" fillId="3" borderId="24" xfId="1" applyFont="1" applyFill="1" applyBorder="1" applyAlignment="1">
      <alignment vertical="center"/>
    </xf>
    <xf numFmtId="166" fontId="15" fillId="3" borderId="24" xfId="5" applyNumberFormat="1" applyFont="1" applyFill="1" applyBorder="1" applyAlignment="1">
      <alignment vertical="center"/>
    </xf>
    <xf numFmtId="165" fontId="9" fillId="3" borderId="17" xfId="0" applyNumberFormat="1" applyFont="1" applyFill="1" applyBorder="1" applyAlignment="1">
      <alignment vertical="center"/>
    </xf>
    <xf numFmtId="164" fontId="15" fillId="0" borderId="24" xfId="1" applyFont="1" applyBorder="1" applyAlignment="1">
      <alignment vertical="center"/>
    </xf>
    <xf numFmtId="165" fontId="9" fillId="0" borderId="24" xfId="0" applyNumberFormat="1" applyFont="1" applyBorder="1" applyAlignment="1">
      <alignment horizontal="center" vertical="center"/>
    </xf>
    <xf numFmtId="166" fontId="15" fillId="0" borderId="25" xfId="5" applyNumberFormat="1" applyFont="1" applyBorder="1" applyAlignment="1">
      <alignment vertical="center"/>
    </xf>
    <xf numFmtId="0" fontId="9" fillId="0" borderId="0" xfId="0" applyFont="1" applyBorder="1" applyAlignment="1">
      <alignment horizontal="right" vertical="center" wrapText="1"/>
    </xf>
    <xf numFmtId="0" fontId="12" fillId="0" borderId="0" xfId="0" applyFont="1" applyBorder="1" applyAlignment="1">
      <alignment horizontal="center" vertical="center" wrapText="1"/>
    </xf>
    <xf numFmtId="164" fontId="12" fillId="0" borderId="0" xfId="1" applyFont="1" applyBorder="1" applyAlignment="1">
      <alignment vertical="center" wrapText="1"/>
    </xf>
    <xf numFmtId="166" fontId="9" fillId="0" borderId="0" xfId="5" applyNumberFormat="1" applyFont="1" applyBorder="1" applyAlignment="1">
      <alignment vertical="center" wrapText="1"/>
    </xf>
    <xf numFmtId="0" fontId="9" fillId="0" borderId="0" xfId="0" applyFont="1" applyBorder="1" applyAlignment="1">
      <alignment vertical="center" wrapText="1"/>
    </xf>
    <xf numFmtId="166" fontId="12" fillId="0" borderId="0" xfId="0" applyNumberFormat="1" applyFont="1" applyBorder="1" applyAlignment="1">
      <alignment vertical="center" wrapText="1"/>
    </xf>
    <xf numFmtId="164" fontId="9" fillId="0" borderId="0" xfId="1" applyFont="1" applyBorder="1" applyAlignment="1">
      <alignment vertical="center"/>
    </xf>
    <xf numFmtId="166" fontId="9" fillId="0" borderId="0" xfId="5" applyNumberFormat="1" applyFont="1" applyAlignment="1">
      <alignment vertical="center"/>
    </xf>
    <xf numFmtId="0" fontId="9" fillId="0" borderId="1" xfId="0" applyFont="1" applyBorder="1" applyAlignment="1">
      <alignment horizontal="center" vertical="center"/>
    </xf>
    <xf numFmtId="164" fontId="12" fillId="0" borderId="1" xfId="1" applyFont="1" applyBorder="1" applyAlignment="1">
      <alignment vertical="center"/>
    </xf>
    <xf numFmtId="166" fontId="9" fillId="0" borderId="0" xfId="0" applyNumberFormat="1" applyFont="1" applyBorder="1" applyAlignment="1">
      <alignment vertical="center"/>
    </xf>
    <xf numFmtId="0" fontId="8" fillId="0" borderId="0" xfId="0" applyFont="1" applyBorder="1" applyAlignment="1">
      <alignment vertical="center"/>
    </xf>
    <xf numFmtId="164" fontId="8" fillId="0" borderId="0" xfId="1" applyFont="1" applyBorder="1" applyAlignment="1">
      <alignment vertical="center"/>
    </xf>
    <xf numFmtId="0" fontId="8" fillId="0" borderId="0" xfId="0" applyFont="1" applyBorder="1" applyAlignment="1">
      <alignment horizontal="center" vertical="center"/>
    </xf>
    <xf numFmtId="164" fontId="8" fillId="0" borderId="0" xfId="1" applyFont="1" applyAlignment="1">
      <alignment vertical="center"/>
    </xf>
    <xf numFmtId="0" fontId="8" fillId="0" borderId="0" xfId="0" applyFont="1" applyAlignment="1">
      <alignment horizontal="right" vertical="center"/>
    </xf>
    <xf numFmtId="0" fontId="8" fillId="0" borderId="0" xfId="0" applyFont="1" applyAlignment="1">
      <alignment vertical="center" wrapText="1"/>
    </xf>
    <xf numFmtId="0" fontId="3" fillId="0" borderId="0" xfId="0" applyFont="1" applyAlignment="1">
      <alignment horizontal="left" vertical="justify" wrapText="1"/>
    </xf>
    <xf numFmtId="0" fontId="2" fillId="0" borderId="0" xfId="0" applyFont="1" applyAlignment="1">
      <alignment horizontal="center"/>
    </xf>
    <xf numFmtId="0" fontId="3" fillId="0" borderId="0" xfId="0" applyFont="1" applyAlignment="1">
      <alignment horizontal="justify" vertical="justify"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xf numFmtId="0" fontId="1" fillId="0" borderId="0" xfId="0" applyFont="1" applyAlignment="1">
      <alignment horizontal="left" vertical="justify" wrapText="1"/>
    </xf>
    <xf numFmtId="0" fontId="1" fillId="0" borderId="0" xfId="0" applyFont="1" applyAlignment="1">
      <alignment horizontal="justify" vertical="justify" wrapText="1"/>
    </xf>
    <xf numFmtId="0" fontId="0" fillId="0" borderId="1" xfId="0" applyBorder="1" applyAlignment="1">
      <alignment horizontal="left"/>
    </xf>
    <xf numFmtId="0" fontId="9" fillId="0" borderId="0" xfId="0" applyFont="1" applyAlignment="1">
      <alignment horizontal="left" vertical="center"/>
    </xf>
    <xf numFmtId="0" fontId="9" fillId="0" borderId="0" xfId="0" applyFont="1" applyAlignment="1">
      <alignment horizontal="center" vertical="center"/>
    </xf>
    <xf numFmtId="0" fontId="23" fillId="0" borderId="0" xfId="0" applyFont="1" applyAlignment="1">
      <alignment horizontal="center" vertical="center"/>
    </xf>
    <xf numFmtId="0" fontId="8" fillId="0" borderId="0" xfId="0" applyFont="1" applyAlignment="1">
      <alignment horizontal="center" vertical="center"/>
    </xf>
    <xf numFmtId="0" fontId="12" fillId="0" borderId="32" xfId="0" applyFont="1" applyBorder="1" applyAlignment="1">
      <alignment horizontal="center" vertical="center" wrapText="1"/>
    </xf>
    <xf numFmtId="0" fontId="12" fillId="0" borderId="34" xfId="0" applyFont="1" applyBorder="1" applyAlignment="1">
      <alignment horizontal="center" vertical="center" wrapText="1"/>
    </xf>
    <xf numFmtId="0" fontId="15" fillId="3" borderId="32" xfId="0" applyFont="1" applyFill="1" applyBorder="1" applyAlignment="1">
      <alignment horizontal="center" vertical="center"/>
    </xf>
    <xf numFmtId="0" fontId="15" fillId="3" borderId="30" xfId="0" applyFont="1" applyFill="1" applyBorder="1" applyAlignment="1">
      <alignment horizontal="center" vertical="center"/>
    </xf>
    <xf numFmtId="0" fontId="15" fillId="0" borderId="32" xfId="0" applyFont="1" applyBorder="1" applyAlignment="1">
      <alignment horizontal="center" vertical="center"/>
    </xf>
    <xf numFmtId="0" fontId="15" fillId="0" borderId="30" xfId="0" applyFont="1" applyBorder="1" applyAlignment="1">
      <alignment horizontal="center" vertical="center"/>
    </xf>
    <xf numFmtId="0" fontId="7" fillId="0" borderId="0" xfId="0" applyFont="1" applyAlignment="1">
      <alignment horizontal="center" vertical="center"/>
    </xf>
    <xf numFmtId="0" fontId="7" fillId="0" borderId="0" xfId="0" applyFont="1" applyBorder="1" applyAlignment="1">
      <alignment horizontal="center" vertical="center"/>
    </xf>
    <xf numFmtId="0" fontId="7" fillId="0" borderId="3" xfId="0" applyFont="1" applyBorder="1" applyAlignment="1">
      <alignment horizontal="right" vertical="center"/>
    </xf>
    <xf numFmtId="0" fontId="7" fillId="0" borderId="9" xfId="0" applyFont="1" applyBorder="1" applyAlignment="1">
      <alignment horizontal="right" vertical="center"/>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164" fontId="7" fillId="0" borderId="4" xfId="1" applyFont="1" applyBorder="1" applyAlignment="1">
      <alignment horizontal="center" vertical="center"/>
    </xf>
    <xf numFmtId="164" fontId="7" fillId="0" borderId="10" xfId="1" applyFont="1" applyBorder="1" applyAlignment="1">
      <alignment horizontal="center" vertical="center"/>
    </xf>
    <xf numFmtId="0" fontId="7" fillId="0" borderId="6" xfId="0" applyFont="1" applyBorder="1" applyAlignment="1">
      <alignment horizontal="center" vertical="center"/>
    </xf>
    <xf numFmtId="0" fontId="7" fillId="0" borderId="12" xfId="0" applyFont="1" applyBorder="1" applyAlignment="1">
      <alignment horizontal="center" vertical="center"/>
    </xf>
    <xf numFmtId="0" fontId="7" fillId="0" borderId="7" xfId="0" applyFont="1" applyBorder="1" applyAlignment="1">
      <alignment horizontal="center" vertical="center"/>
    </xf>
    <xf numFmtId="0" fontId="7" fillId="0" borderId="13" xfId="0" applyFont="1" applyBorder="1" applyAlignment="1">
      <alignment horizontal="center" vertical="center"/>
    </xf>
    <xf numFmtId="0" fontId="7" fillId="0" borderId="8" xfId="0" applyFont="1" applyBorder="1" applyAlignment="1">
      <alignment horizontal="center" vertical="center"/>
    </xf>
    <xf numFmtId="0" fontId="7" fillId="0" borderId="14" xfId="0" applyFont="1" applyBorder="1" applyAlignment="1">
      <alignment horizontal="center" vertical="center"/>
    </xf>
  </cellXfs>
  <cellStyles count="6">
    <cellStyle name="Comma 2" xfId="4" xr:uid="{00000000-0005-0000-0000-000002000000}"/>
    <cellStyle name="Koma" xfId="5" builtinId="3"/>
    <cellStyle name="Koma [0]" xfId="1" builtinId="6"/>
    <cellStyle name="Normal" xfId="0" builtinId="0"/>
    <cellStyle name="Normal 2" xfId="3" xr:uid="{00000000-0005-0000-0000-000004000000}"/>
    <cellStyle name="Normal_Sheet1" xfId="2"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opLeftCell="A11" workbookViewId="0">
      <selection activeCell="G11" sqref="G11:G12"/>
    </sheetView>
  </sheetViews>
  <sheetFormatPr defaultRowHeight="12.75" x14ac:dyDescent="0.2"/>
  <cols>
    <col min="1" max="1" width="3.42578125" customWidth="1"/>
    <col min="2" max="2" width="7.85546875" customWidth="1"/>
    <col min="3" max="3" width="22.28515625" customWidth="1"/>
    <col min="4" max="4" width="42.140625" customWidth="1"/>
    <col min="5" max="5" width="9.85546875" customWidth="1"/>
    <col min="6" max="6" width="6.85546875" customWidth="1"/>
    <col min="7" max="7" width="13.28515625" customWidth="1"/>
    <col min="8" max="9" width="11.5703125" customWidth="1"/>
  </cols>
  <sheetData>
    <row r="1" spans="1:9" ht="15" x14ac:dyDescent="0.25">
      <c r="A1" s="312" t="s">
        <v>0</v>
      </c>
      <c r="B1" s="312"/>
      <c r="C1" s="312"/>
      <c r="D1" s="312"/>
      <c r="E1" s="312"/>
      <c r="F1" s="312"/>
      <c r="G1" s="312"/>
      <c r="H1" s="312"/>
      <c r="I1" s="312"/>
    </row>
    <row r="2" spans="1:9" x14ac:dyDescent="0.2">
      <c r="D2" s="1" t="s">
        <v>1</v>
      </c>
      <c r="F2" s="1"/>
      <c r="G2" s="2"/>
    </row>
    <row r="3" spans="1:9" x14ac:dyDescent="0.2">
      <c r="C3" s="3"/>
    </row>
    <row r="4" spans="1:9" x14ac:dyDescent="0.2">
      <c r="A4" t="s">
        <v>2</v>
      </c>
      <c r="C4" s="3" t="s">
        <v>3</v>
      </c>
      <c r="D4" t="s">
        <v>4</v>
      </c>
    </row>
    <row r="5" spans="1:9" x14ac:dyDescent="0.2">
      <c r="A5" t="s">
        <v>5</v>
      </c>
      <c r="C5" s="3" t="s">
        <v>6</v>
      </c>
      <c r="D5" t="s">
        <v>7</v>
      </c>
    </row>
    <row r="6" spans="1:9" x14ac:dyDescent="0.2">
      <c r="A6" t="s">
        <v>8</v>
      </c>
      <c r="C6" s="3" t="s">
        <v>9</v>
      </c>
      <c r="D6" t="s">
        <v>32</v>
      </c>
    </row>
    <row r="7" spans="1:9" x14ac:dyDescent="0.2">
      <c r="A7" t="s">
        <v>10</v>
      </c>
      <c r="C7" s="3" t="s">
        <v>19</v>
      </c>
      <c r="D7" s="6" t="s">
        <v>44</v>
      </c>
      <c r="E7" s="4"/>
    </row>
    <row r="9" spans="1:9" ht="40.5" customHeight="1" x14ac:dyDescent="0.2">
      <c r="A9" s="313" t="s">
        <v>20</v>
      </c>
      <c r="B9" s="313"/>
      <c r="C9" s="313"/>
      <c r="D9" s="313"/>
      <c r="E9" s="313"/>
      <c r="F9" s="313"/>
      <c r="G9" s="313"/>
      <c r="H9" s="313"/>
      <c r="I9" s="313"/>
    </row>
    <row r="11" spans="1:9" x14ac:dyDescent="0.2">
      <c r="A11" s="314" t="s">
        <v>11</v>
      </c>
      <c r="B11" s="314" t="s">
        <v>21</v>
      </c>
      <c r="C11" s="314" t="s">
        <v>12</v>
      </c>
      <c r="D11" s="314" t="s">
        <v>13</v>
      </c>
      <c r="E11" s="314" t="s">
        <v>14</v>
      </c>
      <c r="F11" s="314"/>
      <c r="G11" s="314" t="s">
        <v>15</v>
      </c>
      <c r="H11" s="315" t="s">
        <v>22</v>
      </c>
      <c r="I11" s="316"/>
    </row>
    <row r="12" spans="1:9" x14ac:dyDescent="0.2">
      <c r="A12" s="314"/>
      <c r="B12" s="314"/>
      <c r="C12" s="314"/>
      <c r="D12" s="314"/>
      <c r="E12" s="7" t="s">
        <v>16</v>
      </c>
      <c r="F12" s="7" t="s">
        <v>17</v>
      </c>
      <c r="G12" s="314"/>
      <c r="H12" s="7" t="s">
        <v>23</v>
      </c>
      <c r="I12" s="7" t="s">
        <v>24</v>
      </c>
    </row>
    <row r="13" spans="1:9" ht="102" x14ac:dyDescent="0.2">
      <c r="A13" s="23">
        <v>1</v>
      </c>
      <c r="B13" s="23">
        <v>525115</v>
      </c>
      <c r="C13" s="25" t="s">
        <v>45</v>
      </c>
      <c r="D13" s="21" t="s">
        <v>46</v>
      </c>
      <c r="E13" s="32">
        <v>44139</v>
      </c>
      <c r="F13" s="23">
        <v>1</v>
      </c>
      <c r="G13" s="24">
        <v>43140000</v>
      </c>
      <c r="H13" s="26"/>
      <c r="I13" s="24"/>
    </row>
    <row r="14" spans="1:9" ht="102" x14ac:dyDescent="0.2">
      <c r="A14" s="29">
        <v>2</v>
      </c>
      <c r="B14" s="29">
        <v>525115</v>
      </c>
      <c r="C14" s="38" t="s">
        <v>47</v>
      </c>
      <c r="D14" s="21" t="s">
        <v>48</v>
      </c>
      <c r="E14" s="37">
        <v>44151</v>
      </c>
      <c r="F14" s="23">
        <v>2</v>
      </c>
      <c r="G14" s="24">
        <v>43140000</v>
      </c>
      <c r="H14" s="26"/>
      <c r="I14" s="24"/>
    </row>
    <row r="15" spans="1:9" ht="90" customHeight="1" x14ac:dyDescent="0.2">
      <c r="A15" s="23">
        <v>3</v>
      </c>
      <c r="B15" s="23">
        <v>525115</v>
      </c>
      <c r="C15" s="25" t="s">
        <v>49</v>
      </c>
      <c r="D15" s="21" t="s">
        <v>50</v>
      </c>
      <c r="E15" s="32">
        <v>44160</v>
      </c>
      <c r="F15" s="23">
        <v>3</v>
      </c>
      <c r="G15" s="24">
        <v>43140000</v>
      </c>
      <c r="H15" s="26"/>
      <c r="I15" s="24"/>
    </row>
    <row r="16" spans="1:9" ht="14.25" x14ac:dyDescent="0.2">
      <c r="A16" s="16"/>
      <c r="B16" s="16"/>
      <c r="C16" s="10"/>
      <c r="D16" s="10" t="s">
        <v>33</v>
      </c>
      <c r="E16" s="17"/>
      <c r="F16" s="16"/>
      <c r="G16" s="15">
        <f>SUM(G13:G15)</f>
        <v>129420000</v>
      </c>
      <c r="H16" s="18">
        <f>SUM(H13:H15)</f>
        <v>0</v>
      </c>
      <c r="I16" s="15">
        <f>SUM(I13:I15)</f>
        <v>0</v>
      </c>
    </row>
    <row r="17" spans="1:9" x14ac:dyDescent="0.2">
      <c r="G17" s="9"/>
      <c r="H17" s="9"/>
      <c r="I17" s="9"/>
    </row>
    <row r="18" spans="1:9" ht="30" customHeight="1" x14ac:dyDescent="0.2">
      <c r="A18" s="311" t="s">
        <v>25</v>
      </c>
      <c r="B18" s="311"/>
      <c r="C18" s="311"/>
      <c r="D18" s="311"/>
      <c r="E18" s="311"/>
      <c r="F18" s="311"/>
      <c r="G18" s="311"/>
      <c r="H18" s="311"/>
      <c r="I18" s="311"/>
    </row>
    <row r="20" spans="1:9" x14ac:dyDescent="0.2">
      <c r="A20" t="s">
        <v>18</v>
      </c>
    </row>
    <row r="22" spans="1:9" x14ac:dyDescent="0.2">
      <c r="C22" t="s">
        <v>26</v>
      </c>
      <c r="G22" s="6" t="s">
        <v>27</v>
      </c>
    </row>
    <row r="23" spans="1:9" x14ac:dyDescent="0.2">
      <c r="G23" s="6"/>
    </row>
    <row r="24" spans="1:9" x14ac:dyDescent="0.2">
      <c r="G24" s="6"/>
    </row>
    <row r="25" spans="1:9" x14ac:dyDescent="0.2">
      <c r="C25" s="5" t="s">
        <v>30</v>
      </c>
      <c r="G25" s="5" t="s">
        <v>28</v>
      </c>
      <c r="H25" s="8"/>
    </row>
    <row r="26" spans="1:9" x14ac:dyDescent="0.2">
      <c r="C26" t="s">
        <v>31</v>
      </c>
      <c r="G26" t="s">
        <v>29</v>
      </c>
      <c r="H26" s="8"/>
    </row>
  </sheetData>
  <mergeCells count="10">
    <mergeCell ref="A18:I18"/>
    <mergeCell ref="A1:I1"/>
    <mergeCell ref="A9:I9"/>
    <mergeCell ref="A11:A12"/>
    <mergeCell ref="B11:B12"/>
    <mergeCell ref="C11:C12"/>
    <mergeCell ref="D11:D12"/>
    <mergeCell ref="E11:F11"/>
    <mergeCell ref="G11:G12"/>
    <mergeCell ref="H11:I11"/>
  </mergeCells>
  <printOptions horizontalCentered="1"/>
  <pageMargins left="0.19685039370078741" right="0.19685039370078741" top="0.51181102362204722" bottom="0.47244094488188981" header="0.31496062992125984" footer="0.31496062992125984"/>
  <pageSetup paperSize="258" scale="6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topLeftCell="A13" workbookViewId="0">
      <selection activeCell="E13" sqref="E13"/>
    </sheetView>
  </sheetViews>
  <sheetFormatPr defaultRowHeight="12.75" x14ac:dyDescent="0.2"/>
  <cols>
    <col min="1" max="1" width="4.140625" customWidth="1"/>
    <col min="2" max="2" width="7.5703125" customWidth="1"/>
    <col min="3" max="3" width="19.42578125" customWidth="1"/>
    <col min="4" max="4" width="53.140625" customWidth="1"/>
    <col min="5" max="5" width="10.28515625" customWidth="1"/>
    <col min="6" max="6" width="7" customWidth="1"/>
    <col min="7" max="7" width="12.140625" customWidth="1"/>
    <col min="8" max="8" width="11.28515625" customWidth="1"/>
    <col min="9" max="9" width="11.140625" customWidth="1"/>
  </cols>
  <sheetData>
    <row r="1" spans="1:9" ht="15" x14ac:dyDescent="0.25">
      <c r="A1" s="312" t="s">
        <v>0</v>
      </c>
      <c r="B1" s="312"/>
      <c r="C1" s="312"/>
      <c r="D1" s="312"/>
      <c r="E1" s="312"/>
      <c r="F1" s="312"/>
      <c r="G1" s="312"/>
      <c r="H1" s="312"/>
      <c r="I1" s="312"/>
    </row>
    <row r="2" spans="1:9" x14ac:dyDescent="0.2">
      <c r="D2" s="1" t="s">
        <v>1</v>
      </c>
      <c r="F2" s="1"/>
      <c r="G2" s="2"/>
    </row>
    <row r="3" spans="1:9" x14ac:dyDescent="0.2">
      <c r="C3" s="3"/>
    </row>
    <row r="4" spans="1:9" x14ac:dyDescent="0.2">
      <c r="A4" t="s">
        <v>2</v>
      </c>
      <c r="C4" s="3" t="s">
        <v>3</v>
      </c>
      <c r="D4" t="s">
        <v>4</v>
      </c>
    </row>
    <row r="5" spans="1:9" x14ac:dyDescent="0.2">
      <c r="A5" t="s">
        <v>5</v>
      </c>
      <c r="C5" s="3" t="s">
        <v>6</v>
      </c>
      <c r="D5" t="s">
        <v>7</v>
      </c>
    </row>
    <row r="6" spans="1:9" ht="25.5" x14ac:dyDescent="0.2">
      <c r="A6" t="s">
        <v>8</v>
      </c>
      <c r="C6" s="3" t="s">
        <v>9</v>
      </c>
      <c r="D6" t="s">
        <v>32</v>
      </c>
    </row>
    <row r="7" spans="1:9" x14ac:dyDescent="0.2">
      <c r="A7" t="s">
        <v>10</v>
      </c>
      <c r="C7" s="3" t="s">
        <v>19</v>
      </c>
      <c r="D7" s="6" t="s">
        <v>51</v>
      </c>
      <c r="E7" s="4"/>
    </row>
    <row r="9" spans="1:9" ht="39.75" customHeight="1" x14ac:dyDescent="0.2">
      <c r="A9" s="313" t="s">
        <v>20</v>
      </c>
      <c r="B9" s="313"/>
      <c r="C9" s="313"/>
      <c r="D9" s="313"/>
      <c r="E9" s="313"/>
      <c r="F9" s="313"/>
      <c r="G9" s="313"/>
      <c r="H9" s="313"/>
      <c r="I9" s="313"/>
    </row>
    <row r="11" spans="1:9" x14ac:dyDescent="0.2">
      <c r="A11" s="314" t="s">
        <v>11</v>
      </c>
      <c r="B11" s="314" t="s">
        <v>21</v>
      </c>
      <c r="C11" s="314" t="s">
        <v>12</v>
      </c>
      <c r="D11" s="314" t="s">
        <v>13</v>
      </c>
      <c r="E11" s="314" t="s">
        <v>14</v>
      </c>
      <c r="F11" s="314"/>
      <c r="G11" s="314" t="s">
        <v>15</v>
      </c>
      <c r="H11" s="315" t="s">
        <v>22</v>
      </c>
      <c r="I11" s="316"/>
    </row>
    <row r="12" spans="1:9" x14ac:dyDescent="0.2">
      <c r="A12" s="314"/>
      <c r="B12" s="314"/>
      <c r="C12" s="314"/>
      <c r="D12" s="314"/>
      <c r="E12" s="22" t="s">
        <v>16</v>
      </c>
      <c r="F12" s="22" t="s">
        <v>17</v>
      </c>
      <c r="G12" s="314"/>
      <c r="H12" s="22" t="s">
        <v>23</v>
      </c>
      <c r="I12" s="22" t="s">
        <v>24</v>
      </c>
    </row>
    <row r="13" spans="1:9" ht="60" customHeight="1" x14ac:dyDescent="0.2">
      <c r="A13" s="23">
        <v>1</v>
      </c>
      <c r="B13" s="23">
        <v>525112</v>
      </c>
      <c r="C13" s="25" t="s">
        <v>55</v>
      </c>
      <c r="D13" s="21" t="s">
        <v>54</v>
      </c>
      <c r="E13" s="32"/>
      <c r="F13" s="23">
        <v>1</v>
      </c>
      <c r="G13" s="24">
        <v>1815000</v>
      </c>
      <c r="H13" s="26">
        <v>170454</v>
      </c>
      <c r="I13" s="24">
        <v>68181</v>
      </c>
    </row>
    <row r="14" spans="1:9" ht="56.25" customHeight="1" x14ac:dyDescent="0.2">
      <c r="A14" s="23">
        <v>2</v>
      </c>
      <c r="B14" s="23">
        <v>525112</v>
      </c>
      <c r="C14" s="25" t="s">
        <v>56</v>
      </c>
      <c r="D14" s="21" t="s">
        <v>57</v>
      </c>
      <c r="E14" s="32"/>
      <c r="F14" s="23">
        <v>2</v>
      </c>
      <c r="G14" s="24">
        <v>10890000</v>
      </c>
      <c r="H14" s="26">
        <v>989990</v>
      </c>
      <c r="I14" s="24">
        <v>395999</v>
      </c>
    </row>
    <row r="15" spans="1:9" ht="66" customHeight="1" x14ac:dyDescent="0.2">
      <c r="A15" s="23">
        <v>3</v>
      </c>
      <c r="B15" s="23">
        <v>525112</v>
      </c>
      <c r="C15" s="25" t="s">
        <v>58</v>
      </c>
      <c r="D15" s="21" t="s">
        <v>70</v>
      </c>
      <c r="E15" s="32"/>
      <c r="F15" s="23">
        <v>3</v>
      </c>
      <c r="G15" s="24">
        <v>3127000</v>
      </c>
      <c r="H15" s="26"/>
      <c r="I15" s="24">
        <v>125080</v>
      </c>
    </row>
    <row r="16" spans="1:9" ht="69" customHeight="1" x14ac:dyDescent="0.2">
      <c r="A16" s="23">
        <v>4</v>
      </c>
      <c r="B16" s="23">
        <v>525112</v>
      </c>
      <c r="C16" s="39" t="s">
        <v>59</v>
      </c>
      <c r="D16" s="21" t="s">
        <v>71</v>
      </c>
      <c r="E16" s="32"/>
      <c r="F16" s="23">
        <v>4</v>
      </c>
      <c r="G16" s="24">
        <v>3127000</v>
      </c>
      <c r="H16" s="26"/>
      <c r="I16" s="24">
        <v>125080</v>
      </c>
    </row>
    <row r="17" spans="1:9" ht="68.25" customHeight="1" x14ac:dyDescent="0.2">
      <c r="A17" s="23">
        <v>5</v>
      </c>
      <c r="B17" s="23">
        <v>525112</v>
      </c>
      <c r="C17" s="25" t="s">
        <v>60</v>
      </c>
      <c r="D17" s="21" t="s">
        <v>72</v>
      </c>
      <c r="E17" s="32"/>
      <c r="F17" s="23">
        <v>5</v>
      </c>
      <c r="G17" s="24">
        <v>3286000</v>
      </c>
      <c r="H17" s="26"/>
      <c r="I17" s="24">
        <v>131440</v>
      </c>
    </row>
    <row r="18" spans="1:9" ht="68.25" customHeight="1" x14ac:dyDescent="0.2">
      <c r="A18" s="23">
        <v>6</v>
      </c>
      <c r="B18" s="23">
        <v>525112</v>
      </c>
      <c r="C18" s="25" t="s">
        <v>61</v>
      </c>
      <c r="D18" s="21" t="s">
        <v>73</v>
      </c>
      <c r="E18" s="32"/>
      <c r="F18" s="23">
        <v>6</v>
      </c>
      <c r="G18" s="24">
        <v>3286000</v>
      </c>
      <c r="H18" s="26"/>
      <c r="I18" s="24">
        <v>131440</v>
      </c>
    </row>
    <row r="19" spans="1:9" ht="55.5" customHeight="1" x14ac:dyDescent="0.2">
      <c r="A19" s="23">
        <v>7</v>
      </c>
      <c r="B19" s="23">
        <v>525112</v>
      </c>
      <c r="C19" s="25" t="s">
        <v>62</v>
      </c>
      <c r="D19" s="21" t="s">
        <v>63</v>
      </c>
      <c r="E19" s="32"/>
      <c r="F19" s="23">
        <v>7</v>
      </c>
      <c r="G19" s="24">
        <v>21175000</v>
      </c>
      <c r="H19" s="26">
        <v>1924990</v>
      </c>
      <c r="I19" s="24">
        <v>769999</v>
      </c>
    </row>
    <row r="20" spans="1:9" ht="14.25" x14ac:dyDescent="0.2">
      <c r="A20" s="16"/>
      <c r="B20" s="16"/>
      <c r="C20" s="10"/>
      <c r="D20" s="10"/>
      <c r="E20" s="17"/>
      <c r="F20" s="16"/>
      <c r="G20" s="15">
        <f>SUM(G13:G19)</f>
        <v>46706000</v>
      </c>
      <c r="H20" s="31">
        <f>SUM(H13:H19)</f>
        <v>3085434</v>
      </c>
      <c r="I20" s="15">
        <f>SUM(I13:I19)</f>
        <v>1747219</v>
      </c>
    </row>
    <row r="21" spans="1:9" x14ac:dyDescent="0.2">
      <c r="G21" s="9"/>
      <c r="H21" s="9"/>
      <c r="I21" s="9"/>
    </row>
    <row r="22" spans="1:9" ht="29.25" customHeight="1" x14ac:dyDescent="0.2">
      <c r="A22" s="311" t="s">
        <v>25</v>
      </c>
      <c r="B22" s="311"/>
      <c r="C22" s="311"/>
      <c r="D22" s="311"/>
      <c r="E22" s="311"/>
      <c r="F22" s="311"/>
      <c r="G22" s="311"/>
      <c r="H22" s="311"/>
      <c r="I22" s="311"/>
    </row>
    <row r="24" spans="1:9" x14ac:dyDescent="0.2">
      <c r="A24" t="s">
        <v>18</v>
      </c>
    </row>
    <row r="26" spans="1:9" x14ac:dyDescent="0.2">
      <c r="C26" t="s">
        <v>26</v>
      </c>
      <c r="G26" s="6" t="s">
        <v>27</v>
      </c>
    </row>
    <row r="27" spans="1:9" x14ac:dyDescent="0.2">
      <c r="G27" s="6"/>
    </row>
    <row r="28" spans="1:9" x14ac:dyDescent="0.2">
      <c r="G28" s="6"/>
    </row>
    <row r="29" spans="1:9" x14ac:dyDescent="0.2">
      <c r="C29" s="5" t="s">
        <v>30</v>
      </c>
      <c r="G29" s="5" t="s">
        <v>28</v>
      </c>
      <c r="H29" s="8"/>
    </row>
    <row r="30" spans="1:9" x14ac:dyDescent="0.2">
      <c r="C30" t="s">
        <v>31</v>
      </c>
      <c r="G30" t="s">
        <v>29</v>
      </c>
      <c r="H30" s="8"/>
    </row>
  </sheetData>
  <mergeCells count="10">
    <mergeCell ref="A22:I22"/>
    <mergeCell ref="A1:I1"/>
    <mergeCell ref="A9:I9"/>
    <mergeCell ref="A11:A12"/>
    <mergeCell ref="B11:B12"/>
    <mergeCell ref="C11:C12"/>
    <mergeCell ref="D11:D12"/>
    <mergeCell ref="E11:F11"/>
    <mergeCell ref="G11:G12"/>
    <mergeCell ref="H11:I11"/>
  </mergeCells>
  <pageMargins left="0.79" right="0.31496062992125984" top="0.74803149606299213" bottom="0.74803149606299213" header="0.31496062992125984" footer="0.31496062992125984"/>
  <pageSetup paperSize="9" scale="65"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topLeftCell="A13" workbookViewId="0">
      <selection activeCell="E26" sqref="E26"/>
    </sheetView>
  </sheetViews>
  <sheetFormatPr defaultRowHeight="12.75" x14ac:dyDescent="0.2"/>
  <cols>
    <col min="1" max="1" width="5.42578125" customWidth="1"/>
    <col min="2" max="2" width="7.140625" customWidth="1"/>
    <col min="3" max="3" width="17.5703125" customWidth="1"/>
    <col min="4" max="4" width="48.5703125" customWidth="1"/>
    <col min="5" max="5" width="10.140625" bestFit="1" customWidth="1"/>
    <col min="6" max="6" width="7.42578125" customWidth="1"/>
    <col min="7" max="7" width="13.42578125" customWidth="1"/>
    <col min="8" max="8" width="11.140625" customWidth="1"/>
    <col min="9" max="9" width="11.42578125" customWidth="1"/>
  </cols>
  <sheetData>
    <row r="1" spans="1:9" ht="15" x14ac:dyDescent="0.25">
      <c r="A1" s="312" t="s">
        <v>0</v>
      </c>
      <c r="B1" s="312"/>
      <c r="C1" s="312"/>
      <c r="D1" s="312"/>
      <c r="E1" s="312"/>
      <c r="F1" s="312"/>
      <c r="G1" s="312"/>
      <c r="H1" s="312"/>
      <c r="I1" s="312"/>
    </row>
    <row r="2" spans="1:9" x14ac:dyDescent="0.2">
      <c r="D2" s="1" t="s">
        <v>1</v>
      </c>
      <c r="F2" s="1"/>
      <c r="G2" s="2"/>
    </row>
    <row r="3" spans="1:9" x14ac:dyDescent="0.2">
      <c r="C3" s="3"/>
    </row>
    <row r="4" spans="1:9" ht="24" customHeight="1" x14ac:dyDescent="0.2">
      <c r="A4" t="s">
        <v>2</v>
      </c>
      <c r="C4" s="3" t="s">
        <v>3</v>
      </c>
      <c r="D4" t="s">
        <v>4</v>
      </c>
    </row>
    <row r="5" spans="1:9" ht="27" customHeight="1" x14ac:dyDescent="0.2">
      <c r="A5" t="s">
        <v>5</v>
      </c>
      <c r="C5" s="3" t="s">
        <v>6</v>
      </c>
      <c r="D5" t="s">
        <v>7</v>
      </c>
    </row>
    <row r="6" spans="1:9" ht="27.75" customHeight="1" x14ac:dyDescent="0.2">
      <c r="A6" t="s">
        <v>8</v>
      </c>
      <c r="C6" s="3" t="s">
        <v>9</v>
      </c>
      <c r="D6" t="s">
        <v>32</v>
      </c>
    </row>
    <row r="7" spans="1:9" ht="23.25" customHeight="1" x14ac:dyDescent="0.2">
      <c r="A7" t="s">
        <v>10</v>
      </c>
      <c r="C7" s="3" t="s">
        <v>19</v>
      </c>
      <c r="D7" s="6" t="s">
        <v>64</v>
      </c>
      <c r="E7" s="4"/>
    </row>
    <row r="9" spans="1:9" ht="40.5" customHeight="1" x14ac:dyDescent="0.2">
      <c r="A9" s="313" t="s">
        <v>20</v>
      </c>
      <c r="B9" s="313"/>
      <c r="C9" s="313"/>
      <c r="D9" s="313"/>
      <c r="E9" s="313"/>
      <c r="F9" s="313"/>
      <c r="G9" s="313"/>
      <c r="H9" s="313"/>
      <c r="I9" s="313"/>
    </row>
    <row r="11" spans="1:9" x14ac:dyDescent="0.2">
      <c r="A11" s="314" t="s">
        <v>11</v>
      </c>
      <c r="B11" s="314" t="s">
        <v>21</v>
      </c>
      <c r="C11" s="314" t="s">
        <v>12</v>
      </c>
      <c r="D11" s="314" t="s">
        <v>13</v>
      </c>
      <c r="E11" s="314" t="s">
        <v>14</v>
      </c>
      <c r="F11" s="314"/>
      <c r="G11" s="314" t="s">
        <v>15</v>
      </c>
      <c r="H11" s="315" t="s">
        <v>22</v>
      </c>
      <c r="I11" s="316"/>
    </row>
    <row r="12" spans="1:9" x14ac:dyDescent="0.2">
      <c r="A12" s="314"/>
      <c r="B12" s="314"/>
      <c r="C12" s="314"/>
      <c r="D12" s="314"/>
      <c r="E12" s="36" t="s">
        <v>16</v>
      </c>
      <c r="F12" s="36" t="s">
        <v>17</v>
      </c>
      <c r="G12" s="314"/>
      <c r="H12" s="36" t="s">
        <v>23</v>
      </c>
      <c r="I12" s="36" t="s">
        <v>24</v>
      </c>
    </row>
    <row r="13" spans="1:9" ht="38.25" x14ac:dyDescent="0.2">
      <c r="A13" s="23">
        <v>1</v>
      </c>
      <c r="B13" s="23">
        <v>525113</v>
      </c>
      <c r="C13" s="25" t="s">
        <v>65</v>
      </c>
      <c r="D13" s="21" t="s">
        <v>66</v>
      </c>
      <c r="E13" s="32">
        <v>44121</v>
      </c>
      <c r="F13" s="23">
        <v>1</v>
      </c>
      <c r="G13" s="24">
        <v>1210000</v>
      </c>
      <c r="H13" s="26"/>
      <c r="I13" s="24">
        <v>60500</v>
      </c>
    </row>
    <row r="14" spans="1:9" ht="63.75" x14ac:dyDescent="0.2">
      <c r="A14" s="23">
        <v>2</v>
      </c>
      <c r="B14" s="23">
        <v>525113</v>
      </c>
      <c r="C14" s="25" t="s">
        <v>76</v>
      </c>
      <c r="D14" s="21" t="s">
        <v>77</v>
      </c>
      <c r="E14" s="32">
        <v>44083</v>
      </c>
      <c r="F14" s="23">
        <v>2</v>
      </c>
      <c r="G14" s="24">
        <v>43125000</v>
      </c>
      <c r="H14" s="26"/>
      <c r="I14" s="24">
        <v>2156250</v>
      </c>
    </row>
    <row r="15" spans="1:9" ht="63.75" x14ac:dyDescent="0.2">
      <c r="A15" s="23">
        <v>3</v>
      </c>
      <c r="B15" s="23">
        <v>525113</v>
      </c>
      <c r="C15" s="25" t="s">
        <v>74</v>
      </c>
      <c r="D15" s="21" t="s">
        <v>75</v>
      </c>
      <c r="E15" s="32">
        <v>44085</v>
      </c>
      <c r="F15" s="23">
        <v>3</v>
      </c>
      <c r="G15" s="24">
        <v>43125000</v>
      </c>
      <c r="H15" s="26"/>
      <c r="I15" s="24">
        <v>2156250</v>
      </c>
    </row>
    <row r="16" spans="1:9" ht="63.75" x14ac:dyDescent="0.2">
      <c r="A16" s="23">
        <v>4</v>
      </c>
      <c r="B16" s="23">
        <v>525113</v>
      </c>
      <c r="C16" s="25" t="s">
        <v>52</v>
      </c>
      <c r="D16" s="21" t="s">
        <v>67</v>
      </c>
      <c r="E16" s="32">
        <v>44088</v>
      </c>
      <c r="F16" s="23">
        <v>4</v>
      </c>
      <c r="G16" s="24">
        <v>30594000</v>
      </c>
      <c r="H16" s="26">
        <v>2781272</v>
      </c>
      <c r="I16" s="24">
        <v>1112509</v>
      </c>
    </row>
    <row r="17" spans="1:9" ht="14.25" x14ac:dyDescent="0.2">
      <c r="A17" s="16"/>
      <c r="B17" s="16"/>
      <c r="C17" s="10"/>
      <c r="D17" s="10"/>
      <c r="E17" s="17"/>
      <c r="F17" s="16"/>
      <c r="G17" s="15">
        <f>SUM(G13:G16)</f>
        <v>118054000</v>
      </c>
      <c r="H17" s="31">
        <f>SUM(H13:H16)</f>
        <v>2781272</v>
      </c>
      <c r="I17" s="15">
        <f>SUM(I13:I16)</f>
        <v>5485509</v>
      </c>
    </row>
    <row r="18" spans="1:9" x14ac:dyDescent="0.2">
      <c r="G18" s="9"/>
      <c r="H18" s="9"/>
      <c r="I18" s="9"/>
    </row>
    <row r="19" spans="1:9" ht="25.5" customHeight="1" x14ac:dyDescent="0.2">
      <c r="A19" s="311" t="s">
        <v>25</v>
      </c>
      <c r="B19" s="311"/>
      <c r="C19" s="311"/>
      <c r="D19" s="311"/>
      <c r="E19" s="311"/>
      <c r="F19" s="311"/>
      <c r="G19" s="311"/>
      <c r="H19" s="311"/>
      <c r="I19" s="311"/>
    </row>
    <row r="21" spans="1:9" x14ac:dyDescent="0.2">
      <c r="A21" t="s">
        <v>18</v>
      </c>
    </row>
    <row r="23" spans="1:9" x14ac:dyDescent="0.2">
      <c r="C23" t="s">
        <v>26</v>
      </c>
      <c r="G23" s="6" t="s">
        <v>27</v>
      </c>
    </row>
    <row r="24" spans="1:9" x14ac:dyDescent="0.2">
      <c r="G24" s="6"/>
    </row>
    <row r="25" spans="1:9" x14ac:dyDescent="0.2">
      <c r="A25" t="s">
        <v>68</v>
      </c>
      <c r="G25" s="6"/>
    </row>
    <row r="26" spans="1:9" x14ac:dyDescent="0.2">
      <c r="C26" s="5" t="s">
        <v>30</v>
      </c>
      <c r="G26" s="5" t="s">
        <v>28</v>
      </c>
      <c r="H26" s="8"/>
    </row>
    <row r="27" spans="1:9" x14ac:dyDescent="0.2">
      <c r="C27" t="s">
        <v>31</v>
      </c>
      <c r="G27" t="s">
        <v>29</v>
      </c>
      <c r="H27" s="8"/>
    </row>
  </sheetData>
  <mergeCells count="10">
    <mergeCell ref="A19:I19"/>
    <mergeCell ref="A1:I1"/>
    <mergeCell ref="A9:I9"/>
    <mergeCell ref="A11:A12"/>
    <mergeCell ref="B11:B12"/>
    <mergeCell ref="C11:C12"/>
    <mergeCell ref="D11:D12"/>
    <mergeCell ref="E11:F11"/>
    <mergeCell ref="G11:G12"/>
    <mergeCell ref="H11:I11"/>
  </mergeCells>
  <pageMargins left="0.64" right="0.56000000000000005" top="0.74803149606299213" bottom="0.74803149606299213" header="0.31496062992125984" footer="0.31496062992125984"/>
  <pageSetup paperSize="9" scale="65"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
  <sheetViews>
    <sheetView topLeftCell="A8" workbookViewId="0">
      <selection activeCell="B27" sqref="B27"/>
    </sheetView>
  </sheetViews>
  <sheetFormatPr defaultRowHeight="12.75" x14ac:dyDescent="0.2"/>
  <cols>
    <col min="1" max="1" width="6" customWidth="1"/>
    <col min="4" max="4" width="40.85546875" customWidth="1"/>
    <col min="5" max="5" width="10.7109375" customWidth="1"/>
    <col min="7" max="7" width="11.7109375" customWidth="1"/>
    <col min="9" max="9" width="14.7109375" customWidth="1"/>
  </cols>
  <sheetData>
    <row r="1" spans="1:9" ht="15" x14ac:dyDescent="0.25">
      <c r="A1" s="312" t="s">
        <v>0</v>
      </c>
      <c r="B1" s="312"/>
      <c r="C1" s="312"/>
      <c r="D1" s="312"/>
      <c r="E1" s="312"/>
      <c r="F1" s="312"/>
      <c r="G1" s="312"/>
      <c r="H1" s="312"/>
      <c r="I1" s="312"/>
    </row>
    <row r="2" spans="1:9" x14ac:dyDescent="0.2">
      <c r="D2" s="1" t="s">
        <v>1</v>
      </c>
      <c r="F2" s="1"/>
      <c r="G2" s="2"/>
    </row>
    <row r="3" spans="1:9" x14ac:dyDescent="0.2">
      <c r="C3" s="3"/>
    </row>
    <row r="4" spans="1:9" ht="26.25" customHeight="1" x14ac:dyDescent="0.2">
      <c r="A4" t="s">
        <v>2</v>
      </c>
      <c r="C4" s="3" t="s">
        <v>3</v>
      </c>
      <c r="D4" t="s">
        <v>4</v>
      </c>
    </row>
    <row r="5" spans="1:9" ht="24" customHeight="1" x14ac:dyDescent="0.2">
      <c r="A5" t="s">
        <v>5</v>
      </c>
      <c r="C5" s="3" t="s">
        <v>6</v>
      </c>
      <c r="D5" t="s">
        <v>7</v>
      </c>
    </row>
    <row r="6" spans="1:9" ht="24" customHeight="1" x14ac:dyDescent="0.2">
      <c r="A6" t="s">
        <v>8</v>
      </c>
      <c r="C6" s="3" t="s">
        <v>9</v>
      </c>
      <c r="D6" t="s">
        <v>32</v>
      </c>
    </row>
    <row r="7" spans="1:9" ht="25.5" customHeight="1" x14ac:dyDescent="0.2">
      <c r="A7" t="s">
        <v>10</v>
      </c>
      <c r="C7" s="3" t="s">
        <v>19</v>
      </c>
      <c r="D7" s="6" t="s">
        <v>69</v>
      </c>
      <c r="E7" s="4"/>
    </row>
    <row r="9" spans="1:9" ht="27.75" customHeight="1" x14ac:dyDescent="0.2">
      <c r="A9" s="313" t="s">
        <v>20</v>
      </c>
      <c r="B9" s="313"/>
      <c r="C9" s="313"/>
      <c r="D9" s="313"/>
      <c r="E9" s="313"/>
      <c r="F9" s="313"/>
      <c r="G9" s="313"/>
      <c r="H9" s="313"/>
      <c r="I9" s="313"/>
    </row>
    <row r="11" spans="1:9" x14ac:dyDescent="0.2">
      <c r="A11" s="314" t="s">
        <v>11</v>
      </c>
      <c r="B11" s="314" t="s">
        <v>21</v>
      </c>
      <c r="C11" s="314" t="s">
        <v>12</v>
      </c>
      <c r="D11" s="314" t="s">
        <v>13</v>
      </c>
      <c r="E11" s="314" t="s">
        <v>14</v>
      </c>
      <c r="F11" s="314"/>
      <c r="G11" s="314" t="s">
        <v>15</v>
      </c>
      <c r="H11" s="315" t="s">
        <v>22</v>
      </c>
      <c r="I11" s="316"/>
    </row>
    <row r="12" spans="1:9" x14ac:dyDescent="0.2">
      <c r="A12" s="314"/>
      <c r="B12" s="314"/>
      <c r="C12" s="314"/>
      <c r="D12" s="314"/>
      <c r="E12" s="36" t="s">
        <v>16</v>
      </c>
      <c r="F12" s="36" t="s">
        <v>17</v>
      </c>
      <c r="G12" s="314"/>
      <c r="H12" s="36" t="s">
        <v>23</v>
      </c>
      <c r="I12" s="36" t="s">
        <v>24</v>
      </c>
    </row>
    <row r="13" spans="1:9" x14ac:dyDescent="0.2">
      <c r="A13" s="23"/>
      <c r="B13" s="23"/>
      <c r="C13" s="25"/>
      <c r="D13" s="21"/>
      <c r="E13" s="32"/>
      <c r="F13" s="23"/>
      <c r="G13" s="24"/>
      <c r="H13" s="26"/>
      <c r="I13" s="24"/>
    </row>
    <row r="14" spans="1:9" x14ac:dyDescent="0.2">
      <c r="A14" s="23"/>
      <c r="B14" s="23"/>
      <c r="C14" s="25"/>
      <c r="D14" s="21"/>
      <c r="E14" s="32"/>
      <c r="F14" s="23"/>
      <c r="G14" s="24"/>
      <c r="H14" s="26"/>
      <c r="I14" s="24"/>
    </row>
    <row r="15" spans="1:9" x14ac:dyDescent="0.2">
      <c r="A15" s="23"/>
      <c r="B15" s="23"/>
      <c r="C15" s="25"/>
      <c r="D15" s="21"/>
      <c r="E15" s="32"/>
      <c r="F15" s="23"/>
      <c r="G15" s="24"/>
      <c r="H15" s="26"/>
      <c r="I15" s="24"/>
    </row>
    <row r="16" spans="1:9" x14ac:dyDescent="0.2">
      <c r="A16" s="23"/>
      <c r="B16" s="23"/>
      <c r="C16" s="25"/>
      <c r="D16" s="21"/>
      <c r="E16" s="32"/>
      <c r="F16" s="23"/>
      <c r="G16" s="24"/>
      <c r="H16" s="26"/>
      <c r="I16" s="24"/>
    </row>
    <row r="17" spans="1:9" ht="14.25" x14ac:dyDescent="0.2">
      <c r="A17" s="16"/>
      <c r="B17" s="16"/>
      <c r="C17" s="10"/>
      <c r="D17" s="10"/>
      <c r="E17" s="17"/>
      <c r="F17" s="16"/>
      <c r="G17" s="15">
        <f>SUM(G13:G16)</f>
        <v>0</v>
      </c>
      <c r="H17" s="31">
        <f>SUM(H13:H16)</f>
        <v>0</v>
      </c>
      <c r="I17" s="15">
        <f>SUM(I13:I16)</f>
        <v>0</v>
      </c>
    </row>
    <row r="18" spans="1:9" x14ac:dyDescent="0.2">
      <c r="G18" s="9"/>
      <c r="H18" s="9"/>
      <c r="I18" s="9"/>
    </row>
    <row r="19" spans="1:9" ht="27" customHeight="1" x14ac:dyDescent="0.2">
      <c r="A19" s="311" t="s">
        <v>25</v>
      </c>
      <c r="B19" s="311"/>
      <c r="C19" s="311"/>
      <c r="D19" s="311"/>
      <c r="E19" s="311"/>
      <c r="F19" s="311"/>
      <c r="G19" s="311"/>
      <c r="H19" s="311"/>
      <c r="I19" s="311"/>
    </row>
    <row r="21" spans="1:9" x14ac:dyDescent="0.2">
      <c r="A21" t="s">
        <v>18</v>
      </c>
    </row>
    <row r="23" spans="1:9" x14ac:dyDescent="0.2">
      <c r="C23" t="s">
        <v>26</v>
      </c>
      <c r="G23" s="6" t="s">
        <v>27</v>
      </c>
    </row>
    <row r="24" spans="1:9" x14ac:dyDescent="0.2">
      <c r="G24" s="6"/>
    </row>
    <row r="25" spans="1:9" x14ac:dyDescent="0.2">
      <c r="A25" t="s">
        <v>68</v>
      </c>
      <c r="G25" s="6"/>
    </row>
    <row r="26" spans="1:9" x14ac:dyDescent="0.2">
      <c r="C26" s="5" t="s">
        <v>30</v>
      </c>
      <c r="G26" s="5" t="s">
        <v>28</v>
      </c>
      <c r="H26" s="8"/>
    </row>
    <row r="27" spans="1:9" x14ac:dyDescent="0.2">
      <c r="C27" t="s">
        <v>31</v>
      </c>
      <c r="G27" t="s">
        <v>29</v>
      </c>
      <c r="H27" s="8"/>
    </row>
  </sheetData>
  <mergeCells count="10">
    <mergeCell ref="A19:I19"/>
    <mergeCell ref="A1:I1"/>
    <mergeCell ref="A9:I9"/>
    <mergeCell ref="A11:A12"/>
    <mergeCell ref="B11:B12"/>
    <mergeCell ref="C11:C12"/>
    <mergeCell ref="D11:D12"/>
    <mergeCell ref="E11:F11"/>
    <mergeCell ref="G11:G12"/>
    <mergeCell ref="H11:I11"/>
  </mergeCells>
  <pageMargins left="0.70866141732283472" right="0.70866141732283472" top="0.74803149606299213" bottom="0.74803149606299213" header="0.31496062992125984" footer="0.31496062992125984"/>
  <pageSetup paperSize="9" scale="65"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
  <sheetViews>
    <sheetView topLeftCell="A16" workbookViewId="0">
      <selection activeCell="D25" sqref="D25"/>
    </sheetView>
  </sheetViews>
  <sheetFormatPr defaultRowHeight="12.75" x14ac:dyDescent="0.2"/>
  <cols>
    <col min="1" max="1" width="5.140625" customWidth="1"/>
    <col min="2" max="2" width="9.42578125" customWidth="1"/>
    <col min="3" max="3" width="17.28515625" customWidth="1"/>
    <col min="4" max="4" width="40.140625" customWidth="1"/>
    <col min="5" max="5" width="11.28515625" bestFit="1" customWidth="1"/>
    <col min="6" max="6" width="7" customWidth="1"/>
    <col min="7" max="7" width="14" bestFit="1" customWidth="1"/>
    <col min="8" max="9" width="11.5703125" bestFit="1" customWidth="1"/>
  </cols>
  <sheetData>
    <row r="1" spans="1:9" ht="15" x14ac:dyDescent="0.25">
      <c r="A1" s="312" t="s">
        <v>0</v>
      </c>
      <c r="B1" s="312"/>
      <c r="C1" s="312"/>
      <c r="D1" s="312"/>
      <c r="E1" s="312"/>
      <c r="F1" s="312"/>
      <c r="G1" s="312"/>
      <c r="H1" s="312"/>
      <c r="I1" s="312"/>
    </row>
    <row r="2" spans="1:9" x14ac:dyDescent="0.2">
      <c r="D2" s="1" t="s">
        <v>1</v>
      </c>
      <c r="F2" s="1"/>
      <c r="G2" s="2"/>
    </row>
    <row r="3" spans="1:9" x14ac:dyDescent="0.2">
      <c r="C3" s="3"/>
    </row>
    <row r="4" spans="1:9" ht="30.75" customHeight="1" x14ac:dyDescent="0.2">
      <c r="A4" t="s">
        <v>2</v>
      </c>
      <c r="C4" s="3" t="s">
        <v>3</v>
      </c>
      <c r="D4" t="s">
        <v>4</v>
      </c>
    </row>
    <row r="5" spans="1:9" ht="24.75" customHeight="1" x14ac:dyDescent="0.2">
      <c r="A5" t="s">
        <v>5</v>
      </c>
      <c r="C5" s="3" t="s">
        <v>6</v>
      </c>
      <c r="D5" t="s">
        <v>7</v>
      </c>
    </row>
    <row r="6" spans="1:9" ht="23.25" customHeight="1" x14ac:dyDescent="0.2">
      <c r="A6" t="s">
        <v>8</v>
      </c>
      <c r="C6" s="3" t="s">
        <v>9</v>
      </c>
      <c r="D6" t="s">
        <v>32</v>
      </c>
    </row>
    <row r="7" spans="1:9" ht="16.5" customHeight="1" x14ac:dyDescent="0.2">
      <c r="A7" t="s">
        <v>10</v>
      </c>
      <c r="C7" s="3" t="s">
        <v>19</v>
      </c>
      <c r="D7" s="6" t="s">
        <v>34</v>
      </c>
      <c r="E7" s="4"/>
    </row>
    <row r="9" spans="1:9" ht="39" customHeight="1" x14ac:dyDescent="0.2">
      <c r="A9" s="313" t="s">
        <v>20</v>
      </c>
      <c r="B9" s="313"/>
      <c r="C9" s="313"/>
      <c r="D9" s="313"/>
      <c r="E9" s="313"/>
      <c r="F9" s="313"/>
      <c r="G9" s="313"/>
      <c r="H9" s="313"/>
      <c r="I9" s="313"/>
    </row>
    <row r="11" spans="1:9" x14ac:dyDescent="0.2">
      <c r="A11" s="314" t="s">
        <v>11</v>
      </c>
      <c r="B11" s="314" t="s">
        <v>21</v>
      </c>
      <c r="C11" s="314" t="s">
        <v>12</v>
      </c>
      <c r="D11" s="314" t="s">
        <v>13</v>
      </c>
      <c r="E11" s="314" t="s">
        <v>14</v>
      </c>
      <c r="F11" s="314"/>
      <c r="G11" s="314" t="s">
        <v>15</v>
      </c>
      <c r="H11" s="315" t="s">
        <v>22</v>
      </c>
      <c r="I11" s="316"/>
    </row>
    <row r="12" spans="1:9" x14ac:dyDescent="0.2">
      <c r="A12" s="314"/>
      <c r="B12" s="314"/>
      <c r="C12" s="314"/>
      <c r="D12" s="314"/>
      <c r="E12" s="19" t="s">
        <v>16</v>
      </c>
      <c r="F12" s="19" t="s">
        <v>17</v>
      </c>
      <c r="G12" s="314"/>
      <c r="H12" s="19" t="s">
        <v>23</v>
      </c>
      <c r="I12" s="19" t="s">
        <v>24</v>
      </c>
    </row>
    <row r="13" spans="1:9" ht="90.75" customHeight="1" x14ac:dyDescent="0.2">
      <c r="A13" s="14">
        <v>1</v>
      </c>
      <c r="B13" s="14">
        <v>525113</v>
      </c>
      <c r="C13" s="27" t="s">
        <v>35</v>
      </c>
      <c r="D13" s="12" t="s">
        <v>36</v>
      </c>
      <c r="E13" s="33">
        <v>44165</v>
      </c>
      <c r="F13" s="14">
        <v>1</v>
      </c>
      <c r="G13" s="11">
        <v>12880000</v>
      </c>
      <c r="H13" s="13"/>
      <c r="I13" s="11">
        <v>644000</v>
      </c>
    </row>
    <row r="14" spans="1:9" ht="85.5" customHeight="1" x14ac:dyDescent="0.2">
      <c r="A14" s="14">
        <v>2</v>
      </c>
      <c r="B14" s="14">
        <v>525113</v>
      </c>
      <c r="C14" s="27" t="s">
        <v>37</v>
      </c>
      <c r="D14" s="12" t="s">
        <v>38</v>
      </c>
      <c r="E14" s="33" t="s">
        <v>39</v>
      </c>
      <c r="F14" s="14">
        <v>2</v>
      </c>
      <c r="G14" s="11">
        <v>4000000</v>
      </c>
      <c r="H14" s="13"/>
      <c r="I14" s="11">
        <v>200000</v>
      </c>
    </row>
    <row r="15" spans="1:9" ht="90" customHeight="1" x14ac:dyDescent="0.2">
      <c r="A15" s="14">
        <v>3</v>
      </c>
      <c r="B15" s="14">
        <v>525113</v>
      </c>
      <c r="C15" s="27" t="s">
        <v>40</v>
      </c>
      <c r="D15" s="12" t="s">
        <v>41</v>
      </c>
      <c r="E15" s="33">
        <v>44165</v>
      </c>
      <c r="F15" s="14">
        <v>3</v>
      </c>
      <c r="G15" s="11">
        <v>28000000</v>
      </c>
      <c r="H15" s="13"/>
      <c r="I15" s="11">
        <v>1400000</v>
      </c>
    </row>
    <row r="16" spans="1:9" ht="90" customHeight="1" x14ac:dyDescent="0.2">
      <c r="A16" s="14">
        <v>4</v>
      </c>
      <c r="B16" s="14">
        <v>525113</v>
      </c>
      <c r="C16" s="27" t="s">
        <v>35</v>
      </c>
      <c r="D16" s="12" t="s">
        <v>42</v>
      </c>
      <c r="E16" s="33">
        <v>44165</v>
      </c>
      <c r="F16" s="14">
        <v>4</v>
      </c>
      <c r="G16" s="11">
        <v>119000000</v>
      </c>
      <c r="H16" s="13"/>
      <c r="I16" s="11">
        <v>5950000</v>
      </c>
    </row>
    <row r="17" spans="1:9" ht="90" customHeight="1" x14ac:dyDescent="0.2">
      <c r="A17" s="14">
        <v>5</v>
      </c>
      <c r="B17" s="14">
        <v>525113</v>
      </c>
      <c r="C17" s="27" t="s">
        <v>35</v>
      </c>
      <c r="D17" s="12" t="s">
        <v>43</v>
      </c>
      <c r="E17" s="33">
        <v>44165</v>
      </c>
      <c r="F17" s="14">
        <v>5</v>
      </c>
      <c r="G17" s="11">
        <v>13500000</v>
      </c>
      <c r="H17" s="13"/>
      <c r="I17" s="11">
        <v>675000</v>
      </c>
    </row>
    <row r="18" spans="1:9" ht="14.25" x14ac:dyDescent="0.2">
      <c r="A18" s="16"/>
      <c r="B18" s="14"/>
      <c r="C18" s="10"/>
      <c r="D18" s="10"/>
      <c r="E18" s="17"/>
      <c r="F18" s="16"/>
      <c r="G18" s="15">
        <f>SUM(G13:G17)</f>
        <v>177380000</v>
      </c>
      <c r="H18" s="18">
        <f>SUM(H13:H15)</f>
        <v>0</v>
      </c>
      <c r="I18" s="15">
        <f>SUM(I13:I17)</f>
        <v>8869000</v>
      </c>
    </row>
    <row r="19" spans="1:9" x14ac:dyDescent="0.2">
      <c r="G19" s="9"/>
      <c r="H19" s="9"/>
      <c r="I19" s="9"/>
    </row>
    <row r="20" spans="1:9" ht="29.25" customHeight="1" x14ac:dyDescent="0.2">
      <c r="A20" s="311" t="s">
        <v>25</v>
      </c>
      <c r="B20" s="311"/>
      <c r="C20" s="311"/>
      <c r="D20" s="311"/>
      <c r="E20" s="311"/>
      <c r="F20" s="311"/>
      <c r="G20" s="311"/>
      <c r="H20" s="311"/>
      <c r="I20" s="311"/>
    </row>
    <row r="22" spans="1:9" x14ac:dyDescent="0.2">
      <c r="A22" t="s">
        <v>18</v>
      </c>
    </row>
    <row r="24" spans="1:9" x14ac:dyDescent="0.2">
      <c r="C24" t="s">
        <v>26</v>
      </c>
      <c r="G24" s="6" t="s">
        <v>27</v>
      </c>
    </row>
    <row r="25" spans="1:9" x14ac:dyDescent="0.2">
      <c r="G25" s="6"/>
    </row>
    <row r="26" spans="1:9" x14ac:dyDescent="0.2">
      <c r="G26" s="6"/>
    </row>
    <row r="27" spans="1:9" x14ac:dyDescent="0.2">
      <c r="C27" s="5" t="s">
        <v>30</v>
      </c>
      <c r="G27" s="5" t="s">
        <v>28</v>
      </c>
      <c r="H27" s="8"/>
    </row>
    <row r="28" spans="1:9" x14ac:dyDescent="0.2">
      <c r="C28" t="s">
        <v>31</v>
      </c>
      <c r="G28" t="s">
        <v>29</v>
      </c>
      <c r="H28" s="8"/>
    </row>
  </sheetData>
  <mergeCells count="10">
    <mergeCell ref="A20:I20"/>
    <mergeCell ref="A1:I1"/>
    <mergeCell ref="A9:I9"/>
    <mergeCell ref="A11:A12"/>
    <mergeCell ref="B11:B12"/>
    <mergeCell ref="C11:C12"/>
    <mergeCell ref="D11:D12"/>
    <mergeCell ref="E11:F11"/>
    <mergeCell ref="G11:G12"/>
    <mergeCell ref="H11:I11"/>
  </mergeCells>
  <pageMargins left="0.39370078740157483" right="0.39370078740157483" top="0.47244094488188981" bottom="0.55118110236220474" header="0.31496062992125984" footer="0.31496062992125984"/>
  <pageSetup paperSize="9" scale="70"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
  <sheetViews>
    <sheetView workbookViewId="0">
      <selection activeCell="D25" sqref="D25"/>
    </sheetView>
  </sheetViews>
  <sheetFormatPr defaultRowHeight="12.75" x14ac:dyDescent="0.2"/>
  <cols>
    <col min="1" max="1" width="4.85546875" customWidth="1"/>
    <col min="2" max="2" width="9" customWidth="1"/>
    <col min="3" max="3" width="16.42578125" customWidth="1"/>
    <col min="4" max="4" width="53" customWidth="1"/>
    <col min="5" max="5" width="11.28515625" bestFit="1" customWidth="1"/>
    <col min="6" max="6" width="7.42578125" customWidth="1"/>
    <col min="7" max="7" width="11.28515625" customWidth="1"/>
    <col min="8" max="8" width="8.140625" customWidth="1"/>
    <col min="9" max="9" width="9.85546875" customWidth="1"/>
  </cols>
  <sheetData>
    <row r="1" spans="1:9" ht="15" x14ac:dyDescent="0.25">
      <c r="A1" s="312" t="s">
        <v>0</v>
      </c>
      <c r="B1" s="312"/>
      <c r="C1" s="312"/>
      <c r="D1" s="312"/>
      <c r="E1" s="312"/>
      <c r="F1" s="312"/>
      <c r="G1" s="312"/>
      <c r="H1" s="312"/>
      <c r="I1" s="312"/>
    </row>
    <row r="2" spans="1:9" x14ac:dyDescent="0.2">
      <c r="D2" s="1" t="s">
        <v>1</v>
      </c>
      <c r="F2" s="1"/>
      <c r="G2" s="2"/>
    </row>
    <row r="3" spans="1:9" x14ac:dyDescent="0.2">
      <c r="C3" s="3"/>
    </row>
    <row r="4" spans="1:9" x14ac:dyDescent="0.2">
      <c r="A4" t="s">
        <v>2</v>
      </c>
      <c r="C4" s="3" t="s">
        <v>3</v>
      </c>
      <c r="D4" t="s">
        <v>4</v>
      </c>
    </row>
    <row r="5" spans="1:9" x14ac:dyDescent="0.2">
      <c r="A5" t="s">
        <v>5</v>
      </c>
      <c r="C5" s="3" t="s">
        <v>6</v>
      </c>
      <c r="D5" t="s">
        <v>7</v>
      </c>
    </row>
    <row r="6" spans="1:9" ht="25.5" x14ac:dyDescent="0.2">
      <c r="A6" t="s">
        <v>8</v>
      </c>
      <c r="C6" s="3" t="s">
        <v>9</v>
      </c>
      <c r="D6" t="s">
        <v>32</v>
      </c>
    </row>
    <row r="7" spans="1:9" ht="25.5" x14ac:dyDescent="0.2">
      <c r="A7" t="s">
        <v>10</v>
      </c>
      <c r="C7" s="3" t="s">
        <v>19</v>
      </c>
      <c r="D7" s="6" t="s">
        <v>53</v>
      </c>
      <c r="E7" s="4"/>
    </row>
    <row r="9" spans="1:9" ht="40.5" customHeight="1" x14ac:dyDescent="0.2">
      <c r="A9" s="313" t="s">
        <v>20</v>
      </c>
      <c r="B9" s="313"/>
      <c r="C9" s="313"/>
      <c r="D9" s="313"/>
      <c r="E9" s="313"/>
      <c r="F9" s="313"/>
      <c r="G9" s="313"/>
      <c r="H9" s="313"/>
      <c r="I9" s="313"/>
    </row>
    <row r="11" spans="1:9" ht="12.75" customHeight="1" x14ac:dyDescent="0.2">
      <c r="A11" s="314" t="s">
        <v>11</v>
      </c>
      <c r="B11" s="314" t="s">
        <v>21</v>
      </c>
      <c r="C11" s="314" t="s">
        <v>12</v>
      </c>
      <c r="D11" s="314" t="s">
        <v>13</v>
      </c>
      <c r="E11" s="314" t="s">
        <v>14</v>
      </c>
      <c r="F11" s="314"/>
      <c r="G11" s="314" t="s">
        <v>15</v>
      </c>
      <c r="H11" s="315" t="s">
        <v>22</v>
      </c>
      <c r="I11" s="316"/>
    </row>
    <row r="12" spans="1:9" x14ac:dyDescent="0.2">
      <c r="A12" s="314"/>
      <c r="B12" s="314"/>
      <c r="C12" s="314"/>
      <c r="D12" s="314"/>
      <c r="E12" s="30" t="s">
        <v>16</v>
      </c>
      <c r="F12" s="30" t="s">
        <v>17</v>
      </c>
      <c r="G12" s="314"/>
      <c r="H12" s="30" t="s">
        <v>23</v>
      </c>
      <c r="I12" s="30" t="s">
        <v>24</v>
      </c>
    </row>
    <row r="13" spans="1:9" ht="33.75" customHeight="1" x14ac:dyDescent="0.2">
      <c r="A13" s="14">
        <v>1</v>
      </c>
      <c r="B13" s="14">
        <v>525113</v>
      </c>
      <c r="C13" s="27"/>
      <c r="D13" s="12"/>
      <c r="E13" s="33"/>
      <c r="F13" s="14"/>
      <c r="G13" s="11"/>
      <c r="H13" s="13"/>
      <c r="I13" s="11"/>
    </row>
    <row r="14" spans="1:9" ht="17.25" customHeight="1" x14ac:dyDescent="0.2">
      <c r="A14" s="16"/>
      <c r="B14" s="14"/>
      <c r="C14" s="10"/>
      <c r="D14" s="10"/>
      <c r="E14" s="17"/>
      <c r="F14" s="16"/>
      <c r="G14" s="15">
        <f>SUM(G13:G13)</f>
        <v>0</v>
      </c>
      <c r="H14" s="31">
        <f>SUM(H13:H13)</f>
        <v>0</v>
      </c>
      <c r="I14" s="15">
        <f>SUM(I13:I13)</f>
        <v>0</v>
      </c>
    </row>
    <row r="15" spans="1:9" ht="18.75" customHeight="1" x14ac:dyDescent="0.2">
      <c r="G15" s="9"/>
      <c r="H15" s="9"/>
      <c r="I15" s="9"/>
    </row>
    <row r="16" spans="1:9" ht="27" customHeight="1" x14ac:dyDescent="0.2">
      <c r="A16" s="311" t="s">
        <v>25</v>
      </c>
      <c r="B16" s="311"/>
      <c r="C16" s="311"/>
      <c r="D16" s="311"/>
      <c r="E16" s="311"/>
      <c r="F16" s="311"/>
      <c r="G16" s="311"/>
      <c r="H16" s="311"/>
      <c r="I16" s="311"/>
    </row>
    <row r="17" spans="1:8" ht="11.25" customHeight="1" x14ac:dyDescent="0.2"/>
    <row r="18" spans="1:8" x14ac:dyDescent="0.2">
      <c r="A18" t="s">
        <v>18</v>
      </c>
    </row>
    <row r="20" spans="1:8" ht="12.75" customHeight="1" x14ac:dyDescent="0.2">
      <c r="C20" t="s">
        <v>26</v>
      </c>
      <c r="G20" s="6" t="s">
        <v>27</v>
      </c>
    </row>
    <row r="21" spans="1:8" x14ac:dyDescent="0.2">
      <c r="G21" s="6"/>
    </row>
    <row r="22" spans="1:8" x14ac:dyDescent="0.2">
      <c r="G22" s="6"/>
    </row>
    <row r="23" spans="1:8" x14ac:dyDescent="0.2">
      <c r="C23" s="5" t="s">
        <v>30</v>
      </c>
      <c r="G23" s="5" t="s">
        <v>28</v>
      </c>
      <c r="H23" s="8"/>
    </row>
    <row r="24" spans="1:8" x14ac:dyDescent="0.2">
      <c r="C24" t="s">
        <v>31</v>
      </c>
      <c r="G24" t="s">
        <v>29</v>
      </c>
      <c r="H24" s="8"/>
    </row>
    <row r="25" spans="1:8" x14ac:dyDescent="0.2">
      <c r="G25" s="6"/>
    </row>
    <row r="26" spans="1:8" x14ac:dyDescent="0.2">
      <c r="G26" s="6"/>
    </row>
    <row r="27" spans="1:8" x14ac:dyDescent="0.2">
      <c r="C27" s="5" t="s">
        <v>30</v>
      </c>
      <c r="G27" s="5" t="s">
        <v>28</v>
      </c>
      <c r="H27" s="8"/>
    </row>
    <row r="28" spans="1:8" x14ac:dyDescent="0.2">
      <c r="C28" t="s">
        <v>31</v>
      </c>
      <c r="G28" t="s">
        <v>29</v>
      </c>
      <c r="H28" s="8"/>
    </row>
  </sheetData>
  <mergeCells count="10">
    <mergeCell ref="A16:I16"/>
    <mergeCell ref="A1:I1"/>
    <mergeCell ref="A9:I9"/>
    <mergeCell ref="A11:A12"/>
    <mergeCell ref="B11:B12"/>
    <mergeCell ref="C11:C12"/>
    <mergeCell ref="D11:D12"/>
    <mergeCell ref="E11:F11"/>
    <mergeCell ref="G11:G12"/>
    <mergeCell ref="H11:I11"/>
  </mergeCells>
  <pageMargins left="0.43307086614173229" right="0.28999999999999998" top="0.39" bottom="0.39" header="0.27559055118110237" footer="0.27559055118110237"/>
  <pageSetup paperSize="9" scale="70"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83"/>
  <sheetViews>
    <sheetView tabSelected="1" topLeftCell="A70" workbookViewId="0">
      <selection activeCell="M71" sqref="M71"/>
    </sheetView>
  </sheetViews>
  <sheetFormatPr defaultRowHeight="12.75" x14ac:dyDescent="0.2"/>
  <cols>
    <col min="1" max="1" width="4.42578125" style="44" customWidth="1"/>
    <col min="2" max="2" width="8.140625" customWidth="1"/>
    <col min="3" max="3" width="21.5703125" style="41" customWidth="1"/>
    <col min="4" max="4" width="35.140625" customWidth="1"/>
    <col min="5" max="5" width="10.140625" bestFit="1" customWidth="1"/>
    <col min="6" max="6" width="7.140625" customWidth="1"/>
    <col min="7" max="7" width="12.7109375" customWidth="1"/>
    <col min="8" max="8" width="8.5703125" customWidth="1"/>
    <col min="9" max="9" width="9" customWidth="1"/>
    <col min="14" max="14" width="10.7109375" customWidth="1"/>
  </cols>
  <sheetData>
    <row r="1" spans="1:14" ht="15" x14ac:dyDescent="0.25">
      <c r="A1" s="312" t="s">
        <v>0</v>
      </c>
      <c r="B1" s="312"/>
      <c r="C1" s="312"/>
      <c r="D1" s="312"/>
      <c r="E1" s="312"/>
      <c r="F1" s="312"/>
      <c r="G1" s="312"/>
      <c r="H1" s="312"/>
      <c r="I1" s="312"/>
    </row>
    <row r="2" spans="1:14" x14ac:dyDescent="0.2">
      <c r="D2" s="1" t="s">
        <v>1</v>
      </c>
      <c r="F2" s="1"/>
      <c r="G2" s="6"/>
    </row>
    <row r="3" spans="1:14" x14ac:dyDescent="0.2">
      <c r="C3" s="42"/>
    </row>
    <row r="4" spans="1:14" x14ac:dyDescent="0.2">
      <c r="A4" s="44" t="s">
        <v>2</v>
      </c>
      <c r="C4" s="42" t="s">
        <v>3</v>
      </c>
      <c r="D4" t="s">
        <v>4</v>
      </c>
    </row>
    <row r="5" spans="1:14" x14ac:dyDescent="0.2">
      <c r="A5" s="44" t="s">
        <v>5</v>
      </c>
      <c r="C5" s="42" t="s">
        <v>6</v>
      </c>
      <c r="D5" t="s">
        <v>7</v>
      </c>
    </row>
    <row r="6" spans="1:14" ht="25.5" x14ac:dyDescent="0.2">
      <c r="A6" s="44" t="s">
        <v>8</v>
      </c>
      <c r="C6" s="42" t="s">
        <v>9</v>
      </c>
      <c r="D6" s="3" t="s">
        <v>32</v>
      </c>
    </row>
    <row r="7" spans="1:14" x14ac:dyDescent="0.2">
      <c r="A7" s="44" t="s">
        <v>10</v>
      </c>
      <c r="C7" s="42" t="s">
        <v>19</v>
      </c>
      <c r="D7" s="6" t="s">
        <v>78</v>
      </c>
      <c r="E7" s="4"/>
    </row>
    <row r="9" spans="1:14" ht="48.75" customHeight="1" x14ac:dyDescent="0.2">
      <c r="A9" s="318" t="s">
        <v>20</v>
      </c>
      <c r="B9" s="318"/>
      <c r="C9" s="318"/>
      <c r="D9" s="318"/>
      <c r="E9" s="318"/>
      <c r="F9" s="318"/>
      <c r="G9" s="318"/>
      <c r="H9" s="318"/>
      <c r="I9" s="318"/>
    </row>
    <row r="11" spans="1:14" x14ac:dyDescent="0.2">
      <c r="A11" s="314" t="s">
        <v>11</v>
      </c>
      <c r="B11" s="314" t="s">
        <v>21</v>
      </c>
      <c r="C11" s="319" t="s">
        <v>12</v>
      </c>
      <c r="D11" s="314" t="s">
        <v>13</v>
      </c>
      <c r="E11" s="314" t="s">
        <v>14</v>
      </c>
      <c r="F11" s="314"/>
      <c r="G11" s="314" t="s">
        <v>15</v>
      </c>
      <c r="H11" s="315" t="s">
        <v>22</v>
      </c>
      <c r="I11" s="316"/>
    </row>
    <row r="12" spans="1:14" x14ac:dyDescent="0.2">
      <c r="A12" s="314"/>
      <c r="B12" s="314"/>
      <c r="C12" s="319"/>
      <c r="D12" s="314"/>
      <c r="E12" s="46" t="s">
        <v>16</v>
      </c>
      <c r="F12" s="46" t="s">
        <v>17</v>
      </c>
      <c r="G12" s="314"/>
      <c r="H12" s="46" t="s">
        <v>23</v>
      </c>
      <c r="I12" s="46" t="s">
        <v>24</v>
      </c>
    </row>
    <row r="13" spans="1:14" ht="102" x14ac:dyDescent="0.2">
      <c r="A13" s="47">
        <v>1</v>
      </c>
      <c r="B13" s="47">
        <v>525115</v>
      </c>
      <c r="C13" s="21" t="s">
        <v>81</v>
      </c>
      <c r="D13" s="28" t="s">
        <v>99</v>
      </c>
      <c r="E13" s="49">
        <v>44137</v>
      </c>
      <c r="F13" s="50">
        <v>1</v>
      </c>
      <c r="G13" s="40">
        <v>250000</v>
      </c>
      <c r="H13" s="51"/>
      <c r="I13" s="51"/>
      <c r="N13" s="35"/>
    </row>
    <row r="14" spans="1:14" ht="102" x14ac:dyDescent="0.2">
      <c r="A14" s="47">
        <v>2</v>
      </c>
      <c r="B14" s="47">
        <v>525115</v>
      </c>
      <c r="C14" s="21" t="s">
        <v>92</v>
      </c>
      <c r="D14" s="28" t="s">
        <v>100</v>
      </c>
      <c r="E14" s="49">
        <v>44137</v>
      </c>
      <c r="F14" s="50">
        <v>2</v>
      </c>
      <c r="G14" s="40">
        <v>250000</v>
      </c>
      <c r="H14" s="51"/>
      <c r="I14" s="51"/>
      <c r="N14" s="35"/>
    </row>
    <row r="15" spans="1:14" ht="102" x14ac:dyDescent="0.2">
      <c r="A15" s="47">
        <v>3</v>
      </c>
      <c r="B15" s="47">
        <v>525115</v>
      </c>
      <c r="C15" s="21" t="s">
        <v>82</v>
      </c>
      <c r="D15" s="28" t="s">
        <v>101</v>
      </c>
      <c r="E15" s="49">
        <v>44137</v>
      </c>
      <c r="F15" s="50">
        <v>3</v>
      </c>
      <c r="G15" s="40">
        <v>250000</v>
      </c>
      <c r="H15" s="51"/>
      <c r="I15" s="51"/>
      <c r="N15" s="35"/>
    </row>
    <row r="16" spans="1:14" ht="89.25" x14ac:dyDescent="0.2">
      <c r="A16" s="47">
        <v>4</v>
      </c>
      <c r="B16" s="47">
        <v>525115</v>
      </c>
      <c r="C16" s="21" t="s">
        <v>79</v>
      </c>
      <c r="D16" s="28" t="s">
        <v>102</v>
      </c>
      <c r="E16" s="49">
        <v>44137</v>
      </c>
      <c r="F16" s="50">
        <v>4</v>
      </c>
      <c r="G16" s="40">
        <v>250000</v>
      </c>
      <c r="H16" s="51"/>
      <c r="I16" s="51"/>
      <c r="N16" s="35"/>
    </row>
    <row r="17" spans="1:14" ht="89.25" x14ac:dyDescent="0.2">
      <c r="A17" s="47">
        <v>5</v>
      </c>
      <c r="B17" s="47">
        <v>525115</v>
      </c>
      <c r="C17" s="21" t="s">
        <v>103</v>
      </c>
      <c r="D17" s="28" t="s">
        <v>104</v>
      </c>
      <c r="E17" s="49">
        <v>44137</v>
      </c>
      <c r="F17" s="50">
        <v>5</v>
      </c>
      <c r="G17" s="40">
        <v>250000</v>
      </c>
      <c r="H17" s="51"/>
      <c r="I17" s="51"/>
      <c r="N17" s="35"/>
    </row>
    <row r="18" spans="1:14" ht="102" x14ac:dyDescent="0.2">
      <c r="A18" s="47">
        <v>6</v>
      </c>
      <c r="B18" s="47">
        <v>525115</v>
      </c>
      <c r="C18" s="21" t="s">
        <v>87</v>
      </c>
      <c r="D18" s="21" t="s">
        <v>105</v>
      </c>
      <c r="E18" s="49">
        <v>44137</v>
      </c>
      <c r="F18" s="50">
        <v>6</v>
      </c>
      <c r="G18" s="40">
        <v>250000</v>
      </c>
      <c r="H18" s="51"/>
      <c r="I18" s="51"/>
      <c r="N18" s="35"/>
    </row>
    <row r="19" spans="1:14" ht="102" x14ac:dyDescent="0.2">
      <c r="A19" s="47">
        <v>7</v>
      </c>
      <c r="B19" s="47">
        <v>525115</v>
      </c>
      <c r="C19" s="21" t="s">
        <v>88</v>
      </c>
      <c r="D19" s="21" t="s">
        <v>106</v>
      </c>
      <c r="E19" s="49">
        <v>44137</v>
      </c>
      <c r="F19" s="50">
        <v>7</v>
      </c>
      <c r="G19" s="40">
        <v>250000</v>
      </c>
      <c r="H19" s="51"/>
      <c r="I19" s="51"/>
      <c r="N19" s="35"/>
    </row>
    <row r="20" spans="1:14" ht="102" x14ac:dyDescent="0.2">
      <c r="A20" s="47">
        <v>8</v>
      </c>
      <c r="B20" s="47">
        <v>525115</v>
      </c>
      <c r="C20" s="21" t="s">
        <v>89</v>
      </c>
      <c r="D20" s="21" t="s">
        <v>107</v>
      </c>
      <c r="E20" s="49">
        <v>44137</v>
      </c>
      <c r="F20" s="50">
        <v>8</v>
      </c>
      <c r="G20" s="40">
        <v>250000</v>
      </c>
      <c r="H20" s="51"/>
      <c r="I20" s="51"/>
      <c r="N20" s="35"/>
    </row>
    <row r="21" spans="1:14" ht="102" x14ac:dyDescent="0.2">
      <c r="A21" s="47">
        <v>9</v>
      </c>
      <c r="B21" s="47">
        <v>525115</v>
      </c>
      <c r="C21" s="21" t="s">
        <v>90</v>
      </c>
      <c r="D21" s="21" t="s">
        <v>108</v>
      </c>
      <c r="E21" s="49">
        <v>44137</v>
      </c>
      <c r="F21" s="50">
        <v>9</v>
      </c>
      <c r="G21" s="40">
        <v>250000</v>
      </c>
      <c r="H21" s="51"/>
      <c r="I21" s="51"/>
      <c r="N21" s="35"/>
    </row>
    <row r="22" spans="1:14" ht="102" x14ac:dyDescent="0.2">
      <c r="A22" s="47">
        <v>10</v>
      </c>
      <c r="B22" s="47">
        <v>525115</v>
      </c>
      <c r="C22" s="21" t="s">
        <v>91</v>
      </c>
      <c r="D22" s="21" t="s">
        <v>109</v>
      </c>
      <c r="E22" s="49">
        <v>44137</v>
      </c>
      <c r="F22" s="50">
        <v>10</v>
      </c>
      <c r="G22" s="40">
        <v>250000</v>
      </c>
      <c r="H22" s="51"/>
      <c r="I22" s="51"/>
      <c r="N22" s="35"/>
    </row>
    <row r="23" spans="1:14" ht="102" x14ac:dyDescent="0.2">
      <c r="A23" s="47">
        <v>11</v>
      </c>
      <c r="B23" s="47">
        <v>525115</v>
      </c>
      <c r="C23" s="21" t="s">
        <v>94</v>
      </c>
      <c r="D23" s="21" t="s">
        <v>110</v>
      </c>
      <c r="E23" s="49">
        <v>44137</v>
      </c>
      <c r="F23" s="50">
        <v>11</v>
      </c>
      <c r="G23" s="40">
        <v>250000</v>
      </c>
      <c r="H23" s="51"/>
      <c r="I23" s="51"/>
      <c r="N23" s="35"/>
    </row>
    <row r="24" spans="1:14" ht="102" x14ac:dyDescent="0.2">
      <c r="A24" s="47">
        <v>12</v>
      </c>
      <c r="B24" s="47">
        <v>525115</v>
      </c>
      <c r="C24" s="21" t="s">
        <v>95</v>
      </c>
      <c r="D24" s="21" t="s">
        <v>111</v>
      </c>
      <c r="E24" s="49">
        <v>44137</v>
      </c>
      <c r="F24" s="50">
        <v>12</v>
      </c>
      <c r="G24" s="40">
        <v>250000</v>
      </c>
      <c r="H24" s="51"/>
      <c r="I24" s="51"/>
      <c r="N24" s="35"/>
    </row>
    <row r="25" spans="1:14" ht="102" x14ac:dyDescent="0.2">
      <c r="A25" s="47">
        <v>13</v>
      </c>
      <c r="B25" s="47">
        <v>525115</v>
      </c>
      <c r="C25" s="21" t="s">
        <v>96</v>
      </c>
      <c r="D25" s="21" t="s">
        <v>112</v>
      </c>
      <c r="E25" s="49">
        <v>44137</v>
      </c>
      <c r="F25" s="50">
        <v>13</v>
      </c>
      <c r="G25" s="40">
        <v>250000</v>
      </c>
      <c r="H25" s="51"/>
      <c r="I25" s="51"/>
      <c r="N25" s="35"/>
    </row>
    <row r="26" spans="1:14" ht="102" x14ac:dyDescent="0.2">
      <c r="A26" s="47">
        <v>14</v>
      </c>
      <c r="B26" s="47">
        <v>525115</v>
      </c>
      <c r="C26" s="21" t="s">
        <v>97</v>
      </c>
      <c r="D26" s="21" t="s">
        <v>113</v>
      </c>
      <c r="E26" s="49">
        <v>44137</v>
      </c>
      <c r="F26" s="50">
        <v>14</v>
      </c>
      <c r="G26" s="40">
        <v>250000</v>
      </c>
      <c r="H26" s="51"/>
      <c r="I26" s="51"/>
      <c r="N26" s="35"/>
    </row>
    <row r="27" spans="1:14" ht="102" x14ac:dyDescent="0.2">
      <c r="A27" s="47">
        <v>15</v>
      </c>
      <c r="B27" s="47">
        <v>525115</v>
      </c>
      <c r="C27" s="21" t="s">
        <v>98</v>
      </c>
      <c r="D27" s="21" t="s">
        <v>114</v>
      </c>
      <c r="E27" s="49">
        <v>44137</v>
      </c>
      <c r="F27" s="50">
        <v>15</v>
      </c>
      <c r="G27" s="40">
        <v>250000</v>
      </c>
      <c r="H27" s="51"/>
      <c r="I27" s="51"/>
      <c r="N27" s="35"/>
    </row>
    <row r="28" spans="1:14" ht="102" x14ac:dyDescent="0.2">
      <c r="A28" s="47">
        <v>16</v>
      </c>
      <c r="B28" s="47">
        <v>525115</v>
      </c>
      <c r="C28" s="21" t="s">
        <v>81</v>
      </c>
      <c r="D28" s="21" t="s">
        <v>115</v>
      </c>
      <c r="E28" s="49">
        <v>44138</v>
      </c>
      <c r="F28" s="50">
        <v>16</v>
      </c>
      <c r="G28" s="40">
        <v>250000</v>
      </c>
      <c r="H28" s="20"/>
      <c r="I28" s="46"/>
      <c r="N28" s="35"/>
    </row>
    <row r="29" spans="1:14" ht="102" x14ac:dyDescent="0.2">
      <c r="A29" s="47">
        <v>17</v>
      </c>
      <c r="B29" s="47">
        <v>525115</v>
      </c>
      <c r="C29" s="21" t="s">
        <v>92</v>
      </c>
      <c r="D29" s="21" t="s">
        <v>116</v>
      </c>
      <c r="E29" s="49">
        <v>44138</v>
      </c>
      <c r="F29" s="50">
        <v>17</v>
      </c>
      <c r="G29" s="40">
        <v>250000</v>
      </c>
      <c r="H29" s="20"/>
      <c r="I29" s="46"/>
      <c r="N29" s="35"/>
    </row>
    <row r="30" spans="1:14" ht="102" x14ac:dyDescent="0.2">
      <c r="A30" s="47">
        <v>18</v>
      </c>
      <c r="B30" s="47">
        <v>525115</v>
      </c>
      <c r="C30" s="21" t="s">
        <v>82</v>
      </c>
      <c r="D30" s="21" t="s">
        <v>117</v>
      </c>
      <c r="E30" s="49">
        <v>44138</v>
      </c>
      <c r="F30" s="50">
        <v>18</v>
      </c>
      <c r="G30" s="40">
        <v>250000</v>
      </c>
      <c r="H30" s="20"/>
      <c r="I30" s="46"/>
      <c r="N30" s="35"/>
    </row>
    <row r="31" spans="1:14" ht="102" x14ac:dyDescent="0.2">
      <c r="A31" s="47">
        <v>19</v>
      </c>
      <c r="B31" s="47">
        <v>525115</v>
      </c>
      <c r="C31" s="21" t="s">
        <v>120</v>
      </c>
      <c r="D31" s="21" t="s">
        <v>118</v>
      </c>
      <c r="E31" s="49">
        <v>44138</v>
      </c>
      <c r="F31" s="50">
        <v>19</v>
      </c>
      <c r="G31" s="40">
        <v>250000</v>
      </c>
      <c r="H31" s="20"/>
      <c r="I31" s="46"/>
      <c r="N31" s="35"/>
    </row>
    <row r="32" spans="1:14" ht="102" x14ac:dyDescent="0.2">
      <c r="A32" s="47">
        <v>20</v>
      </c>
      <c r="B32" s="47">
        <v>525115</v>
      </c>
      <c r="C32" s="21" t="s">
        <v>80</v>
      </c>
      <c r="D32" s="21" t="s">
        <v>119</v>
      </c>
      <c r="E32" s="49">
        <v>44138</v>
      </c>
      <c r="F32" s="50">
        <v>20</v>
      </c>
      <c r="G32" s="40">
        <v>250000</v>
      </c>
      <c r="H32" s="20"/>
      <c r="I32" s="46"/>
      <c r="N32" s="35"/>
    </row>
    <row r="33" spans="1:14" ht="102" x14ac:dyDescent="0.2">
      <c r="A33" s="47">
        <v>21</v>
      </c>
      <c r="B33" s="47">
        <v>525115</v>
      </c>
      <c r="C33" s="21" t="s">
        <v>93</v>
      </c>
      <c r="D33" s="21" t="s">
        <v>121</v>
      </c>
      <c r="E33" s="49">
        <v>44137</v>
      </c>
      <c r="F33" s="50">
        <v>21</v>
      </c>
      <c r="G33" s="40">
        <v>250000</v>
      </c>
      <c r="H33" s="20"/>
      <c r="I33" s="46"/>
      <c r="N33" s="35"/>
    </row>
    <row r="34" spans="1:14" ht="105" customHeight="1" x14ac:dyDescent="0.2">
      <c r="A34" s="47">
        <v>22</v>
      </c>
      <c r="B34" s="47">
        <v>525115</v>
      </c>
      <c r="C34" s="21" t="s">
        <v>83</v>
      </c>
      <c r="D34" s="21" t="s">
        <v>122</v>
      </c>
      <c r="E34" s="49">
        <v>44137</v>
      </c>
      <c r="F34" s="50">
        <v>22</v>
      </c>
      <c r="G34" s="40">
        <v>250000</v>
      </c>
      <c r="H34" s="20"/>
      <c r="I34" s="46"/>
      <c r="N34" s="35"/>
    </row>
    <row r="35" spans="1:14" ht="92.25" customHeight="1" x14ac:dyDescent="0.2">
      <c r="A35" s="47">
        <v>23</v>
      </c>
      <c r="B35" s="47">
        <v>525115</v>
      </c>
      <c r="C35" s="21" t="s">
        <v>84</v>
      </c>
      <c r="D35" s="21" t="s">
        <v>123</v>
      </c>
      <c r="E35" s="49">
        <v>44137</v>
      </c>
      <c r="F35" s="50">
        <v>23</v>
      </c>
      <c r="G35" s="40">
        <v>250000</v>
      </c>
      <c r="H35" s="20"/>
      <c r="I35" s="46"/>
      <c r="N35" s="35"/>
    </row>
    <row r="36" spans="1:14" ht="102" x14ac:dyDescent="0.2">
      <c r="A36" s="47">
        <v>24</v>
      </c>
      <c r="B36" s="47">
        <v>525115</v>
      </c>
      <c r="C36" s="21" t="s">
        <v>85</v>
      </c>
      <c r="D36" s="21" t="s">
        <v>124</v>
      </c>
      <c r="E36" s="49">
        <v>44137</v>
      </c>
      <c r="F36" s="50">
        <v>24</v>
      </c>
      <c r="G36" s="40">
        <v>250000</v>
      </c>
      <c r="H36" s="20"/>
      <c r="I36" s="46"/>
      <c r="N36" s="35"/>
    </row>
    <row r="37" spans="1:14" ht="102" x14ac:dyDescent="0.2">
      <c r="A37" s="47">
        <v>25</v>
      </c>
      <c r="B37" s="47">
        <v>525115</v>
      </c>
      <c r="C37" s="21" t="s">
        <v>86</v>
      </c>
      <c r="D37" s="21" t="s">
        <v>125</v>
      </c>
      <c r="E37" s="49">
        <v>44137</v>
      </c>
      <c r="F37" s="50">
        <v>25</v>
      </c>
      <c r="G37" s="40">
        <v>250000</v>
      </c>
      <c r="H37" s="20"/>
      <c r="I37" s="46"/>
      <c r="N37" s="35"/>
    </row>
    <row r="38" spans="1:14" ht="102" x14ac:dyDescent="0.2">
      <c r="A38" s="47">
        <v>26</v>
      </c>
      <c r="B38" s="47">
        <v>525115</v>
      </c>
      <c r="C38" s="21" t="s">
        <v>94</v>
      </c>
      <c r="D38" s="21" t="s">
        <v>126</v>
      </c>
      <c r="E38" s="49">
        <v>44138</v>
      </c>
      <c r="F38" s="50">
        <v>26</v>
      </c>
      <c r="G38" s="40">
        <v>250000</v>
      </c>
      <c r="H38" s="20"/>
      <c r="I38" s="46"/>
      <c r="N38" s="35"/>
    </row>
    <row r="39" spans="1:14" ht="102" x14ac:dyDescent="0.2">
      <c r="A39" s="47">
        <v>27</v>
      </c>
      <c r="B39" s="47">
        <v>525115</v>
      </c>
      <c r="C39" s="21" t="s">
        <v>95</v>
      </c>
      <c r="D39" s="21" t="s">
        <v>127</v>
      </c>
      <c r="E39" s="49">
        <v>44138</v>
      </c>
      <c r="F39" s="50">
        <v>27</v>
      </c>
      <c r="G39" s="40">
        <v>250000</v>
      </c>
      <c r="H39" s="20"/>
      <c r="I39" s="46"/>
      <c r="N39" s="35"/>
    </row>
    <row r="40" spans="1:14" ht="102" x14ac:dyDescent="0.2">
      <c r="A40" s="47">
        <v>28</v>
      </c>
      <c r="B40" s="47">
        <v>525115</v>
      </c>
      <c r="C40" s="21" t="s">
        <v>96</v>
      </c>
      <c r="D40" s="21" t="s">
        <v>128</v>
      </c>
      <c r="E40" s="49">
        <v>44138</v>
      </c>
      <c r="F40" s="50">
        <v>28</v>
      </c>
      <c r="G40" s="40">
        <v>250000</v>
      </c>
      <c r="H40" s="20"/>
      <c r="I40" s="46"/>
      <c r="N40" s="35"/>
    </row>
    <row r="41" spans="1:14" ht="102" x14ac:dyDescent="0.2">
      <c r="A41" s="47">
        <v>29</v>
      </c>
      <c r="B41" s="47">
        <v>525115</v>
      </c>
      <c r="C41" s="21" t="s">
        <v>97</v>
      </c>
      <c r="D41" s="21" t="s">
        <v>129</v>
      </c>
      <c r="E41" s="49">
        <v>44138</v>
      </c>
      <c r="F41" s="50">
        <v>29</v>
      </c>
      <c r="G41" s="40">
        <v>250000</v>
      </c>
      <c r="H41" s="20"/>
      <c r="I41" s="46"/>
      <c r="N41" s="35"/>
    </row>
    <row r="42" spans="1:14" ht="89.25" x14ac:dyDescent="0.2">
      <c r="A42" s="47">
        <v>30</v>
      </c>
      <c r="B42" s="47">
        <v>525115</v>
      </c>
      <c r="C42" s="21" t="s">
        <v>98</v>
      </c>
      <c r="D42" s="21" t="s">
        <v>130</v>
      </c>
      <c r="E42" s="49">
        <v>44138</v>
      </c>
      <c r="F42" s="50">
        <v>30</v>
      </c>
      <c r="G42" s="40">
        <v>250000</v>
      </c>
      <c r="H42" s="20"/>
      <c r="I42" s="46"/>
      <c r="N42" s="35"/>
    </row>
    <row r="43" spans="1:14" ht="102" x14ac:dyDescent="0.2">
      <c r="A43" s="47">
        <v>31</v>
      </c>
      <c r="B43" s="47">
        <v>525115</v>
      </c>
      <c r="C43" s="21" t="s">
        <v>81</v>
      </c>
      <c r="D43" s="21" t="s">
        <v>131</v>
      </c>
      <c r="E43" s="49">
        <v>44152</v>
      </c>
      <c r="F43" s="50">
        <v>31</v>
      </c>
      <c r="G43" s="40">
        <v>250000</v>
      </c>
      <c r="H43" s="20"/>
      <c r="I43" s="46"/>
      <c r="N43" s="35"/>
    </row>
    <row r="44" spans="1:14" ht="93.75" customHeight="1" x14ac:dyDescent="0.2">
      <c r="A44" s="47">
        <v>32</v>
      </c>
      <c r="B44" s="47">
        <v>525115</v>
      </c>
      <c r="C44" s="21" t="s">
        <v>92</v>
      </c>
      <c r="D44" s="21" t="s">
        <v>132</v>
      </c>
      <c r="E44" s="49">
        <v>44152</v>
      </c>
      <c r="F44" s="50">
        <v>32</v>
      </c>
      <c r="G44" s="40">
        <v>250000</v>
      </c>
      <c r="H44" s="20"/>
      <c r="I44" s="46"/>
      <c r="N44" s="35"/>
    </row>
    <row r="45" spans="1:14" ht="102" x14ac:dyDescent="0.2">
      <c r="A45" s="47">
        <v>33</v>
      </c>
      <c r="B45" s="47">
        <v>525115</v>
      </c>
      <c r="C45" s="21" t="s">
        <v>82</v>
      </c>
      <c r="D45" s="21" t="s">
        <v>133</v>
      </c>
      <c r="E45" s="49">
        <v>44152</v>
      </c>
      <c r="F45" s="50">
        <v>33</v>
      </c>
      <c r="G45" s="40">
        <v>250000</v>
      </c>
      <c r="H45" s="20"/>
      <c r="I45" s="46"/>
      <c r="N45" s="35"/>
    </row>
    <row r="46" spans="1:14" ht="102" x14ac:dyDescent="0.2">
      <c r="A46" s="47">
        <v>34</v>
      </c>
      <c r="B46" s="47">
        <v>525115</v>
      </c>
      <c r="C46" s="21" t="s">
        <v>120</v>
      </c>
      <c r="D46" s="21" t="s">
        <v>134</v>
      </c>
      <c r="E46" s="49">
        <v>44152</v>
      </c>
      <c r="F46" s="50">
        <v>34</v>
      </c>
      <c r="G46" s="40">
        <v>250000</v>
      </c>
      <c r="H46" s="20"/>
      <c r="I46" s="46"/>
      <c r="N46" s="35"/>
    </row>
    <row r="47" spans="1:14" ht="89.25" x14ac:dyDescent="0.2">
      <c r="A47" s="47">
        <v>35</v>
      </c>
      <c r="B47" s="47">
        <v>525115</v>
      </c>
      <c r="C47" s="21" t="s">
        <v>80</v>
      </c>
      <c r="D47" s="21" t="s">
        <v>135</v>
      </c>
      <c r="E47" s="49">
        <v>44152</v>
      </c>
      <c r="F47" s="50">
        <v>35</v>
      </c>
      <c r="G47" s="40">
        <v>250000</v>
      </c>
      <c r="H47" s="20"/>
      <c r="I47" s="46"/>
      <c r="N47" s="35"/>
    </row>
    <row r="48" spans="1:14" ht="102" x14ac:dyDescent="0.2">
      <c r="A48" s="47">
        <v>36</v>
      </c>
      <c r="B48" s="47">
        <v>525115</v>
      </c>
      <c r="C48" s="21" t="s">
        <v>93</v>
      </c>
      <c r="D48" s="21" t="s">
        <v>136</v>
      </c>
      <c r="E48" s="49">
        <v>44151</v>
      </c>
      <c r="F48" s="50">
        <v>36</v>
      </c>
      <c r="G48" s="40">
        <v>250000</v>
      </c>
      <c r="H48" s="20"/>
      <c r="I48" s="46"/>
      <c r="N48" s="35"/>
    </row>
    <row r="49" spans="1:14" ht="102" x14ac:dyDescent="0.2">
      <c r="A49" s="47">
        <v>37</v>
      </c>
      <c r="B49" s="47">
        <v>525115</v>
      </c>
      <c r="C49" s="21" t="s">
        <v>83</v>
      </c>
      <c r="D49" s="21" t="s">
        <v>137</v>
      </c>
      <c r="E49" s="49">
        <v>44151</v>
      </c>
      <c r="F49" s="50">
        <v>37</v>
      </c>
      <c r="G49" s="40">
        <v>250000</v>
      </c>
      <c r="H49" s="20"/>
      <c r="I49" s="46"/>
      <c r="N49" s="35"/>
    </row>
    <row r="50" spans="1:14" ht="89.25" x14ac:dyDescent="0.2">
      <c r="A50" s="47">
        <v>38</v>
      </c>
      <c r="B50" s="47">
        <v>525115</v>
      </c>
      <c r="C50" s="21" t="s">
        <v>84</v>
      </c>
      <c r="D50" s="21" t="s">
        <v>138</v>
      </c>
      <c r="E50" s="49">
        <v>44151</v>
      </c>
      <c r="F50" s="50">
        <v>38</v>
      </c>
      <c r="G50" s="40">
        <v>250000</v>
      </c>
      <c r="H50" s="20"/>
      <c r="I50" s="46"/>
      <c r="N50" s="35"/>
    </row>
    <row r="51" spans="1:14" ht="102" x14ac:dyDescent="0.2">
      <c r="A51" s="47">
        <v>39</v>
      </c>
      <c r="B51" s="47">
        <v>525115</v>
      </c>
      <c r="C51" s="21" t="s">
        <v>85</v>
      </c>
      <c r="D51" s="21" t="s">
        <v>139</v>
      </c>
      <c r="E51" s="49">
        <v>44151</v>
      </c>
      <c r="F51" s="50">
        <v>39</v>
      </c>
      <c r="G51" s="40">
        <v>250000</v>
      </c>
      <c r="H51" s="20"/>
      <c r="I51" s="46"/>
      <c r="N51" s="35"/>
    </row>
    <row r="52" spans="1:14" ht="102" x14ac:dyDescent="0.2">
      <c r="A52" s="47">
        <v>40</v>
      </c>
      <c r="B52" s="47">
        <v>525115</v>
      </c>
      <c r="C52" s="21" t="s">
        <v>86</v>
      </c>
      <c r="D52" s="21" t="s">
        <v>140</v>
      </c>
      <c r="E52" s="49">
        <v>44151</v>
      </c>
      <c r="F52" s="50">
        <v>40</v>
      </c>
      <c r="G52" s="40">
        <v>250000</v>
      </c>
      <c r="H52" s="20"/>
      <c r="I52" s="46"/>
      <c r="N52" s="35"/>
    </row>
    <row r="53" spans="1:14" ht="102" x14ac:dyDescent="0.2">
      <c r="A53" s="47">
        <v>41</v>
      </c>
      <c r="B53" s="47">
        <v>525115</v>
      </c>
      <c r="C53" s="21" t="s">
        <v>94</v>
      </c>
      <c r="D53" s="21" t="s">
        <v>141</v>
      </c>
      <c r="E53" s="49">
        <v>44151</v>
      </c>
      <c r="F53" s="50">
        <v>41</v>
      </c>
      <c r="G53" s="40">
        <v>250000</v>
      </c>
      <c r="H53" s="20"/>
      <c r="I53" s="46"/>
      <c r="N53" s="35"/>
    </row>
    <row r="54" spans="1:14" ht="114.75" x14ac:dyDescent="0.2">
      <c r="A54" s="47">
        <v>42</v>
      </c>
      <c r="B54" s="47">
        <v>525115</v>
      </c>
      <c r="C54" s="21" t="s">
        <v>95</v>
      </c>
      <c r="D54" s="21" t="s">
        <v>142</v>
      </c>
      <c r="E54" s="49">
        <v>44151</v>
      </c>
      <c r="F54" s="50">
        <v>42</v>
      </c>
      <c r="G54" s="40">
        <v>250000</v>
      </c>
      <c r="H54" s="20"/>
      <c r="I54" s="46"/>
      <c r="N54" s="35"/>
    </row>
    <row r="55" spans="1:14" ht="102" x14ac:dyDescent="0.2">
      <c r="A55" s="47">
        <v>43</v>
      </c>
      <c r="B55" s="47">
        <v>525115</v>
      </c>
      <c r="C55" s="21" t="s">
        <v>96</v>
      </c>
      <c r="D55" s="21" t="s">
        <v>144</v>
      </c>
      <c r="E55" s="49">
        <v>44151</v>
      </c>
      <c r="F55" s="50">
        <v>43</v>
      </c>
      <c r="G55" s="40">
        <v>250000</v>
      </c>
      <c r="H55" s="20"/>
      <c r="I55" s="46"/>
      <c r="N55" s="35"/>
    </row>
    <row r="56" spans="1:14" ht="102" x14ac:dyDescent="0.2">
      <c r="A56" s="47">
        <v>44</v>
      </c>
      <c r="B56" s="47">
        <v>525115</v>
      </c>
      <c r="C56" s="21" t="s">
        <v>97</v>
      </c>
      <c r="D56" s="21" t="s">
        <v>145</v>
      </c>
      <c r="E56" s="49">
        <v>44151</v>
      </c>
      <c r="F56" s="50">
        <v>44</v>
      </c>
      <c r="G56" s="40">
        <v>250000</v>
      </c>
      <c r="H56" s="20"/>
      <c r="I56" s="46"/>
      <c r="N56" s="35"/>
    </row>
    <row r="57" spans="1:14" ht="102" x14ac:dyDescent="0.2">
      <c r="A57" s="47">
        <v>45</v>
      </c>
      <c r="B57" s="47">
        <v>525115</v>
      </c>
      <c r="C57" s="21" t="s">
        <v>98</v>
      </c>
      <c r="D57" s="21" t="s">
        <v>143</v>
      </c>
      <c r="E57" s="49">
        <v>44151</v>
      </c>
      <c r="F57" s="50">
        <v>45</v>
      </c>
      <c r="G57" s="40">
        <v>250000</v>
      </c>
      <c r="H57" s="20"/>
      <c r="I57" s="46"/>
      <c r="N57" s="35"/>
    </row>
    <row r="58" spans="1:14" ht="102" x14ac:dyDescent="0.2">
      <c r="A58" s="47">
        <v>46</v>
      </c>
      <c r="B58" s="47">
        <v>525115</v>
      </c>
      <c r="C58" s="21" t="s">
        <v>87</v>
      </c>
      <c r="D58" s="21" t="s">
        <v>146</v>
      </c>
      <c r="E58" s="49">
        <v>44151</v>
      </c>
      <c r="F58" s="50">
        <v>46</v>
      </c>
      <c r="G58" s="40">
        <v>250000</v>
      </c>
      <c r="H58" s="20"/>
      <c r="I58" s="46"/>
      <c r="N58" s="35"/>
    </row>
    <row r="59" spans="1:14" ht="102" x14ac:dyDescent="0.2">
      <c r="A59" s="47">
        <v>47</v>
      </c>
      <c r="B59" s="47">
        <v>525115</v>
      </c>
      <c r="C59" s="21" t="s">
        <v>88</v>
      </c>
      <c r="D59" s="21" t="s">
        <v>147</v>
      </c>
      <c r="E59" s="49">
        <v>44151</v>
      </c>
      <c r="F59" s="50">
        <v>47</v>
      </c>
      <c r="G59" s="40">
        <v>250000</v>
      </c>
      <c r="H59" s="20"/>
      <c r="I59" s="46"/>
      <c r="N59" s="35"/>
    </row>
    <row r="60" spans="1:14" ht="102" x14ac:dyDescent="0.2">
      <c r="A60" s="47">
        <v>48</v>
      </c>
      <c r="B60" s="47">
        <v>525115</v>
      </c>
      <c r="C60" s="21" t="s">
        <v>89</v>
      </c>
      <c r="D60" s="21" t="s">
        <v>148</v>
      </c>
      <c r="E60" s="49">
        <v>44151</v>
      </c>
      <c r="F60" s="50">
        <v>48</v>
      </c>
      <c r="G60" s="40">
        <v>250000</v>
      </c>
      <c r="H60" s="20"/>
      <c r="I60" s="46"/>
      <c r="N60" s="35"/>
    </row>
    <row r="61" spans="1:14" ht="102" x14ac:dyDescent="0.2">
      <c r="A61" s="47">
        <v>49</v>
      </c>
      <c r="B61" s="47">
        <v>525115</v>
      </c>
      <c r="C61" s="21" t="s">
        <v>90</v>
      </c>
      <c r="D61" s="21" t="s">
        <v>149</v>
      </c>
      <c r="E61" s="49">
        <v>44151</v>
      </c>
      <c r="F61" s="50">
        <v>49</v>
      </c>
      <c r="G61" s="40">
        <v>250000</v>
      </c>
      <c r="H61" s="20"/>
      <c r="I61" s="46"/>
      <c r="N61" s="35"/>
    </row>
    <row r="62" spans="1:14" ht="102" x14ac:dyDescent="0.2">
      <c r="A62" s="47">
        <v>50</v>
      </c>
      <c r="B62" s="47">
        <v>525115</v>
      </c>
      <c r="C62" s="21" t="s">
        <v>91</v>
      </c>
      <c r="D62" s="21" t="s">
        <v>150</v>
      </c>
      <c r="E62" s="49">
        <v>44151</v>
      </c>
      <c r="F62" s="50">
        <v>50</v>
      </c>
      <c r="G62" s="40">
        <v>250000</v>
      </c>
      <c r="H62" s="20"/>
      <c r="I62" s="46"/>
      <c r="N62" s="35"/>
    </row>
    <row r="63" spans="1:14" ht="102" x14ac:dyDescent="0.2">
      <c r="A63" s="47">
        <v>51</v>
      </c>
      <c r="B63" s="47">
        <v>525115</v>
      </c>
      <c r="C63" s="21" t="s">
        <v>81</v>
      </c>
      <c r="D63" s="21" t="s">
        <v>151</v>
      </c>
      <c r="E63" s="49">
        <v>44151</v>
      </c>
      <c r="F63" s="50">
        <v>51</v>
      </c>
      <c r="G63" s="40">
        <v>250000</v>
      </c>
      <c r="H63" s="20"/>
      <c r="I63" s="46"/>
      <c r="N63" s="35"/>
    </row>
    <row r="64" spans="1:14" ht="102" x14ac:dyDescent="0.2">
      <c r="A64" s="47">
        <v>52</v>
      </c>
      <c r="B64" s="47">
        <v>525115</v>
      </c>
      <c r="C64" s="21" t="s">
        <v>92</v>
      </c>
      <c r="D64" s="21" t="s">
        <v>152</v>
      </c>
      <c r="E64" s="49">
        <v>44151</v>
      </c>
      <c r="F64" s="50">
        <v>52</v>
      </c>
      <c r="G64" s="40">
        <v>250000</v>
      </c>
      <c r="H64" s="20"/>
      <c r="I64" s="46"/>
      <c r="N64" s="35"/>
    </row>
    <row r="65" spans="1:14" ht="102" x14ac:dyDescent="0.2">
      <c r="A65" s="47">
        <v>53</v>
      </c>
      <c r="B65" s="47">
        <v>525115</v>
      </c>
      <c r="C65" s="21" t="s">
        <v>82</v>
      </c>
      <c r="D65" s="21" t="s">
        <v>153</v>
      </c>
      <c r="E65" s="49">
        <v>44151</v>
      </c>
      <c r="F65" s="50">
        <v>53</v>
      </c>
      <c r="G65" s="40">
        <v>250000</v>
      </c>
      <c r="H65" s="20"/>
      <c r="I65" s="46"/>
      <c r="N65" s="35"/>
    </row>
    <row r="66" spans="1:14" ht="89.25" x14ac:dyDescent="0.2">
      <c r="A66" s="47">
        <v>54</v>
      </c>
      <c r="B66" s="47">
        <v>525115</v>
      </c>
      <c r="C66" s="21" t="s">
        <v>79</v>
      </c>
      <c r="D66" s="21" t="s">
        <v>154</v>
      </c>
      <c r="E66" s="49">
        <v>44151</v>
      </c>
      <c r="F66" s="50">
        <v>54</v>
      </c>
      <c r="G66" s="40">
        <v>250000</v>
      </c>
      <c r="H66" s="20"/>
      <c r="I66" s="46"/>
      <c r="N66" s="35"/>
    </row>
    <row r="67" spans="1:14" ht="89.25" x14ac:dyDescent="0.2">
      <c r="A67" s="47">
        <v>55</v>
      </c>
      <c r="B67" s="47">
        <v>525115</v>
      </c>
      <c r="C67" s="21" t="s">
        <v>103</v>
      </c>
      <c r="D67" s="21" t="s">
        <v>155</v>
      </c>
      <c r="E67" s="49">
        <v>44151</v>
      </c>
      <c r="F67" s="50">
        <v>55</v>
      </c>
      <c r="G67" s="40">
        <v>250000</v>
      </c>
      <c r="H67" s="20"/>
      <c r="I67" s="46"/>
      <c r="N67" s="35"/>
    </row>
    <row r="68" spans="1:14" ht="102" x14ac:dyDescent="0.2">
      <c r="A68" s="47">
        <v>56</v>
      </c>
      <c r="B68" s="47">
        <v>525115</v>
      </c>
      <c r="C68" s="21" t="s">
        <v>94</v>
      </c>
      <c r="D68" s="21" t="s">
        <v>156</v>
      </c>
      <c r="E68" s="49">
        <v>44152</v>
      </c>
      <c r="F68" s="50">
        <v>56</v>
      </c>
      <c r="G68" s="40">
        <v>250000</v>
      </c>
      <c r="H68" s="20"/>
      <c r="I68" s="46"/>
      <c r="N68" s="35"/>
    </row>
    <row r="69" spans="1:14" ht="127.5" x14ac:dyDescent="0.2">
      <c r="A69" s="47">
        <v>57</v>
      </c>
      <c r="B69" s="47">
        <v>525115</v>
      </c>
      <c r="C69" s="21" t="s">
        <v>95</v>
      </c>
      <c r="D69" s="52" t="s">
        <v>158</v>
      </c>
      <c r="E69" s="49">
        <v>44152</v>
      </c>
      <c r="F69" s="50">
        <v>57</v>
      </c>
      <c r="G69" s="40">
        <v>500000</v>
      </c>
      <c r="H69" s="20"/>
      <c r="I69" s="46"/>
      <c r="N69" s="35"/>
    </row>
    <row r="70" spans="1:14" ht="127.5" x14ac:dyDescent="0.2">
      <c r="A70" s="47">
        <v>58</v>
      </c>
      <c r="B70" s="47">
        <v>525115</v>
      </c>
      <c r="C70" s="21" t="s">
        <v>96</v>
      </c>
      <c r="D70" s="52" t="s">
        <v>159</v>
      </c>
      <c r="E70" s="49">
        <v>44152</v>
      </c>
      <c r="F70" s="50">
        <v>58</v>
      </c>
      <c r="G70" s="40">
        <v>500000</v>
      </c>
      <c r="H70" s="20"/>
      <c r="I70" s="46"/>
      <c r="N70" s="35"/>
    </row>
    <row r="71" spans="1:14" ht="127.5" x14ac:dyDescent="0.2">
      <c r="A71" s="47">
        <v>59</v>
      </c>
      <c r="B71" s="47">
        <v>525115</v>
      </c>
      <c r="C71" s="21" t="s">
        <v>97</v>
      </c>
      <c r="D71" s="52" t="s">
        <v>160</v>
      </c>
      <c r="E71" s="49">
        <v>44152</v>
      </c>
      <c r="F71" s="50">
        <v>59</v>
      </c>
      <c r="G71" s="40">
        <v>500000</v>
      </c>
      <c r="H71" s="20"/>
      <c r="I71" s="46"/>
      <c r="N71" s="35"/>
    </row>
    <row r="72" spans="1:14" ht="127.5" x14ac:dyDescent="0.2">
      <c r="A72" s="47">
        <v>60</v>
      </c>
      <c r="B72" s="47">
        <v>525115</v>
      </c>
      <c r="C72" s="48" t="s">
        <v>98</v>
      </c>
      <c r="D72" s="52" t="s">
        <v>161</v>
      </c>
      <c r="E72" s="49">
        <v>44152</v>
      </c>
      <c r="F72" s="50">
        <v>60</v>
      </c>
      <c r="G72" s="40">
        <v>500000</v>
      </c>
      <c r="H72" s="20"/>
      <c r="I72" s="46"/>
      <c r="N72" s="35"/>
    </row>
    <row r="73" spans="1:14" ht="14.25" x14ac:dyDescent="0.2">
      <c r="A73" s="45"/>
      <c r="B73" s="16"/>
      <c r="C73" s="10"/>
      <c r="D73" s="10" t="s">
        <v>33</v>
      </c>
      <c r="E73" s="17"/>
      <c r="F73" s="16"/>
      <c r="G73" s="15">
        <f>SUM(G13:G72)</f>
        <v>16000000</v>
      </c>
      <c r="H73" s="18" t="s">
        <v>157</v>
      </c>
      <c r="I73" s="15" t="s">
        <v>157</v>
      </c>
      <c r="N73" s="35"/>
    </row>
    <row r="74" spans="1:14" ht="14.25" x14ac:dyDescent="0.2">
      <c r="A74" s="53"/>
      <c r="B74" s="54"/>
      <c r="C74" s="55"/>
      <c r="D74" s="55"/>
      <c r="E74" s="56"/>
      <c r="F74" s="54"/>
      <c r="G74" s="57"/>
      <c r="H74" s="58"/>
      <c r="I74" s="57"/>
      <c r="N74" s="35"/>
    </row>
    <row r="75" spans="1:14" ht="27.75" customHeight="1" x14ac:dyDescent="0.2">
      <c r="A75" s="317" t="s">
        <v>25</v>
      </c>
      <c r="B75" s="317"/>
      <c r="C75" s="317"/>
      <c r="D75" s="317"/>
      <c r="E75" s="317"/>
      <c r="F75" s="317"/>
      <c r="G75" s="317"/>
      <c r="H75" s="317"/>
      <c r="I75" s="317"/>
      <c r="N75" s="34"/>
    </row>
    <row r="77" spans="1:14" x14ac:dyDescent="0.2">
      <c r="A77" s="44" t="s">
        <v>18</v>
      </c>
    </row>
    <row r="79" spans="1:14" x14ac:dyDescent="0.2">
      <c r="C79" s="41" t="s">
        <v>26</v>
      </c>
      <c r="G79" s="6" t="s">
        <v>27</v>
      </c>
    </row>
    <row r="80" spans="1:14" x14ac:dyDescent="0.2">
      <c r="G80" s="6"/>
    </row>
    <row r="81" spans="3:8" x14ac:dyDescent="0.2">
      <c r="G81" s="6"/>
    </row>
    <row r="82" spans="3:8" x14ac:dyDescent="0.2">
      <c r="C82" s="43" t="s">
        <v>30</v>
      </c>
      <c r="G82" s="5" t="s">
        <v>28</v>
      </c>
      <c r="H82" s="8"/>
    </row>
    <row r="83" spans="3:8" x14ac:dyDescent="0.2">
      <c r="C83" s="41" t="s">
        <v>31</v>
      </c>
      <c r="G83" t="s">
        <v>29</v>
      </c>
      <c r="H83" s="8"/>
    </row>
  </sheetData>
  <mergeCells count="10">
    <mergeCell ref="A75:I75"/>
    <mergeCell ref="A1:I1"/>
    <mergeCell ref="A9:I9"/>
    <mergeCell ref="A11:A12"/>
    <mergeCell ref="B11:B12"/>
    <mergeCell ref="C11:C12"/>
    <mergeCell ref="D11:D12"/>
    <mergeCell ref="E11:F11"/>
    <mergeCell ref="G11:G12"/>
    <mergeCell ref="H11:I11"/>
  </mergeCells>
  <pageMargins left="0.39370078740157483" right="0.31496062992125984" top="0.39370078740157483" bottom="0.74803149606299213" header="0.31496062992125984" footer="0.31496062992125984"/>
  <pageSetup paperSize="5" scale="8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26"/>
  <sheetViews>
    <sheetView topLeftCell="A378" workbookViewId="0">
      <selection activeCell="D623" sqref="D622:D623"/>
    </sheetView>
  </sheetViews>
  <sheetFormatPr defaultColWidth="8.7109375" defaultRowHeight="12.75" x14ac:dyDescent="0.2"/>
  <cols>
    <col min="1" max="1" width="13.42578125" style="309" customWidth="1"/>
    <col min="2" max="2" width="49.7109375" style="310" customWidth="1"/>
    <col min="3" max="3" width="15.85546875" style="308" customWidth="1"/>
    <col min="4" max="4" width="16.28515625" style="274" customWidth="1"/>
    <col min="5" max="5" width="18.5703125" style="59" customWidth="1"/>
    <col min="6" max="6" width="16.85546875" style="59" customWidth="1"/>
    <col min="7" max="7" width="19.85546875" style="59" customWidth="1"/>
    <col min="8" max="8" width="10.42578125" style="59" customWidth="1"/>
    <col min="9" max="9" width="15.85546875" style="59" customWidth="1"/>
    <col min="10" max="11" width="8.7109375" style="59"/>
    <col min="12" max="12" width="8.85546875" style="59" bestFit="1" customWidth="1"/>
    <col min="13" max="13" width="15" style="59" bestFit="1" customWidth="1"/>
    <col min="14" max="16384" width="8.7109375" style="59"/>
  </cols>
  <sheetData>
    <row r="1" spans="1:8" x14ac:dyDescent="0.2">
      <c r="A1" s="330" t="s">
        <v>162</v>
      </c>
      <c r="B1" s="330"/>
      <c r="C1" s="330"/>
      <c r="D1" s="330"/>
      <c r="E1" s="330"/>
      <c r="F1" s="330"/>
      <c r="G1" s="330"/>
      <c r="H1" s="330"/>
    </row>
    <row r="2" spans="1:8" x14ac:dyDescent="0.2">
      <c r="A2" s="331" t="s">
        <v>163</v>
      </c>
      <c r="B2" s="331"/>
      <c r="C2" s="331"/>
      <c r="D2" s="331"/>
      <c r="E2" s="331"/>
      <c r="F2" s="331"/>
      <c r="G2" s="331"/>
      <c r="H2" s="331"/>
    </row>
    <row r="3" spans="1:8" ht="13.5" thickBot="1" x14ac:dyDescent="0.25">
      <c r="A3" s="60" t="s">
        <v>164</v>
      </c>
      <c r="B3" s="61" t="s">
        <v>165</v>
      </c>
      <c r="C3" s="62"/>
      <c r="D3" s="63"/>
      <c r="E3" s="64"/>
      <c r="F3" s="64"/>
      <c r="G3" s="64"/>
      <c r="H3" s="64"/>
    </row>
    <row r="4" spans="1:8" x14ac:dyDescent="0.2">
      <c r="A4" s="332" t="s">
        <v>166</v>
      </c>
      <c r="B4" s="334" t="s">
        <v>167</v>
      </c>
      <c r="C4" s="336" t="s">
        <v>168</v>
      </c>
      <c r="D4" s="65" t="s">
        <v>169</v>
      </c>
      <c r="E4" s="338" t="s">
        <v>170</v>
      </c>
      <c r="F4" s="340" t="s">
        <v>33</v>
      </c>
      <c r="G4" s="342" t="s">
        <v>171</v>
      </c>
      <c r="H4" s="342" t="s">
        <v>172</v>
      </c>
    </row>
    <row r="5" spans="1:8" ht="13.5" thickBot="1" x14ac:dyDescent="0.25">
      <c r="A5" s="333"/>
      <c r="B5" s="335"/>
      <c r="C5" s="337"/>
      <c r="D5" s="66" t="s">
        <v>173</v>
      </c>
      <c r="E5" s="339"/>
      <c r="F5" s="341"/>
      <c r="G5" s="343"/>
      <c r="H5" s="343"/>
    </row>
    <row r="6" spans="1:8" ht="13.5" thickBot="1" x14ac:dyDescent="0.25">
      <c r="A6" s="324" t="s">
        <v>178</v>
      </c>
      <c r="B6" s="325"/>
      <c r="C6" s="98"/>
      <c r="D6" s="99"/>
      <c r="E6" s="100"/>
      <c r="F6" s="100"/>
      <c r="G6" s="101"/>
      <c r="H6" s="97"/>
    </row>
    <row r="7" spans="1:8" ht="13.5" thickBot="1" x14ac:dyDescent="0.25">
      <c r="A7" s="102" t="s">
        <v>179</v>
      </c>
      <c r="B7" s="103" t="s">
        <v>180</v>
      </c>
      <c r="C7" s="104"/>
      <c r="D7" s="105"/>
      <c r="E7" s="106"/>
      <c r="F7" s="106"/>
      <c r="G7" s="107"/>
      <c r="H7" s="78"/>
    </row>
    <row r="8" spans="1:8" ht="13.5" thickBot="1" x14ac:dyDescent="0.25">
      <c r="A8" s="108" t="s">
        <v>181</v>
      </c>
      <c r="B8" s="109" t="s">
        <v>182</v>
      </c>
      <c r="C8" s="110">
        <f>C9</f>
        <v>2450924000</v>
      </c>
      <c r="D8" s="111">
        <f>D9</f>
        <v>2449834800</v>
      </c>
      <c r="E8" s="112">
        <f>E9</f>
        <v>0</v>
      </c>
      <c r="F8" s="113">
        <f>D8+E8</f>
        <v>2449834800</v>
      </c>
      <c r="G8" s="114">
        <f t="shared" ref="G8:G212" si="0">C8-F8</f>
        <v>1089200</v>
      </c>
      <c r="H8" s="96">
        <f t="shared" ref="H8:H31" si="1">(C8-G8)/C8*100</f>
        <v>99.955559617515675</v>
      </c>
    </row>
    <row r="9" spans="1:8" s="67" customFormat="1" ht="13.5" thickBot="1" x14ac:dyDescent="0.25">
      <c r="A9" s="115" t="s">
        <v>183</v>
      </c>
      <c r="B9" s="80" t="s">
        <v>184</v>
      </c>
      <c r="C9" s="83">
        <f>C10+C19+C21+C24+C32</f>
        <v>2450924000</v>
      </c>
      <c r="D9" s="83">
        <f>D10+D19+D21+D24+D32</f>
        <v>2449834800</v>
      </c>
      <c r="E9" s="83">
        <f>E10+E19+E21+E24+E32</f>
        <v>0</v>
      </c>
      <c r="F9" s="83">
        <f>F10+F19+F21+F24+F32</f>
        <v>2449834800</v>
      </c>
      <c r="G9" s="116">
        <f t="shared" si="0"/>
        <v>1089200</v>
      </c>
      <c r="H9" s="117">
        <f>(C9-G9)/C9*100</f>
        <v>99.955559617515675</v>
      </c>
    </row>
    <row r="10" spans="1:8" s="87" customFormat="1" x14ac:dyDescent="0.2">
      <c r="A10" s="118" t="s">
        <v>185</v>
      </c>
      <c r="B10" s="119" t="s">
        <v>186</v>
      </c>
      <c r="C10" s="120">
        <f>SUM(C11:C18)</f>
        <v>515568000</v>
      </c>
      <c r="D10" s="121">
        <f>SUM(D11:D18)</f>
        <v>515359000</v>
      </c>
      <c r="E10" s="121">
        <f>SUM(E11:E18)</f>
        <v>0</v>
      </c>
      <c r="F10" s="85">
        <f t="shared" ref="F10:F212" si="2">D10+E10</f>
        <v>515359000</v>
      </c>
      <c r="G10" s="85">
        <f t="shared" si="0"/>
        <v>209000</v>
      </c>
      <c r="H10" s="86">
        <f>(C10-G10)/C10*100</f>
        <v>99.959462185395523</v>
      </c>
    </row>
    <row r="11" spans="1:8" s="87" customFormat="1" x14ac:dyDescent="0.2">
      <c r="A11" s="118"/>
      <c r="B11" s="122" t="s">
        <v>187</v>
      </c>
      <c r="C11" s="123">
        <v>302800000</v>
      </c>
      <c r="D11" s="121">
        <v>302800000</v>
      </c>
      <c r="E11" s="121"/>
      <c r="F11" s="85">
        <f t="shared" si="2"/>
        <v>302800000</v>
      </c>
      <c r="G11" s="69">
        <f t="shared" si="0"/>
        <v>0</v>
      </c>
      <c r="H11" s="86">
        <f>(C11-G11)/C11*100</f>
        <v>100</v>
      </c>
    </row>
    <row r="12" spans="1:8" x14ac:dyDescent="0.2">
      <c r="A12" s="124"/>
      <c r="B12" s="125" t="s">
        <v>188</v>
      </c>
      <c r="C12" s="126">
        <v>16300000</v>
      </c>
      <c r="D12" s="68">
        <v>16300000</v>
      </c>
      <c r="E12" s="69"/>
      <c r="F12" s="69">
        <f t="shared" si="2"/>
        <v>16300000</v>
      </c>
      <c r="G12" s="69">
        <f t="shared" si="0"/>
        <v>0</v>
      </c>
      <c r="H12" s="86">
        <f t="shared" si="1"/>
        <v>100</v>
      </c>
    </row>
    <row r="13" spans="1:8" x14ac:dyDescent="0.2">
      <c r="A13" s="124"/>
      <c r="B13" s="125" t="s">
        <v>189</v>
      </c>
      <c r="C13" s="126">
        <v>3750000</v>
      </c>
      <c r="D13" s="68">
        <v>3750000</v>
      </c>
      <c r="E13" s="69"/>
      <c r="F13" s="69">
        <f t="shared" si="2"/>
        <v>3750000</v>
      </c>
      <c r="G13" s="69">
        <f t="shared" si="0"/>
        <v>0</v>
      </c>
      <c r="H13" s="86">
        <f t="shared" si="1"/>
        <v>100</v>
      </c>
    </row>
    <row r="14" spans="1:8" x14ac:dyDescent="0.2">
      <c r="A14" s="124"/>
      <c r="B14" s="125" t="s">
        <v>190</v>
      </c>
      <c r="C14" s="126">
        <v>6250000</v>
      </c>
      <c r="D14" s="68">
        <v>6250000</v>
      </c>
      <c r="E14" s="69"/>
      <c r="F14" s="69">
        <f t="shared" si="2"/>
        <v>6250000</v>
      </c>
      <c r="G14" s="69">
        <f t="shared" si="0"/>
        <v>0</v>
      </c>
      <c r="H14" s="86">
        <f t="shared" si="1"/>
        <v>100</v>
      </c>
    </row>
    <row r="15" spans="1:8" x14ac:dyDescent="0.2">
      <c r="A15" s="124"/>
      <c r="B15" s="125" t="s">
        <v>191</v>
      </c>
      <c r="C15" s="126">
        <v>24225000</v>
      </c>
      <c r="D15" s="68">
        <v>24225000</v>
      </c>
      <c r="E15" s="69"/>
      <c r="F15" s="69">
        <f t="shared" si="2"/>
        <v>24225000</v>
      </c>
      <c r="G15" s="69">
        <f t="shared" si="0"/>
        <v>0</v>
      </c>
      <c r="H15" s="86">
        <f t="shared" si="1"/>
        <v>100</v>
      </c>
    </row>
    <row r="16" spans="1:8" x14ac:dyDescent="0.2">
      <c r="A16" s="124"/>
      <c r="B16" s="125" t="s">
        <v>192</v>
      </c>
      <c r="C16" s="127">
        <v>115200000</v>
      </c>
      <c r="D16" s="68">
        <v>115196000</v>
      </c>
      <c r="E16" s="69"/>
      <c r="F16" s="69">
        <f t="shared" si="2"/>
        <v>115196000</v>
      </c>
      <c r="G16" s="69">
        <f t="shared" si="0"/>
        <v>4000</v>
      </c>
      <c r="H16" s="70">
        <f t="shared" si="1"/>
        <v>99.996527777777771</v>
      </c>
    </row>
    <row r="17" spans="1:8" x14ac:dyDescent="0.2">
      <c r="A17" s="124"/>
      <c r="B17" s="125" t="s">
        <v>193</v>
      </c>
      <c r="C17" s="127">
        <v>25896000</v>
      </c>
      <c r="D17" s="68">
        <v>25850000</v>
      </c>
      <c r="E17" s="69"/>
      <c r="F17" s="69">
        <f t="shared" si="2"/>
        <v>25850000</v>
      </c>
      <c r="G17" s="69">
        <f>C17-F17</f>
        <v>46000</v>
      </c>
      <c r="H17" s="70">
        <f t="shared" si="1"/>
        <v>99.822366388631451</v>
      </c>
    </row>
    <row r="18" spans="1:8" ht="38.25" x14ac:dyDescent="0.2">
      <c r="A18" s="124"/>
      <c r="B18" s="125" t="s">
        <v>194</v>
      </c>
      <c r="C18" s="127">
        <v>21147000</v>
      </c>
      <c r="D18" s="68">
        <v>20988000</v>
      </c>
      <c r="E18" s="69"/>
      <c r="F18" s="69">
        <f t="shared" si="2"/>
        <v>20988000</v>
      </c>
      <c r="G18" s="69">
        <f t="shared" si="0"/>
        <v>159000</v>
      </c>
      <c r="H18" s="70">
        <f t="shared" si="1"/>
        <v>99.248120300751879</v>
      </c>
    </row>
    <row r="19" spans="1:8" x14ac:dyDescent="0.2">
      <c r="A19" s="128" t="s">
        <v>195</v>
      </c>
      <c r="B19" s="129" t="s">
        <v>196</v>
      </c>
      <c r="C19" s="130">
        <f>SUM(C20:C20)</f>
        <v>36000000</v>
      </c>
      <c r="D19" s="131">
        <f>SUM(D20:D20)</f>
        <v>36000000</v>
      </c>
      <c r="E19" s="131">
        <f>SUM(E20:E20)</f>
        <v>0</v>
      </c>
      <c r="F19" s="85">
        <f>D19+E19</f>
        <v>36000000</v>
      </c>
      <c r="G19" s="85">
        <f t="shared" si="0"/>
        <v>0</v>
      </c>
      <c r="H19" s="86">
        <f t="shared" si="1"/>
        <v>100</v>
      </c>
    </row>
    <row r="20" spans="1:8" ht="38.25" x14ac:dyDescent="0.2">
      <c r="A20" s="124"/>
      <c r="B20" s="125" t="s">
        <v>197</v>
      </c>
      <c r="C20" s="132">
        <v>36000000</v>
      </c>
      <c r="D20" s="72">
        <v>36000000</v>
      </c>
      <c r="E20" s="73"/>
      <c r="F20" s="69">
        <f t="shared" si="2"/>
        <v>36000000</v>
      </c>
      <c r="G20" s="69">
        <f t="shared" si="0"/>
        <v>0</v>
      </c>
      <c r="H20" s="70">
        <f t="shared" si="1"/>
        <v>100</v>
      </c>
    </row>
    <row r="21" spans="1:8" x14ac:dyDescent="0.2">
      <c r="A21" s="128" t="s">
        <v>198</v>
      </c>
      <c r="B21" s="129" t="s">
        <v>199</v>
      </c>
      <c r="C21" s="130">
        <f>SUM(C22:C23)</f>
        <v>1548500000</v>
      </c>
      <c r="D21" s="131">
        <f>SUM(D22:D23)</f>
        <v>1548435000</v>
      </c>
      <c r="E21" s="131">
        <f>SUM(E22:E23)</f>
        <v>0</v>
      </c>
      <c r="F21" s="85">
        <f t="shared" si="2"/>
        <v>1548435000</v>
      </c>
      <c r="G21" s="85">
        <f t="shared" si="0"/>
        <v>65000</v>
      </c>
      <c r="H21" s="86">
        <f t="shared" si="1"/>
        <v>99.995802389409107</v>
      </c>
    </row>
    <row r="22" spans="1:8" ht="38.25" x14ac:dyDescent="0.2">
      <c r="A22" s="124"/>
      <c r="B22" s="125" t="s">
        <v>200</v>
      </c>
      <c r="C22" s="132">
        <v>612500000</v>
      </c>
      <c r="D22" s="72">
        <v>612500000</v>
      </c>
      <c r="E22" s="73"/>
      <c r="F22" s="69">
        <f t="shared" si="2"/>
        <v>612500000</v>
      </c>
      <c r="G22" s="69">
        <f t="shared" si="0"/>
        <v>0</v>
      </c>
      <c r="H22" s="70">
        <f t="shared" si="1"/>
        <v>100</v>
      </c>
    </row>
    <row r="23" spans="1:8" ht="38.25" x14ac:dyDescent="0.2">
      <c r="A23" s="124"/>
      <c r="B23" s="125" t="s">
        <v>201</v>
      </c>
      <c r="C23" s="132">
        <v>936000000</v>
      </c>
      <c r="D23" s="72">
        <v>935935000</v>
      </c>
      <c r="E23" s="73"/>
      <c r="F23" s="69">
        <f t="shared" si="2"/>
        <v>935935000</v>
      </c>
      <c r="G23" s="69">
        <f t="shared" si="0"/>
        <v>65000</v>
      </c>
      <c r="H23" s="70">
        <f t="shared" si="1"/>
        <v>99.993055555555557</v>
      </c>
    </row>
    <row r="24" spans="1:8" x14ac:dyDescent="0.2">
      <c r="A24" s="128" t="s">
        <v>202</v>
      </c>
      <c r="B24" s="129" t="s">
        <v>203</v>
      </c>
      <c r="C24" s="133">
        <f>SUM(C25:C31)</f>
        <v>287670000</v>
      </c>
      <c r="D24" s="134">
        <f>SUM(D25:D31)</f>
        <v>287615800</v>
      </c>
      <c r="E24" s="134">
        <f>SUM(E25:E31)</f>
        <v>0</v>
      </c>
      <c r="F24" s="85">
        <f>D24+E24</f>
        <v>287615800</v>
      </c>
      <c r="G24" s="85">
        <f t="shared" si="0"/>
        <v>54200</v>
      </c>
      <c r="H24" s="86">
        <f t="shared" si="1"/>
        <v>99.98115896687176</v>
      </c>
    </row>
    <row r="25" spans="1:8" x14ac:dyDescent="0.2">
      <c r="A25" s="124"/>
      <c r="B25" s="125" t="s">
        <v>204</v>
      </c>
      <c r="C25" s="135">
        <v>78765000</v>
      </c>
      <c r="D25" s="72">
        <v>78765400</v>
      </c>
      <c r="E25" s="73"/>
      <c r="F25" s="69">
        <f>D25+E25</f>
        <v>78765400</v>
      </c>
      <c r="G25" s="69">
        <f t="shared" si="0"/>
        <v>-400</v>
      </c>
      <c r="H25" s="70">
        <f t="shared" si="1"/>
        <v>100.00050783977655</v>
      </c>
    </row>
    <row r="26" spans="1:8" x14ac:dyDescent="0.2">
      <c r="A26" s="124"/>
      <c r="B26" s="125" t="s">
        <v>205</v>
      </c>
      <c r="C26" s="136">
        <v>46608000</v>
      </c>
      <c r="D26" s="72">
        <v>46608000</v>
      </c>
      <c r="E26" s="73"/>
      <c r="F26" s="69">
        <f t="shared" si="2"/>
        <v>46608000</v>
      </c>
      <c r="G26" s="69">
        <f t="shared" si="0"/>
        <v>0</v>
      </c>
      <c r="H26" s="70">
        <f t="shared" si="1"/>
        <v>100</v>
      </c>
    </row>
    <row r="27" spans="1:8" x14ac:dyDescent="0.2">
      <c r="A27" s="124"/>
      <c r="B27" s="125" t="s">
        <v>206</v>
      </c>
      <c r="C27" s="137">
        <v>34200000</v>
      </c>
      <c r="D27" s="72">
        <v>34200000</v>
      </c>
      <c r="E27" s="73"/>
      <c r="F27" s="69">
        <f t="shared" si="2"/>
        <v>34200000</v>
      </c>
      <c r="G27" s="69">
        <f t="shared" si="0"/>
        <v>0</v>
      </c>
      <c r="H27" s="70">
        <f t="shared" si="1"/>
        <v>100</v>
      </c>
    </row>
    <row r="28" spans="1:8" x14ac:dyDescent="0.2">
      <c r="A28" s="124"/>
      <c r="B28" s="125" t="s">
        <v>207</v>
      </c>
      <c r="C28" s="136">
        <v>35336000</v>
      </c>
      <c r="D28" s="72">
        <v>35335900</v>
      </c>
      <c r="E28" s="73"/>
      <c r="F28" s="69">
        <f t="shared" si="2"/>
        <v>35335900</v>
      </c>
      <c r="G28" s="69">
        <f t="shared" si="0"/>
        <v>100</v>
      </c>
      <c r="H28" s="70">
        <f t="shared" si="1"/>
        <v>99.999717002490371</v>
      </c>
    </row>
    <row r="29" spans="1:8" x14ac:dyDescent="0.2">
      <c r="A29" s="124"/>
      <c r="B29" s="125" t="s">
        <v>208</v>
      </c>
      <c r="C29" s="135">
        <v>53929000</v>
      </c>
      <c r="D29" s="72">
        <v>53874500</v>
      </c>
      <c r="E29" s="73"/>
      <c r="F29" s="69">
        <f t="shared" si="2"/>
        <v>53874500</v>
      </c>
      <c r="G29" s="69">
        <f t="shared" si="0"/>
        <v>54500</v>
      </c>
      <c r="H29" s="70">
        <f t="shared" si="1"/>
        <v>99.898941200467277</v>
      </c>
    </row>
    <row r="30" spans="1:8" x14ac:dyDescent="0.2">
      <c r="A30" s="124"/>
      <c r="B30" s="125" t="s">
        <v>209</v>
      </c>
      <c r="C30" s="136">
        <v>27500000</v>
      </c>
      <c r="D30" s="72">
        <v>27500000</v>
      </c>
      <c r="E30" s="73"/>
      <c r="F30" s="69">
        <f t="shared" si="2"/>
        <v>27500000</v>
      </c>
      <c r="G30" s="69">
        <f t="shared" si="0"/>
        <v>0</v>
      </c>
      <c r="H30" s="70">
        <f t="shared" si="1"/>
        <v>100</v>
      </c>
    </row>
    <row r="31" spans="1:8" ht="25.5" x14ac:dyDescent="0.2">
      <c r="A31" s="124"/>
      <c r="B31" s="125" t="s">
        <v>210</v>
      </c>
      <c r="C31" s="136">
        <v>11332000</v>
      </c>
      <c r="D31" s="75">
        <v>11332000</v>
      </c>
      <c r="E31" s="76"/>
      <c r="F31" s="77">
        <f>D31+E31</f>
        <v>11332000</v>
      </c>
      <c r="G31" s="77">
        <f t="shared" si="0"/>
        <v>0</v>
      </c>
      <c r="H31" s="78">
        <f t="shared" si="1"/>
        <v>100</v>
      </c>
    </row>
    <row r="32" spans="1:8" s="87" customFormat="1" x14ac:dyDescent="0.2">
      <c r="A32" s="138" t="s">
        <v>211</v>
      </c>
      <c r="B32" s="139" t="s">
        <v>212</v>
      </c>
      <c r="C32" s="133">
        <f>SUM(C33:C36)</f>
        <v>63186000</v>
      </c>
      <c r="D32" s="140">
        <f>SUM(D33:D36)</f>
        <v>62425000</v>
      </c>
      <c r="E32" s="134">
        <f>SUM(E33:E36)</f>
        <v>0</v>
      </c>
      <c r="F32" s="90">
        <f>D32+E32</f>
        <v>62425000</v>
      </c>
      <c r="G32" s="90">
        <f>C32-F32</f>
        <v>761000</v>
      </c>
      <c r="H32" s="90">
        <f>(C32-G32)/C32*100</f>
        <v>98.795619282752511</v>
      </c>
    </row>
    <row r="33" spans="1:8" x14ac:dyDescent="0.2">
      <c r="A33" s="141" t="s">
        <v>213</v>
      </c>
      <c r="B33" s="142" t="s">
        <v>214</v>
      </c>
      <c r="C33" s="88">
        <v>18200000</v>
      </c>
      <c r="D33" s="140">
        <v>18200000</v>
      </c>
      <c r="E33" s="134"/>
      <c r="F33" s="69">
        <f>D33+E33</f>
        <v>18200000</v>
      </c>
      <c r="G33" s="69">
        <f>C33-F33</f>
        <v>0</v>
      </c>
      <c r="H33" s="70">
        <f>(C33-G33)/C33*100</f>
        <v>100</v>
      </c>
    </row>
    <row r="34" spans="1:8" x14ac:dyDescent="0.2">
      <c r="A34" s="141" t="s">
        <v>213</v>
      </c>
      <c r="B34" s="142" t="s">
        <v>215</v>
      </c>
      <c r="C34" s="88">
        <v>30000000</v>
      </c>
      <c r="D34" s="140">
        <v>30000000</v>
      </c>
      <c r="E34" s="134"/>
      <c r="F34" s="69">
        <f t="shared" ref="F34:F36" si="3">D34+E34</f>
        <v>30000000</v>
      </c>
      <c r="G34" s="69">
        <f t="shared" ref="G34:G36" si="4">C34-F34</f>
        <v>0</v>
      </c>
      <c r="H34" s="70">
        <f>(C34-G34)/C34*100</f>
        <v>100</v>
      </c>
    </row>
    <row r="35" spans="1:8" x14ac:dyDescent="0.2">
      <c r="A35" s="141" t="s">
        <v>213</v>
      </c>
      <c r="B35" s="142" t="s">
        <v>216</v>
      </c>
      <c r="C35" s="88">
        <v>7000000</v>
      </c>
      <c r="D35" s="140">
        <v>7000000</v>
      </c>
      <c r="E35" s="134"/>
      <c r="F35" s="69">
        <f t="shared" si="3"/>
        <v>7000000</v>
      </c>
      <c r="G35" s="69">
        <f t="shared" si="4"/>
        <v>0</v>
      </c>
      <c r="H35" s="70">
        <f>(C35-G35)/C35*100</f>
        <v>100</v>
      </c>
    </row>
    <row r="36" spans="1:8" ht="13.5" thickBot="1" x14ac:dyDescent="0.25">
      <c r="A36" s="141" t="s">
        <v>213</v>
      </c>
      <c r="B36" s="142" t="s">
        <v>217</v>
      </c>
      <c r="C36" s="88">
        <v>7986000</v>
      </c>
      <c r="D36" s="140">
        <v>7225000</v>
      </c>
      <c r="E36" s="134"/>
      <c r="F36" s="69">
        <f t="shared" si="3"/>
        <v>7225000</v>
      </c>
      <c r="G36" s="69">
        <f t="shared" si="4"/>
        <v>761000</v>
      </c>
      <c r="H36" s="70">
        <f>(C36-G36)/C36*100</f>
        <v>90.470823941898331</v>
      </c>
    </row>
    <row r="37" spans="1:8" ht="13.5" thickBot="1" x14ac:dyDescent="0.25">
      <c r="A37" s="108" t="s">
        <v>174</v>
      </c>
      <c r="B37" s="109" t="s">
        <v>218</v>
      </c>
      <c r="C37" s="143">
        <f>C38+C196+C212+C223+C236+C250+C264+C277+C292+C313+C320+C332+C347+C360</f>
        <v>3830184000</v>
      </c>
      <c r="D37" s="143">
        <f>D38+D196+D212+D223+D236+D250+D264+D277+D292+D313+D320+D332+D347+D360</f>
        <v>3808917200</v>
      </c>
      <c r="E37" s="143">
        <f>E38+E196+E212+E223+E236+E250+E264+E277+E292+E313+E320+E332+E347+E360</f>
        <v>0</v>
      </c>
      <c r="F37" s="144">
        <f>D37+E37</f>
        <v>3808917200</v>
      </c>
      <c r="G37" s="144">
        <f>C37-F37</f>
        <v>21266800</v>
      </c>
      <c r="H37" s="144">
        <f t="shared" ref="H37:H100" si="5">(C37-G37)/C37*100</f>
        <v>99.444757745319805</v>
      </c>
    </row>
    <row r="38" spans="1:8" s="67" customFormat="1" ht="13.5" thickBot="1" x14ac:dyDescent="0.25">
      <c r="A38" s="145" t="s">
        <v>183</v>
      </c>
      <c r="B38" s="146" t="s">
        <v>219</v>
      </c>
      <c r="C38" s="147">
        <f>C39+C100+C153+C178</f>
        <v>1418101000</v>
      </c>
      <c r="D38" s="147">
        <f>D39+D100+D153+D178</f>
        <v>1415236500</v>
      </c>
      <c r="E38" s="147">
        <f>E39+E100+E153+E178</f>
        <v>0</v>
      </c>
      <c r="F38" s="148">
        <f>D38+E38</f>
        <v>1415236500</v>
      </c>
      <c r="G38" s="149">
        <f t="shared" si="0"/>
        <v>2864500</v>
      </c>
      <c r="H38" s="150">
        <f t="shared" si="5"/>
        <v>99.798004514488042</v>
      </c>
    </row>
    <row r="39" spans="1:8" s="153" customFormat="1" x14ac:dyDescent="0.2">
      <c r="A39" s="151" t="s">
        <v>185</v>
      </c>
      <c r="B39" s="139" t="s">
        <v>220</v>
      </c>
      <c r="C39" s="95">
        <f>C40+C41+C48+C55+C62+C69+C76+C83+C90+C97</f>
        <v>268325000</v>
      </c>
      <c r="D39" s="95">
        <f>D40+D41+D48+D55+D62+D69+D76+D83+D90+D97</f>
        <v>267465000</v>
      </c>
      <c r="E39" s="95">
        <f>E40+E41+E48+E55+E62+E69+E76+E83+E90+E97</f>
        <v>0</v>
      </c>
      <c r="F39" s="152">
        <f>D39+E39</f>
        <v>267465000</v>
      </c>
      <c r="G39" s="85">
        <f>C39-F39</f>
        <v>860000</v>
      </c>
      <c r="H39" s="86">
        <f t="shared" si="5"/>
        <v>99.679493151961239</v>
      </c>
    </row>
    <row r="40" spans="1:8" s="155" customFormat="1" x14ac:dyDescent="0.2">
      <c r="A40" s="124"/>
      <c r="B40" s="125" t="s">
        <v>221</v>
      </c>
      <c r="C40" s="126">
        <v>7420000</v>
      </c>
      <c r="D40" s="95">
        <v>7420000</v>
      </c>
      <c r="E40" s="154"/>
      <c r="F40" s="69">
        <f>D40+E40</f>
        <v>7420000</v>
      </c>
      <c r="G40" s="69">
        <f>C40-F40</f>
        <v>0</v>
      </c>
      <c r="H40" s="70">
        <f t="shared" si="5"/>
        <v>100</v>
      </c>
    </row>
    <row r="41" spans="1:8" s="155" customFormat="1" x14ac:dyDescent="0.2">
      <c r="A41" s="124"/>
      <c r="B41" s="156" t="s">
        <v>222</v>
      </c>
      <c r="C41" s="126">
        <f>C42+C44</f>
        <v>31285000</v>
      </c>
      <c r="D41" s="126">
        <f>D42+D44</f>
        <v>31285000</v>
      </c>
      <c r="E41" s="126">
        <f>E42+E44</f>
        <v>0</v>
      </c>
      <c r="F41" s="69">
        <f>D41+E41</f>
        <v>31285000</v>
      </c>
      <c r="G41" s="69">
        <f>C41-F41</f>
        <v>0</v>
      </c>
      <c r="H41" s="70">
        <f t="shared" si="5"/>
        <v>100</v>
      </c>
    </row>
    <row r="42" spans="1:8" s="155" customFormat="1" x14ac:dyDescent="0.2">
      <c r="A42" s="124"/>
      <c r="B42" s="157" t="s">
        <v>223</v>
      </c>
      <c r="C42" s="158">
        <f>C43</f>
        <v>1605000</v>
      </c>
      <c r="D42" s="95">
        <f>D43</f>
        <v>1605000</v>
      </c>
      <c r="E42" s="95">
        <f>E43</f>
        <v>0</v>
      </c>
      <c r="F42" s="69">
        <f t="shared" ref="F42:F105" si="6">D42+E42</f>
        <v>1605000</v>
      </c>
      <c r="G42" s="69">
        <f t="shared" ref="G42:G105" si="7">C42-F42</f>
        <v>0</v>
      </c>
      <c r="H42" s="70">
        <f t="shared" si="5"/>
        <v>100</v>
      </c>
    </row>
    <row r="43" spans="1:8" s="155" customFormat="1" x14ac:dyDescent="0.2">
      <c r="A43" s="124"/>
      <c r="B43" s="125" t="s">
        <v>224</v>
      </c>
      <c r="C43" s="126">
        <v>1605000</v>
      </c>
      <c r="D43" s="159">
        <v>1605000</v>
      </c>
      <c r="E43" s="154"/>
      <c r="F43" s="69">
        <f t="shared" si="6"/>
        <v>1605000</v>
      </c>
      <c r="G43" s="69">
        <f t="shared" si="7"/>
        <v>0</v>
      </c>
      <c r="H43" s="70">
        <f t="shared" si="5"/>
        <v>100</v>
      </c>
    </row>
    <row r="44" spans="1:8" s="155" customFormat="1" x14ac:dyDescent="0.2">
      <c r="A44" s="124"/>
      <c r="B44" s="157" t="s">
        <v>225</v>
      </c>
      <c r="C44" s="158">
        <f>SUM(C45:C47)</f>
        <v>29680000</v>
      </c>
      <c r="D44" s="95">
        <f>SUM(D45:D47)</f>
        <v>29680000</v>
      </c>
      <c r="E44" s="95">
        <f>SUM(E45:E47)</f>
        <v>0</v>
      </c>
      <c r="F44" s="69">
        <f t="shared" si="6"/>
        <v>29680000</v>
      </c>
      <c r="G44" s="69">
        <f t="shared" si="7"/>
        <v>0</v>
      </c>
      <c r="H44" s="70">
        <f t="shared" si="5"/>
        <v>100</v>
      </c>
    </row>
    <row r="45" spans="1:8" s="155" customFormat="1" x14ac:dyDescent="0.2">
      <c r="A45" s="160"/>
      <c r="B45" s="125" t="s">
        <v>226</v>
      </c>
      <c r="C45" s="126">
        <v>7200000</v>
      </c>
      <c r="D45" s="159">
        <v>7200000</v>
      </c>
      <c r="E45" s="154"/>
      <c r="F45" s="69">
        <f t="shared" si="6"/>
        <v>7200000</v>
      </c>
      <c r="G45" s="69">
        <f t="shared" si="7"/>
        <v>0</v>
      </c>
      <c r="H45" s="70">
        <f t="shared" si="5"/>
        <v>100</v>
      </c>
    </row>
    <row r="46" spans="1:8" s="155" customFormat="1" x14ac:dyDescent="0.2">
      <c r="A46" s="160"/>
      <c r="B46" s="125" t="s">
        <v>227</v>
      </c>
      <c r="C46" s="126">
        <v>8480000</v>
      </c>
      <c r="D46" s="159">
        <v>8480000</v>
      </c>
      <c r="E46" s="154"/>
      <c r="F46" s="69">
        <f t="shared" si="6"/>
        <v>8480000</v>
      </c>
      <c r="G46" s="69">
        <f t="shared" si="7"/>
        <v>0</v>
      </c>
      <c r="H46" s="70">
        <f t="shared" si="5"/>
        <v>100</v>
      </c>
    </row>
    <row r="47" spans="1:8" s="155" customFormat="1" x14ac:dyDescent="0.2">
      <c r="A47" s="160"/>
      <c r="B47" s="125" t="s">
        <v>228</v>
      </c>
      <c r="C47" s="126">
        <v>14000000</v>
      </c>
      <c r="D47" s="159">
        <v>14000000</v>
      </c>
      <c r="E47" s="154"/>
      <c r="F47" s="69">
        <f t="shared" si="6"/>
        <v>14000000</v>
      </c>
      <c r="G47" s="69">
        <f t="shared" si="7"/>
        <v>0</v>
      </c>
      <c r="H47" s="70">
        <f t="shared" si="5"/>
        <v>100</v>
      </c>
    </row>
    <row r="48" spans="1:8" s="155" customFormat="1" x14ac:dyDescent="0.2">
      <c r="A48" s="124"/>
      <c r="B48" s="156" t="s">
        <v>229</v>
      </c>
      <c r="C48" s="126">
        <f>C49+C51</f>
        <v>46706000</v>
      </c>
      <c r="D48" s="126">
        <f>D49+D51</f>
        <v>46706000</v>
      </c>
      <c r="E48" s="95">
        <f>E49+E51</f>
        <v>0</v>
      </c>
      <c r="F48" s="69">
        <f t="shared" si="6"/>
        <v>46706000</v>
      </c>
      <c r="G48" s="69">
        <f t="shared" si="7"/>
        <v>0</v>
      </c>
      <c r="H48" s="70">
        <f t="shared" si="5"/>
        <v>100</v>
      </c>
    </row>
    <row r="49" spans="1:8" s="155" customFormat="1" x14ac:dyDescent="0.2">
      <c r="A49" s="124"/>
      <c r="B49" s="157" t="s">
        <v>223</v>
      </c>
      <c r="C49" s="126">
        <f>C50</f>
        <v>1815000</v>
      </c>
      <c r="D49" s="95">
        <f>D50</f>
        <v>1815000</v>
      </c>
      <c r="E49" s="95">
        <f>E50</f>
        <v>0</v>
      </c>
      <c r="F49" s="69">
        <f t="shared" si="6"/>
        <v>1815000</v>
      </c>
      <c r="G49" s="69">
        <f t="shared" si="7"/>
        <v>0</v>
      </c>
      <c r="H49" s="70">
        <f t="shared" si="5"/>
        <v>100</v>
      </c>
    </row>
    <row r="50" spans="1:8" s="155" customFormat="1" x14ac:dyDescent="0.2">
      <c r="A50" s="160"/>
      <c r="B50" s="125" t="s">
        <v>230</v>
      </c>
      <c r="C50" s="158">
        <v>1815000</v>
      </c>
      <c r="D50" s="95">
        <v>1815000</v>
      </c>
      <c r="E50" s="154"/>
      <c r="F50" s="69">
        <f t="shared" si="6"/>
        <v>1815000</v>
      </c>
      <c r="G50" s="69">
        <f t="shared" si="7"/>
        <v>0</v>
      </c>
      <c r="H50" s="70">
        <f t="shared" si="5"/>
        <v>100</v>
      </c>
    </row>
    <row r="51" spans="1:8" s="155" customFormat="1" x14ac:dyDescent="0.2">
      <c r="A51" s="124"/>
      <c r="B51" s="157" t="s">
        <v>225</v>
      </c>
      <c r="C51" s="126">
        <f>C52+C53+C54</f>
        <v>44891000</v>
      </c>
      <c r="D51" s="126">
        <f>D52+D53+D54</f>
        <v>44891000</v>
      </c>
      <c r="E51" s="126">
        <f>E52+E53+E54</f>
        <v>0</v>
      </c>
      <c r="F51" s="69">
        <f t="shared" si="6"/>
        <v>44891000</v>
      </c>
      <c r="G51" s="69">
        <f t="shared" si="7"/>
        <v>0</v>
      </c>
      <c r="H51" s="70">
        <f t="shared" si="5"/>
        <v>100</v>
      </c>
    </row>
    <row r="52" spans="1:8" s="155" customFormat="1" x14ac:dyDescent="0.2">
      <c r="A52" s="160"/>
      <c r="B52" s="125" t="s">
        <v>226</v>
      </c>
      <c r="C52" s="126">
        <v>10890000</v>
      </c>
      <c r="D52" s="95">
        <v>10890000</v>
      </c>
      <c r="E52" s="154"/>
      <c r="F52" s="69">
        <f t="shared" si="6"/>
        <v>10890000</v>
      </c>
      <c r="G52" s="69">
        <f t="shared" si="7"/>
        <v>0</v>
      </c>
      <c r="H52" s="70">
        <f t="shared" si="5"/>
        <v>100</v>
      </c>
    </row>
    <row r="53" spans="1:8" s="155" customFormat="1" x14ac:dyDescent="0.2">
      <c r="A53" s="161"/>
      <c r="B53" s="125" t="s">
        <v>227</v>
      </c>
      <c r="C53" s="126">
        <v>12826000</v>
      </c>
      <c r="D53" s="95">
        <v>12826000</v>
      </c>
      <c r="E53" s="154"/>
      <c r="F53" s="69">
        <f t="shared" si="6"/>
        <v>12826000</v>
      </c>
      <c r="G53" s="69">
        <f t="shared" si="7"/>
        <v>0</v>
      </c>
      <c r="H53" s="70">
        <f t="shared" si="5"/>
        <v>100</v>
      </c>
    </row>
    <row r="54" spans="1:8" s="155" customFormat="1" x14ac:dyDescent="0.2">
      <c r="A54" s="161"/>
      <c r="B54" s="125" t="s">
        <v>228</v>
      </c>
      <c r="C54" s="126">
        <v>21175000</v>
      </c>
      <c r="D54" s="95">
        <v>21175000</v>
      </c>
      <c r="E54" s="154"/>
      <c r="F54" s="69">
        <f t="shared" si="6"/>
        <v>21175000</v>
      </c>
      <c r="G54" s="69">
        <f t="shared" si="7"/>
        <v>0</v>
      </c>
      <c r="H54" s="70">
        <f t="shared" si="5"/>
        <v>100</v>
      </c>
    </row>
    <row r="55" spans="1:8" s="155" customFormat="1" x14ac:dyDescent="0.2">
      <c r="A55" s="162"/>
      <c r="B55" s="156" t="s">
        <v>231</v>
      </c>
      <c r="C55" s="126">
        <f>C56+C58</f>
        <v>39372000</v>
      </c>
      <c r="D55" s="95">
        <f>D56+D58</f>
        <v>39372000</v>
      </c>
      <c r="E55" s="95">
        <f>E56+E58</f>
        <v>0</v>
      </c>
      <c r="F55" s="69">
        <f t="shared" si="6"/>
        <v>39372000</v>
      </c>
      <c r="G55" s="69">
        <f t="shared" si="7"/>
        <v>0</v>
      </c>
      <c r="H55" s="70">
        <f t="shared" si="5"/>
        <v>100</v>
      </c>
    </row>
    <row r="56" spans="1:8" s="155" customFormat="1" x14ac:dyDescent="0.2">
      <c r="A56" s="162"/>
      <c r="B56" s="157" t="s">
        <v>223</v>
      </c>
      <c r="C56" s="126">
        <f>C57</f>
        <v>1530000</v>
      </c>
      <c r="D56" s="95">
        <f>D57</f>
        <v>1530000</v>
      </c>
      <c r="E56" s="95">
        <f>E57</f>
        <v>0</v>
      </c>
      <c r="F56" s="69">
        <f t="shared" si="6"/>
        <v>1530000</v>
      </c>
      <c r="G56" s="69">
        <f t="shared" si="7"/>
        <v>0</v>
      </c>
      <c r="H56" s="70">
        <f t="shared" si="5"/>
        <v>100</v>
      </c>
    </row>
    <row r="57" spans="1:8" s="155" customFormat="1" x14ac:dyDescent="0.2">
      <c r="A57" s="160"/>
      <c r="B57" s="125" t="s">
        <v>230</v>
      </c>
      <c r="C57" s="158">
        <v>1530000</v>
      </c>
      <c r="D57" s="163">
        <v>1530000</v>
      </c>
      <c r="E57" s="154"/>
      <c r="F57" s="69">
        <f t="shared" si="6"/>
        <v>1530000</v>
      </c>
      <c r="G57" s="69">
        <f t="shared" si="7"/>
        <v>0</v>
      </c>
      <c r="H57" s="70">
        <f t="shared" si="5"/>
        <v>100</v>
      </c>
    </row>
    <row r="58" spans="1:8" s="155" customFormat="1" x14ac:dyDescent="0.2">
      <c r="A58" s="162"/>
      <c r="B58" s="157" t="s">
        <v>225</v>
      </c>
      <c r="C58" s="126">
        <f>SUM(C59:C61)</f>
        <v>37842000</v>
      </c>
      <c r="D58" s="95">
        <f>SUM(D59:D61)</f>
        <v>37842000</v>
      </c>
      <c r="E58" s="95">
        <f>SUM(E59:E61)</f>
        <v>0</v>
      </c>
      <c r="F58" s="69">
        <f t="shared" si="6"/>
        <v>37842000</v>
      </c>
      <c r="G58" s="69">
        <f t="shared" si="7"/>
        <v>0</v>
      </c>
      <c r="H58" s="70">
        <f t="shared" si="5"/>
        <v>100</v>
      </c>
    </row>
    <row r="59" spans="1:8" s="155" customFormat="1" x14ac:dyDescent="0.2">
      <c r="A59" s="160"/>
      <c r="B59" s="125" t="s">
        <v>226</v>
      </c>
      <c r="C59" s="126">
        <v>9180000</v>
      </c>
      <c r="D59" s="164">
        <v>9180000</v>
      </c>
      <c r="E59" s="154"/>
      <c r="F59" s="69">
        <f t="shared" si="6"/>
        <v>9180000</v>
      </c>
      <c r="G59" s="69">
        <f t="shared" si="7"/>
        <v>0</v>
      </c>
      <c r="H59" s="70">
        <f t="shared" si="5"/>
        <v>100</v>
      </c>
    </row>
    <row r="60" spans="1:8" s="155" customFormat="1" x14ac:dyDescent="0.2">
      <c r="A60" s="161"/>
      <c r="B60" s="125" t="s">
        <v>227</v>
      </c>
      <c r="C60" s="126">
        <v>10812000</v>
      </c>
      <c r="D60" s="164">
        <v>10812000</v>
      </c>
      <c r="E60" s="154"/>
      <c r="F60" s="69">
        <f t="shared" si="6"/>
        <v>10812000</v>
      </c>
      <c r="G60" s="69">
        <f t="shared" si="7"/>
        <v>0</v>
      </c>
      <c r="H60" s="70">
        <f t="shared" si="5"/>
        <v>100</v>
      </c>
    </row>
    <row r="61" spans="1:8" s="155" customFormat="1" x14ac:dyDescent="0.2">
      <c r="A61" s="161"/>
      <c r="B61" s="125" t="s">
        <v>228</v>
      </c>
      <c r="C61" s="126">
        <v>17850000</v>
      </c>
      <c r="D61" s="164">
        <v>17850000</v>
      </c>
      <c r="E61" s="154"/>
      <c r="F61" s="69">
        <f t="shared" si="6"/>
        <v>17850000</v>
      </c>
      <c r="G61" s="69">
        <f t="shared" si="7"/>
        <v>0</v>
      </c>
      <c r="H61" s="70">
        <f t="shared" si="5"/>
        <v>100</v>
      </c>
    </row>
    <row r="62" spans="1:8" s="155" customFormat="1" x14ac:dyDescent="0.2">
      <c r="A62" s="162"/>
      <c r="B62" s="156" t="s">
        <v>232</v>
      </c>
      <c r="C62" s="126">
        <f>C63+C65</f>
        <v>43232000</v>
      </c>
      <c r="D62" s="165">
        <f>D63+D65</f>
        <v>43232000</v>
      </c>
      <c r="E62" s="95">
        <f>E63+E65</f>
        <v>0</v>
      </c>
      <c r="F62" s="69">
        <f t="shared" si="6"/>
        <v>43232000</v>
      </c>
      <c r="G62" s="69">
        <f>C62-F62</f>
        <v>0</v>
      </c>
      <c r="H62" s="70">
        <f t="shared" si="5"/>
        <v>100</v>
      </c>
    </row>
    <row r="63" spans="1:8" s="155" customFormat="1" x14ac:dyDescent="0.2">
      <c r="A63" s="162"/>
      <c r="B63" s="157" t="s">
        <v>223</v>
      </c>
      <c r="C63" s="126">
        <f>C64</f>
        <v>1680000</v>
      </c>
      <c r="D63" s="95">
        <f>D64</f>
        <v>1680000</v>
      </c>
      <c r="E63" s="95">
        <f>E64</f>
        <v>0</v>
      </c>
      <c r="F63" s="69">
        <f t="shared" si="6"/>
        <v>1680000</v>
      </c>
      <c r="G63" s="69">
        <f t="shared" si="7"/>
        <v>0</v>
      </c>
      <c r="H63" s="70">
        <f t="shared" si="5"/>
        <v>100</v>
      </c>
    </row>
    <row r="64" spans="1:8" s="155" customFormat="1" x14ac:dyDescent="0.2">
      <c r="A64" s="160"/>
      <c r="B64" s="125" t="s">
        <v>230</v>
      </c>
      <c r="C64" s="158">
        <v>1680000</v>
      </c>
      <c r="D64" s="95">
        <v>1680000</v>
      </c>
      <c r="E64" s="154"/>
      <c r="F64" s="69">
        <f t="shared" si="6"/>
        <v>1680000</v>
      </c>
      <c r="G64" s="69">
        <f t="shared" si="7"/>
        <v>0</v>
      </c>
      <c r="H64" s="70">
        <f t="shared" si="5"/>
        <v>100</v>
      </c>
    </row>
    <row r="65" spans="1:8" s="155" customFormat="1" x14ac:dyDescent="0.2">
      <c r="A65" s="162"/>
      <c r="B65" s="157" t="s">
        <v>225</v>
      </c>
      <c r="C65" s="126">
        <f>SUM(C66:C68)</f>
        <v>41552000</v>
      </c>
      <c r="D65" s="95">
        <f>SUM(D66:D68)</f>
        <v>41552000</v>
      </c>
      <c r="E65" s="95">
        <f>SUM(E66:E68)</f>
        <v>0</v>
      </c>
      <c r="F65" s="69">
        <f t="shared" si="6"/>
        <v>41552000</v>
      </c>
      <c r="G65" s="69">
        <f t="shared" si="7"/>
        <v>0</v>
      </c>
      <c r="H65" s="70">
        <f t="shared" si="5"/>
        <v>100</v>
      </c>
    </row>
    <row r="66" spans="1:8" s="155" customFormat="1" x14ac:dyDescent="0.2">
      <c r="A66" s="160"/>
      <c r="B66" s="125" t="s">
        <v>226</v>
      </c>
      <c r="C66" s="126">
        <v>10080000</v>
      </c>
      <c r="D66" s="95">
        <v>10080000</v>
      </c>
      <c r="E66" s="154"/>
      <c r="F66" s="69">
        <f t="shared" si="6"/>
        <v>10080000</v>
      </c>
      <c r="G66" s="69">
        <f t="shared" si="7"/>
        <v>0</v>
      </c>
      <c r="H66" s="70">
        <f t="shared" si="5"/>
        <v>100</v>
      </c>
    </row>
    <row r="67" spans="1:8" s="155" customFormat="1" x14ac:dyDescent="0.2">
      <c r="A67" s="161"/>
      <c r="B67" s="125" t="s">
        <v>227</v>
      </c>
      <c r="C67" s="126">
        <v>11872000</v>
      </c>
      <c r="D67" s="95">
        <v>11872000</v>
      </c>
      <c r="E67" s="154"/>
      <c r="F67" s="69">
        <f t="shared" si="6"/>
        <v>11872000</v>
      </c>
      <c r="G67" s="69">
        <f t="shared" si="7"/>
        <v>0</v>
      </c>
      <c r="H67" s="70">
        <f t="shared" si="5"/>
        <v>100</v>
      </c>
    </row>
    <row r="68" spans="1:8" s="155" customFormat="1" x14ac:dyDescent="0.2">
      <c r="A68" s="161"/>
      <c r="B68" s="125" t="s">
        <v>228</v>
      </c>
      <c r="C68" s="126">
        <v>19600000</v>
      </c>
      <c r="D68" s="95">
        <v>19600000</v>
      </c>
      <c r="E68" s="154"/>
      <c r="F68" s="69">
        <f t="shared" si="6"/>
        <v>19600000</v>
      </c>
      <c r="G68" s="69">
        <f t="shared" si="7"/>
        <v>0</v>
      </c>
      <c r="H68" s="70">
        <f t="shared" si="5"/>
        <v>100</v>
      </c>
    </row>
    <row r="69" spans="1:8" s="155" customFormat="1" x14ac:dyDescent="0.2">
      <c r="A69" s="162"/>
      <c r="B69" s="156" t="s">
        <v>233</v>
      </c>
      <c r="C69" s="126">
        <f>C70+C72</f>
        <v>33196000</v>
      </c>
      <c r="D69" s="95">
        <f>D70+D72</f>
        <v>32336000</v>
      </c>
      <c r="E69" s="95">
        <f>E70+E72</f>
        <v>0</v>
      </c>
      <c r="F69" s="69">
        <f t="shared" si="6"/>
        <v>32336000</v>
      </c>
      <c r="G69" s="69">
        <f t="shared" si="7"/>
        <v>860000</v>
      </c>
      <c r="H69" s="70">
        <f t="shared" si="5"/>
        <v>97.409326424870471</v>
      </c>
    </row>
    <row r="70" spans="1:8" s="155" customFormat="1" x14ac:dyDescent="0.2">
      <c r="A70" s="162"/>
      <c r="B70" s="157" t="s">
        <v>223</v>
      </c>
      <c r="C70" s="126">
        <f>C71</f>
        <v>1290000</v>
      </c>
      <c r="D70" s="95">
        <f>D71</f>
        <v>1290000</v>
      </c>
      <c r="E70" s="95">
        <f>E71</f>
        <v>0</v>
      </c>
      <c r="F70" s="69">
        <f t="shared" si="6"/>
        <v>1290000</v>
      </c>
      <c r="G70" s="69">
        <f t="shared" si="7"/>
        <v>0</v>
      </c>
      <c r="H70" s="70">
        <f t="shared" si="5"/>
        <v>100</v>
      </c>
    </row>
    <row r="71" spans="1:8" s="155" customFormat="1" x14ac:dyDescent="0.2">
      <c r="A71" s="160"/>
      <c r="B71" s="125" t="s">
        <v>230</v>
      </c>
      <c r="C71" s="158">
        <v>1290000</v>
      </c>
      <c r="D71" s="95">
        <v>1290000</v>
      </c>
      <c r="E71" s="154"/>
      <c r="F71" s="69">
        <f t="shared" si="6"/>
        <v>1290000</v>
      </c>
      <c r="G71" s="69">
        <f t="shared" si="7"/>
        <v>0</v>
      </c>
      <c r="H71" s="70">
        <f t="shared" si="5"/>
        <v>100</v>
      </c>
    </row>
    <row r="72" spans="1:8" s="155" customFormat="1" x14ac:dyDescent="0.2">
      <c r="A72" s="162"/>
      <c r="B72" s="157" t="s">
        <v>225</v>
      </c>
      <c r="C72" s="126">
        <f>SUM(C73:C75)</f>
        <v>31906000</v>
      </c>
      <c r="D72" s="95">
        <f>SUM(D73:D75)</f>
        <v>31046000</v>
      </c>
      <c r="E72" s="95">
        <f>SUM(E73:E75)</f>
        <v>0</v>
      </c>
      <c r="F72" s="69">
        <f t="shared" si="6"/>
        <v>31046000</v>
      </c>
      <c r="G72" s="69">
        <f t="shared" si="7"/>
        <v>860000</v>
      </c>
      <c r="H72" s="70">
        <f t="shared" si="5"/>
        <v>97.304582210242586</v>
      </c>
    </row>
    <row r="73" spans="1:8" s="155" customFormat="1" x14ac:dyDescent="0.2">
      <c r="A73" s="160"/>
      <c r="B73" s="125" t="s">
        <v>226</v>
      </c>
      <c r="C73" s="126">
        <v>7740000</v>
      </c>
      <c r="D73" s="95">
        <v>7740000</v>
      </c>
      <c r="E73" s="154"/>
      <c r="F73" s="69">
        <f t="shared" si="6"/>
        <v>7740000</v>
      </c>
      <c r="G73" s="69">
        <f t="shared" si="7"/>
        <v>0</v>
      </c>
      <c r="H73" s="70">
        <f t="shared" si="5"/>
        <v>100</v>
      </c>
    </row>
    <row r="74" spans="1:8" s="155" customFormat="1" x14ac:dyDescent="0.2">
      <c r="A74" s="161"/>
      <c r="B74" s="125" t="s">
        <v>227</v>
      </c>
      <c r="C74" s="126">
        <v>9116000</v>
      </c>
      <c r="D74" s="95">
        <v>8256000</v>
      </c>
      <c r="E74" s="154"/>
      <c r="F74" s="69">
        <f t="shared" si="6"/>
        <v>8256000</v>
      </c>
      <c r="G74" s="69">
        <f t="shared" si="7"/>
        <v>860000</v>
      </c>
      <c r="H74" s="70">
        <f t="shared" si="5"/>
        <v>90.566037735849065</v>
      </c>
    </row>
    <row r="75" spans="1:8" s="155" customFormat="1" x14ac:dyDescent="0.2">
      <c r="A75" s="161"/>
      <c r="B75" s="125" t="s">
        <v>228</v>
      </c>
      <c r="C75" s="126">
        <v>15050000</v>
      </c>
      <c r="D75" s="95">
        <v>15050000</v>
      </c>
      <c r="E75" s="154"/>
      <c r="F75" s="69">
        <f t="shared" si="6"/>
        <v>15050000</v>
      </c>
      <c r="G75" s="69">
        <f t="shared" si="7"/>
        <v>0</v>
      </c>
      <c r="H75" s="70">
        <f t="shared" si="5"/>
        <v>100</v>
      </c>
    </row>
    <row r="76" spans="1:8" s="155" customFormat="1" x14ac:dyDescent="0.2">
      <c r="A76" s="162"/>
      <c r="B76" s="156" t="s">
        <v>234</v>
      </c>
      <c r="C76" s="126">
        <f>C77+C79</f>
        <v>12738000</v>
      </c>
      <c r="D76" s="95">
        <f>D77+D79</f>
        <v>12738000</v>
      </c>
      <c r="E76" s="95">
        <f>E77+E79</f>
        <v>0</v>
      </c>
      <c r="F76" s="69">
        <f t="shared" si="6"/>
        <v>12738000</v>
      </c>
      <c r="G76" s="69">
        <f t="shared" si="7"/>
        <v>0</v>
      </c>
      <c r="H76" s="70">
        <f t="shared" si="5"/>
        <v>100</v>
      </c>
    </row>
    <row r="77" spans="1:8" s="155" customFormat="1" x14ac:dyDescent="0.2">
      <c r="A77" s="162"/>
      <c r="B77" s="157" t="s">
        <v>223</v>
      </c>
      <c r="C77" s="126">
        <f>C78</f>
        <v>495000</v>
      </c>
      <c r="D77" s="95">
        <f>D78</f>
        <v>495000</v>
      </c>
      <c r="E77" s="95">
        <f>E78</f>
        <v>0</v>
      </c>
      <c r="F77" s="69">
        <f t="shared" si="6"/>
        <v>495000</v>
      </c>
      <c r="G77" s="69">
        <f t="shared" si="7"/>
        <v>0</v>
      </c>
      <c r="H77" s="70">
        <f t="shared" si="5"/>
        <v>100</v>
      </c>
    </row>
    <row r="78" spans="1:8" s="155" customFormat="1" x14ac:dyDescent="0.2">
      <c r="A78" s="160"/>
      <c r="B78" s="125" t="s">
        <v>230</v>
      </c>
      <c r="C78" s="158">
        <v>495000</v>
      </c>
      <c r="D78" s="95">
        <v>495000</v>
      </c>
      <c r="E78" s="154"/>
      <c r="F78" s="69">
        <f t="shared" si="6"/>
        <v>495000</v>
      </c>
      <c r="G78" s="69">
        <f t="shared" si="7"/>
        <v>0</v>
      </c>
      <c r="H78" s="70">
        <f t="shared" si="5"/>
        <v>100</v>
      </c>
    </row>
    <row r="79" spans="1:8" s="155" customFormat="1" x14ac:dyDescent="0.2">
      <c r="A79" s="162"/>
      <c r="B79" s="157" t="s">
        <v>225</v>
      </c>
      <c r="C79" s="126">
        <f>SUM(C80:C82)</f>
        <v>12243000</v>
      </c>
      <c r="D79" s="95">
        <f>SUM(D80:D82)</f>
        <v>12243000</v>
      </c>
      <c r="E79" s="95">
        <f>SUM(E80:E82)</f>
        <v>0</v>
      </c>
      <c r="F79" s="69">
        <f t="shared" si="6"/>
        <v>12243000</v>
      </c>
      <c r="G79" s="69">
        <f t="shared" si="7"/>
        <v>0</v>
      </c>
      <c r="H79" s="70">
        <f t="shared" si="5"/>
        <v>100</v>
      </c>
    </row>
    <row r="80" spans="1:8" s="155" customFormat="1" x14ac:dyDescent="0.2">
      <c r="A80" s="160"/>
      <c r="B80" s="125" t="s">
        <v>226</v>
      </c>
      <c r="C80" s="126">
        <v>2970000</v>
      </c>
      <c r="D80" s="95">
        <v>2970000</v>
      </c>
      <c r="E80" s="154"/>
      <c r="F80" s="69">
        <f t="shared" si="6"/>
        <v>2970000</v>
      </c>
      <c r="G80" s="69">
        <f t="shared" si="7"/>
        <v>0</v>
      </c>
      <c r="H80" s="70">
        <f t="shared" si="5"/>
        <v>100</v>
      </c>
    </row>
    <row r="81" spans="1:8" s="155" customFormat="1" x14ac:dyDescent="0.2">
      <c r="A81" s="59"/>
      <c r="B81" s="125" t="s">
        <v>227</v>
      </c>
      <c r="C81" s="126">
        <v>3498000</v>
      </c>
      <c r="D81" s="95">
        <v>3498000</v>
      </c>
      <c r="E81" s="154"/>
      <c r="F81" s="69">
        <f t="shared" si="6"/>
        <v>3498000</v>
      </c>
      <c r="G81" s="69">
        <f t="shared" si="7"/>
        <v>0</v>
      </c>
      <c r="H81" s="70">
        <f t="shared" si="5"/>
        <v>100</v>
      </c>
    </row>
    <row r="82" spans="1:8" s="155" customFormat="1" x14ac:dyDescent="0.2">
      <c r="A82" s="161"/>
      <c r="B82" s="125" t="s">
        <v>228</v>
      </c>
      <c r="C82" s="126">
        <v>5775000</v>
      </c>
      <c r="D82" s="95">
        <v>5775000</v>
      </c>
      <c r="E82" s="154"/>
      <c r="F82" s="69">
        <f t="shared" si="6"/>
        <v>5775000</v>
      </c>
      <c r="G82" s="69">
        <f t="shared" si="7"/>
        <v>0</v>
      </c>
      <c r="H82" s="70">
        <f t="shared" si="5"/>
        <v>100</v>
      </c>
    </row>
    <row r="83" spans="1:8" s="155" customFormat="1" x14ac:dyDescent="0.2">
      <c r="A83" s="162"/>
      <c r="B83" s="156" t="s">
        <v>235</v>
      </c>
      <c r="C83" s="126">
        <f>C84+C86</f>
        <v>20241000</v>
      </c>
      <c r="D83" s="95">
        <f>D84+D86</f>
        <v>20241000</v>
      </c>
      <c r="E83" s="95">
        <f>E84+E86</f>
        <v>0</v>
      </c>
      <c r="F83" s="69">
        <f t="shared" si="6"/>
        <v>20241000</v>
      </c>
      <c r="G83" s="69">
        <f t="shared" si="7"/>
        <v>0</v>
      </c>
      <c r="H83" s="70">
        <f t="shared" si="5"/>
        <v>100</v>
      </c>
    </row>
    <row r="84" spans="1:8" s="155" customFormat="1" x14ac:dyDescent="0.2">
      <c r="A84" s="162"/>
      <c r="B84" s="157" t="s">
        <v>223</v>
      </c>
      <c r="C84" s="126">
        <f>C85</f>
        <v>1320000</v>
      </c>
      <c r="D84" s="95">
        <f>D85</f>
        <v>1320000</v>
      </c>
      <c r="E84" s="95">
        <f>E85</f>
        <v>0</v>
      </c>
      <c r="F84" s="69">
        <f t="shared" si="6"/>
        <v>1320000</v>
      </c>
      <c r="G84" s="69">
        <f t="shared" si="7"/>
        <v>0</v>
      </c>
      <c r="H84" s="70">
        <f t="shared" si="5"/>
        <v>100</v>
      </c>
    </row>
    <row r="85" spans="1:8" s="155" customFormat="1" x14ac:dyDescent="0.2">
      <c r="A85" s="160"/>
      <c r="B85" s="125" t="s">
        <v>230</v>
      </c>
      <c r="C85" s="158">
        <v>1320000</v>
      </c>
      <c r="D85" s="159">
        <v>1320000</v>
      </c>
      <c r="E85" s="154"/>
      <c r="F85" s="69">
        <f t="shared" si="6"/>
        <v>1320000</v>
      </c>
      <c r="G85" s="69">
        <f t="shared" si="7"/>
        <v>0</v>
      </c>
      <c r="H85" s="70">
        <f t="shared" si="5"/>
        <v>100</v>
      </c>
    </row>
    <row r="86" spans="1:8" s="155" customFormat="1" x14ac:dyDescent="0.2">
      <c r="A86" s="124"/>
      <c r="B86" s="157" t="s">
        <v>225</v>
      </c>
      <c r="C86" s="126">
        <f>SUM(C87:C89)</f>
        <v>18921000</v>
      </c>
      <c r="D86" s="95">
        <f>SUM(D87:D89)</f>
        <v>18921000</v>
      </c>
      <c r="E86" s="95">
        <f>SUM(E87:E89)</f>
        <v>0</v>
      </c>
      <c r="F86" s="69">
        <f t="shared" si="6"/>
        <v>18921000</v>
      </c>
      <c r="G86" s="69">
        <f t="shared" si="7"/>
        <v>0</v>
      </c>
      <c r="H86" s="70">
        <f t="shared" si="5"/>
        <v>100</v>
      </c>
    </row>
    <row r="87" spans="1:8" s="155" customFormat="1" x14ac:dyDescent="0.2">
      <c r="A87" s="160"/>
      <c r="B87" s="125" t="s">
        <v>226</v>
      </c>
      <c r="C87" s="126">
        <v>4590000</v>
      </c>
      <c r="D87" s="159">
        <v>4590000</v>
      </c>
      <c r="E87" s="154"/>
      <c r="F87" s="69">
        <f t="shared" si="6"/>
        <v>4590000</v>
      </c>
      <c r="G87" s="69">
        <f t="shared" si="7"/>
        <v>0</v>
      </c>
      <c r="H87" s="70">
        <f t="shared" si="5"/>
        <v>100</v>
      </c>
    </row>
    <row r="88" spans="1:8" s="155" customFormat="1" x14ac:dyDescent="0.2">
      <c r="A88" s="59"/>
      <c r="B88" s="125" t="s">
        <v>227</v>
      </c>
      <c r="C88" s="126">
        <v>5406000</v>
      </c>
      <c r="D88" s="159">
        <v>5406000</v>
      </c>
      <c r="E88" s="154"/>
      <c r="F88" s="69">
        <f t="shared" si="6"/>
        <v>5406000</v>
      </c>
      <c r="G88" s="69">
        <f t="shared" si="7"/>
        <v>0</v>
      </c>
      <c r="H88" s="70">
        <f t="shared" si="5"/>
        <v>100</v>
      </c>
    </row>
    <row r="89" spans="1:8" s="155" customFormat="1" x14ac:dyDescent="0.2">
      <c r="A89" s="161"/>
      <c r="B89" s="125" t="s">
        <v>228</v>
      </c>
      <c r="C89" s="126">
        <v>8925000</v>
      </c>
      <c r="D89" s="95">
        <v>8925000</v>
      </c>
      <c r="E89" s="154"/>
      <c r="F89" s="69">
        <f t="shared" si="6"/>
        <v>8925000</v>
      </c>
      <c r="G89" s="69">
        <f t="shared" si="7"/>
        <v>0</v>
      </c>
      <c r="H89" s="70">
        <f t="shared" si="5"/>
        <v>100</v>
      </c>
    </row>
    <row r="90" spans="1:8" s="155" customFormat="1" x14ac:dyDescent="0.2">
      <c r="A90" s="124"/>
      <c r="B90" s="156" t="s">
        <v>236</v>
      </c>
      <c r="C90" s="126">
        <f>C91+C93</f>
        <v>19300000</v>
      </c>
      <c r="D90" s="95">
        <f>D91+D93</f>
        <v>19300000</v>
      </c>
      <c r="E90" s="95">
        <f>E91+E93</f>
        <v>0</v>
      </c>
      <c r="F90" s="69">
        <f t="shared" si="6"/>
        <v>19300000</v>
      </c>
      <c r="G90" s="69">
        <f t="shared" si="7"/>
        <v>0</v>
      </c>
      <c r="H90" s="70">
        <f t="shared" si="5"/>
        <v>100</v>
      </c>
    </row>
    <row r="91" spans="1:8" s="155" customFormat="1" x14ac:dyDescent="0.2">
      <c r="A91" s="124"/>
      <c r="B91" s="157" t="s">
        <v>223</v>
      </c>
      <c r="C91" s="126">
        <f>C92</f>
        <v>750000</v>
      </c>
      <c r="D91" s="95">
        <f>D92</f>
        <v>750000</v>
      </c>
      <c r="E91" s="95">
        <f>E92</f>
        <v>0</v>
      </c>
      <c r="F91" s="69">
        <f t="shared" si="6"/>
        <v>750000</v>
      </c>
      <c r="G91" s="69">
        <f t="shared" si="7"/>
        <v>0</v>
      </c>
      <c r="H91" s="70">
        <f t="shared" si="5"/>
        <v>100</v>
      </c>
    </row>
    <row r="92" spans="1:8" s="155" customFormat="1" x14ac:dyDescent="0.2">
      <c r="A92" s="160"/>
      <c r="B92" s="125" t="s">
        <v>230</v>
      </c>
      <c r="C92" s="158">
        <v>750000</v>
      </c>
      <c r="D92" s="95">
        <v>750000</v>
      </c>
      <c r="E92" s="154"/>
      <c r="F92" s="69">
        <f t="shared" si="6"/>
        <v>750000</v>
      </c>
      <c r="G92" s="69">
        <f t="shared" si="7"/>
        <v>0</v>
      </c>
      <c r="H92" s="70">
        <f t="shared" si="5"/>
        <v>100</v>
      </c>
    </row>
    <row r="93" spans="1:8" s="155" customFormat="1" x14ac:dyDescent="0.2">
      <c r="A93" s="124"/>
      <c r="B93" s="157" t="s">
        <v>225</v>
      </c>
      <c r="C93" s="126">
        <f>SUM(C94:C96)</f>
        <v>18550000</v>
      </c>
      <c r="D93" s="95">
        <f>SUM(D94:D96)</f>
        <v>18550000</v>
      </c>
      <c r="E93" s="95">
        <f>SUM(E94:E96)</f>
        <v>0</v>
      </c>
      <c r="F93" s="69">
        <f t="shared" si="6"/>
        <v>18550000</v>
      </c>
      <c r="G93" s="69">
        <f t="shared" si="7"/>
        <v>0</v>
      </c>
      <c r="H93" s="70">
        <f t="shared" si="5"/>
        <v>100</v>
      </c>
    </row>
    <row r="94" spans="1:8" s="155" customFormat="1" x14ac:dyDescent="0.2">
      <c r="A94" s="160"/>
      <c r="B94" s="125" t="s">
        <v>226</v>
      </c>
      <c r="C94" s="126">
        <v>4500000</v>
      </c>
      <c r="D94" s="95">
        <v>4500000</v>
      </c>
      <c r="E94" s="154"/>
      <c r="F94" s="69">
        <f t="shared" si="6"/>
        <v>4500000</v>
      </c>
      <c r="G94" s="69">
        <f t="shared" si="7"/>
        <v>0</v>
      </c>
      <c r="H94" s="70">
        <f t="shared" si="5"/>
        <v>100</v>
      </c>
    </row>
    <row r="95" spans="1:8" s="155" customFormat="1" x14ac:dyDescent="0.2">
      <c r="A95" s="59"/>
      <c r="B95" s="125" t="s">
        <v>227</v>
      </c>
      <c r="C95" s="126">
        <v>5300000</v>
      </c>
      <c r="D95" s="95">
        <v>5300000</v>
      </c>
      <c r="E95" s="154"/>
      <c r="F95" s="69">
        <f t="shared" si="6"/>
        <v>5300000</v>
      </c>
      <c r="G95" s="69">
        <f t="shared" si="7"/>
        <v>0</v>
      </c>
      <c r="H95" s="70">
        <f t="shared" si="5"/>
        <v>100</v>
      </c>
    </row>
    <row r="96" spans="1:8" s="155" customFormat="1" x14ac:dyDescent="0.2">
      <c r="A96" s="161"/>
      <c r="B96" s="125" t="s">
        <v>228</v>
      </c>
      <c r="C96" s="126">
        <v>8750000</v>
      </c>
      <c r="D96" s="95">
        <v>8750000</v>
      </c>
      <c r="E96" s="154"/>
      <c r="F96" s="69">
        <f t="shared" si="6"/>
        <v>8750000</v>
      </c>
      <c r="G96" s="69">
        <f t="shared" si="7"/>
        <v>0</v>
      </c>
      <c r="H96" s="70">
        <f t="shared" si="5"/>
        <v>100</v>
      </c>
    </row>
    <row r="97" spans="1:9" s="155" customFormat="1" x14ac:dyDescent="0.2">
      <c r="A97" s="124"/>
      <c r="B97" s="156" t="s">
        <v>237</v>
      </c>
      <c r="C97" s="126">
        <f>C98+C99</f>
        <v>14835000</v>
      </c>
      <c r="D97" s="95">
        <f>D98+D99</f>
        <v>14835000</v>
      </c>
      <c r="E97" s="95">
        <f>E98+E99</f>
        <v>0</v>
      </c>
      <c r="F97" s="69">
        <f t="shared" si="6"/>
        <v>14835000</v>
      </c>
      <c r="G97" s="69">
        <f t="shared" si="7"/>
        <v>0</v>
      </c>
      <c r="H97" s="70">
        <f t="shared" si="5"/>
        <v>100</v>
      </c>
    </row>
    <row r="98" spans="1:9" s="155" customFormat="1" x14ac:dyDescent="0.2">
      <c r="A98" s="160"/>
      <c r="B98" s="125" t="s">
        <v>238</v>
      </c>
      <c r="C98" s="166">
        <v>12900000</v>
      </c>
      <c r="D98" s="159">
        <v>12900000</v>
      </c>
      <c r="E98" s="154"/>
      <c r="F98" s="69">
        <f t="shared" si="6"/>
        <v>12900000</v>
      </c>
      <c r="G98" s="69">
        <f t="shared" si="7"/>
        <v>0</v>
      </c>
      <c r="H98" s="70">
        <f t="shared" si="5"/>
        <v>100</v>
      </c>
    </row>
    <row r="99" spans="1:9" s="155" customFormat="1" x14ac:dyDescent="0.2">
      <c r="A99" s="161"/>
      <c r="B99" s="125" t="s">
        <v>239</v>
      </c>
      <c r="C99" s="166">
        <v>1935000</v>
      </c>
      <c r="D99" s="95">
        <v>1935000</v>
      </c>
      <c r="E99" s="154"/>
      <c r="F99" s="69">
        <f t="shared" si="6"/>
        <v>1935000</v>
      </c>
      <c r="G99" s="69">
        <f t="shared" si="7"/>
        <v>0</v>
      </c>
      <c r="H99" s="70">
        <f t="shared" si="5"/>
        <v>100</v>
      </c>
    </row>
    <row r="100" spans="1:9" s="155" customFormat="1" x14ac:dyDescent="0.2">
      <c r="A100" s="167" t="s">
        <v>195</v>
      </c>
      <c r="B100" s="157" t="s">
        <v>240</v>
      </c>
      <c r="C100" s="168">
        <f>C101+C102+C108+C114+C120+C126+C132+C138+C144+C150</f>
        <v>780851000</v>
      </c>
      <c r="D100" s="168">
        <f>D101+D102+D108+D114+D120+D126+D132+D138+D144+D150</f>
        <v>780846500</v>
      </c>
      <c r="E100" s="168">
        <f>E101+E102+E108+E114+E120+E126+E132+E138+E144+E150</f>
        <v>0</v>
      </c>
      <c r="F100" s="69">
        <f t="shared" si="6"/>
        <v>780846500</v>
      </c>
      <c r="G100" s="69">
        <f t="shared" si="7"/>
        <v>4500</v>
      </c>
      <c r="H100" s="70">
        <f t="shared" si="5"/>
        <v>99.999423705674957</v>
      </c>
    </row>
    <row r="101" spans="1:9" s="155" customFormat="1" x14ac:dyDescent="0.2">
      <c r="A101" s="124"/>
      <c r="B101" s="125" t="s">
        <v>241</v>
      </c>
      <c r="C101" s="126">
        <v>5400000</v>
      </c>
      <c r="D101" s="95">
        <v>5400000</v>
      </c>
      <c r="E101" s="169"/>
      <c r="F101" s="69">
        <f t="shared" si="6"/>
        <v>5400000</v>
      </c>
      <c r="G101" s="69">
        <f t="shared" si="7"/>
        <v>0</v>
      </c>
      <c r="H101" s="70">
        <f t="shared" ref="H101:H306" si="8">(C101-G101)/C101*100</f>
        <v>100</v>
      </c>
    </row>
    <row r="102" spans="1:9" s="155" customFormat="1" x14ac:dyDescent="0.2">
      <c r="A102" s="124"/>
      <c r="B102" s="156" t="s">
        <v>222</v>
      </c>
      <c r="C102" s="126">
        <f>C103+C105</f>
        <v>78020000</v>
      </c>
      <c r="D102" s="95">
        <f>D103+D105</f>
        <v>78020000</v>
      </c>
      <c r="E102" s="95">
        <f>E103+E105</f>
        <v>0</v>
      </c>
      <c r="F102" s="69">
        <f t="shared" si="6"/>
        <v>78020000</v>
      </c>
      <c r="G102" s="69">
        <f t="shared" si="7"/>
        <v>0</v>
      </c>
      <c r="H102" s="70">
        <f t="shared" si="8"/>
        <v>100</v>
      </c>
      <c r="I102" s="170"/>
    </row>
    <row r="103" spans="1:9" s="155" customFormat="1" x14ac:dyDescent="0.2">
      <c r="A103" s="124"/>
      <c r="B103" s="157" t="s">
        <v>223</v>
      </c>
      <c r="C103" s="126">
        <f>C104</f>
        <v>1070000</v>
      </c>
      <c r="D103" s="95">
        <f>D104</f>
        <v>1070000</v>
      </c>
      <c r="E103" s="95">
        <f>E104</f>
        <v>0</v>
      </c>
      <c r="F103" s="69">
        <f t="shared" si="6"/>
        <v>1070000</v>
      </c>
      <c r="G103" s="69">
        <f t="shared" si="7"/>
        <v>0</v>
      </c>
      <c r="H103" s="70">
        <f t="shared" si="8"/>
        <v>100</v>
      </c>
    </row>
    <row r="104" spans="1:9" s="155" customFormat="1" x14ac:dyDescent="0.2">
      <c r="A104" s="124"/>
      <c r="B104" s="125" t="s">
        <v>176</v>
      </c>
      <c r="C104" s="158">
        <v>1070000</v>
      </c>
      <c r="D104" s="159">
        <v>1070000</v>
      </c>
      <c r="E104" s="169"/>
      <c r="F104" s="69">
        <f t="shared" si="6"/>
        <v>1070000</v>
      </c>
      <c r="G104" s="69">
        <f t="shared" si="7"/>
        <v>0</v>
      </c>
      <c r="H104" s="70">
        <f t="shared" si="8"/>
        <v>100</v>
      </c>
      <c r="I104" s="170"/>
    </row>
    <row r="105" spans="1:9" s="155" customFormat="1" x14ac:dyDescent="0.2">
      <c r="A105" s="124"/>
      <c r="B105" s="157" t="s">
        <v>225</v>
      </c>
      <c r="C105" s="126">
        <f>C106+C107</f>
        <v>76950000</v>
      </c>
      <c r="D105" s="95">
        <f>D106+D107</f>
        <v>76950000</v>
      </c>
      <c r="E105" s="95">
        <f>E106+E107</f>
        <v>0</v>
      </c>
      <c r="F105" s="69">
        <f t="shared" si="6"/>
        <v>76950000</v>
      </c>
      <c r="G105" s="69">
        <f t="shared" si="7"/>
        <v>0</v>
      </c>
      <c r="H105" s="70">
        <f t="shared" si="8"/>
        <v>100</v>
      </c>
    </row>
    <row r="106" spans="1:9" s="155" customFormat="1" x14ac:dyDescent="0.2">
      <c r="A106" s="124"/>
      <c r="B106" s="125" t="s">
        <v>242</v>
      </c>
      <c r="C106" s="126">
        <v>57750000</v>
      </c>
      <c r="D106" s="159">
        <v>57750000</v>
      </c>
      <c r="E106" s="169"/>
      <c r="F106" s="69">
        <f t="shared" ref="F106:F169" si="9">D106+E106</f>
        <v>57750000</v>
      </c>
      <c r="G106" s="69">
        <f t="shared" ref="G106:G169" si="10">C106-F106</f>
        <v>0</v>
      </c>
      <c r="H106" s="70">
        <f t="shared" si="8"/>
        <v>100</v>
      </c>
    </row>
    <row r="107" spans="1:9" s="155" customFormat="1" ht="25.5" x14ac:dyDescent="0.2">
      <c r="A107" s="124"/>
      <c r="B107" s="125" t="s">
        <v>243</v>
      </c>
      <c r="C107" s="126">
        <v>19200000</v>
      </c>
      <c r="D107" s="159">
        <v>19200000</v>
      </c>
      <c r="E107" s="169"/>
      <c r="F107" s="69">
        <f t="shared" si="9"/>
        <v>19200000</v>
      </c>
      <c r="G107" s="69">
        <f t="shared" si="10"/>
        <v>0</v>
      </c>
      <c r="H107" s="70">
        <f t="shared" si="8"/>
        <v>100</v>
      </c>
    </row>
    <row r="108" spans="1:9" s="155" customFormat="1" x14ac:dyDescent="0.2">
      <c r="A108" s="124"/>
      <c r="B108" s="156" t="s">
        <v>229</v>
      </c>
      <c r="C108" s="126">
        <f>C109+C111</f>
        <v>118054000</v>
      </c>
      <c r="D108" s="95">
        <f>D109+D111</f>
        <v>118054000</v>
      </c>
      <c r="E108" s="95">
        <f>E109+E111</f>
        <v>0</v>
      </c>
      <c r="F108" s="69">
        <f t="shared" si="9"/>
        <v>118054000</v>
      </c>
      <c r="G108" s="69">
        <f t="shared" si="10"/>
        <v>0</v>
      </c>
      <c r="H108" s="70">
        <f t="shared" si="8"/>
        <v>100</v>
      </c>
    </row>
    <row r="109" spans="1:9" s="155" customFormat="1" x14ac:dyDescent="0.2">
      <c r="A109" s="124"/>
      <c r="B109" s="157" t="s">
        <v>223</v>
      </c>
      <c r="C109" s="126">
        <f>C110</f>
        <v>1210000</v>
      </c>
      <c r="D109" s="95">
        <f>D110</f>
        <v>1210000</v>
      </c>
      <c r="E109" s="95">
        <f>E110</f>
        <v>0</v>
      </c>
      <c r="F109" s="69">
        <f t="shared" si="9"/>
        <v>1210000</v>
      </c>
      <c r="G109" s="69">
        <f t="shared" si="10"/>
        <v>0</v>
      </c>
      <c r="H109" s="70">
        <f t="shared" si="8"/>
        <v>100</v>
      </c>
    </row>
    <row r="110" spans="1:9" s="155" customFormat="1" x14ac:dyDescent="0.2">
      <c r="A110" s="124"/>
      <c r="B110" s="125" t="s">
        <v>176</v>
      </c>
      <c r="C110" s="158">
        <v>1210000</v>
      </c>
      <c r="D110" s="95">
        <v>1210000</v>
      </c>
      <c r="E110" s="169"/>
      <c r="F110" s="69">
        <f t="shared" si="9"/>
        <v>1210000</v>
      </c>
      <c r="G110" s="69">
        <f t="shared" si="10"/>
        <v>0</v>
      </c>
      <c r="H110" s="70">
        <f t="shared" si="8"/>
        <v>100</v>
      </c>
    </row>
    <row r="111" spans="1:9" s="155" customFormat="1" x14ac:dyDescent="0.2">
      <c r="A111" s="124"/>
      <c r="B111" s="157" t="s">
        <v>225</v>
      </c>
      <c r="C111" s="126">
        <f>C112+C113</f>
        <v>116844000</v>
      </c>
      <c r="D111" s="95">
        <f>D112+D113</f>
        <v>116844000</v>
      </c>
      <c r="E111" s="95">
        <f>E112+E113</f>
        <v>0</v>
      </c>
      <c r="F111" s="69">
        <f t="shared" si="9"/>
        <v>116844000</v>
      </c>
      <c r="G111" s="69">
        <f t="shared" si="10"/>
        <v>0</v>
      </c>
      <c r="H111" s="70">
        <f t="shared" si="8"/>
        <v>100</v>
      </c>
    </row>
    <row r="112" spans="1:9" s="155" customFormat="1" x14ac:dyDescent="0.2">
      <c r="A112" s="124"/>
      <c r="B112" s="125" t="s">
        <v>242</v>
      </c>
      <c r="C112" s="126">
        <v>86250000</v>
      </c>
      <c r="D112" s="95">
        <v>86250000</v>
      </c>
      <c r="E112" s="169"/>
      <c r="F112" s="69">
        <f t="shared" si="9"/>
        <v>86250000</v>
      </c>
      <c r="G112" s="69">
        <f t="shared" si="10"/>
        <v>0</v>
      </c>
      <c r="H112" s="70">
        <f t="shared" si="8"/>
        <v>100</v>
      </c>
    </row>
    <row r="113" spans="1:8" s="155" customFormat="1" ht="25.5" x14ac:dyDescent="0.2">
      <c r="A113" s="124"/>
      <c r="B113" s="125" t="s">
        <v>243</v>
      </c>
      <c r="C113" s="126">
        <v>30594000</v>
      </c>
      <c r="D113" s="95">
        <v>30594000</v>
      </c>
      <c r="E113" s="169"/>
      <c r="F113" s="69">
        <f t="shared" si="9"/>
        <v>30594000</v>
      </c>
      <c r="G113" s="69">
        <f t="shared" si="10"/>
        <v>0</v>
      </c>
      <c r="H113" s="70">
        <f t="shared" si="8"/>
        <v>100</v>
      </c>
    </row>
    <row r="114" spans="1:8" s="155" customFormat="1" x14ac:dyDescent="0.2">
      <c r="A114" s="124"/>
      <c r="B114" s="156" t="s">
        <v>231</v>
      </c>
      <c r="C114" s="126">
        <f>C115+C117</f>
        <v>108845000</v>
      </c>
      <c r="D114" s="95">
        <f>D115+D117</f>
        <v>108845000</v>
      </c>
      <c r="E114" s="95">
        <f>E115+E117</f>
        <v>0</v>
      </c>
      <c r="F114" s="69">
        <f t="shared" si="9"/>
        <v>108845000</v>
      </c>
      <c r="G114" s="69">
        <f t="shared" si="10"/>
        <v>0</v>
      </c>
      <c r="H114" s="70">
        <f t="shared" si="8"/>
        <v>100</v>
      </c>
    </row>
    <row r="115" spans="1:8" s="155" customFormat="1" x14ac:dyDescent="0.2">
      <c r="A115" s="124"/>
      <c r="B115" s="157" t="s">
        <v>223</v>
      </c>
      <c r="C115" s="126">
        <f>C116</f>
        <v>1020000</v>
      </c>
      <c r="D115" s="95">
        <f>D116</f>
        <v>1020000</v>
      </c>
      <c r="E115" s="95">
        <f>E116</f>
        <v>0</v>
      </c>
      <c r="F115" s="69">
        <f t="shared" si="9"/>
        <v>1020000</v>
      </c>
      <c r="G115" s="69">
        <f t="shared" si="10"/>
        <v>0</v>
      </c>
      <c r="H115" s="70">
        <f t="shared" si="8"/>
        <v>100</v>
      </c>
    </row>
    <row r="116" spans="1:8" s="155" customFormat="1" x14ac:dyDescent="0.2">
      <c r="A116" s="124"/>
      <c r="B116" s="125" t="s">
        <v>176</v>
      </c>
      <c r="C116" s="158">
        <v>1020000</v>
      </c>
      <c r="D116" s="159">
        <v>1020000</v>
      </c>
      <c r="E116" s="169"/>
      <c r="F116" s="69">
        <f t="shared" si="9"/>
        <v>1020000</v>
      </c>
      <c r="G116" s="69">
        <f t="shared" si="10"/>
        <v>0</v>
      </c>
      <c r="H116" s="70">
        <f t="shared" si="8"/>
        <v>100</v>
      </c>
    </row>
    <row r="117" spans="1:8" s="155" customFormat="1" x14ac:dyDescent="0.2">
      <c r="A117" s="124"/>
      <c r="B117" s="157" t="s">
        <v>225</v>
      </c>
      <c r="C117" s="126">
        <f>C118+C119</f>
        <v>107825000</v>
      </c>
      <c r="D117" s="95">
        <f>D118+D119</f>
        <v>107825000</v>
      </c>
      <c r="E117" s="95">
        <f>E118+E119</f>
        <v>0</v>
      </c>
      <c r="F117" s="69">
        <f t="shared" si="9"/>
        <v>107825000</v>
      </c>
      <c r="G117" s="69">
        <f t="shared" si="10"/>
        <v>0</v>
      </c>
      <c r="H117" s="70">
        <f t="shared" si="8"/>
        <v>100</v>
      </c>
    </row>
    <row r="118" spans="1:8" s="155" customFormat="1" x14ac:dyDescent="0.2">
      <c r="A118" s="124"/>
      <c r="B118" s="125" t="s">
        <v>242</v>
      </c>
      <c r="C118" s="126">
        <v>86250000</v>
      </c>
      <c r="D118" s="159">
        <v>86250000</v>
      </c>
      <c r="E118" s="169"/>
      <c r="F118" s="69">
        <f t="shared" si="9"/>
        <v>86250000</v>
      </c>
      <c r="G118" s="69">
        <f t="shared" si="10"/>
        <v>0</v>
      </c>
      <c r="H118" s="70">
        <f t="shared" si="8"/>
        <v>100</v>
      </c>
    </row>
    <row r="119" spans="1:8" s="155" customFormat="1" ht="25.5" x14ac:dyDescent="0.2">
      <c r="A119" s="124"/>
      <c r="B119" s="125" t="s">
        <v>243</v>
      </c>
      <c r="C119" s="126">
        <v>21575000</v>
      </c>
      <c r="D119" s="159">
        <v>21575000</v>
      </c>
      <c r="E119" s="169"/>
      <c r="F119" s="69">
        <f t="shared" si="9"/>
        <v>21575000</v>
      </c>
      <c r="G119" s="69">
        <f t="shared" si="10"/>
        <v>0</v>
      </c>
      <c r="H119" s="70">
        <f t="shared" si="8"/>
        <v>100</v>
      </c>
    </row>
    <row r="120" spans="1:8" s="155" customFormat="1" x14ac:dyDescent="0.2">
      <c r="A120" s="124"/>
      <c r="B120" s="156" t="s">
        <v>232</v>
      </c>
      <c r="C120" s="126">
        <f>C121+C123</f>
        <v>113945000</v>
      </c>
      <c r="D120" s="95">
        <f>D121+D123</f>
        <v>113945000</v>
      </c>
      <c r="E120" s="95">
        <f>E121+E123</f>
        <v>0</v>
      </c>
      <c r="F120" s="69">
        <f t="shared" si="9"/>
        <v>113945000</v>
      </c>
      <c r="G120" s="69">
        <f t="shared" si="10"/>
        <v>0</v>
      </c>
      <c r="H120" s="70">
        <f t="shared" si="8"/>
        <v>100</v>
      </c>
    </row>
    <row r="121" spans="1:8" s="155" customFormat="1" x14ac:dyDescent="0.2">
      <c r="A121" s="124"/>
      <c r="B121" s="157" t="s">
        <v>223</v>
      </c>
      <c r="C121" s="126">
        <f>C122</f>
        <v>1120000</v>
      </c>
      <c r="D121" s="95">
        <f>D122</f>
        <v>1120000</v>
      </c>
      <c r="E121" s="95">
        <f>E122</f>
        <v>0</v>
      </c>
      <c r="F121" s="69">
        <f t="shared" si="9"/>
        <v>1120000</v>
      </c>
      <c r="G121" s="69">
        <f t="shared" si="10"/>
        <v>0</v>
      </c>
      <c r="H121" s="70">
        <f t="shared" si="8"/>
        <v>100</v>
      </c>
    </row>
    <row r="122" spans="1:8" s="155" customFormat="1" x14ac:dyDescent="0.2">
      <c r="A122" s="124"/>
      <c r="B122" s="125" t="s">
        <v>176</v>
      </c>
      <c r="C122" s="158">
        <v>1120000</v>
      </c>
      <c r="D122" s="95">
        <v>1120000</v>
      </c>
      <c r="E122" s="169"/>
      <c r="F122" s="69">
        <f t="shared" si="9"/>
        <v>1120000</v>
      </c>
      <c r="G122" s="69">
        <f t="shared" si="10"/>
        <v>0</v>
      </c>
      <c r="H122" s="70">
        <f t="shared" si="8"/>
        <v>100</v>
      </c>
    </row>
    <row r="123" spans="1:8" s="155" customFormat="1" x14ac:dyDescent="0.2">
      <c r="A123" s="124"/>
      <c r="B123" s="157" t="s">
        <v>225</v>
      </c>
      <c r="C123" s="171">
        <f>SUM(C124:C125)</f>
        <v>112825000</v>
      </c>
      <c r="D123" s="95">
        <f>SUM(D124:D125)</f>
        <v>112825000</v>
      </c>
      <c r="E123" s="95">
        <f>SUM(E124:E125)</f>
        <v>0</v>
      </c>
      <c r="F123" s="69">
        <f t="shared" si="9"/>
        <v>112825000</v>
      </c>
      <c r="G123" s="69">
        <f t="shared" si="10"/>
        <v>0</v>
      </c>
      <c r="H123" s="70">
        <f t="shared" si="8"/>
        <v>100</v>
      </c>
    </row>
    <row r="124" spans="1:8" s="155" customFormat="1" x14ac:dyDescent="0.2">
      <c r="A124" s="124"/>
      <c r="B124" s="125" t="s">
        <v>242</v>
      </c>
      <c r="C124" s="126">
        <v>86250000</v>
      </c>
      <c r="D124" s="95">
        <v>86250000</v>
      </c>
      <c r="E124" s="169"/>
      <c r="F124" s="69">
        <f t="shared" si="9"/>
        <v>86250000</v>
      </c>
      <c r="G124" s="69">
        <f t="shared" si="10"/>
        <v>0</v>
      </c>
      <c r="H124" s="70">
        <f t="shared" si="8"/>
        <v>100</v>
      </c>
    </row>
    <row r="125" spans="1:8" s="155" customFormat="1" ht="25.5" x14ac:dyDescent="0.2">
      <c r="A125" s="124"/>
      <c r="B125" s="125" t="s">
        <v>243</v>
      </c>
      <c r="C125" s="126">
        <v>26575000</v>
      </c>
      <c r="D125" s="95">
        <v>26575000</v>
      </c>
      <c r="E125" s="169"/>
      <c r="F125" s="69">
        <f t="shared" si="9"/>
        <v>26575000</v>
      </c>
      <c r="G125" s="69">
        <f t="shared" si="10"/>
        <v>0</v>
      </c>
      <c r="H125" s="70">
        <f t="shared" si="8"/>
        <v>100</v>
      </c>
    </row>
    <row r="126" spans="1:8" s="155" customFormat="1" x14ac:dyDescent="0.2">
      <c r="A126" s="124"/>
      <c r="B126" s="156" t="s">
        <v>233</v>
      </c>
      <c r="C126" s="126">
        <f>C127+C129</f>
        <v>77810000</v>
      </c>
      <c r="D126" s="95">
        <f>D127+D129</f>
        <v>77810000</v>
      </c>
      <c r="E126" s="95">
        <f>E127+E129</f>
        <v>0</v>
      </c>
      <c r="F126" s="69">
        <f t="shared" si="9"/>
        <v>77810000</v>
      </c>
      <c r="G126" s="69">
        <f t="shared" si="10"/>
        <v>0</v>
      </c>
      <c r="H126" s="70">
        <f t="shared" si="8"/>
        <v>100</v>
      </c>
    </row>
    <row r="127" spans="1:8" s="155" customFormat="1" x14ac:dyDescent="0.2">
      <c r="A127" s="124"/>
      <c r="B127" s="157" t="s">
        <v>223</v>
      </c>
      <c r="C127" s="126">
        <f>C128</f>
        <v>860000</v>
      </c>
      <c r="D127" s="95">
        <f>D128</f>
        <v>860000</v>
      </c>
      <c r="E127" s="95">
        <f>E128</f>
        <v>0</v>
      </c>
      <c r="F127" s="69">
        <f t="shared" si="9"/>
        <v>860000</v>
      </c>
      <c r="G127" s="69">
        <f t="shared" si="10"/>
        <v>0</v>
      </c>
      <c r="H127" s="70">
        <f t="shared" si="8"/>
        <v>100</v>
      </c>
    </row>
    <row r="128" spans="1:8" s="155" customFormat="1" x14ac:dyDescent="0.2">
      <c r="A128" s="124"/>
      <c r="B128" s="125" t="s">
        <v>176</v>
      </c>
      <c r="C128" s="158">
        <v>860000</v>
      </c>
      <c r="D128" s="95">
        <v>860000</v>
      </c>
      <c r="E128" s="169"/>
      <c r="F128" s="69">
        <f t="shared" si="9"/>
        <v>860000</v>
      </c>
      <c r="G128" s="69">
        <f t="shared" si="10"/>
        <v>0</v>
      </c>
      <c r="H128" s="70">
        <f t="shared" si="8"/>
        <v>100</v>
      </c>
    </row>
    <row r="129" spans="1:8" s="155" customFormat="1" x14ac:dyDescent="0.2">
      <c r="A129" s="124"/>
      <c r="B129" s="157" t="s">
        <v>225</v>
      </c>
      <c r="C129" s="126">
        <f>SUM(C130:C131)</f>
        <v>76950000</v>
      </c>
      <c r="D129" s="95">
        <f>SUM(D130:D131)</f>
        <v>76950000</v>
      </c>
      <c r="E129" s="95">
        <f>SUM(E130:E131)</f>
        <v>0</v>
      </c>
      <c r="F129" s="69">
        <f t="shared" si="9"/>
        <v>76950000</v>
      </c>
      <c r="G129" s="69">
        <f t="shared" si="10"/>
        <v>0</v>
      </c>
      <c r="H129" s="70">
        <f t="shared" si="8"/>
        <v>100</v>
      </c>
    </row>
    <row r="130" spans="1:8" s="155" customFormat="1" x14ac:dyDescent="0.2">
      <c r="A130" s="124"/>
      <c r="B130" s="125" t="s">
        <v>242</v>
      </c>
      <c r="C130" s="126">
        <v>57750000</v>
      </c>
      <c r="D130" s="95">
        <v>57750000</v>
      </c>
      <c r="E130" s="169"/>
      <c r="F130" s="69">
        <f t="shared" si="9"/>
        <v>57750000</v>
      </c>
      <c r="G130" s="69">
        <f t="shared" si="10"/>
        <v>0</v>
      </c>
      <c r="H130" s="70">
        <f t="shared" si="8"/>
        <v>100</v>
      </c>
    </row>
    <row r="131" spans="1:8" s="155" customFormat="1" ht="25.5" x14ac:dyDescent="0.2">
      <c r="A131" s="124"/>
      <c r="B131" s="125" t="s">
        <v>243</v>
      </c>
      <c r="C131" s="126">
        <v>19200000</v>
      </c>
      <c r="D131" s="95">
        <v>19200000</v>
      </c>
      <c r="E131" s="169"/>
      <c r="F131" s="69">
        <f t="shared" si="9"/>
        <v>19200000</v>
      </c>
      <c r="G131" s="69">
        <f t="shared" si="10"/>
        <v>0</v>
      </c>
      <c r="H131" s="70">
        <f t="shared" si="8"/>
        <v>100</v>
      </c>
    </row>
    <row r="132" spans="1:8" s="155" customFormat="1" x14ac:dyDescent="0.2">
      <c r="A132" s="124"/>
      <c r="B132" s="156" t="s">
        <v>234</v>
      </c>
      <c r="C132" s="126">
        <f>C133+C135</f>
        <v>31968000</v>
      </c>
      <c r="D132" s="95">
        <f>D133+D135</f>
        <v>31967500</v>
      </c>
      <c r="E132" s="95">
        <f>E133+E135</f>
        <v>0</v>
      </c>
      <c r="F132" s="69">
        <f t="shared" si="9"/>
        <v>31967500</v>
      </c>
      <c r="G132" s="69">
        <f t="shared" si="10"/>
        <v>500</v>
      </c>
      <c r="H132" s="70">
        <f t="shared" si="8"/>
        <v>99.99843593593593</v>
      </c>
    </row>
    <row r="133" spans="1:8" s="155" customFormat="1" x14ac:dyDescent="0.2">
      <c r="A133" s="124"/>
      <c r="B133" s="157" t="s">
        <v>223</v>
      </c>
      <c r="C133" s="171">
        <f>C134</f>
        <v>330000</v>
      </c>
      <c r="D133" s="95">
        <f>D134</f>
        <v>330000</v>
      </c>
      <c r="E133" s="95">
        <f>E134</f>
        <v>0</v>
      </c>
      <c r="F133" s="69">
        <f t="shared" si="9"/>
        <v>330000</v>
      </c>
      <c r="G133" s="69">
        <f t="shared" si="10"/>
        <v>0</v>
      </c>
      <c r="H133" s="70">
        <f t="shared" si="8"/>
        <v>100</v>
      </c>
    </row>
    <row r="134" spans="1:8" s="155" customFormat="1" x14ac:dyDescent="0.2">
      <c r="A134" s="124"/>
      <c r="B134" s="125" t="s">
        <v>176</v>
      </c>
      <c r="C134" s="126">
        <v>330000</v>
      </c>
      <c r="D134" s="95">
        <v>330000</v>
      </c>
      <c r="E134" s="169"/>
      <c r="F134" s="69">
        <f t="shared" si="9"/>
        <v>330000</v>
      </c>
      <c r="G134" s="69">
        <f t="shared" si="10"/>
        <v>0</v>
      </c>
      <c r="H134" s="70">
        <f t="shared" si="8"/>
        <v>100</v>
      </c>
    </row>
    <row r="135" spans="1:8" s="155" customFormat="1" x14ac:dyDescent="0.2">
      <c r="A135" s="124"/>
      <c r="B135" s="157" t="s">
        <v>225</v>
      </c>
      <c r="C135" s="171">
        <f>SUM(C136:C137)</f>
        <v>31638000</v>
      </c>
      <c r="D135" s="95">
        <f>SUM(D136:D137)</f>
        <v>31637500</v>
      </c>
      <c r="E135" s="95">
        <f>SUM(E136:E137)</f>
        <v>0</v>
      </c>
      <c r="F135" s="69">
        <f t="shared" si="9"/>
        <v>31637500</v>
      </c>
      <c r="G135" s="69">
        <f t="shared" si="10"/>
        <v>500</v>
      </c>
      <c r="H135" s="70">
        <f t="shared" si="8"/>
        <v>99.998419621973582</v>
      </c>
    </row>
    <row r="136" spans="1:8" s="155" customFormat="1" x14ac:dyDescent="0.2">
      <c r="A136" s="124"/>
      <c r="B136" s="125" t="s">
        <v>242</v>
      </c>
      <c r="C136" s="126">
        <v>15000000</v>
      </c>
      <c r="D136" s="95">
        <v>15000000</v>
      </c>
      <c r="E136" s="169"/>
      <c r="F136" s="69">
        <f t="shared" si="9"/>
        <v>15000000</v>
      </c>
      <c r="G136" s="69">
        <f t="shared" si="10"/>
        <v>0</v>
      </c>
      <c r="H136" s="70">
        <f t="shared" si="8"/>
        <v>100</v>
      </c>
    </row>
    <row r="137" spans="1:8" s="155" customFormat="1" ht="25.5" x14ac:dyDescent="0.2">
      <c r="A137" s="124"/>
      <c r="B137" s="125" t="s">
        <v>243</v>
      </c>
      <c r="C137" s="126">
        <v>16638000</v>
      </c>
      <c r="D137" s="95">
        <v>16637500</v>
      </c>
      <c r="E137" s="169"/>
      <c r="F137" s="69">
        <f t="shared" si="9"/>
        <v>16637500</v>
      </c>
      <c r="G137" s="69">
        <f t="shared" si="10"/>
        <v>500</v>
      </c>
      <c r="H137" s="70">
        <f t="shared" si="8"/>
        <v>99.996994831109504</v>
      </c>
    </row>
    <row r="138" spans="1:8" s="155" customFormat="1" x14ac:dyDescent="0.2">
      <c r="A138" s="124"/>
      <c r="B138" s="156" t="s">
        <v>235</v>
      </c>
      <c r="C138" s="126">
        <f>C139+C141</f>
        <v>51365000</v>
      </c>
      <c r="D138" s="95">
        <f>D139+D141</f>
        <v>51365000</v>
      </c>
      <c r="E138" s="95">
        <f>E139+E141</f>
        <v>0</v>
      </c>
      <c r="F138" s="69">
        <f t="shared" si="9"/>
        <v>51365000</v>
      </c>
      <c r="G138" s="69">
        <f t="shared" si="10"/>
        <v>0</v>
      </c>
      <c r="H138" s="70">
        <f t="shared" si="8"/>
        <v>100</v>
      </c>
    </row>
    <row r="139" spans="1:8" s="155" customFormat="1" x14ac:dyDescent="0.2">
      <c r="A139" s="124"/>
      <c r="B139" s="157" t="s">
        <v>223</v>
      </c>
      <c r="C139" s="126">
        <f>C140</f>
        <v>880000</v>
      </c>
      <c r="D139" s="95">
        <f>D140</f>
        <v>880000</v>
      </c>
      <c r="E139" s="95">
        <f>E140</f>
        <v>0</v>
      </c>
      <c r="F139" s="69">
        <f t="shared" si="9"/>
        <v>880000</v>
      </c>
      <c r="G139" s="69">
        <f t="shared" si="10"/>
        <v>0</v>
      </c>
      <c r="H139" s="70">
        <f t="shared" si="8"/>
        <v>100</v>
      </c>
    </row>
    <row r="140" spans="1:8" s="155" customFormat="1" x14ac:dyDescent="0.2">
      <c r="A140" s="124"/>
      <c r="B140" s="125" t="s">
        <v>176</v>
      </c>
      <c r="C140" s="158">
        <v>880000</v>
      </c>
      <c r="D140" s="159">
        <v>880000</v>
      </c>
      <c r="E140" s="169"/>
      <c r="F140" s="69">
        <f t="shared" si="9"/>
        <v>880000</v>
      </c>
      <c r="G140" s="69">
        <f t="shared" si="10"/>
        <v>0</v>
      </c>
      <c r="H140" s="70">
        <f t="shared" si="8"/>
        <v>100</v>
      </c>
    </row>
    <row r="141" spans="1:8" s="155" customFormat="1" x14ac:dyDescent="0.2">
      <c r="A141" s="124"/>
      <c r="B141" s="157" t="s">
        <v>225</v>
      </c>
      <c r="C141" s="171">
        <f>SUM(C142:C143)</f>
        <v>50485000</v>
      </c>
      <c r="D141" s="95">
        <f>SUM(D142:D143)</f>
        <v>50485000</v>
      </c>
      <c r="E141" s="95">
        <f>SUM(E142:E143)</f>
        <v>0</v>
      </c>
      <c r="F141" s="69">
        <f t="shared" si="9"/>
        <v>50485000</v>
      </c>
      <c r="G141" s="69">
        <f t="shared" si="10"/>
        <v>0</v>
      </c>
      <c r="H141" s="70">
        <f t="shared" si="8"/>
        <v>100</v>
      </c>
    </row>
    <row r="142" spans="1:8" s="155" customFormat="1" x14ac:dyDescent="0.2">
      <c r="A142" s="124"/>
      <c r="B142" s="125" t="s">
        <v>242</v>
      </c>
      <c r="C142" s="126">
        <v>31500000</v>
      </c>
      <c r="D142" s="159">
        <v>31500000</v>
      </c>
      <c r="E142" s="169"/>
      <c r="F142" s="69">
        <f t="shared" si="9"/>
        <v>31500000</v>
      </c>
      <c r="G142" s="69">
        <f t="shared" si="10"/>
        <v>0</v>
      </c>
      <c r="H142" s="70">
        <f t="shared" si="8"/>
        <v>100</v>
      </c>
    </row>
    <row r="143" spans="1:8" s="155" customFormat="1" ht="25.5" x14ac:dyDescent="0.2">
      <c r="A143" s="124"/>
      <c r="B143" s="125" t="s">
        <v>243</v>
      </c>
      <c r="C143" s="126">
        <v>18985000</v>
      </c>
      <c r="D143" s="95">
        <v>18985000</v>
      </c>
      <c r="E143" s="169"/>
      <c r="F143" s="69">
        <f t="shared" si="9"/>
        <v>18985000</v>
      </c>
      <c r="G143" s="69">
        <f t="shared" si="10"/>
        <v>0</v>
      </c>
      <c r="H143" s="70">
        <f t="shared" si="8"/>
        <v>100</v>
      </c>
    </row>
    <row r="144" spans="1:8" s="155" customFormat="1" x14ac:dyDescent="0.2">
      <c r="A144" s="124"/>
      <c r="B144" s="156" t="s">
        <v>236</v>
      </c>
      <c r="C144" s="126">
        <f>C145+C147</f>
        <v>49575000</v>
      </c>
      <c r="D144" s="95">
        <f>D145+D147</f>
        <v>49575000</v>
      </c>
      <c r="E144" s="95">
        <f>E145+E147</f>
        <v>0</v>
      </c>
      <c r="F144" s="69">
        <f t="shared" si="9"/>
        <v>49575000</v>
      </c>
      <c r="G144" s="69">
        <f t="shared" si="10"/>
        <v>0</v>
      </c>
      <c r="H144" s="70">
        <f t="shared" si="8"/>
        <v>100</v>
      </c>
    </row>
    <row r="145" spans="1:8" s="155" customFormat="1" x14ac:dyDescent="0.2">
      <c r="A145" s="124"/>
      <c r="B145" s="157" t="s">
        <v>223</v>
      </c>
      <c r="C145" s="126">
        <f>C146</f>
        <v>500000</v>
      </c>
      <c r="D145" s="95">
        <f>D146</f>
        <v>500000</v>
      </c>
      <c r="E145" s="95">
        <f>E146</f>
        <v>0</v>
      </c>
      <c r="F145" s="69">
        <f t="shared" si="9"/>
        <v>500000</v>
      </c>
      <c r="G145" s="69">
        <f t="shared" si="10"/>
        <v>0</v>
      </c>
      <c r="H145" s="70">
        <f t="shared" si="8"/>
        <v>100</v>
      </c>
    </row>
    <row r="146" spans="1:8" s="155" customFormat="1" x14ac:dyDescent="0.2">
      <c r="A146" s="124"/>
      <c r="B146" s="125" t="s">
        <v>176</v>
      </c>
      <c r="C146" s="158">
        <v>500000</v>
      </c>
      <c r="D146" s="95">
        <v>500000</v>
      </c>
      <c r="E146" s="169"/>
      <c r="F146" s="69">
        <f t="shared" si="9"/>
        <v>500000</v>
      </c>
      <c r="G146" s="69">
        <f t="shared" si="10"/>
        <v>0</v>
      </c>
      <c r="H146" s="70">
        <f t="shared" si="8"/>
        <v>100</v>
      </c>
    </row>
    <row r="147" spans="1:8" s="155" customFormat="1" x14ac:dyDescent="0.2">
      <c r="A147" s="124"/>
      <c r="B147" s="157" t="s">
        <v>225</v>
      </c>
      <c r="C147" s="171">
        <f>SUM(C148:C149)</f>
        <v>49075000</v>
      </c>
      <c r="D147" s="95">
        <f>SUM(D148:D149)</f>
        <v>49075000</v>
      </c>
      <c r="E147" s="95">
        <f>SUM(E148:E149)</f>
        <v>0</v>
      </c>
      <c r="F147" s="69">
        <f t="shared" si="9"/>
        <v>49075000</v>
      </c>
      <c r="G147" s="69">
        <f t="shared" si="10"/>
        <v>0</v>
      </c>
      <c r="H147" s="70">
        <f t="shared" si="8"/>
        <v>100</v>
      </c>
    </row>
    <row r="148" spans="1:8" s="155" customFormat="1" x14ac:dyDescent="0.2">
      <c r="A148" s="124"/>
      <c r="B148" s="125" t="s">
        <v>242</v>
      </c>
      <c r="C148" s="126">
        <v>26250000</v>
      </c>
      <c r="D148" s="95">
        <v>26250000</v>
      </c>
      <c r="E148" s="169"/>
      <c r="F148" s="69">
        <f t="shared" si="9"/>
        <v>26250000</v>
      </c>
      <c r="G148" s="69">
        <f t="shared" si="10"/>
        <v>0</v>
      </c>
      <c r="H148" s="70">
        <f t="shared" si="8"/>
        <v>100</v>
      </c>
    </row>
    <row r="149" spans="1:8" s="155" customFormat="1" ht="25.5" x14ac:dyDescent="0.2">
      <c r="A149" s="124"/>
      <c r="B149" s="125" t="s">
        <v>243</v>
      </c>
      <c r="C149" s="126">
        <v>22825000</v>
      </c>
      <c r="D149" s="95">
        <v>22825000</v>
      </c>
      <c r="E149" s="172"/>
      <c r="F149" s="69">
        <f t="shared" si="9"/>
        <v>22825000</v>
      </c>
      <c r="G149" s="69">
        <f t="shared" si="10"/>
        <v>0</v>
      </c>
      <c r="H149" s="70">
        <f t="shared" si="8"/>
        <v>100</v>
      </c>
    </row>
    <row r="150" spans="1:8" s="155" customFormat="1" x14ac:dyDescent="0.2">
      <c r="A150" s="124"/>
      <c r="B150" s="156" t="s">
        <v>237</v>
      </c>
      <c r="C150" s="126">
        <f>SUM(C151:C152)</f>
        <v>145869000</v>
      </c>
      <c r="D150" s="95">
        <f>SUM(D151:D152)</f>
        <v>145865000</v>
      </c>
      <c r="E150" s="95">
        <f>SUM(E151:E152)</f>
        <v>0</v>
      </c>
      <c r="F150" s="69">
        <f t="shared" si="9"/>
        <v>145865000</v>
      </c>
      <c r="G150" s="69">
        <f t="shared" si="10"/>
        <v>4000</v>
      </c>
      <c r="H150" s="70">
        <f t="shared" si="8"/>
        <v>99.997257813517606</v>
      </c>
    </row>
    <row r="151" spans="1:8" s="155" customFormat="1" x14ac:dyDescent="0.2">
      <c r="A151" s="124"/>
      <c r="B151" s="125" t="s">
        <v>244</v>
      </c>
      <c r="C151" s="166">
        <v>129000000</v>
      </c>
      <c r="D151" s="159">
        <v>129000000</v>
      </c>
      <c r="E151" s="169"/>
      <c r="F151" s="69">
        <f t="shared" si="9"/>
        <v>129000000</v>
      </c>
      <c r="G151" s="69">
        <f t="shared" si="10"/>
        <v>0</v>
      </c>
      <c r="H151" s="70">
        <f t="shared" si="8"/>
        <v>100</v>
      </c>
    </row>
    <row r="152" spans="1:8" s="155" customFormat="1" x14ac:dyDescent="0.2">
      <c r="A152" s="124"/>
      <c r="B152" s="125" t="s">
        <v>245</v>
      </c>
      <c r="C152" s="166">
        <v>16869000</v>
      </c>
      <c r="D152" s="159">
        <v>16865000</v>
      </c>
      <c r="E152" s="169"/>
      <c r="F152" s="69">
        <f t="shared" si="9"/>
        <v>16865000</v>
      </c>
      <c r="G152" s="69">
        <f t="shared" si="10"/>
        <v>4000</v>
      </c>
      <c r="H152" s="70">
        <f t="shared" si="8"/>
        <v>99.976287865315072</v>
      </c>
    </row>
    <row r="153" spans="1:8" s="155" customFormat="1" x14ac:dyDescent="0.2">
      <c r="A153" s="173">
        <v>525115</v>
      </c>
      <c r="B153" s="157" t="s">
        <v>246</v>
      </c>
      <c r="C153" s="174">
        <f>C154</f>
        <v>106800000</v>
      </c>
      <c r="D153" s="95">
        <f>D154</f>
        <v>104800000</v>
      </c>
      <c r="E153" s="95">
        <f>E154</f>
        <v>0</v>
      </c>
      <c r="F153" s="69">
        <f t="shared" si="9"/>
        <v>104800000</v>
      </c>
      <c r="G153" s="69">
        <f t="shared" si="10"/>
        <v>2000000</v>
      </c>
      <c r="H153" s="70">
        <f t="shared" si="8"/>
        <v>98.12734082397003</v>
      </c>
    </row>
    <row r="154" spans="1:8" s="155" customFormat="1" x14ac:dyDescent="0.2">
      <c r="A154" s="124"/>
      <c r="B154" s="157" t="s">
        <v>225</v>
      </c>
      <c r="C154" s="126">
        <f>C155+C158+C161+C164+C167+C170+C172+C174+C176</f>
        <v>106800000</v>
      </c>
      <c r="D154" s="95">
        <f>D155+D158+D161+D164+D167+D170+D172+D174+D176</f>
        <v>104800000</v>
      </c>
      <c r="E154" s="95">
        <f>E155+E158+E161+E164+E167+E170+E172+E174+E176</f>
        <v>0</v>
      </c>
      <c r="F154" s="69">
        <f t="shared" si="9"/>
        <v>104800000</v>
      </c>
      <c r="G154" s="69">
        <f t="shared" si="10"/>
        <v>2000000</v>
      </c>
      <c r="H154" s="70">
        <f t="shared" si="8"/>
        <v>98.12734082397003</v>
      </c>
    </row>
    <row r="155" spans="1:8" s="155" customFormat="1" x14ac:dyDescent="0.2">
      <c r="A155" s="124"/>
      <c r="B155" s="156" t="s">
        <v>222</v>
      </c>
      <c r="C155" s="171">
        <f>SUM(C156:C157)</f>
        <v>14000000</v>
      </c>
      <c r="D155" s="175">
        <v>14000000</v>
      </c>
      <c r="E155" s="73"/>
      <c r="F155" s="69">
        <f t="shared" si="9"/>
        <v>14000000</v>
      </c>
      <c r="G155" s="69">
        <f t="shared" si="10"/>
        <v>0</v>
      </c>
      <c r="H155" s="70">
        <f t="shared" si="8"/>
        <v>100</v>
      </c>
    </row>
    <row r="156" spans="1:8" s="155" customFormat="1" x14ac:dyDescent="0.2">
      <c r="A156" s="124"/>
      <c r="B156" s="125" t="s">
        <v>247</v>
      </c>
      <c r="C156" s="126">
        <v>7000000</v>
      </c>
      <c r="D156" s="95">
        <v>7000000</v>
      </c>
      <c r="E156" s="169"/>
      <c r="F156" s="69">
        <f t="shared" si="9"/>
        <v>7000000</v>
      </c>
      <c r="G156" s="69">
        <f t="shared" si="10"/>
        <v>0</v>
      </c>
      <c r="H156" s="70">
        <f t="shared" si="8"/>
        <v>100</v>
      </c>
    </row>
    <row r="157" spans="1:8" s="155" customFormat="1" x14ac:dyDescent="0.2">
      <c r="A157" s="124"/>
      <c r="B157" s="125" t="s">
        <v>248</v>
      </c>
      <c r="C157" s="126">
        <v>7000000</v>
      </c>
      <c r="D157" s="95">
        <v>7000000</v>
      </c>
      <c r="E157" s="169"/>
      <c r="F157" s="69">
        <f t="shared" si="9"/>
        <v>7000000</v>
      </c>
      <c r="G157" s="69">
        <f t="shared" si="10"/>
        <v>0</v>
      </c>
      <c r="H157" s="70">
        <f t="shared" si="8"/>
        <v>100</v>
      </c>
    </row>
    <row r="158" spans="1:8" s="155" customFormat="1" x14ac:dyDescent="0.2">
      <c r="A158" s="124"/>
      <c r="B158" s="156" t="s">
        <v>229</v>
      </c>
      <c r="C158" s="171">
        <f>SUM(C159:C160)</f>
        <v>21000000</v>
      </c>
      <c r="D158" s="175">
        <f>SUM(D159:D160)</f>
        <v>21000000</v>
      </c>
      <c r="E158" s="176">
        <f>SUM(E159:E160)</f>
        <v>0</v>
      </c>
      <c r="F158" s="69">
        <f t="shared" si="9"/>
        <v>21000000</v>
      </c>
      <c r="G158" s="69">
        <f t="shared" si="10"/>
        <v>0</v>
      </c>
      <c r="H158" s="70">
        <f t="shared" si="8"/>
        <v>100</v>
      </c>
    </row>
    <row r="159" spans="1:8" s="155" customFormat="1" x14ac:dyDescent="0.2">
      <c r="A159" s="124"/>
      <c r="B159" s="125" t="s">
        <v>247</v>
      </c>
      <c r="C159" s="127">
        <v>7000000</v>
      </c>
      <c r="D159" s="95">
        <v>7000000</v>
      </c>
      <c r="E159" s="169"/>
      <c r="F159" s="69">
        <f t="shared" si="9"/>
        <v>7000000</v>
      </c>
      <c r="G159" s="69">
        <f t="shared" si="10"/>
        <v>0</v>
      </c>
      <c r="H159" s="70">
        <f t="shared" si="8"/>
        <v>100</v>
      </c>
    </row>
    <row r="160" spans="1:8" s="155" customFormat="1" x14ac:dyDescent="0.2">
      <c r="A160" s="124"/>
      <c r="B160" s="125" t="s">
        <v>248</v>
      </c>
      <c r="C160" s="127">
        <v>14000000</v>
      </c>
      <c r="D160" s="95">
        <v>14000000</v>
      </c>
      <c r="E160" s="169"/>
      <c r="F160" s="69">
        <f t="shared" si="9"/>
        <v>14000000</v>
      </c>
      <c r="G160" s="69">
        <f t="shared" si="10"/>
        <v>0</v>
      </c>
      <c r="H160" s="70">
        <f t="shared" si="8"/>
        <v>100</v>
      </c>
    </row>
    <row r="161" spans="1:10" s="155" customFormat="1" x14ac:dyDescent="0.2">
      <c r="A161" s="124"/>
      <c r="B161" s="156" t="s">
        <v>231</v>
      </c>
      <c r="C161" s="171">
        <f>SUM(C162:C163)</f>
        <v>14000000</v>
      </c>
      <c r="D161" s="175">
        <f>SUM(D162:D163)</f>
        <v>14000000</v>
      </c>
      <c r="E161" s="176">
        <f>SUM(E162:E163)</f>
        <v>0</v>
      </c>
      <c r="F161" s="69">
        <f t="shared" si="9"/>
        <v>14000000</v>
      </c>
      <c r="G161" s="69">
        <f t="shared" si="10"/>
        <v>0</v>
      </c>
      <c r="H161" s="70">
        <f t="shared" si="8"/>
        <v>100</v>
      </c>
      <c r="J161" s="170"/>
    </row>
    <row r="162" spans="1:10" s="155" customFormat="1" x14ac:dyDescent="0.2">
      <c r="A162" s="167"/>
      <c r="B162" s="125" t="s">
        <v>247</v>
      </c>
      <c r="C162" s="127">
        <v>7000000</v>
      </c>
      <c r="D162" s="177">
        <v>7000000</v>
      </c>
      <c r="E162" s="177"/>
      <c r="F162" s="69">
        <f t="shared" si="9"/>
        <v>7000000</v>
      </c>
      <c r="G162" s="69">
        <f t="shared" si="10"/>
        <v>0</v>
      </c>
      <c r="H162" s="70">
        <f t="shared" si="8"/>
        <v>100</v>
      </c>
    </row>
    <row r="163" spans="1:10" s="155" customFormat="1" x14ac:dyDescent="0.2">
      <c r="A163" s="124"/>
      <c r="B163" s="125" t="s">
        <v>248</v>
      </c>
      <c r="C163" s="127">
        <v>7000000</v>
      </c>
      <c r="D163" s="178">
        <v>7000000</v>
      </c>
      <c r="E163" s="178"/>
      <c r="F163" s="69">
        <f t="shared" si="9"/>
        <v>7000000</v>
      </c>
      <c r="G163" s="69">
        <f t="shared" si="10"/>
        <v>0</v>
      </c>
      <c r="H163" s="70">
        <f t="shared" si="8"/>
        <v>100</v>
      </c>
    </row>
    <row r="164" spans="1:10" s="155" customFormat="1" x14ac:dyDescent="0.2">
      <c r="A164" s="124"/>
      <c r="B164" s="156" t="s">
        <v>232</v>
      </c>
      <c r="C164" s="171">
        <f>SUM(C165:C166)</f>
        <v>14000000</v>
      </c>
      <c r="D164" s="73">
        <f>SUM(D165:D166)</f>
        <v>14000000</v>
      </c>
      <c r="E164" s="176">
        <f>SUM(E165:E166)</f>
        <v>0</v>
      </c>
      <c r="F164" s="69">
        <f t="shared" si="9"/>
        <v>14000000</v>
      </c>
      <c r="G164" s="69">
        <f t="shared" si="10"/>
        <v>0</v>
      </c>
      <c r="H164" s="70">
        <f t="shared" si="8"/>
        <v>100</v>
      </c>
    </row>
    <row r="165" spans="1:10" s="155" customFormat="1" x14ac:dyDescent="0.2">
      <c r="A165" s="160"/>
      <c r="B165" s="125" t="s">
        <v>247</v>
      </c>
      <c r="C165" s="135">
        <v>7000000</v>
      </c>
      <c r="D165" s="174">
        <v>7000000</v>
      </c>
      <c r="E165" s="179"/>
      <c r="F165" s="69">
        <f t="shared" si="9"/>
        <v>7000000</v>
      </c>
      <c r="G165" s="69">
        <f t="shared" si="10"/>
        <v>0</v>
      </c>
      <c r="H165" s="70">
        <f t="shared" si="8"/>
        <v>100</v>
      </c>
    </row>
    <row r="166" spans="1:10" s="155" customFormat="1" x14ac:dyDescent="0.2">
      <c r="B166" s="125" t="s">
        <v>248</v>
      </c>
      <c r="C166" s="135">
        <v>7000000</v>
      </c>
      <c r="D166" s="174">
        <v>7000000</v>
      </c>
      <c r="E166" s="178"/>
      <c r="F166" s="69">
        <f t="shared" si="9"/>
        <v>7000000</v>
      </c>
      <c r="G166" s="69">
        <f t="shared" si="10"/>
        <v>0</v>
      </c>
      <c r="H166" s="70">
        <f t="shared" si="8"/>
        <v>100</v>
      </c>
    </row>
    <row r="167" spans="1:10" s="155" customFormat="1" x14ac:dyDescent="0.2">
      <c r="A167" s="160"/>
      <c r="B167" s="156" t="s">
        <v>233</v>
      </c>
      <c r="C167" s="171">
        <f>SUM(C168:C169)</f>
        <v>21000000</v>
      </c>
      <c r="D167" s="73">
        <f>SUM(D168:D169)</f>
        <v>21000000</v>
      </c>
      <c r="E167" s="176">
        <f>SUM(E168:E169)</f>
        <v>0</v>
      </c>
      <c r="F167" s="69">
        <f t="shared" si="9"/>
        <v>21000000</v>
      </c>
      <c r="G167" s="69">
        <f t="shared" si="10"/>
        <v>0</v>
      </c>
      <c r="H167" s="70">
        <f t="shared" si="8"/>
        <v>100</v>
      </c>
    </row>
    <row r="168" spans="1:10" s="155" customFormat="1" x14ac:dyDescent="0.2">
      <c r="A168" s="160"/>
      <c r="B168" s="125" t="s">
        <v>247</v>
      </c>
      <c r="C168" s="180">
        <v>7000000</v>
      </c>
      <c r="D168" s="181">
        <v>7000000</v>
      </c>
      <c r="E168" s="178"/>
      <c r="F168" s="69">
        <f t="shared" si="9"/>
        <v>7000000</v>
      </c>
      <c r="G168" s="69">
        <f t="shared" si="10"/>
        <v>0</v>
      </c>
      <c r="H168" s="70">
        <f t="shared" si="8"/>
        <v>100</v>
      </c>
    </row>
    <row r="169" spans="1:10" s="155" customFormat="1" x14ac:dyDescent="0.2">
      <c r="A169" s="161"/>
      <c r="B169" s="125" t="s">
        <v>248</v>
      </c>
      <c r="C169" s="127">
        <v>14000000</v>
      </c>
      <c r="D169" s="181">
        <v>14000000</v>
      </c>
      <c r="E169" s="179"/>
      <c r="F169" s="69">
        <f t="shared" si="9"/>
        <v>14000000</v>
      </c>
      <c r="G169" s="69">
        <f t="shared" si="10"/>
        <v>0</v>
      </c>
      <c r="H169" s="70">
        <f t="shared" si="8"/>
        <v>100</v>
      </c>
    </row>
    <row r="170" spans="1:10" s="155" customFormat="1" x14ac:dyDescent="0.2">
      <c r="A170" s="160"/>
      <c r="B170" s="156" t="s">
        <v>234</v>
      </c>
      <c r="C170" s="127">
        <f>C171</f>
        <v>7000000</v>
      </c>
      <c r="D170" s="127">
        <f>D171</f>
        <v>5000000</v>
      </c>
      <c r="E170" s="182">
        <f>E171</f>
        <v>0</v>
      </c>
      <c r="F170" s="69">
        <f t="shared" ref="F170:F195" si="11">D170+E170</f>
        <v>5000000</v>
      </c>
      <c r="G170" s="69">
        <f t="shared" ref="G170:G195" si="12">C170-F170</f>
        <v>2000000</v>
      </c>
      <c r="H170" s="70">
        <f t="shared" si="8"/>
        <v>71.428571428571431</v>
      </c>
    </row>
    <row r="171" spans="1:10" s="155" customFormat="1" x14ac:dyDescent="0.2">
      <c r="A171" s="160"/>
      <c r="B171" s="125" t="s">
        <v>248</v>
      </c>
      <c r="C171" s="127">
        <v>7000000</v>
      </c>
      <c r="D171" s="181">
        <v>5000000</v>
      </c>
      <c r="E171" s="178"/>
      <c r="F171" s="69">
        <f t="shared" si="11"/>
        <v>5000000</v>
      </c>
      <c r="G171" s="69">
        <f t="shared" si="12"/>
        <v>2000000</v>
      </c>
      <c r="H171" s="70">
        <f t="shared" si="8"/>
        <v>71.428571428571431</v>
      </c>
    </row>
    <row r="172" spans="1:10" s="155" customFormat="1" x14ac:dyDescent="0.2">
      <c r="B172" s="156" t="s">
        <v>249</v>
      </c>
      <c r="C172" s="127">
        <f>C173</f>
        <v>7000000</v>
      </c>
      <c r="D172" s="127">
        <f>D173</f>
        <v>7000000</v>
      </c>
      <c r="E172" s="127">
        <f>E173</f>
        <v>0</v>
      </c>
      <c r="F172" s="69">
        <f t="shared" si="11"/>
        <v>7000000</v>
      </c>
      <c r="G172" s="69">
        <f t="shared" si="12"/>
        <v>0</v>
      </c>
      <c r="H172" s="70">
        <f t="shared" si="8"/>
        <v>100</v>
      </c>
    </row>
    <row r="173" spans="1:10" s="155" customFormat="1" x14ac:dyDescent="0.2">
      <c r="A173" s="161"/>
      <c r="B173" s="125" t="s">
        <v>248</v>
      </c>
      <c r="C173" s="127">
        <v>7000000</v>
      </c>
      <c r="D173" s="179">
        <v>7000000</v>
      </c>
      <c r="E173" s="179"/>
      <c r="F173" s="69">
        <f t="shared" si="11"/>
        <v>7000000</v>
      </c>
      <c r="G173" s="69">
        <f t="shared" si="12"/>
        <v>0</v>
      </c>
      <c r="H173" s="70">
        <f t="shared" si="8"/>
        <v>100</v>
      </c>
    </row>
    <row r="174" spans="1:10" s="155" customFormat="1" x14ac:dyDescent="0.2">
      <c r="A174" s="160"/>
      <c r="B174" s="156" t="s">
        <v>250</v>
      </c>
      <c r="C174" s="127">
        <f>C175</f>
        <v>7000000</v>
      </c>
      <c r="D174" s="183">
        <f>D175</f>
        <v>7000000</v>
      </c>
      <c r="E174" s="127">
        <f>E175</f>
        <v>0</v>
      </c>
      <c r="F174" s="69">
        <f t="shared" si="11"/>
        <v>7000000</v>
      </c>
      <c r="G174" s="69">
        <f t="shared" si="12"/>
        <v>0</v>
      </c>
      <c r="H174" s="70">
        <f t="shared" si="8"/>
        <v>100</v>
      </c>
    </row>
    <row r="175" spans="1:10" s="155" customFormat="1" x14ac:dyDescent="0.2">
      <c r="A175" s="160"/>
      <c r="B175" s="125" t="s">
        <v>248</v>
      </c>
      <c r="C175" s="180">
        <v>7000000</v>
      </c>
      <c r="D175" s="181">
        <v>7000000</v>
      </c>
      <c r="E175" s="178"/>
      <c r="F175" s="69">
        <f t="shared" si="11"/>
        <v>7000000</v>
      </c>
      <c r="G175" s="69">
        <f t="shared" si="12"/>
        <v>0</v>
      </c>
      <c r="H175" s="70">
        <f t="shared" si="8"/>
        <v>100</v>
      </c>
    </row>
    <row r="176" spans="1:10" s="155" customFormat="1" x14ac:dyDescent="0.2">
      <c r="B176" s="156" t="s">
        <v>251</v>
      </c>
      <c r="C176" s="127">
        <f>C177</f>
        <v>1800000</v>
      </c>
      <c r="D176" s="127">
        <f>D177</f>
        <v>1800000</v>
      </c>
      <c r="E176" s="127">
        <f>E177</f>
        <v>0</v>
      </c>
      <c r="F176" s="69">
        <f t="shared" si="11"/>
        <v>1800000</v>
      </c>
      <c r="G176" s="69">
        <f t="shared" si="12"/>
        <v>0</v>
      </c>
      <c r="H176" s="70">
        <f t="shared" si="8"/>
        <v>100</v>
      </c>
    </row>
    <row r="177" spans="1:9" s="155" customFormat="1" x14ac:dyDescent="0.2">
      <c r="A177" s="161"/>
      <c r="B177" s="125" t="s">
        <v>252</v>
      </c>
      <c r="C177" s="127">
        <v>1800000</v>
      </c>
      <c r="D177" s="179">
        <v>1800000</v>
      </c>
      <c r="E177" s="179"/>
      <c r="F177" s="69">
        <f t="shared" si="11"/>
        <v>1800000</v>
      </c>
      <c r="G177" s="69">
        <f t="shared" si="12"/>
        <v>0</v>
      </c>
      <c r="H177" s="70">
        <f t="shared" si="8"/>
        <v>100</v>
      </c>
    </row>
    <row r="178" spans="1:9" s="155" customFormat="1" x14ac:dyDescent="0.2">
      <c r="A178" s="184">
        <v>525119</v>
      </c>
      <c r="B178" s="157" t="s">
        <v>203</v>
      </c>
      <c r="C178" s="185">
        <f>C179</f>
        <v>262125000</v>
      </c>
      <c r="D178" s="127">
        <f>D179</f>
        <v>262125000</v>
      </c>
      <c r="E178" s="127">
        <f>E179</f>
        <v>0</v>
      </c>
      <c r="F178" s="69">
        <f t="shared" si="11"/>
        <v>262125000</v>
      </c>
      <c r="G178" s="69">
        <f t="shared" si="12"/>
        <v>0</v>
      </c>
      <c r="H178" s="70">
        <f t="shared" si="8"/>
        <v>100</v>
      </c>
    </row>
    <row r="179" spans="1:9" s="155" customFormat="1" x14ac:dyDescent="0.2">
      <c r="A179" s="160"/>
      <c r="B179" s="125" t="s">
        <v>223</v>
      </c>
      <c r="C179" s="180">
        <f>C180+C182+C184+C186+C188+C190+C192+C194</f>
        <v>262125000</v>
      </c>
      <c r="D179" s="127">
        <f>D180+D182+D184+D186+D188+D190+D192+D194</f>
        <v>262125000</v>
      </c>
      <c r="E179" s="127">
        <f>E180+E182+E184+E186+E188+E190+E192+E194</f>
        <v>0</v>
      </c>
      <c r="F179" s="69">
        <f t="shared" si="11"/>
        <v>262125000</v>
      </c>
      <c r="G179" s="69">
        <f t="shared" si="12"/>
        <v>0</v>
      </c>
      <c r="H179" s="70">
        <f t="shared" si="8"/>
        <v>100</v>
      </c>
    </row>
    <row r="180" spans="1:9" s="155" customFormat="1" x14ac:dyDescent="0.2">
      <c r="B180" s="156" t="s">
        <v>222</v>
      </c>
      <c r="C180" s="127">
        <f>C181</f>
        <v>40125000</v>
      </c>
      <c r="D180" s="127">
        <f>D181</f>
        <v>40125000</v>
      </c>
      <c r="E180" s="127">
        <f>E181</f>
        <v>0</v>
      </c>
      <c r="F180" s="69">
        <f t="shared" si="11"/>
        <v>40125000</v>
      </c>
      <c r="G180" s="69">
        <f t="shared" si="12"/>
        <v>0</v>
      </c>
      <c r="H180" s="70">
        <f t="shared" si="8"/>
        <v>100</v>
      </c>
    </row>
    <row r="181" spans="1:9" s="155" customFormat="1" x14ac:dyDescent="0.2">
      <c r="A181" s="161"/>
      <c r="B181" s="125" t="s">
        <v>253</v>
      </c>
      <c r="C181" s="127">
        <v>40125000</v>
      </c>
      <c r="D181" s="179">
        <v>40125000</v>
      </c>
      <c r="E181" s="179"/>
      <c r="F181" s="69">
        <f t="shared" si="11"/>
        <v>40125000</v>
      </c>
      <c r="G181" s="69">
        <f t="shared" si="12"/>
        <v>0</v>
      </c>
      <c r="H181" s="70">
        <f t="shared" si="8"/>
        <v>100</v>
      </c>
    </row>
    <row r="182" spans="1:9" s="155" customFormat="1" x14ac:dyDescent="0.2">
      <c r="A182" s="160"/>
      <c r="B182" s="156" t="s">
        <v>229</v>
      </c>
      <c r="C182" s="127">
        <f>C183</f>
        <v>45375000</v>
      </c>
      <c r="D182" s="127">
        <f>D183</f>
        <v>45375000</v>
      </c>
      <c r="E182" s="127">
        <f>E183</f>
        <v>0</v>
      </c>
      <c r="F182" s="69">
        <f t="shared" si="11"/>
        <v>45375000</v>
      </c>
      <c r="G182" s="69">
        <f t="shared" si="12"/>
        <v>0</v>
      </c>
      <c r="H182" s="70">
        <f t="shared" si="8"/>
        <v>100</v>
      </c>
    </row>
    <row r="183" spans="1:9" s="155" customFormat="1" x14ac:dyDescent="0.2">
      <c r="B183" s="125" t="s">
        <v>253</v>
      </c>
      <c r="C183" s="127">
        <v>45375000</v>
      </c>
      <c r="D183" s="181">
        <v>45375000</v>
      </c>
      <c r="E183" s="178"/>
      <c r="F183" s="69">
        <f t="shared" si="11"/>
        <v>45375000</v>
      </c>
      <c r="G183" s="69">
        <f t="shared" si="12"/>
        <v>0</v>
      </c>
      <c r="H183" s="70">
        <f t="shared" si="8"/>
        <v>100</v>
      </c>
    </row>
    <row r="184" spans="1:9" s="155" customFormat="1" x14ac:dyDescent="0.2">
      <c r="A184" s="160"/>
      <c r="B184" s="156" t="s">
        <v>231</v>
      </c>
      <c r="C184" s="127">
        <f>C185</f>
        <v>38250000</v>
      </c>
      <c r="D184" s="127">
        <f>D185</f>
        <v>38250000</v>
      </c>
      <c r="E184" s="180">
        <f>E185</f>
        <v>0</v>
      </c>
      <c r="F184" s="69">
        <f t="shared" si="11"/>
        <v>38250000</v>
      </c>
      <c r="G184" s="69">
        <f t="shared" si="12"/>
        <v>0</v>
      </c>
      <c r="H184" s="70">
        <f t="shared" si="8"/>
        <v>100</v>
      </c>
    </row>
    <row r="185" spans="1:9" s="155" customFormat="1" x14ac:dyDescent="0.2">
      <c r="A185" s="160"/>
      <c r="B185" s="125" t="s">
        <v>253</v>
      </c>
      <c r="C185" s="127">
        <v>38250000</v>
      </c>
      <c r="D185" s="179">
        <v>38250000</v>
      </c>
      <c r="E185" s="89"/>
      <c r="F185" s="69">
        <f t="shared" si="11"/>
        <v>38250000</v>
      </c>
      <c r="G185" s="69">
        <f t="shared" si="12"/>
        <v>0</v>
      </c>
      <c r="H185" s="70">
        <f t="shared" si="8"/>
        <v>100</v>
      </c>
    </row>
    <row r="186" spans="1:9" s="155" customFormat="1" x14ac:dyDescent="0.2">
      <c r="A186" s="161"/>
      <c r="B186" s="156" t="s">
        <v>232</v>
      </c>
      <c r="C186" s="180">
        <f>C187</f>
        <v>42000000</v>
      </c>
      <c r="D186" s="185">
        <f>D187</f>
        <v>42000000</v>
      </c>
      <c r="E186" s="185">
        <f>E187</f>
        <v>0</v>
      </c>
      <c r="F186" s="69">
        <f t="shared" si="11"/>
        <v>42000000</v>
      </c>
      <c r="G186" s="69">
        <f t="shared" si="12"/>
        <v>0</v>
      </c>
      <c r="H186" s="70">
        <f t="shared" si="8"/>
        <v>100</v>
      </c>
      <c r="I186" s="186"/>
    </row>
    <row r="187" spans="1:9" s="155" customFormat="1" x14ac:dyDescent="0.2">
      <c r="A187" s="160"/>
      <c r="B187" s="125" t="s">
        <v>253</v>
      </c>
      <c r="C187" s="127">
        <v>42000000</v>
      </c>
      <c r="D187" s="181">
        <v>42000000</v>
      </c>
      <c r="E187" s="178"/>
      <c r="F187" s="69">
        <f t="shared" si="11"/>
        <v>42000000</v>
      </c>
      <c r="G187" s="69">
        <f t="shared" si="12"/>
        <v>0</v>
      </c>
      <c r="H187" s="70">
        <f t="shared" si="8"/>
        <v>100</v>
      </c>
      <c r="I187" s="186"/>
    </row>
    <row r="188" spans="1:9" s="155" customFormat="1" x14ac:dyDescent="0.2">
      <c r="B188" s="156" t="s">
        <v>233</v>
      </c>
      <c r="C188" s="127">
        <f>C189</f>
        <v>32250000</v>
      </c>
      <c r="D188" s="127">
        <f>D189</f>
        <v>32250000</v>
      </c>
      <c r="E188" s="182">
        <f>E189</f>
        <v>0</v>
      </c>
      <c r="F188" s="69">
        <f t="shared" si="11"/>
        <v>32250000</v>
      </c>
      <c r="G188" s="69">
        <f t="shared" si="12"/>
        <v>0</v>
      </c>
      <c r="H188" s="70">
        <f t="shared" si="8"/>
        <v>100</v>
      </c>
      <c r="I188" s="186"/>
    </row>
    <row r="189" spans="1:9" s="155" customFormat="1" x14ac:dyDescent="0.2">
      <c r="A189" s="161"/>
      <c r="B189" s="125" t="s">
        <v>253</v>
      </c>
      <c r="C189" s="127">
        <v>32250000</v>
      </c>
      <c r="D189" s="181">
        <v>32250000</v>
      </c>
      <c r="E189" s="179"/>
      <c r="F189" s="69">
        <f t="shared" si="11"/>
        <v>32250000</v>
      </c>
      <c r="G189" s="69">
        <f t="shared" si="12"/>
        <v>0</v>
      </c>
      <c r="H189" s="70">
        <f t="shared" si="8"/>
        <v>100</v>
      </c>
      <c r="I189" s="186"/>
    </row>
    <row r="190" spans="1:9" s="155" customFormat="1" x14ac:dyDescent="0.2">
      <c r="A190" s="160"/>
      <c r="B190" s="156" t="s">
        <v>234</v>
      </c>
      <c r="C190" s="127">
        <f>C191</f>
        <v>12375000</v>
      </c>
      <c r="D190" s="127">
        <f>D191</f>
        <v>12375000</v>
      </c>
      <c r="E190" s="127">
        <f>E191</f>
        <v>0</v>
      </c>
      <c r="F190" s="69">
        <f t="shared" si="11"/>
        <v>12375000</v>
      </c>
      <c r="G190" s="69">
        <f t="shared" si="12"/>
        <v>0</v>
      </c>
      <c r="H190" s="70">
        <f t="shared" si="8"/>
        <v>100</v>
      </c>
      <c r="I190" s="186"/>
    </row>
    <row r="191" spans="1:9" s="155" customFormat="1" x14ac:dyDescent="0.2">
      <c r="B191" s="125" t="s">
        <v>253</v>
      </c>
      <c r="C191" s="127">
        <v>12375000</v>
      </c>
      <c r="D191" s="181">
        <v>12375000</v>
      </c>
      <c r="E191" s="178"/>
      <c r="F191" s="69">
        <f t="shared" si="11"/>
        <v>12375000</v>
      </c>
      <c r="G191" s="69">
        <f t="shared" si="12"/>
        <v>0</v>
      </c>
      <c r="H191" s="70">
        <f t="shared" si="8"/>
        <v>100</v>
      </c>
      <c r="I191" s="186"/>
    </row>
    <row r="192" spans="1:9" s="155" customFormat="1" x14ac:dyDescent="0.2">
      <c r="A192" s="124"/>
      <c r="B192" s="156" t="s">
        <v>249</v>
      </c>
      <c r="C192" s="127">
        <f>C193</f>
        <v>33000000</v>
      </c>
      <c r="D192" s="127">
        <f>D193</f>
        <v>33000000</v>
      </c>
      <c r="E192" s="183">
        <f>E193</f>
        <v>0</v>
      </c>
      <c r="F192" s="69">
        <f t="shared" si="11"/>
        <v>33000000</v>
      </c>
      <c r="G192" s="69">
        <f t="shared" si="12"/>
        <v>0</v>
      </c>
      <c r="H192" s="70">
        <f t="shared" si="8"/>
        <v>100</v>
      </c>
      <c r="I192" s="186"/>
    </row>
    <row r="193" spans="1:9" s="155" customFormat="1" x14ac:dyDescent="0.2">
      <c r="A193" s="124"/>
      <c r="B193" s="125" t="s">
        <v>253</v>
      </c>
      <c r="C193" s="127">
        <v>33000000</v>
      </c>
      <c r="D193" s="89">
        <v>33000000</v>
      </c>
      <c r="E193" s="89"/>
      <c r="F193" s="69">
        <f t="shared" si="11"/>
        <v>33000000</v>
      </c>
      <c r="G193" s="69">
        <f t="shared" si="12"/>
        <v>0</v>
      </c>
      <c r="H193" s="70">
        <f t="shared" si="8"/>
        <v>100</v>
      </c>
      <c r="I193" s="186"/>
    </row>
    <row r="194" spans="1:9" s="155" customFormat="1" x14ac:dyDescent="0.2">
      <c r="A194" s="160"/>
      <c r="B194" s="156" t="s">
        <v>250</v>
      </c>
      <c r="C194" s="127">
        <f>C195</f>
        <v>18750000</v>
      </c>
      <c r="D194" s="127">
        <f>D195</f>
        <v>18750000</v>
      </c>
      <c r="E194" s="182">
        <f>E195</f>
        <v>0</v>
      </c>
      <c r="F194" s="69">
        <f t="shared" si="11"/>
        <v>18750000</v>
      </c>
      <c r="G194" s="69">
        <f t="shared" si="12"/>
        <v>0</v>
      </c>
      <c r="H194" s="70">
        <f t="shared" si="8"/>
        <v>100</v>
      </c>
      <c r="I194" s="186"/>
    </row>
    <row r="195" spans="1:9" s="155" customFormat="1" ht="13.5" thickBot="1" x14ac:dyDescent="0.25">
      <c r="A195" s="187"/>
      <c r="B195" s="188" t="s">
        <v>253</v>
      </c>
      <c r="C195" s="189">
        <v>18750000</v>
      </c>
      <c r="D195" s="190">
        <v>18750000</v>
      </c>
      <c r="E195" s="191"/>
      <c r="F195" s="77">
        <f t="shared" si="11"/>
        <v>18750000</v>
      </c>
      <c r="G195" s="77">
        <f t="shared" si="12"/>
        <v>0</v>
      </c>
      <c r="H195" s="78">
        <f t="shared" si="8"/>
        <v>100</v>
      </c>
      <c r="I195" s="186"/>
    </row>
    <row r="196" spans="1:9" ht="13.5" thickBot="1" x14ac:dyDescent="0.25">
      <c r="A196" s="192" t="s">
        <v>175</v>
      </c>
      <c r="B196" s="193" t="s">
        <v>254</v>
      </c>
      <c r="C196" s="83">
        <f>C197+C201+C209</f>
        <v>317270000</v>
      </c>
      <c r="D196" s="84">
        <f>D197+D201+D209</f>
        <v>317239300</v>
      </c>
      <c r="E196" s="84">
        <f>E197+E201+E209</f>
        <v>0</v>
      </c>
      <c r="F196" s="81">
        <f t="shared" si="2"/>
        <v>317239300</v>
      </c>
      <c r="G196" s="116">
        <f>C196-F196</f>
        <v>30700</v>
      </c>
      <c r="H196" s="150">
        <f t="shared" si="8"/>
        <v>99.990323699057583</v>
      </c>
    </row>
    <row r="197" spans="1:9" x14ac:dyDescent="0.2">
      <c r="A197" s="151" t="s">
        <v>185</v>
      </c>
      <c r="B197" s="139" t="s">
        <v>220</v>
      </c>
      <c r="C197" s="194">
        <f>SUM(C198:C200)</f>
        <v>102400000</v>
      </c>
      <c r="D197" s="195">
        <f>SUM(D198:D200)</f>
        <v>102369300</v>
      </c>
      <c r="E197" s="196">
        <f>SUM(E198:E200)</f>
        <v>0</v>
      </c>
      <c r="F197" s="85">
        <f>D197+E197</f>
        <v>102369300</v>
      </c>
      <c r="G197" s="85">
        <f t="shared" si="0"/>
        <v>30700</v>
      </c>
      <c r="H197" s="86">
        <f t="shared" si="8"/>
        <v>99.970019531250003</v>
      </c>
    </row>
    <row r="198" spans="1:9" x14ac:dyDescent="0.2">
      <c r="A198" s="124"/>
      <c r="B198" s="125" t="s">
        <v>255</v>
      </c>
      <c r="C198" s="88">
        <v>48000000</v>
      </c>
      <c r="D198" s="72">
        <v>47976800</v>
      </c>
      <c r="E198" s="172"/>
      <c r="F198" s="69">
        <f t="shared" si="2"/>
        <v>47976800</v>
      </c>
      <c r="G198" s="69">
        <f t="shared" si="0"/>
        <v>23200</v>
      </c>
      <c r="H198" s="70">
        <f t="shared" si="8"/>
        <v>99.951666666666668</v>
      </c>
    </row>
    <row r="199" spans="1:9" x14ac:dyDescent="0.2">
      <c r="A199" s="124"/>
      <c r="B199" s="125" t="s">
        <v>256</v>
      </c>
      <c r="C199" s="88">
        <v>48000000</v>
      </c>
      <c r="D199" s="72">
        <v>47992500</v>
      </c>
      <c r="E199" s="169"/>
      <c r="F199" s="69">
        <f t="shared" si="2"/>
        <v>47992500</v>
      </c>
      <c r="G199" s="69">
        <f t="shared" si="0"/>
        <v>7500</v>
      </c>
      <c r="H199" s="70">
        <f t="shared" si="8"/>
        <v>99.984375</v>
      </c>
    </row>
    <row r="200" spans="1:9" x14ac:dyDescent="0.2">
      <c r="A200" s="124"/>
      <c r="B200" s="125" t="s">
        <v>257</v>
      </c>
      <c r="C200" s="126">
        <v>6400000</v>
      </c>
      <c r="D200" s="72">
        <v>6400000</v>
      </c>
      <c r="E200" s="169"/>
      <c r="F200" s="69">
        <f t="shared" si="2"/>
        <v>6400000</v>
      </c>
      <c r="G200" s="69">
        <f t="shared" si="0"/>
        <v>0</v>
      </c>
      <c r="H200" s="70">
        <f t="shared" si="8"/>
        <v>100</v>
      </c>
    </row>
    <row r="201" spans="1:9" x14ac:dyDescent="0.2">
      <c r="A201" s="167" t="s">
        <v>195</v>
      </c>
      <c r="B201" s="157" t="s">
        <v>240</v>
      </c>
      <c r="C201" s="168">
        <f>SUM(C202:C208)</f>
        <v>202120000</v>
      </c>
      <c r="D201" s="172">
        <f>SUM(D202:D208)</f>
        <v>202120000</v>
      </c>
      <c r="E201" s="172">
        <f>SUM(E202:E208)</f>
        <v>0</v>
      </c>
      <c r="F201" s="85">
        <f t="shared" si="2"/>
        <v>202120000</v>
      </c>
      <c r="G201" s="85">
        <f>C201-F201</f>
        <v>0</v>
      </c>
      <c r="H201" s="86">
        <f t="shared" si="8"/>
        <v>100</v>
      </c>
    </row>
    <row r="202" spans="1:9" x14ac:dyDescent="0.2">
      <c r="A202" s="124"/>
      <c r="B202" s="125" t="s">
        <v>258</v>
      </c>
      <c r="C202" s="126">
        <v>9200000</v>
      </c>
      <c r="D202" s="72">
        <v>9200000</v>
      </c>
      <c r="E202" s="169"/>
      <c r="F202" s="69">
        <f>D202+E202</f>
        <v>9200000</v>
      </c>
      <c r="G202" s="69">
        <f t="shared" si="0"/>
        <v>0</v>
      </c>
      <c r="H202" s="70">
        <f t="shared" si="8"/>
        <v>100</v>
      </c>
    </row>
    <row r="203" spans="1:9" x14ac:dyDescent="0.2">
      <c r="A203" s="124"/>
      <c r="B203" s="125" t="s">
        <v>259</v>
      </c>
      <c r="C203" s="126">
        <v>15000000</v>
      </c>
      <c r="D203" s="72">
        <v>15000000</v>
      </c>
      <c r="E203" s="169"/>
      <c r="F203" s="69">
        <f t="shared" si="2"/>
        <v>15000000</v>
      </c>
      <c r="G203" s="69">
        <f t="shared" si="0"/>
        <v>0</v>
      </c>
      <c r="H203" s="70">
        <f t="shared" si="8"/>
        <v>100</v>
      </c>
    </row>
    <row r="204" spans="1:9" x14ac:dyDescent="0.2">
      <c r="A204" s="124"/>
      <c r="B204" s="125" t="s">
        <v>260</v>
      </c>
      <c r="C204" s="126">
        <v>140000000</v>
      </c>
      <c r="D204" s="72">
        <v>140000000</v>
      </c>
      <c r="E204" s="169"/>
      <c r="F204" s="69">
        <f t="shared" si="2"/>
        <v>140000000</v>
      </c>
      <c r="G204" s="69">
        <f t="shared" si="0"/>
        <v>0</v>
      </c>
      <c r="H204" s="70">
        <f t="shared" si="8"/>
        <v>100</v>
      </c>
    </row>
    <row r="205" spans="1:9" x14ac:dyDescent="0.2">
      <c r="A205" s="124"/>
      <c r="B205" s="125" t="s">
        <v>261</v>
      </c>
      <c r="C205" s="126">
        <v>17520000</v>
      </c>
      <c r="D205" s="72">
        <v>17520000</v>
      </c>
      <c r="E205" s="169"/>
      <c r="F205" s="69">
        <f t="shared" si="2"/>
        <v>17520000</v>
      </c>
      <c r="G205" s="69">
        <f t="shared" si="0"/>
        <v>0</v>
      </c>
      <c r="H205" s="70">
        <f t="shared" si="8"/>
        <v>100</v>
      </c>
    </row>
    <row r="206" spans="1:9" x14ac:dyDescent="0.2">
      <c r="A206" s="124"/>
      <c r="B206" s="125" t="s">
        <v>262</v>
      </c>
      <c r="C206" s="126">
        <v>6000000</v>
      </c>
      <c r="D206" s="72">
        <v>6000000</v>
      </c>
      <c r="E206" s="169"/>
      <c r="F206" s="69">
        <f t="shared" si="2"/>
        <v>6000000</v>
      </c>
      <c r="G206" s="69">
        <f t="shared" si="0"/>
        <v>0</v>
      </c>
      <c r="H206" s="70">
        <f t="shared" si="8"/>
        <v>100</v>
      </c>
    </row>
    <row r="207" spans="1:9" x14ac:dyDescent="0.2">
      <c r="A207" s="124"/>
      <c r="B207" s="125" t="s">
        <v>263</v>
      </c>
      <c r="C207" s="126">
        <v>4800000</v>
      </c>
      <c r="D207" s="72">
        <v>4800000</v>
      </c>
      <c r="E207" s="169"/>
      <c r="F207" s="69">
        <f t="shared" si="2"/>
        <v>4800000</v>
      </c>
      <c r="G207" s="69">
        <f t="shared" si="0"/>
        <v>0</v>
      </c>
      <c r="H207" s="70">
        <f t="shared" si="8"/>
        <v>100</v>
      </c>
    </row>
    <row r="208" spans="1:9" x14ac:dyDescent="0.2">
      <c r="A208" s="124"/>
      <c r="B208" s="125" t="s">
        <v>264</v>
      </c>
      <c r="C208" s="126">
        <v>9600000</v>
      </c>
      <c r="D208" s="72">
        <v>9600000</v>
      </c>
      <c r="E208" s="169"/>
      <c r="F208" s="69">
        <f t="shared" si="2"/>
        <v>9600000</v>
      </c>
      <c r="G208" s="69">
        <f t="shared" si="0"/>
        <v>0</v>
      </c>
      <c r="H208" s="70">
        <f t="shared" si="8"/>
        <v>100</v>
      </c>
    </row>
    <row r="209" spans="1:8" x14ac:dyDescent="0.2">
      <c r="A209" s="167" t="s">
        <v>265</v>
      </c>
      <c r="B209" s="157" t="s">
        <v>266</v>
      </c>
      <c r="C209" s="168">
        <f>C210+C211</f>
        <v>12750000</v>
      </c>
      <c r="D209" s="168">
        <f>D210+D211</f>
        <v>12750000</v>
      </c>
      <c r="E209" s="172">
        <f>SUM(E210:E211)</f>
        <v>0</v>
      </c>
      <c r="F209" s="168">
        <f>F210+F211</f>
        <v>12750000</v>
      </c>
      <c r="G209" s="85">
        <f t="shared" si="0"/>
        <v>0</v>
      </c>
      <c r="H209" s="86">
        <f t="shared" si="8"/>
        <v>100</v>
      </c>
    </row>
    <row r="210" spans="1:8" x14ac:dyDescent="0.2">
      <c r="A210" s="124"/>
      <c r="B210" s="125" t="s">
        <v>267</v>
      </c>
      <c r="C210" s="126">
        <v>150000</v>
      </c>
      <c r="D210" s="72">
        <v>150000</v>
      </c>
      <c r="E210" s="172"/>
      <c r="F210" s="69">
        <f t="shared" si="2"/>
        <v>150000</v>
      </c>
      <c r="G210" s="69">
        <f t="shared" si="0"/>
        <v>0</v>
      </c>
      <c r="H210" s="70">
        <f t="shared" si="8"/>
        <v>100</v>
      </c>
    </row>
    <row r="211" spans="1:8" ht="13.5" thickBot="1" x14ac:dyDescent="0.25">
      <c r="A211" s="124"/>
      <c r="B211" s="125" t="s">
        <v>268</v>
      </c>
      <c r="C211" s="126">
        <v>12600000</v>
      </c>
      <c r="D211" s="197">
        <v>12600000</v>
      </c>
      <c r="E211" s="198"/>
      <c r="F211" s="77">
        <f t="shared" si="2"/>
        <v>12600000</v>
      </c>
      <c r="G211" s="77">
        <f t="shared" si="0"/>
        <v>0</v>
      </c>
      <c r="H211" s="78">
        <f t="shared" si="8"/>
        <v>100</v>
      </c>
    </row>
    <row r="212" spans="1:8" ht="13.5" thickBot="1" x14ac:dyDescent="0.25">
      <c r="A212" s="115" t="s">
        <v>177</v>
      </c>
      <c r="B212" s="199" t="s">
        <v>269</v>
      </c>
      <c r="C212" s="200">
        <f>C213+C218</f>
        <v>297990000</v>
      </c>
      <c r="D212" s="201">
        <f>D213+D218</f>
        <v>297990000</v>
      </c>
      <c r="E212" s="202">
        <f>E213+E218+E223</f>
        <v>0</v>
      </c>
      <c r="F212" s="81">
        <f t="shared" si="2"/>
        <v>297990000</v>
      </c>
      <c r="G212" s="116">
        <f t="shared" si="0"/>
        <v>0</v>
      </c>
      <c r="H212" s="96">
        <f t="shared" si="8"/>
        <v>100</v>
      </c>
    </row>
    <row r="213" spans="1:8" x14ac:dyDescent="0.2">
      <c r="A213" s="151" t="s">
        <v>185</v>
      </c>
      <c r="B213" s="139" t="s">
        <v>220</v>
      </c>
      <c r="C213" s="194">
        <f>SUM(C214:C217)</f>
        <v>120610000</v>
      </c>
      <c r="D213" s="195">
        <f>SUM(D214:D217)</f>
        <v>120610000</v>
      </c>
      <c r="E213" s="172">
        <f>SUM(E214:E217)</f>
        <v>0</v>
      </c>
      <c r="F213" s="85">
        <f t="shared" ref="F213:F276" si="13">D213+E213</f>
        <v>120610000</v>
      </c>
      <c r="G213" s="85">
        <f t="shared" ref="G213:G276" si="14">C213-F213</f>
        <v>0</v>
      </c>
      <c r="H213" s="86">
        <f t="shared" si="8"/>
        <v>100</v>
      </c>
    </row>
    <row r="214" spans="1:8" x14ac:dyDescent="0.2">
      <c r="A214" s="203"/>
      <c r="B214" s="142" t="s">
        <v>270</v>
      </c>
      <c r="C214" s="126">
        <v>7560000</v>
      </c>
      <c r="D214" s="72">
        <v>7560000</v>
      </c>
      <c r="E214" s="169"/>
      <c r="F214" s="69">
        <f t="shared" si="13"/>
        <v>7560000</v>
      </c>
      <c r="G214" s="69">
        <f t="shared" si="14"/>
        <v>0</v>
      </c>
      <c r="H214" s="70">
        <f t="shared" si="8"/>
        <v>100</v>
      </c>
    </row>
    <row r="215" spans="1:8" x14ac:dyDescent="0.2">
      <c r="A215" s="124"/>
      <c r="B215" s="125" t="s">
        <v>255</v>
      </c>
      <c r="C215" s="126">
        <v>44550000</v>
      </c>
      <c r="D215" s="72">
        <v>44550000</v>
      </c>
      <c r="E215" s="169"/>
      <c r="F215" s="69">
        <f t="shared" si="13"/>
        <v>44550000</v>
      </c>
      <c r="G215" s="69">
        <f t="shared" si="14"/>
        <v>0</v>
      </c>
      <c r="H215" s="70">
        <f t="shared" si="8"/>
        <v>100</v>
      </c>
    </row>
    <row r="216" spans="1:8" x14ac:dyDescent="0.2">
      <c r="A216" s="124"/>
      <c r="B216" s="125" t="s">
        <v>256</v>
      </c>
      <c r="C216" s="126">
        <v>45100000</v>
      </c>
      <c r="D216" s="72">
        <v>45100000</v>
      </c>
      <c r="E216" s="73"/>
      <c r="F216" s="69">
        <f t="shared" si="13"/>
        <v>45100000</v>
      </c>
      <c r="G216" s="69">
        <f t="shared" si="14"/>
        <v>0</v>
      </c>
      <c r="H216" s="70">
        <f t="shared" si="8"/>
        <v>100</v>
      </c>
    </row>
    <row r="217" spans="1:8" x14ac:dyDescent="0.2">
      <c r="A217" s="203"/>
      <c r="B217" s="142" t="s">
        <v>257</v>
      </c>
      <c r="C217" s="126">
        <v>23400000</v>
      </c>
      <c r="D217" s="72">
        <v>23400000</v>
      </c>
      <c r="E217" s="73"/>
      <c r="F217" s="69">
        <f t="shared" si="13"/>
        <v>23400000</v>
      </c>
      <c r="G217" s="69">
        <f t="shared" si="14"/>
        <v>0</v>
      </c>
      <c r="H217" s="70">
        <f t="shared" si="8"/>
        <v>100</v>
      </c>
    </row>
    <row r="218" spans="1:8" x14ac:dyDescent="0.2">
      <c r="A218" s="151" t="s">
        <v>195</v>
      </c>
      <c r="B218" s="139" t="s">
        <v>240</v>
      </c>
      <c r="C218" s="168">
        <f>SUM(C219:C222)</f>
        <v>177380000</v>
      </c>
      <c r="D218" s="172">
        <f>SUM(D219:D222)</f>
        <v>177380000</v>
      </c>
      <c r="E218" s="172">
        <f>SUM(E219:E222)</f>
        <v>0</v>
      </c>
      <c r="F218" s="85">
        <f t="shared" si="13"/>
        <v>177380000</v>
      </c>
      <c r="G218" s="85">
        <f t="shared" si="14"/>
        <v>0</v>
      </c>
      <c r="H218" s="86">
        <f t="shared" si="8"/>
        <v>100</v>
      </c>
    </row>
    <row r="219" spans="1:8" x14ac:dyDescent="0.2">
      <c r="A219" s="203"/>
      <c r="B219" s="142" t="s">
        <v>258</v>
      </c>
      <c r="C219" s="126">
        <v>12880000</v>
      </c>
      <c r="D219" s="72">
        <v>12880000</v>
      </c>
      <c r="E219" s="73"/>
      <c r="F219" s="69">
        <f t="shared" si="13"/>
        <v>12880000</v>
      </c>
      <c r="G219" s="69">
        <f t="shared" si="14"/>
        <v>0</v>
      </c>
      <c r="H219" s="70">
        <f t="shared" si="8"/>
        <v>100</v>
      </c>
    </row>
    <row r="220" spans="1:8" x14ac:dyDescent="0.2">
      <c r="A220" s="203"/>
      <c r="B220" s="142" t="s">
        <v>259</v>
      </c>
      <c r="C220" s="88">
        <v>4000000</v>
      </c>
      <c r="D220" s="72">
        <v>4000000</v>
      </c>
      <c r="E220" s="73"/>
      <c r="F220" s="69">
        <f t="shared" si="13"/>
        <v>4000000</v>
      </c>
      <c r="G220" s="69">
        <f t="shared" si="14"/>
        <v>0</v>
      </c>
      <c r="H220" s="70">
        <f t="shared" si="8"/>
        <v>100</v>
      </c>
    </row>
    <row r="221" spans="1:8" x14ac:dyDescent="0.2">
      <c r="A221" s="203"/>
      <c r="B221" s="142" t="s">
        <v>260</v>
      </c>
      <c r="C221" s="126">
        <v>147000000</v>
      </c>
      <c r="D221" s="72">
        <v>147000000</v>
      </c>
      <c r="E221" s="73"/>
      <c r="F221" s="69">
        <f t="shared" si="13"/>
        <v>147000000</v>
      </c>
      <c r="G221" s="69">
        <f t="shared" si="14"/>
        <v>0</v>
      </c>
      <c r="H221" s="70">
        <f t="shared" si="8"/>
        <v>100</v>
      </c>
    </row>
    <row r="222" spans="1:8" ht="13.5" thickBot="1" x14ac:dyDescent="0.25">
      <c r="A222" s="203"/>
      <c r="B222" s="142" t="s">
        <v>261</v>
      </c>
      <c r="C222" s="126">
        <v>13500000</v>
      </c>
      <c r="D222" s="72">
        <v>13500000</v>
      </c>
      <c r="E222" s="73"/>
      <c r="F222" s="69">
        <f t="shared" si="13"/>
        <v>13500000</v>
      </c>
      <c r="G222" s="69">
        <f t="shared" si="14"/>
        <v>0</v>
      </c>
      <c r="H222" s="70">
        <f t="shared" si="8"/>
        <v>100</v>
      </c>
    </row>
    <row r="223" spans="1:8" ht="13.5" thickBot="1" x14ac:dyDescent="0.25">
      <c r="A223" s="204" t="s">
        <v>271</v>
      </c>
      <c r="B223" s="205" t="s">
        <v>272</v>
      </c>
      <c r="C223" s="206">
        <f>C224+C229+C234</f>
        <v>226672000</v>
      </c>
      <c r="D223" s="202">
        <f>D224+D229+D234</f>
        <v>226522600</v>
      </c>
      <c r="E223" s="202">
        <f>E224+E229+E234</f>
        <v>0</v>
      </c>
      <c r="F223" s="207">
        <f t="shared" si="13"/>
        <v>226522600</v>
      </c>
      <c r="G223" s="208">
        <f t="shared" si="14"/>
        <v>149400</v>
      </c>
      <c r="H223" s="209">
        <f t="shared" si="8"/>
        <v>99.934089786122684</v>
      </c>
    </row>
    <row r="224" spans="1:8" x14ac:dyDescent="0.2">
      <c r="A224" s="210" t="s">
        <v>185</v>
      </c>
      <c r="B224" s="211" t="s">
        <v>220</v>
      </c>
      <c r="C224" s="194">
        <f>SUM(C225:C228)</f>
        <v>65772000</v>
      </c>
      <c r="D224" s="195">
        <f>SUM(D225:D228)</f>
        <v>65772600</v>
      </c>
      <c r="E224" s="195">
        <f>SUM(E225:E228)</f>
        <v>0</v>
      </c>
      <c r="F224" s="85">
        <f t="shared" si="13"/>
        <v>65772600</v>
      </c>
      <c r="G224" s="85">
        <f t="shared" si="14"/>
        <v>-600</v>
      </c>
      <c r="H224" s="86">
        <f t="shared" si="8"/>
        <v>100.00091224229155</v>
      </c>
    </row>
    <row r="225" spans="1:8" x14ac:dyDescent="0.2">
      <c r="A225" s="124"/>
      <c r="B225" s="125" t="s">
        <v>270</v>
      </c>
      <c r="C225" s="126">
        <v>900000</v>
      </c>
      <c r="D225" s="72">
        <v>900000</v>
      </c>
      <c r="E225" s="73"/>
      <c r="F225" s="69">
        <f t="shared" si="13"/>
        <v>900000</v>
      </c>
      <c r="G225" s="69">
        <f t="shared" si="14"/>
        <v>0</v>
      </c>
      <c r="H225" s="70">
        <f t="shared" si="8"/>
        <v>100</v>
      </c>
    </row>
    <row r="226" spans="1:8" x14ac:dyDescent="0.2">
      <c r="A226" s="124"/>
      <c r="B226" s="125" t="s">
        <v>255</v>
      </c>
      <c r="C226" s="126">
        <v>26250000</v>
      </c>
      <c r="D226" s="72">
        <v>26250000</v>
      </c>
      <c r="E226" s="73"/>
      <c r="F226" s="69">
        <f t="shared" si="13"/>
        <v>26250000</v>
      </c>
      <c r="G226" s="69">
        <f t="shared" si="14"/>
        <v>0</v>
      </c>
      <c r="H226" s="70">
        <f t="shared" si="8"/>
        <v>100</v>
      </c>
    </row>
    <row r="227" spans="1:8" x14ac:dyDescent="0.2">
      <c r="A227" s="124"/>
      <c r="B227" s="125" t="s">
        <v>256</v>
      </c>
      <c r="C227" s="126">
        <v>28125000</v>
      </c>
      <c r="D227" s="72">
        <v>28125000</v>
      </c>
      <c r="E227" s="73"/>
      <c r="F227" s="69">
        <f t="shared" si="13"/>
        <v>28125000</v>
      </c>
      <c r="G227" s="69">
        <f t="shared" si="14"/>
        <v>0</v>
      </c>
      <c r="H227" s="70">
        <f t="shared" si="8"/>
        <v>100</v>
      </c>
    </row>
    <row r="228" spans="1:8" x14ac:dyDescent="0.2">
      <c r="A228" s="124"/>
      <c r="B228" s="125" t="s">
        <v>257</v>
      </c>
      <c r="C228" s="126">
        <v>10497000</v>
      </c>
      <c r="D228" s="72">
        <v>10497600</v>
      </c>
      <c r="E228" s="73"/>
      <c r="F228" s="69">
        <f t="shared" si="13"/>
        <v>10497600</v>
      </c>
      <c r="G228" s="69">
        <f t="shared" si="14"/>
        <v>-600</v>
      </c>
      <c r="H228" s="70">
        <f t="shared" si="8"/>
        <v>100.00571591883396</v>
      </c>
    </row>
    <row r="229" spans="1:8" x14ac:dyDescent="0.2">
      <c r="A229" s="167" t="s">
        <v>195</v>
      </c>
      <c r="B229" s="157" t="s">
        <v>240</v>
      </c>
      <c r="C229" s="212">
        <f>SUM(C230:C233)</f>
        <v>151000000</v>
      </c>
      <c r="D229" s="213">
        <f>SUM(D230:D233)</f>
        <v>151000000</v>
      </c>
      <c r="E229" s="213">
        <f>SUM(E230:E233)</f>
        <v>0</v>
      </c>
      <c r="F229" s="214">
        <f t="shared" si="13"/>
        <v>151000000</v>
      </c>
      <c r="G229" s="214">
        <f t="shared" si="14"/>
        <v>0</v>
      </c>
      <c r="H229" s="92">
        <f t="shared" si="8"/>
        <v>100</v>
      </c>
    </row>
    <row r="230" spans="1:8" x14ac:dyDescent="0.2">
      <c r="A230" s="124"/>
      <c r="B230" s="125" t="s">
        <v>259</v>
      </c>
      <c r="C230" s="126">
        <v>18000000</v>
      </c>
      <c r="D230" s="72">
        <v>18000000</v>
      </c>
      <c r="E230" s="73"/>
      <c r="F230" s="69">
        <f t="shared" si="13"/>
        <v>18000000</v>
      </c>
      <c r="G230" s="69">
        <f t="shared" si="14"/>
        <v>0</v>
      </c>
      <c r="H230" s="70">
        <f t="shared" si="8"/>
        <v>100</v>
      </c>
    </row>
    <row r="231" spans="1:8" x14ac:dyDescent="0.2">
      <c r="A231" s="124"/>
      <c r="B231" s="125" t="s">
        <v>260</v>
      </c>
      <c r="C231" s="126">
        <v>112000000</v>
      </c>
      <c r="D231" s="72">
        <v>112000000</v>
      </c>
      <c r="E231" s="73"/>
      <c r="F231" s="69">
        <f t="shared" si="13"/>
        <v>112000000</v>
      </c>
      <c r="G231" s="69">
        <f t="shared" si="14"/>
        <v>0</v>
      </c>
      <c r="H231" s="70">
        <f t="shared" si="8"/>
        <v>100</v>
      </c>
    </row>
    <row r="232" spans="1:8" x14ac:dyDescent="0.2">
      <c r="A232" s="124"/>
      <c r="B232" s="125" t="s">
        <v>258</v>
      </c>
      <c r="C232" s="88">
        <v>6440000</v>
      </c>
      <c r="D232" s="72">
        <v>6440000</v>
      </c>
      <c r="E232" s="73"/>
      <c r="F232" s="69">
        <f t="shared" si="13"/>
        <v>6440000</v>
      </c>
      <c r="G232" s="69">
        <f t="shared" si="14"/>
        <v>0</v>
      </c>
      <c r="H232" s="70">
        <f t="shared" si="8"/>
        <v>100</v>
      </c>
    </row>
    <row r="233" spans="1:8" x14ac:dyDescent="0.2">
      <c r="A233" s="124"/>
      <c r="B233" s="125" t="s">
        <v>261</v>
      </c>
      <c r="C233" s="88">
        <v>14560000</v>
      </c>
      <c r="D233" s="72">
        <v>14560000</v>
      </c>
      <c r="E233" s="73"/>
      <c r="F233" s="69">
        <f t="shared" si="13"/>
        <v>14560000</v>
      </c>
      <c r="G233" s="69">
        <f t="shared" si="14"/>
        <v>0</v>
      </c>
      <c r="H233" s="70">
        <f t="shared" si="8"/>
        <v>100</v>
      </c>
    </row>
    <row r="234" spans="1:8" x14ac:dyDescent="0.2">
      <c r="A234" s="167" t="s">
        <v>265</v>
      </c>
      <c r="B234" s="157" t="s">
        <v>266</v>
      </c>
      <c r="C234" s="168">
        <f>C235</f>
        <v>9900000</v>
      </c>
      <c r="D234" s="168">
        <f>D235</f>
        <v>9750000</v>
      </c>
      <c r="E234" s="168">
        <f>E235</f>
        <v>0</v>
      </c>
      <c r="F234" s="85">
        <f t="shared" si="13"/>
        <v>9750000</v>
      </c>
      <c r="G234" s="85">
        <f t="shared" si="14"/>
        <v>150000</v>
      </c>
      <c r="H234" s="70">
        <f t="shared" si="8"/>
        <v>98.484848484848484</v>
      </c>
    </row>
    <row r="235" spans="1:8" ht="13.5" thickBot="1" x14ac:dyDescent="0.25">
      <c r="A235" s="124"/>
      <c r="B235" s="188" t="s">
        <v>268</v>
      </c>
      <c r="C235" s="126">
        <v>9900000</v>
      </c>
      <c r="D235" s="72">
        <v>9750000</v>
      </c>
      <c r="E235" s="73"/>
      <c r="F235" s="69">
        <f t="shared" si="13"/>
        <v>9750000</v>
      </c>
      <c r="G235" s="69">
        <f t="shared" si="14"/>
        <v>150000</v>
      </c>
      <c r="H235" s="70">
        <f t="shared" si="8"/>
        <v>98.484848484848484</v>
      </c>
    </row>
    <row r="236" spans="1:8" ht="13.5" thickBot="1" x14ac:dyDescent="0.25">
      <c r="A236" s="215" t="s">
        <v>273</v>
      </c>
      <c r="B236" s="205" t="s">
        <v>274</v>
      </c>
      <c r="C236" s="206">
        <f>C237+C242+C247</f>
        <v>270918000</v>
      </c>
      <c r="D236" s="202">
        <f>D237+D242+D247</f>
        <v>270918000</v>
      </c>
      <c r="E236" s="202">
        <f>E237+E242+E247</f>
        <v>0</v>
      </c>
      <c r="F236" s="207">
        <f t="shared" si="13"/>
        <v>270918000</v>
      </c>
      <c r="G236" s="209">
        <f t="shared" si="14"/>
        <v>0</v>
      </c>
      <c r="H236" s="216">
        <f t="shared" si="8"/>
        <v>100</v>
      </c>
    </row>
    <row r="237" spans="1:8" x14ac:dyDescent="0.2">
      <c r="A237" s="210" t="s">
        <v>185</v>
      </c>
      <c r="B237" s="211" t="s">
        <v>220</v>
      </c>
      <c r="C237" s="194">
        <f>SUM(C238:C241)</f>
        <v>96148000</v>
      </c>
      <c r="D237" s="195">
        <f>SUM(D238:D241)</f>
        <v>96148000</v>
      </c>
      <c r="E237" s="195">
        <f>SUM(E239:E241)</f>
        <v>0</v>
      </c>
      <c r="F237" s="85">
        <f t="shared" si="13"/>
        <v>96148000</v>
      </c>
      <c r="G237" s="85">
        <f t="shared" si="14"/>
        <v>0</v>
      </c>
      <c r="H237" s="86">
        <f t="shared" si="8"/>
        <v>100</v>
      </c>
    </row>
    <row r="238" spans="1:8" x14ac:dyDescent="0.2">
      <c r="A238" s="210"/>
      <c r="B238" s="217" t="s">
        <v>275</v>
      </c>
      <c r="C238" s="132">
        <v>6720000</v>
      </c>
      <c r="D238" s="72">
        <v>6720000</v>
      </c>
      <c r="E238" s="73"/>
      <c r="F238" s="69">
        <f t="shared" si="13"/>
        <v>6720000</v>
      </c>
      <c r="G238" s="69">
        <f t="shared" si="14"/>
        <v>0</v>
      </c>
      <c r="H238" s="70">
        <f t="shared" si="8"/>
        <v>100</v>
      </c>
    </row>
    <row r="239" spans="1:8" x14ac:dyDescent="0.2">
      <c r="A239" s="124"/>
      <c r="B239" s="125" t="s">
        <v>255</v>
      </c>
      <c r="C239" s="126">
        <v>46875000</v>
      </c>
      <c r="D239" s="72">
        <v>46875000</v>
      </c>
      <c r="E239" s="73"/>
      <c r="F239" s="69">
        <f t="shared" si="13"/>
        <v>46875000</v>
      </c>
      <c r="G239" s="69">
        <f t="shared" si="14"/>
        <v>0</v>
      </c>
      <c r="H239" s="70">
        <f t="shared" si="8"/>
        <v>100</v>
      </c>
    </row>
    <row r="240" spans="1:8" x14ac:dyDescent="0.2">
      <c r="A240" s="124"/>
      <c r="B240" s="125" t="s">
        <v>256</v>
      </c>
      <c r="C240" s="126">
        <v>35250000</v>
      </c>
      <c r="D240" s="72">
        <v>35250000</v>
      </c>
      <c r="E240" s="73"/>
      <c r="F240" s="69">
        <f t="shared" si="13"/>
        <v>35250000</v>
      </c>
      <c r="G240" s="69">
        <f t="shared" si="14"/>
        <v>0</v>
      </c>
      <c r="H240" s="70">
        <f t="shared" si="8"/>
        <v>100</v>
      </c>
    </row>
    <row r="241" spans="1:8" x14ac:dyDescent="0.2">
      <c r="A241" s="124"/>
      <c r="B241" s="125" t="s">
        <v>257</v>
      </c>
      <c r="C241" s="126">
        <v>7303000</v>
      </c>
      <c r="D241" s="72">
        <v>7303000</v>
      </c>
      <c r="E241" s="73"/>
      <c r="F241" s="69">
        <f t="shared" si="13"/>
        <v>7303000</v>
      </c>
      <c r="G241" s="69">
        <f t="shared" si="14"/>
        <v>0</v>
      </c>
      <c r="H241" s="70">
        <f t="shared" si="8"/>
        <v>100</v>
      </c>
    </row>
    <row r="242" spans="1:8" x14ac:dyDescent="0.2">
      <c r="A242" s="167" t="s">
        <v>195</v>
      </c>
      <c r="B242" s="157" t="s">
        <v>240</v>
      </c>
      <c r="C242" s="168">
        <f>SUM(C243:C246)</f>
        <v>166220000</v>
      </c>
      <c r="D242" s="172">
        <f>SUM(D243:D246)</f>
        <v>166220000</v>
      </c>
      <c r="E242" s="172">
        <f>SUM(E243:E246)</f>
        <v>0</v>
      </c>
      <c r="F242" s="85">
        <f t="shared" si="13"/>
        <v>166220000</v>
      </c>
      <c r="G242" s="85">
        <f t="shared" si="14"/>
        <v>0</v>
      </c>
      <c r="H242" s="86">
        <f t="shared" si="8"/>
        <v>100</v>
      </c>
    </row>
    <row r="243" spans="1:8" x14ac:dyDescent="0.2">
      <c r="A243" s="124"/>
      <c r="B243" s="125" t="s">
        <v>259</v>
      </c>
      <c r="C243" s="126">
        <v>21600000</v>
      </c>
      <c r="D243" s="72">
        <v>21600000</v>
      </c>
      <c r="E243" s="73"/>
      <c r="F243" s="69">
        <f t="shared" si="13"/>
        <v>21600000</v>
      </c>
      <c r="G243" s="69">
        <f t="shared" si="14"/>
        <v>0</v>
      </c>
      <c r="H243" s="70">
        <f t="shared" si="8"/>
        <v>100</v>
      </c>
    </row>
    <row r="244" spans="1:8" x14ac:dyDescent="0.2">
      <c r="A244" s="124"/>
      <c r="B244" s="125" t="s">
        <v>260</v>
      </c>
      <c r="C244" s="126">
        <v>100800000</v>
      </c>
      <c r="D244" s="72">
        <v>100800000</v>
      </c>
      <c r="E244" s="73"/>
      <c r="F244" s="69">
        <f t="shared" si="13"/>
        <v>100800000</v>
      </c>
      <c r="G244" s="69">
        <f t="shared" si="14"/>
        <v>0</v>
      </c>
      <c r="H244" s="70">
        <f t="shared" si="8"/>
        <v>100</v>
      </c>
    </row>
    <row r="245" spans="1:8" x14ac:dyDescent="0.2">
      <c r="A245" s="124"/>
      <c r="B245" s="125" t="s">
        <v>258</v>
      </c>
      <c r="C245" s="126">
        <v>7820000</v>
      </c>
      <c r="D245" s="72">
        <v>7820000</v>
      </c>
      <c r="E245" s="73"/>
      <c r="F245" s="69">
        <f t="shared" si="13"/>
        <v>7820000</v>
      </c>
      <c r="G245" s="69">
        <f t="shared" si="14"/>
        <v>0</v>
      </c>
      <c r="H245" s="70">
        <f t="shared" si="8"/>
        <v>100</v>
      </c>
    </row>
    <row r="246" spans="1:8" x14ac:dyDescent="0.2">
      <c r="A246" s="124"/>
      <c r="B246" s="125" t="s">
        <v>261</v>
      </c>
      <c r="C246" s="126">
        <v>36000000</v>
      </c>
      <c r="D246" s="72">
        <v>36000000</v>
      </c>
      <c r="E246" s="73"/>
      <c r="F246" s="69">
        <f t="shared" si="13"/>
        <v>36000000</v>
      </c>
      <c r="G246" s="218">
        <f t="shared" si="14"/>
        <v>0</v>
      </c>
      <c r="H246" s="70">
        <f t="shared" si="8"/>
        <v>100</v>
      </c>
    </row>
    <row r="247" spans="1:8" x14ac:dyDescent="0.2">
      <c r="A247" s="167" t="s">
        <v>265</v>
      </c>
      <c r="B247" s="157" t="s">
        <v>266</v>
      </c>
      <c r="C247" s="168">
        <f>C248+C249</f>
        <v>8550000</v>
      </c>
      <c r="D247" s="172">
        <f>D248+D249</f>
        <v>8550000</v>
      </c>
      <c r="E247" s="172">
        <f>E248+E249</f>
        <v>0</v>
      </c>
      <c r="F247" s="85">
        <f t="shared" si="13"/>
        <v>8550000</v>
      </c>
      <c r="G247" s="85">
        <f t="shared" si="14"/>
        <v>0</v>
      </c>
      <c r="H247" s="86">
        <f t="shared" si="8"/>
        <v>100</v>
      </c>
    </row>
    <row r="248" spans="1:8" x14ac:dyDescent="0.2">
      <c r="A248" s="124"/>
      <c r="B248" s="125" t="s">
        <v>267</v>
      </c>
      <c r="C248" s="126">
        <v>150000</v>
      </c>
      <c r="D248" s="72">
        <v>150000</v>
      </c>
      <c r="E248" s="73"/>
      <c r="F248" s="69">
        <f t="shared" si="13"/>
        <v>150000</v>
      </c>
      <c r="G248" s="69">
        <f t="shared" si="14"/>
        <v>0</v>
      </c>
      <c r="H248" s="86">
        <f t="shared" si="8"/>
        <v>100</v>
      </c>
    </row>
    <row r="249" spans="1:8" ht="13.5" thickBot="1" x14ac:dyDescent="0.25">
      <c r="A249" s="219"/>
      <c r="B249" s="188" t="s">
        <v>268</v>
      </c>
      <c r="C249" s="126">
        <v>8400000</v>
      </c>
      <c r="D249" s="79">
        <v>8400000</v>
      </c>
      <c r="E249" s="77"/>
      <c r="F249" s="77">
        <f t="shared" si="13"/>
        <v>8400000</v>
      </c>
      <c r="G249" s="77">
        <f t="shared" si="14"/>
        <v>0</v>
      </c>
      <c r="H249" s="78">
        <f t="shared" si="8"/>
        <v>100</v>
      </c>
    </row>
    <row r="250" spans="1:8" ht="13.5" thickBot="1" x14ac:dyDescent="0.25">
      <c r="A250" s="220" t="s">
        <v>276</v>
      </c>
      <c r="B250" s="221" t="s">
        <v>277</v>
      </c>
      <c r="C250" s="83">
        <f>C251+C256+C261</f>
        <v>146570000</v>
      </c>
      <c r="D250" s="84">
        <f>D251+D256+D261</f>
        <v>135965000</v>
      </c>
      <c r="E250" s="84">
        <f>E251+E256+E261</f>
        <v>0</v>
      </c>
      <c r="F250" s="222">
        <f t="shared" si="13"/>
        <v>135965000</v>
      </c>
      <c r="G250" s="223">
        <f t="shared" si="14"/>
        <v>10605000</v>
      </c>
      <c r="H250" s="224">
        <f t="shared" si="8"/>
        <v>92.764549362079549</v>
      </c>
    </row>
    <row r="251" spans="1:8" x14ac:dyDescent="0.2">
      <c r="A251" s="210" t="s">
        <v>185</v>
      </c>
      <c r="B251" s="211" t="s">
        <v>220</v>
      </c>
      <c r="C251" s="194">
        <f>SUM(C252:C255)</f>
        <v>79440000</v>
      </c>
      <c r="D251" s="195">
        <f>SUM(D252:D255)</f>
        <v>74385000</v>
      </c>
      <c r="E251" s="195">
        <f>SUM(E252:E255)</f>
        <v>0</v>
      </c>
      <c r="F251" s="85">
        <f t="shared" si="13"/>
        <v>74385000</v>
      </c>
      <c r="G251" s="85">
        <f t="shared" si="14"/>
        <v>5055000</v>
      </c>
      <c r="H251" s="86">
        <f t="shared" si="8"/>
        <v>93.63670694864048</v>
      </c>
    </row>
    <row r="252" spans="1:8" x14ac:dyDescent="0.2">
      <c r="A252" s="124"/>
      <c r="B252" s="125" t="s">
        <v>270</v>
      </c>
      <c r="C252" s="126">
        <v>5040000</v>
      </c>
      <c r="D252" s="72"/>
      <c r="E252" s="73"/>
      <c r="F252" s="69">
        <f t="shared" si="13"/>
        <v>0</v>
      </c>
      <c r="G252" s="69">
        <f t="shared" si="14"/>
        <v>5040000</v>
      </c>
      <c r="H252" s="70">
        <f t="shared" si="8"/>
        <v>0</v>
      </c>
    </row>
    <row r="253" spans="1:8" x14ac:dyDescent="0.2">
      <c r="A253" s="124"/>
      <c r="B253" s="125" t="s">
        <v>255</v>
      </c>
      <c r="C253" s="88">
        <v>33000000</v>
      </c>
      <c r="D253" s="72">
        <v>32985000</v>
      </c>
      <c r="E253" s="73"/>
      <c r="F253" s="69">
        <f t="shared" si="13"/>
        <v>32985000</v>
      </c>
      <c r="G253" s="69">
        <f t="shared" si="14"/>
        <v>15000</v>
      </c>
      <c r="H253" s="70">
        <f t="shared" si="8"/>
        <v>99.954545454545453</v>
      </c>
    </row>
    <row r="254" spans="1:8" x14ac:dyDescent="0.2">
      <c r="A254" s="124"/>
      <c r="B254" s="125" t="s">
        <v>256</v>
      </c>
      <c r="C254" s="88">
        <v>33000000</v>
      </c>
      <c r="D254" s="72">
        <v>33000000</v>
      </c>
      <c r="E254" s="73"/>
      <c r="F254" s="69">
        <f t="shared" si="13"/>
        <v>33000000</v>
      </c>
      <c r="G254" s="69">
        <f t="shared" si="14"/>
        <v>0</v>
      </c>
      <c r="H254" s="70">
        <f t="shared" si="8"/>
        <v>100</v>
      </c>
    </row>
    <row r="255" spans="1:8" x14ac:dyDescent="0.2">
      <c r="A255" s="124"/>
      <c r="B255" s="125" t="s">
        <v>257</v>
      </c>
      <c r="C255" s="88">
        <v>8400000</v>
      </c>
      <c r="D255" s="72">
        <v>8400000</v>
      </c>
      <c r="E255" s="73"/>
      <c r="F255" s="69">
        <f t="shared" si="13"/>
        <v>8400000</v>
      </c>
      <c r="G255" s="69">
        <f t="shared" si="14"/>
        <v>0</v>
      </c>
      <c r="H255" s="70">
        <f t="shared" si="8"/>
        <v>100</v>
      </c>
    </row>
    <row r="256" spans="1:8" x14ac:dyDescent="0.2">
      <c r="A256" s="167" t="s">
        <v>195</v>
      </c>
      <c r="B256" s="157" t="s">
        <v>240</v>
      </c>
      <c r="C256" s="168">
        <f>SUM(C257:C260)</f>
        <v>53780000</v>
      </c>
      <c r="D256" s="172">
        <f>SUM(D257:D260)</f>
        <v>53780000</v>
      </c>
      <c r="E256" s="172">
        <f>SUM(E257:E260)</f>
        <v>0</v>
      </c>
      <c r="F256" s="85">
        <f t="shared" si="13"/>
        <v>53780000</v>
      </c>
      <c r="G256" s="85">
        <f t="shared" si="14"/>
        <v>0</v>
      </c>
      <c r="H256" s="86">
        <f t="shared" si="8"/>
        <v>100</v>
      </c>
    </row>
    <row r="257" spans="1:8" s="67" customFormat="1" x14ac:dyDescent="0.2">
      <c r="A257" s="124"/>
      <c r="B257" s="125" t="s">
        <v>259</v>
      </c>
      <c r="C257" s="126">
        <v>2000000</v>
      </c>
      <c r="D257" s="72">
        <v>2000000</v>
      </c>
      <c r="E257" s="73"/>
      <c r="F257" s="69">
        <f t="shared" si="13"/>
        <v>2000000</v>
      </c>
      <c r="G257" s="69">
        <f t="shared" si="14"/>
        <v>0</v>
      </c>
      <c r="H257" s="70">
        <f t="shared" si="8"/>
        <v>100</v>
      </c>
    </row>
    <row r="258" spans="1:8" s="67" customFormat="1" x14ac:dyDescent="0.2">
      <c r="A258" s="124"/>
      <c r="B258" s="125" t="s">
        <v>260</v>
      </c>
      <c r="C258" s="126">
        <v>42000000</v>
      </c>
      <c r="D258" s="72">
        <v>42000000</v>
      </c>
      <c r="E258" s="73"/>
      <c r="F258" s="69">
        <f t="shared" si="13"/>
        <v>42000000</v>
      </c>
      <c r="G258" s="69">
        <f t="shared" si="14"/>
        <v>0</v>
      </c>
      <c r="H258" s="70">
        <f t="shared" si="8"/>
        <v>100</v>
      </c>
    </row>
    <row r="259" spans="1:8" s="67" customFormat="1" x14ac:dyDescent="0.2">
      <c r="A259" s="124"/>
      <c r="B259" s="125" t="s">
        <v>258</v>
      </c>
      <c r="C259" s="126">
        <v>1380000</v>
      </c>
      <c r="D259" s="72">
        <v>1380000</v>
      </c>
      <c r="E259" s="73"/>
      <c r="F259" s="69">
        <f>D259+E259</f>
        <v>1380000</v>
      </c>
      <c r="G259" s="69">
        <f>C259-F259</f>
        <v>0</v>
      </c>
      <c r="H259" s="70">
        <f>(C259-G259)/C259*100</f>
        <v>100</v>
      </c>
    </row>
    <row r="260" spans="1:8" s="67" customFormat="1" x14ac:dyDescent="0.2">
      <c r="A260" s="124"/>
      <c r="B260" s="125" t="s">
        <v>261</v>
      </c>
      <c r="C260" s="126">
        <v>8400000</v>
      </c>
      <c r="D260" s="72">
        <v>8400000</v>
      </c>
      <c r="E260" s="73"/>
      <c r="F260" s="69">
        <f t="shared" si="13"/>
        <v>8400000</v>
      </c>
      <c r="G260" s="69">
        <f t="shared" si="14"/>
        <v>0</v>
      </c>
      <c r="H260" s="70">
        <f t="shared" si="8"/>
        <v>100</v>
      </c>
    </row>
    <row r="261" spans="1:8" s="67" customFormat="1" x14ac:dyDescent="0.2">
      <c r="A261" s="167" t="s">
        <v>265</v>
      </c>
      <c r="B261" s="157" t="s">
        <v>266</v>
      </c>
      <c r="C261" s="168">
        <f>C262+C263</f>
        <v>13350000</v>
      </c>
      <c r="D261" s="172">
        <f>D262+D263</f>
        <v>7800000</v>
      </c>
      <c r="E261" s="172">
        <f>E262+E263</f>
        <v>0</v>
      </c>
      <c r="F261" s="85">
        <f t="shared" si="13"/>
        <v>7800000</v>
      </c>
      <c r="G261" s="85">
        <f t="shared" si="14"/>
        <v>5550000</v>
      </c>
      <c r="H261" s="86">
        <f t="shared" si="8"/>
        <v>58.426966292134829</v>
      </c>
    </row>
    <row r="262" spans="1:8" s="67" customFormat="1" x14ac:dyDescent="0.2">
      <c r="A262" s="124"/>
      <c r="B262" s="125" t="s">
        <v>267</v>
      </c>
      <c r="C262" s="126">
        <v>750000</v>
      </c>
      <c r="D262" s="72"/>
      <c r="E262" s="73"/>
      <c r="F262" s="69">
        <f t="shared" si="13"/>
        <v>0</v>
      </c>
      <c r="G262" s="69">
        <f t="shared" si="14"/>
        <v>750000</v>
      </c>
      <c r="H262" s="70">
        <f t="shared" si="8"/>
        <v>0</v>
      </c>
    </row>
    <row r="263" spans="1:8" s="67" customFormat="1" ht="13.5" thickBot="1" x14ac:dyDescent="0.25">
      <c r="A263" s="219"/>
      <c r="B263" s="188" t="s">
        <v>268</v>
      </c>
      <c r="C263" s="126">
        <v>12600000</v>
      </c>
      <c r="D263" s="79">
        <v>7800000</v>
      </c>
      <c r="E263" s="77"/>
      <c r="F263" s="77">
        <f t="shared" si="13"/>
        <v>7800000</v>
      </c>
      <c r="G263" s="77">
        <f t="shared" si="14"/>
        <v>4800000</v>
      </c>
      <c r="H263" s="78">
        <f t="shared" si="8"/>
        <v>61.904761904761905</v>
      </c>
    </row>
    <row r="264" spans="1:8" s="67" customFormat="1" ht="13.5" thickBot="1" x14ac:dyDescent="0.25">
      <c r="A264" s="220" t="s">
        <v>278</v>
      </c>
      <c r="B264" s="221" t="s">
        <v>279</v>
      </c>
      <c r="C264" s="83">
        <f>C265+C269+C274</f>
        <v>269610000</v>
      </c>
      <c r="D264" s="84">
        <f>D265+D269+D274</f>
        <v>269610000</v>
      </c>
      <c r="E264" s="84">
        <f>E265+E269+E274</f>
        <v>0</v>
      </c>
      <c r="F264" s="222">
        <f t="shared" si="13"/>
        <v>269610000</v>
      </c>
      <c r="G264" s="223">
        <f t="shared" si="14"/>
        <v>0</v>
      </c>
      <c r="H264" s="224">
        <f t="shared" si="8"/>
        <v>100</v>
      </c>
    </row>
    <row r="265" spans="1:8" x14ac:dyDescent="0.2">
      <c r="A265" s="210" t="s">
        <v>185</v>
      </c>
      <c r="B265" s="211" t="s">
        <v>220</v>
      </c>
      <c r="C265" s="95">
        <f>SUM(C266:C268)</f>
        <v>82340000</v>
      </c>
      <c r="D265" s="225">
        <f>SUM(D266:D268)</f>
        <v>82340000</v>
      </c>
      <c r="E265" s="225">
        <f>SUM(E266:E268)</f>
        <v>0</v>
      </c>
      <c r="F265" s="85">
        <f t="shared" si="13"/>
        <v>82340000</v>
      </c>
      <c r="G265" s="85">
        <f t="shared" si="14"/>
        <v>0</v>
      </c>
      <c r="H265" s="86">
        <f t="shared" si="8"/>
        <v>100</v>
      </c>
    </row>
    <row r="266" spans="1:8" x14ac:dyDescent="0.2">
      <c r="A266" s="124"/>
      <c r="B266" s="125" t="s">
        <v>255</v>
      </c>
      <c r="C266" s="126">
        <v>43750000</v>
      </c>
      <c r="D266" s="72">
        <v>43750000</v>
      </c>
      <c r="E266" s="73"/>
      <c r="F266" s="69">
        <f t="shared" si="13"/>
        <v>43750000</v>
      </c>
      <c r="G266" s="69">
        <f t="shared" si="14"/>
        <v>0</v>
      </c>
      <c r="H266" s="70">
        <f t="shared" si="8"/>
        <v>100</v>
      </c>
    </row>
    <row r="267" spans="1:8" x14ac:dyDescent="0.2">
      <c r="A267" s="124"/>
      <c r="B267" s="125" t="s">
        <v>256</v>
      </c>
      <c r="C267" s="88">
        <v>18750000</v>
      </c>
      <c r="D267" s="88">
        <v>18750000</v>
      </c>
      <c r="E267" s="73"/>
      <c r="F267" s="69">
        <f t="shared" si="13"/>
        <v>18750000</v>
      </c>
      <c r="G267" s="69">
        <f t="shared" si="14"/>
        <v>0</v>
      </c>
      <c r="H267" s="70">
        <f t="shared" si="8"/>
        <v>100</v>
      </c>
    </row>
    <row r="268" spans="1:8" x14ac:dyDescent="0.2">
      <c r="A268" s="124"/>
      <c r="B268" s="125" t="s">
        <v>257</v>
      </c>
      <c r="C268" s="126">
        <v>19840000</v>
      </c>
      <c r="D268" s="72">
        <v>19840000</v>
      </c>
      <c r="E268" s="73"/>
      <c r="F268" s="69">
        <f t="shared" si="13"/>
        <v>19840000</v>
      </c>
      <c r="G268" s="69">
        <f t="shared" si="14"/>
        <v>0</v>
      </c>
      <c r="H268" s="70">
        <f t="shared" si="8"/>
        <v>100</v>
      </c>
    </row>
    <row r="269" spans="1:8" x14ac:dyDescent="0.2">
      <c r="A269" s="167" t="s">
        <v>195</v>
      </c>
      <c r="B269" s="157" t="s">
        <v>240</v>
      </c>
      <c r="C269" s="168">
        <f>SUM(C270:C273)</f>
        <v>167620000</v>
      </c>
      <c r="D269" s="172">
        <f>SUM(D270:D273)</f>
        <v>167620000</v>
      </c>
      <c r="E269" s="172">
        <f>SUM(E270:E273)</f>
        <v>0</v>
      </c>
      <c r="F269" s="85">
        <f t="shared" si="13"/>
        <v>167620000</v>
      </c>
      <c r="G269" s="85">
        <f t="shared" si="14"/>
        <v>0</v>
      </c>
      <c r="H269" s="86">
        <f t="shared" si="8"/>
        <v>100</v>
      </c>
    </row>
    <row r="270" spans="1:8" x14ac:dyDescent="0.2">
      <c r="A270" s="124"/>
      <c r="B270" s="125" t="s">
        <v>259</v>
      </c>
      <c r="C270" s="126">
        <v>14400000</v>
      </c>
      <c r="D270" s="72">
        <v>14400000</v>
      </c>
      <c r="E270" s="73"/>
      <c r="F270" s="69">
        <f t="shared" si="13"/>
        <v>14400000</v>
      </c>
      <c r="G270" s="69">
        <f t="shared" si="14"/>
        <v>0</v>
      </c>
      <c r="H270" s="70">
        <f t="shared" si="8"/>
        <v>100</v>
      </c>
    </row>
    <row r="271" spans="1:8" x14ac:dyDescent="0.2">
      <c r="A271" s="124"/>
      <c r="B271" s="125" t="s">
        <v>260</v>
      </c>
      <c r="C271" s="126">
        <v>126000000</v>
      </c>
      <c r="D271" s="72">
        <v>126000000</v>
      </c>
      <c r="E271" s="73"/>
      <c r="F271" s="69">
        <f t="shared" si="13"/>
        <v>126000000</v>
      </c>
      <c r="G271" s="69">
        <f t="shared" si="14"/>
        <v>0</v>
      </c>
      <c r="H271" s="70">
        <f t="shared" si="8"/>
        <v>100</v>
      </c>
    </row>
    <row r="272" spans="1:8" x14ac:dyDescent="0.2">
      <c r="A272" s="125"/>
      <c r="B272" s="125" t="s">
        <v>258</v>
      </c>
      <c r="C272" s="126">
        <v>10120000</v>
      </c>
      <c r="D272" s="72">
        <v>10120000</v>
      </c>
      <c r="E272" s="73"/>
      <c r="F272" s="69">
        <f>D272+E272</f>
        <v>10120000</v>
      </c>
      <c r="G272" s="69">
        <f>C272-F272</f>
        <v>0</v>
      </c>
      <c r="H272" s="70">
        <f>(C272-G272)/C272*100</f>
        <v>100</v>
      </c>
    </row>
    <row r="273" spans="1:8" x14ac:dyDescent="0.2">
      <c r="A273" s="124"/>
      <c r="B273" s="125" t="s">
        <v>261</v>
      </c>
      <c r="C273" s="126">
        <v>17100000</v>
      </c>
      <c r="D273" s="72">
        <v>17100000</v>
      </c>
      <c r="E273" s="73"/>
      <c r="F273" s="69">
        <f t="shared" si="13"/>
        <v>17100000</v>
      </c>
      <c r="G273" s="69">
        <f t="shared" si="14"/>
        <v>0</v>
      </c>
      <c r="H273" s="70">
        <f t="shared" si="8"/>
        <v>100</v>
      </c>
    </row>
    <row r="274" spans="1:8" x14ac:dyDescent="0.2">
      <c r="A274" s="167" t="s">
        <v>265</v>
      </c>
      <c r="B274" s="157" t="s">
        <v>266</v>
      </c>
      <c r="C274" s="168">
        <f>C275+C276</f>
        <v>19650000</v>
      </c>
      <c r="D274" s="172">
        <f>D275+D276</f>
        <v>19650000</v>
      </c>
      <c r="E274" s="172">
        <f>E275+E276</f>
        <v>0</v>
      </c>
      <c r="F274" s="85">
        <f t="shared" si="13"/>
        <v>19650000</v>
      </c>
      <c r="G274" s="85">
        <f t="shared" si="14"/>
        <v>0</v>
      </c>
      <c r="H274" s="86">
        <f t="shared" si="8"/>
        <v>100</v>
      </c>
    </row>
    <row r="275" spans="1:8" x14ac:dyDescent="0.2">
      <c r="A275" s="124"/>
      <c r="B275" s="125" t="s">
        <v>267</v>
      </c>
      <c r="C275" s="126">
        <v>750000</v>
      </c>
      <c r="D275" s="72">
        <v>750000</v>
      </c>
      <c r="E275" s="73"/>
      <c r="F275" s="69">
        <f t="shared" si="13"/>
        <v>750000</v>
      </c>
      <c r="G275" s="69">
        <f t="shared" si="14"/>
        <v>0</v>
      </c>
      <c r="H275" s="70">
        <f t="shared" si="8"/>
        <v>100</v>
      </c>
    </row>
    <row r="276" spans="1:8" ht="13.5" thickBot="1" x14ac:dyDescent="0.25">
      <c r="A276" s="219"/>
      <c r="B276" s="188" t="s">
        <v>268</v>
      </c>
      <c r="C276" s="126">
        <v>18900000</v>
      </c>
      <c r="D276" s="75">
        <v>18900000</v>
      </c>
      <c r="E276" s="76"/>
      <c r="F276" s="77">
        <f t="shared" si="13"/>
        <v>18900000</v>
      </c>
      <c r="G276" s="77">
        <f t="shared" si="14"/>
        <v>0</v>
      </c>
      <c r="H276" s="78">
        <f t="shared" si="8"/>
        <v>100</v>
      </c>
    </row>
    <row r="277" spans="1:8" s="67" customFormat="1" ht="13.5" thickBot="1" x14ac:dyDescent="0.25">
      <c r="A277" s="220" t="s">
        <v>280</v>
      </c>
      <c r="B277" s="221" t="s">
        <v>236</v>
      </c>
      <c r="C277" s="83">
        <f>C278+C283+C289</f>
        <v>96030000</v>
      </c>
      <c r="D277" s="84">
        <f>D278+D283+D289</f>
        <v>88810000</v>
      </c>
      <c r="E277" s="84">
        <f>E278+E283+E289</f>
        <v>0</v>
      </c>
      <c r="F277" s="222">
        <f t="shared" ref="F277:F340" si="15">D277+E277</f>
        <v>88810000</v>
      </c>
      <c r="G277" s="223">
        <f t="shared" ref="G277:G340" si="16">C277-F277</f>
        <v>7220000</v>
      </c>
      <c r="H277" s="224">
        <f t="shared" si="8"/>
        <v>92.48151619285639</v>
      </c>
    </row>
    <row r="278" spans="1:8" s="67" customFormat="1" x14ac:dyDescent="0.2">
      <c r="A278" s="210" t="s">
        <v>185</v>
      </c>
      <c r="B278" s="211" t="s">
        <v>220</v>
      </c>
      <c r="C278" s="95">
        <f>SUM(C279:C282)</f>
        <v>43920000</v>
      </c>
      <c r="D278" s="225">
        <f>SUM(D279:D282)</f>
        <v>41400000</v>
      </c>
      <c r="E278" s="225">
        <f>SUM(E279:E282)</f>
        <v>0</v>
      </c>
      <c r="F278" s="85">
        <f t="shared" si="15"/>
        <v>41400000</v>
      </c>
      <c r="G278" s="85">
        <f t="shared" si="16"/>
        <v>2520000</v>
      </c>
      <c r="H278" s="86">
        <f t="shared" si="8"/>
        <v>94.262295081967224</v>
      </c>
    </row>
    <row r="279" spans="1:8" x14ac:dyDescent="0.2">
      <c r="A279" s="124"/>
      <c r="B279" s="125" t="s">
        <v>270</v>
      </c>
      <c r="C279" s="88">
        <v>2520000</v>
      </c>
      <c r="D279" s="72"/>
      <c r="E279" s="73"/>
      <c r="F279" s="69">
        <f t="shared" si="15"/>
        <v>0</v>
      </c>
      <c r="G279" s="69">
        <f t="shared" si="16"/>
        <v>2520000</v>
      </c>
      <c r="H279" s="70">
        <f t="shared" si="8"/>
        <v>0</v>
      </c>
    </row>
    <row r="280" spans="1:8" x14ac:dyDescent="0.2">
      <c r="A280" s="124"/>
      <c r="B280" s="125" t="s">
        <v>255</v>
      </c>
      <c r="C280" s="88">
        <v>16500000</v>
      </c>
      <c r="D280" s="72">
        <v>16500000</v>
      </c>
      <c r="E280" s="73"/>
      <c r="F280" s="69">
        <f t="shared" si="15"/>
        <v>16500000</v>
      </c>
      <c r="G280" s="69">
        <f t="shared" si="16"/>
        <v>0</v>
      </c>
      <c r="H280" s="70">
        <f t="shared" si="8"/>
        <v>100</v>
      </c>
    </row>
    <row r="281" spans="1:8" x14ac:dyDescent="0.2">
      <c r="A281" s="124"/>
      <c r="B281" s="125" t="s">
        <v>256</v>
      </c>
      <c r="C281" s="126">
        <v>16500000</v>
      </c>
      <c r="D281" s="72">
        <v>16500000</v>
      </c>
      <c r="E281" s="73"/>
      <c r="F281" s="69">
        <f t="shared" si="15"/>
        <v>16500000</v>
      </c>
      <c r="G281" s="69">
        <f t="shared" si="16"/>
        <v>0</v>
      </c>
      <c r="H281" s="70">
        <f t="shared" si="8"/>
        <v>100</v>
      </c>
    </row>
    <row r="282" spans="1:8" x14ac:dyDescent="0.2">
      <c r="A282" s="124"/>
      <c r="B282" s="125" t="s">
        <v>257</v>
      </c>
      <c r="C282" s="126">
        <v>8400000</v>
      </c>
      <c r="D282" s="72">
        <v>8400000</v>
      </c>
      <c r="E282" s="73"/>
      <c r="F282" s="69">
        <f t="shared" si="15"/>
        <v>8400000</v>
      </c>
      <c r="G282" s="69">
        <f t="shared" si="16"/>
        <v>0</v>
      </c>
      <c r="H282" s="70">
        <f t="shared" si="8"/>
        <v>100</v>
      </c>
    </row>
    <row r="283" spans="1:8" x14ac:dyDescent="0.2">
      <c r="A283" s="167" t="s">
        <v>195</v>
      </c>
      <c r="B283" s="157" t="s">
        <v>240</v>
      </c>
      <c r="C283" s="168">
        <f>SUM(C284:C288)</f>
        <v>42960000</v>
      </c>
      <c r="D283" s="172">
        <f>SUM(D284:D288)</f>
        <v>40960000</v>
      </c>
      <c r="E283" s="172">
        <f>SUM(E284:E288)</f>
        <v>0</v>
      </c>
      <c r="F283" s="85">
        <f t="shared" si="15"/>
        <v>40960000</v>
      </c>
      <c r="G283" s="85">
        <f t="shared" si="16"/>
        <v>2000000</v>
      </c>
      <c r="H283" s="86">
        <f t="shared" si="8"/>
        <v>95.344506517690874</v>
      </c>
    </row>
    <row r="284" spans="1:8" x14ac:dyDescent="0.2">
      <c r="A284" s="124"/>
      <c r="B284" s="125" t="s">
        <v>259</v>
      </c>
      <c r="C284" s="88">
        <v>3200000</v>
      </c>
      <c r="D284" s="72">
        <v>3200000</v>
      </c>
      <c r="E284" s="73"/>
      <c r="F284" s="69">
        <f t="shared" si="15"/>
        <v>3200000</v>
      </c>
      <c r="G284" s="69">
        <f t="shared" si="16"/>
        <v>0</v>
      </c>
      <c r="H284" s="70">
        <f t="shared" si="8"/>
        <v>100</v>
      </c>
    </row>
    <row r="285" spans="1:8" x14ac:dyDescent="0.2">
      <c r="A285" s="124"/>
      <c r="B285" s="125" t="s">
        <v>260</v>
      </c>
      <c r="C285" s="88">
        <v>28000000</v>
      </c>
      <c r="D285" s="72">
        <v>28000000</v>
      </c>
      <c r="E285" s="73"/>
      <c r="F285" s="69">
        <f t="shared" si="15"/>
        <v>28000000</v>
      </c>
      <c r="G285" s="69">
        <f t="shared" si="16"/>
        <v>0</v>
      </c>
      <c r="H285" s="70">
        <f t="shared" si="8"/>
        <v>100</v>
      </c>
    </row>
    <row r="286" spans="1:8" x14ac:dyDescent="0.2">
      <c r="A286" s="124"/>
      <c r="B286" s="125" t="s">
        <v>258</v>
      </c>
      <c r="C286" s="88">
        <v>1840000</v>
      </c>
      <c r="D286" s="72">
        <v>1840000</v>
      </c>
      <c r="E286" s="73"/>
      <c r="F286" s="69">
        <f t="shared" si="15"/>
        <v>1840000</v>
      </c>
      <c r="G286" s="69">
        <f t="shared" si="16"/>
        <v>0</v>
      </c>
      <c r="H286" s="70">
        <f t="shared" si="8"/>
        <v>100</v>
      </c>
    </row>
    <row r="287" spans="1:8" x14ac:dyDescent="0.2">
      <c r="A287" s="124"/>
      <c r="B287" s="125" t="s">
        <v>261</v>
      </c>
      <c r="C287" s="88">
        <v>7920000</v>
      </c>
      <c r="D287" s="72">
        <v>7920000</v>
      </c>
      <c r="E287" s="73"/>
      <c r="F287" s="69">
        <f t="shared" si="15"/>
        <v>7920000</v>
      </c>
      <c r="G287" s="69">
        <f t="shared" si="16"/>
        <v>0</v>
      </c>
      <c r="H287" s="70">
        <f t="shared" si="8"/>
        <v>100</v>
      </c>
    </row>
    <row r="288" spans="1:8" x14ac:dyDescent="0.2">
      <c r="A288" s="124"/>
      <c r="B288" s="125" t="s">
        <v>281</v>
      </c>
      <c r="C288" s="88">
        <v>2000000</v>
      </c>
      <c r="D288" s="72"/>
      <c r="E288" s="73"/>
      <c r="F288" s="69">
        <f t="shared" si="15"/>
        <v>0</v>
      </c>
      <c r="G288" s="69">
        <f t="shared" si="16"/>
        <v>2000000</v>
      </c>
      <c r="H288" s="70">
        <f t="shared" si="8"/>
        <v>0</v>
      </c>
    </row>
    <row r="289" spans="1:8" x14ac:dyDescent="0.2">
      <c r="A289" s="167" t="s">
        <v>265</v>
      </c>
      <c r="B289" s="157" t="s">
        <v>266</v>
      </c>
      <c r="C289" s="168">
        <f>C291+C290</f>
        <v>9150000</v>
      </c>
      <c r="D289" s="172">
        <f>D291+D290</f>
        <v>6450000</v>
      </c>
      <c r="E289" s="172">
        <f>E291+E290</f>
        <v>0</v>
      </c>
      <c r="F289" s="85">
        <f t="shared" si="15"/>
        <v>6450000</v>
      </c>
      <c r="G289" s="85">
        <f t="shared" si="16"/>
        <v>2700000</v>
      </c>
      <c r="H289" s="86">
        <f t="shared" si="8"/>
        <v>70.491803278688522</v>
      </c>
    </row>
    <row r="290" spans="1:8" x14ac:dyDescent="0.2">
      <c r="A290" s="219"/>
      <c r="B290" s="125" t="s">
        <v>267</v>
      </c>
      <c r="C290" s="126">
        <v>750000</v>
      </c>
      <c r="D290" s="75"/>
      <c r="E290" s="76"/>
      <c r="F290" s="77">
        <f>D290+E290</f>
        <v>0</v>
      </c>
      <c r="G290" s="226">
        <f>C290-F290</f>
        <v>750000</v>
      </c>
      <c r="H290" s="78">
        <f>(C290-G290)/C290*100</f>
        <v>0</v>
      </c>
    </row>
    <row r="291" spans="1:8" ht="13.5" thickBot="1" x14ac:dyDescent="0.25">
      <c r="A291" s="124"/>
      <c r="B291" s="188" t="s">
        <v>268</v>
      </c>
      <c r="C291" s="88">
        <v>8400000</v>
      </c>
      <c r="D291" s="72">
        <v>6450000</v>
      </c>
      <c r="E291" s="73"/>
      <c r="F291" s="69">
        <f t="shared" si="15"/>
        <v>6450000</v>
      </c>
      <c r="G291" s="218">
        <f t="shared" si="16"/>
        <v>1950000</v>
      </c>
      <c r="H291" s="70">
        <f t="shared" si="8"/>
        <v>76.785714285714292</v>
      </c>
    </row>
    <row r="292" spans="1:8" s="67" customFormat="1" ht="13.5" thickBot="1" x14ac:dyDescent="0.25">
      <c r="A292" s="220" t="s">
        <v>282</v>
      </c>
      <c r="B292" s="221" t="s">
        <v>283</v>
      </c>
      <c r="C292" s="83">
        <f>C293+C299+C311</f>
        <v>317532000</v>
      </c>
      <c r="D292" s="84">
        <f>D293+D299+D311</f>
        <v>317476400</v>
      </c>
      <c r="E292" s="84">
        <f>E293+E299+E311</f>
        <v>0</v>
      </c>
      <c r="F292" s="222">
        <f t="shared" si="15"/>
        <v>317476400</v>
      </c>
      <c r="G292" s="223">
        <f t="shared" si="16"/>
        <v>55600</v>
      </c>
      <c r="H292" s="224">
        <f t="shared" si="8"/>
        <v>99.982489953768436</v>
      </c>
    </row>
    <row r="293" spans="1:8" s="67" customFormat="1" x14ac:dyDescent="0.2">
      <c r="A293" s="210" t="s">
        <v>185</v>
      </c>
      <c r="B293" s="211" t="s">
        <v>220</v>
      </c>
      <c r="C293" s="194">
        <f>SUM(C294:C298)</f>
        <v>105072000</v>
      </c>
      <c r="D293" s="195">
        <f>SUM(D294:D298)</f>
        <v>105066400</v>
      </c>
      <c r="E293" s="195">
        <f>SUM(E294:E298)</f>
        <v>0</v>
      </c>
      <c r="F293" s="85">
        <f t="shared" si="15"/>
        <v>105066400</v>
      </c>
      <c r="G293" s="85">
        <f t="shared" si="16"/>
        <v>5600</v>
      </c>
      <c r="H293" s="86">
        <f t="shared" si="8"/>
        <v>99.994670321303488</v>
      </c>
    </row>
    <row r="294" spans="1:8" s="67" customFormat="1" x14ac:dyDescent="0.2">
      <c r="A294" s="124"/>
      <c r="B294" s="125" t="s">
        <v>284</v>
      </c>
      <c r="C294" s="126">
        <v>10032000</v>
      </c>
      <c r="D294" s="72">
        <v>10032000</v>
      </c>
      <c r="E294" s="73"/>
      <c r="F294" s="69">
        <f t="shared" si="15"/>
        <v>10032000</v>
      </c>
      <c r="G294" s="69">
        <f t="shared" si="16"/>
        <v>0</v>
      </c>
      <c r="H294" s="70">
        <f t="shared" si="8"/>
        <v>100</v>
      </c>
    </row>
    <row r="295" spans="1:8" s="67" customFormat="1" x14ac:dyDescent="0.2">
      <c r="A295" s="124"/>
      <c r="B295" s="125" t="s">
        <v>285</v>
      </c>
      <c r="C295" s="126">
        <v>4040000</v>
      </c>
      <c r="D295" s="72">
        <v>4040400</v>
      </c>
      <c r="E295" s="73"/>
      <c r="F295" s="69">
        <f t="shared" si="15"/>
        <v>4040400</v>
      </c>
      <c r="G295" s="69">
        <f t="shared" si="16"/>
        <v>-400</v>
      </c>
      <c r="H295" s="70">
        <f t="shared" si="8"/>
        <v>100.00990099009901</v>
      </c>
    </row>
    <row r="296" spans="1:8" s="67" customFormat="1" x14ac:dyDescent="0.2">
      <c r="A296" s="124"/>
      <c r="B296" s="125" t="s">
        <v>286</v>
      </c>
      <c r="C296" s="126">
        <v>6000000</v>
      </c>
      <c r="D296" s="89">
        <v>6000000</v>
      </c>
      <c r="E296" s="73"/>
      <c r="F296" s="69">
        <f t="shared" si="15"/>
        <v>6000000</v>
      </c>
      <c r="G296" s="69">
        <f t="shared" si="16"/>
        <v>0</v>
      </c>
      <c r="H296" s="70">
        <f t="shared" si="8"/>
        <v>100</v>
      </c>
    </row>
    <row r="297" spans="1:8" s="82" customFormat="1" x14ac:dyDescent="0.2">
      <c r="A297" s="124"/>
      <c r="B297" s="125" t="s">
        <v>287</v>
      </c>
      <c r="C297" s="126">
        <v>42500000</v>
      </c>
      <c r="D297" s="89">
        <v>42500000</v>
      </c>
      <c r="E297" s="73"/>
      <c r="F297" s="69">
        <f t="shared" si="15"/>
        <v>42500000</v>
      </c>
      <c r="G297" s="69">
        <f t="shared" si="16"/>
        <v>0</v>
      </c>
      <c r="H297" s="70">
        <f t="shared" si="8"/>
        <v>100</v>
      </c>
    </row>
    <row r="298" spans="1:8" s="67" customFormat="1" x14ac:dyDescent="0.2">
      <c r="A298" s="124"/>
      <c r="B298" s="125" t="s">
        <v>288</v>
      </c>
      <c r="C298" s="126">
        <v>42500000</v>
      </c>
      <c r="D298" s="72">
        <v>42494000</v>
      </c>
      <c r="E298" s="73"/>
      <c r="F298" s="69">
        <f t="shared" si="15"/>
        <v>42494000</v>
      </c>
      <c r="G298" s="69">
        <f t="shared" si="16"/>
        <v>6000</v>
      </c>
      <c r="H298" s="70">
        <f t="shared" si="8"/>
        <v>99.985882352941175</v>
      </c>
    </row>
    <row r="299" spans="1:8" s="67" customFormat="1" x14ac:dyDescent="0.2">
      <c r="A299" s="167" t="s">
        <v>195</v>
      </c>
      <c r="B299" s="157" t="s">
        <v>240</v>
      </c>
      <c r="C299" s="174">
        <f>SUM(C300:C310)</f>
        <v>212160000</v>
      </c>
      <c r="D299" s="227">
        <f>SUM(D300:D310)</f>
        <v>212110000</v>
      </c>
      <c r="E299" s="228">
        <f>SUM(E300:E310)</f>
        <v>0</v>
      </c>
      <c r="F299" s="85">
        <f t="shared" si="15"/>
        <v>212110000</v>
      </c>
      <c r="G299" s="85">
        <f t="shared" si="16"/>
        <v>50000</v>
      </c>
      <c r="H299" s="86">
        <f t="shared" si="8"/>
        <v>99.976432880844641</v>
      </c>
    </row>
    <row r="300" spans="1:8" s="67" customFormat="1" x14ac:dyDescent="0.2">
      <c r="A300" s="124"/>
      <c r="B300" s="125" t="s">
        <v>289</v>
      </c>
      <c r="C300" s="88">
        <v>2760000</v>
      </c>
      <c r="D300" s="72">
        <v>2760000</v>
      </c>
      <c r="E300" s="73"/>
      <c r="F300" s="69">
        <f t="shared" si="15"/>
        <v>2760000</v>
      </c>
      <c r="G300" s="69">
        <f t="shared" si="16"/>
        <v>0</v>
      </c>
      <c r="H300" s="70">
        <f t="shared" si="8"/>
        <v>100</v>
      </c>
    </row>
    <row r="301" spans="1:8" s="67" customFormat="1" x14ac:dyDescent="0.2">
      <c r="A301" s="124"/>
      <c r="B301" s="125" t="s">
        <v>290</v>
      </c>
      <c r="C301" s="88">
        <v>15600000</v>
      </c>
      <c r="D301" s="72">
        <v>15600000</v>
      </c>
      <c r="E301" s="73"/>
      <c r="F301" s="69">
        <f t="shared" si="15"/>
        <v>15600000</v>
      </c>
      <c r="G301" s="69">
        <f t="shared" si="16"/>
        <v>0</v>
      </c>
      <c r="H301" s="70">
        <f t="shared" si="8"/>
        <v>100</v>
      </c>
    </row>
    <row r="302" spans="1:8" s="82" customFormat="1" x14ac:dyDescent="0.2">
      <c r="A302" s="124"/>
      <c r="B302" s="125" t="s">
        <v>291</v>
      </c>
      <c r="C302" s="88">
        <v>42000000</v>
      </c>
      <c r="D302" s="72">
        <v>42000000</v>
      </c>
      <c r="E302" s="73"/>
      <c r="F302" s="69">
        <f t="shared" si="15"/>
        <v>42000000</v>
      </c>
      <c r="G302" s="69">
        <f t="shared" si="16"/>
        <v>0</v>
      </c>
      <c r="H302" s="70">
        <f t="shared" si="8"/>
        <v>100</v>
      </c>
    </row>
    <row r="303" spans="1:8" s="67" customFormat="1" x14ac:dyDescent="0.2">
      <c r="A303" s="124"/>
      <c r="B303" s="125" t="s">
        <v>292</v>
      </c>
      <c r="C303" s="126">
        <v>54000000</v>
      </c>
      <c r="D303" s="72">
        <v>54000000</v>
      </c>
      <c r="E303" s="73"/>
      <c r="F303" s="69">
        <f t="shared" si="15"/>
        <v>54000000</v>
      </c>
      <c r="G303" s="69">
        <f t="shared" si="16"/>
        <v>0</v>
      </c>
      <c r="H303" s="70">
        <f t="shared" si="8"/>
        <v>100</v>
      </c>
    </row>
    <row r="304" spans="1:8" s="67" customFormat="1" x14ac:dyDescent="0.2">
      <c r="A304" s="124"/>
      <c r="B304" s="125" t="s">
        <v>293</v>
      </c>
      <c r="C304" s="126">
        <v>12000000</v>
      </c>
      <c r="D304" s="72">
        <v>12000000</v>
      </c>
      <c r="E304" s="73"/>
      <c r="F304" s="69">
        <f t="shared" si="15"/>
        <v>12000000</v>
      </c>
      <c r="G304" s="69">
        <f t="shared" si="16"/>
        <v>0</v>
      </c>
      <c r="H304" s="70">
        <f t="shared" si="8"/>
        <v>100</v>
      </c>
    </row>
    <row r="305" spans="1:8" x14ac:dyDescent="0.2">
      <c r="A305" s="124"/>
      <c r="B305" s="125" t="s">
        <v>294</v>
      </c>
      <c r="C305" s="126">
        <v>24000000</v>
      </c>
      <c r="D305" s="72">
        <v>23950000</v>
      </c>
      <c r="E305" s="73"/>
      <c r="F305" s="69">
        <f t="shared" si="15"/>
        <v>23950000</v>
      </c>
      <c r="G305" s="69">
        <f t="shared" si="16"/>
        <v>50000</v>
      </c>
      <c r="H305" s="70">
        <f t="shared" si="8"/>
        <v>99.791666666666671</v>
      </c>
    </row>
    <row r="306" spans="1:8" s="82" customFormat="1" x14ac:dyDescent="0.2">
      <c r="A306" s="124"/>
      <c r="B306" s="125" t="s">
        <v>295</v>
      </c>
      <c r="C306" s="126">
        <v>18000000</v>
      </c>
      <c r="D306" s="72">
        <v>18000000</v>
      </c>
      <c r="E306" s="73"/>
      <c r="F306" s="69">
        <f t="shared" si="15"/>
        <v>18000000</v>
      </c>
      <c r="G306" s="69">
        <f t="shared" si="16"/>
        <v>0</v>
      </c>
      <c r="H306" s="70">
        <f t="shared" si="8"/>
        <v>100</v>
      </c>
    </row>
    <row r="307" spans="1:8" s="67" customFormat="1" x14ac:dyDescent="0.2">
      <c r="A307" s="124"/>
      <c r="B307" s="125" t="s">
        <v>296</v>
      </c>
      <c r="C307" s="126">
        <v>12000000</v>
      </c>
      <c r="D307" s="72">
        <v>12000000</v>
      </c>
      <c r="E307" s="73"/>
      <c r="F307" s="69">
        <f t="shared" si="15"/>
        <v>12000000</v>
      </c>
      <c r="G307" s="69">
        <f t="shared" si="16"/>
        <v>0</v>
      </c>
      <c r="H307" s="70">
        <f t="shared" ref="H307:H369" si="17">(C307-G307)/C307*100</f>
        <v>100</v>
      </c>
    </row>
    <row r="308" spans="1:8" s="67" customFormat="1" x14ac:dyDescent="0.2">
      <c r="A308" s="124"/>
      <c r="B308" s="125" t="s">
        <v>297</v>
      </c>
      <c r="C308" s="88">
        <v>15600000</v>
      </c>
      <c r="D308" s="72">
        <v>15600000</v>
      </c>
      <c r="E308" s="73"/>
      <c r="F308" s="69">
        <f t="shared" si="15"/>
        <v>15600000</v>
      </c>
      <c r="G308" s="69">
        <f t="shared" si="16"/>
        <v>0</v>
      </c>
      <c r="H308" s="70">
        <f t="shared" si="17"/>
        <v>100</v>
      </c>
    </row>
    <row r="309" spans="1:8" s="67" customFormat="1" x14ac:dyDescent="0.2">
      <c r="A309" s="124"/>
      <c r="B309" s="125" t="s">
        <v>298</v>
      </c>
      <c r="C309" s="88">
        <v>9000000</v>
      </c>
      <c r="D309" s="72">
        <v>9000000</v>
      </c>
      <c r="E309" s="73"/>
      <c r="F309" s="69">
        <f t="shared" si="15"/>
        <v>9000000</v>
      </c>
      <c r="G309" s="69">
        <f t="shared" si="16"/>
        <v>0</v>
      </c>
      <c r="H309" s="70">
        <f t="shared" si="17"/>
        <v>100</v>
      </c>
    </row>
    <row r="310" spans="1:8" s="82" customFormat="1" x14ac:dyDescent="0.2">
      <c r="A310" s="124"/>
      <c r="B310" s="229" t="s">
        <v>299</v>
      </c>
      <c r="C310" s="88">
        <v>7200000</v>
      </c>
      <c r="D310" s="72">
        <v>7200000</v>
      </c>
      <c r="E310" s="73"/>
      <c r="F310" s="69">
        <f t="shared" si="15"/>
        <v>7200000</v>
      </c>
      <c r="G310" s="69">
        <f t="shared" si="16"/>
        <v>0</v>
      </c>
      <c r="H310" s="70">
        <f t="shared" si="17"/>
        <v>100</v>
      </c>
    </row>
    <row r="311" spans="1:8" s="67" customFormat="1" x14ac:dyDescent="0.2">
      <c r="A311" s="167" t="s">
        <v>265</v>
      </c>
      <c r="B311" s="157" t="s">
        <v>266</v>
      </c>
      <c r="C311" s="174">
        <f>SUM(C312:C312)</f>
        <v>300000</v>
      </c>
      <c r="D311" s="227">
        <f>SUM(D312:D312)</f>
        <v>300000</v>
      </c>
      <c r="E311" s="228">
        <f>SUM(E312:E312)</f>
        <v>0</v>
      </c>
      <c r="F311" s="85">
        <f t="shared" si="15"/>
        <v>300000</v>
      </c>
      <c r="G311" s="85">
        <f t="shared" si="16"/>
        <v>0</v>
      </c>
      <c r="H311" s="86">
        <f t="shared" si="17"/>
        <v>100</v>
      </c>
    </row>
    <row r="312" spans="1:8" s="67" customFormat="1" ht="13.5" thickBot="1" x14ac:dyDescent="0.25">
      <c r="A312" s="124"/>
      <c r="B312" s="125" t="s">
        <v>300</v>
      </c>
      <c r="C312" s="88">
        <v>300000</v>
      </c>
      <c r="D312" s="72">
        <v>300000</v>
      </c>
      <c r="E312" s="73"/>
      <c r="F312" s="69">
        <f t="shared" si="15"/>
        <v>300000</v>
      </c>
      <c r="G312" s="69">
        <f t="shared" si="16"/>
        <v>0</v>
      </c>
      <c r="H312" s="70">
        <f t="shared" si="17"/>
        <v>100</v>
      </c>
    </row>
    <row r="313" spans="1:8" s="230" customFormat="1" ht="13.5" thickBot="1" x14ac:dyDescent="0.25">
      <c r="A313" s="220" t="s">
        <v>301</v>
      </c>
      <c r="B313" s="221" t="s">
        <v>302</v>
      </c>
      <c r="C313" s="83">
        <f>C314+C318</f>
        <v>21045000</v>
      </c>
      <c r="D313" s="83">
        <f t="shared" ref="D313:G313" si="18">D314+D318</f>
        <v>21045000</v>
      </c>
      <c r="E313" s="83">
        <f t="shared" si="18"/>
        <v>0</v>
      </c>
      <c r="F313" s="83">
        <f t="shared" si="18"/>
        <v>21045000</v>
      </c>
      <c r="G313" s="83">
        <f t="shared" si="18"/>
        <v>0</v>
      </c>
      <c r="H313" s="83">
        <f>(C313-G313)/C313*100</f>
        <v>100</v>
      </c>
    </row>
    <row r="314" spans="1:8" x14ac:dyDescent="0.2">
      <c r="A314" s="210" t="s">
        <v>185</v>
      </c>
      <c r="B314" s="211" t="s">
        <v>220</v>
      </c>
      <c r="C314" s="181">
        <f>SUM(C315:C317)</f>
        <v>13045000</v>
      </c>
      <c r="D314" s="231">
        <f>SUM(D315:D317)</f>
        <v>13045000</v>
      </c>
      <c r="E314" s="232">
        <f>SUM(E315:E317)</f>
        <v>0</v>
      </c>
      <c r="F314" s="85">
        <f t="shared" si="15"/>
        <v>13045000</v>
      </c>
      <c r="G314" s="85">
        <f t="shared" si="16"/>
        <v>0</v>
      </c>
      <c r="H314" s="86">
        <f t="shared" si="17"/>
        <v>100</v>
      </c>
    </row>
    <row r="315" spans="1:8" x14ac:dyDescent="0.2">
      <c r="A315" s="124"/>
      <c r="B315" s="125" t="s">
        <v>255</v>
      </c>
      <c r="C315" s="126">
        <v>6250000</v>
      </c>
      <c r="D315" s="72">
        <v>6250000</v>
      </c>
      <c r="E315" s="73"/>
      <c r="F315" s="69">
        <f t="shared" si="15"/>
        <v>6250000</v>
      </c>
      <c r="G315" s="69">
        <f t="shared" si="16"/>
        <v>0</v>
      </c>
      <c r="H315" s="70">
        <f t="shared" si="17"/>
        <v>100</v>
      </c>
    </row>
    <row r="316" spans="1:8" x14ac:dyDescent="0.2">
      <c r="A316" s="124"/>
      <c r="B316" s="125" t="s">
        <v>256</v>
      </c>
      <c r="C316" s="88">
        <v>1875000</v>
      </c>
      <c r="D316" s="88">
        <v>1875000</v>
      </c>
      <c r="E316" s="73"/>
      <c r="F316" s="69">
        <f t="shared" si="15"/>
        <v>1875000</v>
      </c>
      <c r="G316" s="69">
        <f t="shared" si="16"/>
        <v>0</v>
      </c>
      <c r="H316" s="70">
        <f t="shared" si="17"/>
        <v>100</v>
      </c>
    </row>
    <row r="317" spans="1:8" x14ac:dyDescent="0.2">
      <c r="A317" s="124"/>
      <c r="B317" s="125" t="s">
        <v>257</v>
      </c>
      <c r="C317" s="126">
        <v>4920000</v>
      </c>
      <c r="D317" s="72">
        <v>4920000</v>
      </c>
      <c r="E317" s="73"/>
      <c r="F317" s="69">
        <f t="shared" si="15"/>
        <v>4920000</v>
      </c>
      <c r="G317" s="69">
        <f t="shared" si="16"/>
        <v>0</v>
      </c>
      <c r="H317" s="70">
        <f t="shared" si="17"/>
        <v>100</v>
      </c>
    </row>
    <row r="318" spans="1:8" x14ac:dyDescent="0.2">
      <c r="A318" s="167" t="s">
        <v>195</v>
      </c>
      <c r="B318" s="157" t="s">
        <v>240</v>
      </c>
      <c r="C318" s="174">
        <f>SUM(C319:C319)</f>
        <v>8000000</v>
      </c>
      <c r="D318" s="227">
        <f>SUM(D319:D319)</f>
        <v>8000000</v>
      </c>
      <c r="E318" s="228">
        <f>SUM(E319:E319)</f>
        <v>0</v>
      </c>
      <c r="F318" s="85">
        <f t="shared" si="15"/>
        <v>8000000</v>
      </c>
      <c r="G318" s="85">
        <f t="shared" si="16"/>
        <v>0</v>
      </c>
      <c r="H318" s="70">
        <f t="shared" si="17"/>
        <v>100</v>
      </c>
    </row>
    <row r="319" spans="1:8" ht="13.5" thickBot="1" x14ac:dyDescent="0.25">
      <c r="A319" s="124"/>
      <c r="B319" s="125" t="s">
        <v>259</v>
      </c>
      <c r="C319" s="126">
        <v>8000000</v>
      </c>
      <c r="D319" s="72">
        <v>8000000</v>
      </c>
      <c r="E319" s="73"/>
      <c r="F319" s="69">
        <f t="shared" si="15"/>
        <v>8000000</v>
      </c>
      <c r="G319" s="69">
        <f t="shared" si="16"/>
        <v>0</v>
      </c>
      <c r="H319" s="70">
        <f t="shared" si="17"/>
        <v>100</v>
      </c>
    </row>
    <row r="320" spans="1:8" ht="13.5" thickBot="1" x14ac:dyDescent="0.25">
      <c r="A320" s="220" t="s">
        <v>303</v>
      </c>
      <c r="B320" s="221" t="s">
        <v>304</v>
      </c>
      <c r="C320" s="83">
        <f>C321+C326+C329</f>
        <v>15847000</v>
      </c>
      <c r="D320" s="84">
        <f>D321+D326+D329</f>
        <v>15837000</v>
      </c>
      <c r="E320" s="84">
        <f>E321+E326+E329</f>
        <v>0</v>
      </c>
      <c r="F320" s="222">
        <f t="shared" si="15"/>
        <v>15837000</v>
      </c>
      <c r="G320" s="223">
        <f t="shared" si="16"/>
        <v>10000</v>
      </c>
      <c r="H320" s="233">
        <f>(C320-G320)/C320*100</f>
        <v>99.936896573483935</v>
      </c>
    </row>
    <row r="321" spans="1:8" x14ac:dyDescent="0.2">
      <c r="A321" s="210" t="s">
        <v>185</v>
      </c>
      <c r="B321" s="211" t="s">
        <v>220</v>
      </c>
      <c r="C321" s="181">
        <f>SUM(C322:C325)</f>
        <v>3697000</v>
      </c>
      <c r="D321" s="231">
        <f>SUM(D322:D325)</f>
        <v>3687000</v>
      </c>
      <c r="E321" s="232">
        <f>SUM(E322:E325)</f>
        <v>0</v>
      </c>
      <c r="F321" s="85">
        <f t="shared" si="15"/>
        <v>3687000</v>
      </c>
      <c r="G321" s="85">
        <f t="shared" si="16"/>
        <v>10000</v>
      </c>
      <c r="H321" s="86">
        <f t="shared" si="17"/>
        <v>99.72951041384907</v>
      </c>
    </row>
    <row r="322" spans="1:8" x14ac:dyDescent="0.2">
      <c r="A322" s="124"/>
      <c r="B322" s="125" t="s">
        <v>305</v>
      </c>
      <c r="C322" s="126">
        <v>272000</v>
      </c>
      <c r="D322" s="72">
        <v>275000</v>
      </c>
      <c r="E322" s="73"/>
      <c r="F322" s="69">
        <f t="shared" si="15"/>
        <v>275000</v>
      </c>
      <c r="G322" s="69">
        <f t="shared" si="16"/>
        <v>-3000</v>
      </c>
      <c r="H322" s="70">
        <f t="shared" si="17"/>
        <v>101.10294117647058</v>
      </c>
    </row>
    <row r="323" spans="1:8" x14ac:dyDescent="0.2">
      <c r="A323" s="124"/>
      <c r="B323" s="125" t="s">
        <v>255</v>
      </c>
      <c r="C323" s="88">
        <v>1250000</v>
      </c>
      <c r="D323" s="72">
        <v>1242000</v>
      </c>
      <c r="E323" s="73"/>
      <c r="F323" s="69">
        <f t="shared" si="15"/>
        <v>1242000</v>
      </c>
      <c r="G323" s="69">
        <f t="shared" si="16"/>
        <v>8000</v>
      </c>
      <c r="H323" s="70">
        <f>(C323-G323)/C323*100</f>
        <v>99.36</v>
      </c>
    </row>
    <row r="324" spans="1:8" x14ac:dyDescent="0.2">
      <c r="A324" s="124"/>
      <c r="B324" s="125" t="s">
        <v>256</v>
      </c>
      <c r="C324" s="88">
        <v>1875000</v>
      </c>
      <c r="D324" s="72">
        <v>1870000</v>
      </c>
      <c r="E324" s="73"/>
      <c r="F324" s="69">
        <f t="shared" si="15"/>
        <v>1870000</v>
      </c>
      <c r="G324" s="69">
        <f t="shared" si="16"/>
        <v>5000</v>
      </c>
      <c r="H324" s="70">
        <f t="shared" si="17"/>
        <v>99.733333333333334</v>
      </c>
    </row>
    <row r="325" spans="1:8" s="230" customFormat="1" x14ac:dyDescent="0.2">
      <c r="A325" s="124"/>
      <c r="B325" s="125" t="s">
        <v>257</v>
      </c>
      <c r="C325" s="126">
        <v>300000</v>
      </c>
      <c r="D325" s="72">
        <v>300000</v>
      </c>
      <c r="E325" s="73"/>
      <c r="F325" s="69">
        <f t="shared" si="15"/>
        <v>300000</v>
      </c>
      <c r="G325" s="69">
        <f t="shared" si="16"/>
        <v>0</v>
      </c>
      <c r="H325" s="70">
        <f t="shared" si="17"/>
        <v>100</v>
      </c>
    </row>
    <row r="326" spans="1:8" x14ac:dyDescent="0.2">
      <c r="A326" s="167" t="s">
        <v>195</v>
      </c>
      <c r="B326" s="157" t="s">
        <v>240</v>
      </c>
      <c r="C326" s="174">
        <f>SUM(C327:C328)</f>
        <v>7800000</v>
      </c>
      <c r="D326" s="227">
        <f>SUM(D327:D328)</f>
        <v>7800000</v>
      </c>
      <c r="E326" s="228">
        <f>SUM(E327:E328)</f>
        <v>0</v>
      </c>
      <c r="F326" s="214">
        <f t="shared" si="15"/>
        <v>7800000</v>
      </c>
      <c r="G326" s="214">
        <f t="shared" si="16"/>
        <v>0</v>
      </c>
      <c r="H326" s="92">
        <f t="shared" si="17"/>
        <v>100</v>
      </c>
    </row>
    <row r="327" spans="1:8" x14ac:dyDescent="0.2">
      <c r="A327" s="124"/>
      <c r="B327" s="125" t="s">
        <v>259</v>
      </c>
      <c r="C327" s="88">
        <v>800000</v>
      </c>
      <c r="D327" s="72">
        <v>800000</v>
      </c>
      <c r="E327" s="73"/>
      <c r="F327" s="69">
        <f t="shared" si="15"/>
        <v>800000</v>
      </c>
      <c r="G327" s="69">
        <f t="shared" si="16"/>
        <v>0</v>
      </c>
      <c r="H327" s="70">
        <f t="shared" si="17"/>
        <v>100</v>
      </c>
    </row>
    <row r="328" spans="1:8" x14ac:dyDescent="0.2">
      <c r="A328" s="124"/>
      <c r="B328" s="125" t="s">
        <v>260</v>
      </c>
      <c r="C328" s="88">
        <v>7000000</v>
      </c>
      <c r="D328" s="72">
        <v>7000000</v>
      </c>
      <c r="E328" s="73"/>
      <c r="F328" s="69">
        <f t="shared" si="15"/>
        <v>7000000</v>
      </c>
      <c r="G328" s="69">
        <f t="shared" si="16"/>
        <v>0</v>
      </c>
      <c r="H328" s="70">
        <f t="shared" si="17"/>
        <v>100</v>
      </c>
    </row>
    <row r="329" spans="1:8" x14ac:dyDescent="0.2">
      <c r="A329" s="167" t="s">
        <v>265</v>
      </c>
      <c r="B329" s="157" t="s">
        <v>266</v>
      </c>
      <c r="C329" s="174">
        <f>C330+C331</f>
        <v>4350000</v>
      </c>
      <c r="D329" s="227">
        <f>D330+D331</f>
        <v>4350000</v>
      </c>
      <c r="E329" s="228">
        <f>E330+E331</f>
        <v>0</v>
      </c>
      <c r="F329" s="214">
        <f t="shared" si="15"/>
        <v>4350000</v>
      </c>
      <c r="G329" s="214">
        <f t="shared" si="16"/>
        <v>0</v>
      </c>
      <c r="H329" s="92">
        <f t="shared" si="17"/>
        <v>100</v>
      </c>
    </row>
    <row r="330" spans="1:8" x14ac:dyDescent="0.2">
      <c r="A330" s="124"/>
      <c r="B330" s="125" t="s">
        <v>267</v>
      </c>
      <c r="C330" s="88">
        <v>150000</v>
      </c>
      <c r="D330" s="72">
        <v>150000</v>
      </c>
      <c r="E330" s="73"/>
      <c r="F330" s="69">
        <f t="shared" si="15"/>
        <v>150000</v>
      </c>
      <c r="G330" s="69">
        <f t="shared" si="16"/>
        <v>0</v>
      </c>
      <c r="H330" s="70">
        <f t="shared" si="17"/>
        <v>100</v>
      </c>
    </row>
    <row r="331" spans="1:8" ht="13.5" thickBot="1" x14ac:dyDescent="0.25">
      <c r="A331" s="219"/>
      <c r="B331" s="188" t="s">
        <v>268</v>
      </c>
      <c r="C331" s="88">
        <v>4200000</v>
      </c>
      <c r="D331" s="79">
        <v>4200000</v>
      </c>
      <c r="E331" s="77"/>
      <c r="F331" s="77">
        <f t="shared" si="15"/>
        <v>4200000</v>
      </c>
      <c r="G331" s="77">
        <f t="shared" si="16"/>
        <v>0</v>
      </c>
      <c r="H331" s="78">
        <f t="shared" si="17"/>
        <v>100</v>
      </c>
    </row>
    <row r="332" spans="1:8" ht="13.5" thickBot="1" x14ac:dyDescent="0.25">
      <c r="A332" s="220" t="s">
        <v>306</v>
      </c>
      <c r="B332" s="221" t="s">
        <v>307</v>
      </c>
      <c r="C332" s="83">
        <f>C333+C341+C344</f>
        <v>13239000</v>
      </c>
      <c r="D332" s="84">
        <f>D333+D341+D344</f>
        <v>13239000</v>
      </c>
      <c r="E332" s="84">
        <f>E333+E341+E344</f>
        <v>0</v>
      </c>
      <c r="F332" s="222">
        <f t="shared" si="15"/>
        <v>13239000</v>
      </c>
      <c r="G332" s="223">
        <f t="shared" si="16"/>
        <v>0</v>
      </c>
      <c r="H332" s="224">
        <f t="shared" si="17"/>
        <v>100</v>
      </c>
    </row>
    <row r="333" spans="1:8" x14ac:dyDescent="0.2">
      <c r="A333" s="234" t="s">
        <v>185</v>
      </c>
      <c r="B333" s="235" t="s">
        <v>220</v>
      </c>
      <c r="C333" s="181">
        <f>SUM(C334:C340)</f>
        <v>3189000</v>
      </c>
      <c r="D333" s="231">
        <f>SUM(D334:D340)</f>
        <v>3189000</v>
      </c>
      <c r="E333" s="232">
        <f>SUM(E334:E340)</f>
        <v>0</v>
      </c>
      <c r="F333" s="85">
        <f t="shared" si="15"/>
        <v>3189000</v>
      </c>
      <c r="G333" s="85">
        <f t="shared" si="16"/>
        <v>0</v>
      </c>
      <c r="H333" s="86">
        <f t="shared" si="17"/>
        <v>100</v>
      </c>
    </row>
    <row r="334" spans="1:8" x14ac:dyDescent="0.2">
      <c r="A334" s="203"/>
      <c r="B334" s="142" t="s">
        <v>308</v>
      </c>
      <c r="C334" s="88">
        <v>135000</v>
      </c>
      <c r="D334" s="72">
        <v>135000</v>
      </c>
      <c r="E334" s="72"/>
      <c r="F334" s="69">
        <f t="shared" si="15"/>
        <v>135000</v>
      </c>
      <c r="G334" s="69">
        <f t="shared" si="16"/>
        <v>0</v>
      </c>
      <c r="H334" s="70">
        <f t="shared" si="17"/>
        <v>100</v>
      </c>
    </row>
    <row r="335" spans="1:8" ht="25.5" x14ac:dyDescent="0.2">
      <c r="A335" s="203"/>
      <c r="B335" s="142" t="s">
        <v>309</v>
      </c>
      <c r="C335" s="88">
        <v>135000</v>
      </c>
      <c r="D335" s="72">
        <v>135000</v>
      </c>
      <c r="E335" s="72"/>
      <c r="F335" s="69">
        <f t="shared" si="15"/>
        <v>135000</v>
      </c>
      <c r="G335" s="69">
        <f t="shared" si="16"/>
        <v>0</v>
      </c>
      <c r="H335" s="70">
        <f t="shared" si="17"/>
        <v>100</v>
      </c>
    </row>
    <row r="336" spans="1:8" x14ac:dyDescent="0.2">
      <c r="A336" s="203"/>
      <c r="B336" s="142" t="s">
        <v>310</v>
      </c>
      <c r="C336" s="88">
        <v>600000</v>
      </c>
      <c r="D336" s="72">
        <v>600000</v>
      </c>
      <c r="E336" s="72"/>
      <c r="F336" s="69">
        <f t="shared" si="15"/>
        <v>600000</v>
      </c>
      <c r="G336" s="69">
        <f t="shared" si="16"/>
        <v>0</v>
      </c>
      <c r="H336" s="70">
        <f t="shared" si="17"/>
        <v>100</v>
      </c>
    </row>
    <row r="337" spans="1:8" x14ac:dyDescent="0.2">
      <c r="A337" s="203"/>
      <c r="B337" s="142" t="s">
        <v>305</v>
      </c>
      <c r="C337" s="88">
        <v>144000</v>
      </c>
      <c r="D337" s="72">
        <v>144000</v>
      </c>
      <c r="E337" s="72"/>
      <c r="F337" s="69">
        <f t="shared" si="15"/>
        <v>144000</v>
      </c>
      <c r="G337" s="69">
        <f t="shared" si="16"/>
        <v>0</v>
      </c>
      <c r="H337" s="70">
        <f t="shared" si="17"/>
        <v>100</v>
      </c>
    </row>
    <row r="338" spans="1:8" x14ac:dyDescent="0.2">
      <c r="A338" s="124"/>
      <c r="B338" s="125" t="s">
        <v>255</v>
      </c>
      <c r="C338" s="88">
        <v>750000</v>
      </c>
      <c r="D338" s="72">
        <v>750000</v>
      </c>
      <c r="E338" s="72"/>
      <c r="F338" s="69">
        <f t="shared" si="15"/>
        <v>750000</v>
      </c>
      <c r="G338" s="69">
        <f t="shared" si="16"/>
        <v>0</v>
      </c>
      <c r="H338" s="70">
        <f t="shared" si="17"/>
        <v>100</v>
      </c>
    </row>
    <row r="339" spans="1:8" x14ac:dyDescent="0.2">
      <c r="A339" s="124"/>
      <c r="B339" s="125" t="s">
        <v>256</v>
      </c>
      <c r="C339" s="88">
        <v>1125000</v>
      </c>
      <c r="D339" s="72">
        <v>1125000</v>
      </c>
      <c r="E339" s="72"/>
      <c r="F339" s="69">
        <f t="shared" si="15"/>
        <v>1125000</v>
      </c>
      <c r="G339" s="69">
        <f t="shared" si="16"/>
        <v>0</v>
      </c>
      <c r="H339" s="70">
        <f t="shared" si="17"/>
        <v>100</v>
      </c>
    </row>
    <row r="340" spans="1:8" x14ac:dyDescent="0.2">
      <c r="A340" s="203"/>
      <c r="B340" s="142" t="s">
        <v>257</v>
      </c>
      <c r="C340" s="88">
        <v>300000</v>
      </c>
      <c r="D340" s="72">
        <v>300000</v>
      </c>
      <c r="E340" s="72"/>
      <c r="F340" s="69">
        <f t="shared" si="15"/>
        <v>300000</v>
      </c>
      <c r="G340" s="69">
        <f t="shared" si="16"/>
        <v>0</v>
      </c>
      <c r="H340" s="70">
        <f t="shared" si="17"/>
        <v>100</v>
      </c>
    </row>
    <row r="341" spans="1:8" x14ac:dyDescent="0.2">
      <c r="A341" s="151" t="s">
        <v>195</v>
      </c>
      <c r="B341" s="139" t="s">
        <v>240</v>
      </c>
      <c r="C341" s="174">
        <f>SUM(C342:C343)</f>
        <v>7800000</v>
      </c>
      <c r="D341" s="227">
        <f>SUM(D342:D343)</f>
        <v>7800000</v>
      </c>
      <c r="E341" s="228">
        <f>SUM(E342:E343)</f>
        <v>0</v>
      </c>
      <c r="F341" s="85">
        <f t="shared" ref="F341:F404" si="19">D341+E341</f>
        <v>7800000</v>
      </c>
      <c r="G341" s="85">
        <f t="shared" ref="G341:G404" si="20">C341-F341</f>
        <v>0</v>
      </c>
      <c r="H341" s="86">
        <f t="shared" si="17"/>
        <v>100</v>
      </c>
    </row>
    <row r="342" spans="1:8" x14ac:dyDescent="0.2">
      <c r="A342" s="203"/>
      <c r="B342" s="142" t="s">
        <v>259</v>
      </c>
      <c r="C342" s="88">
        <v>800000</v>
      </c>
      <c r="D342" s="72">
        <v>800000</v>
      </c>
      <c r="E342" s="73"/>
      <c r="F342" s="69">
        <f t="shared" si="19"/>
        <v>800000</v>
      </c>
      <c r="G342" s="69">
        <f t="shared" si="20"/>
        <v>0</v>
      </c>
      <c r="H342" s="70">
        <f t="shared" si="17"/>
        <v>100</v>
      </c>
    </row>
    <row r="343" spans="1:8" x14ac:dyDescent="0.2">
      <c r="A343" s="203"/>
      <c r="B343" s="142" t="s">
        <v>260</v>
      </c>
      <c r="C343" s="88">
        <v>7000000</v>
      </c>
      <c r="D343" s="72">
        <v>7000000</v>
      </c>
      <c r="E343" s="73"/>
      <c r="F343" s="69">
        <f t="shared" si="19"/>
        <v>7000000</v>
      </c>
      <c r="G343" s="69">
        <f t="shared" si="20"/>
        <v>0</v>
      </c>
      <c r="H343" s="70">
        <f t="shared" si="17"/>
        <v>100</v>
      </c>
    </row>
    <row r="344" spans="1:8" x14ac:dyDescent="0.2">
      <c r="A344" s="151" t="s">
        <v>265</v>
      </c>
      <c r="B344" s="139" t="s">
        <v>266</v>
      </c>
      <c r="C344" s="174">
        <f>C345+C346</f>
        <v>2250000</v>
      </c>
      <c r="D344" s="227">
        <f>D345+D346</f>
        <v>2250000</v>
      </c>
      <c r="E344" s="228">
        <f>E345+E346</f>
        <v>0</v>
      </c>
      <c r="F344" s="85">
        <f t="shared" si="19"/>
        <v>2250000</v>
      </c>
      <c r="G344" s="85">
        <f t="shared" si="20"/>
        <v>0</v>
      </c>
      <c r="H344" s="86">
        <f t="shared" si="17"/>
        <v>100</v>
      </c>
    </row>
    <row r="345" spans="1:8" x14ac:dyDescent="0.2">
      <c r="A345" s="203"/>
      <c r="B345" s="142" t="s">
        <v>267</v>
      </c>
      <c r="C345" s="88">
        <v>150000</v>
      </c>
      <c r="D345" s="72">
        <v>150000</v>
      </c>
      <c r="E345" s="73"/>
      <c r="F345" s="69">
        <f t="shared" si="19"/>
        <v>150000</v>
      </c>
      <c r="G345" s="69">
        <f t="shared" si="20"/>
        <v>0</v>
      </c>
      <c r="H345" s="70">
        <f t="shared" si="17"/>
        <v>100</v>
      </c>
    </row>
    <row r="346" spans="1:8" ht="13.5" thickBot="1" x14ac:dyDescent="0.25">
      <c r="A346" s="236"/>
      <c r="B346" s="237" t="s">
        <v>268</v>
      </c>
      <c r="C346" s="88">
        <v>2100000</v>
      </c>
      <c r="D346" s="79">
        <v>2100000</v>
      </c>
      <c r="E346" s="77"/>
      <c r="F346" s="77">
        <f t="shared" si="19"/>
        <v>2100000</v>
      </c>
      <c r="G346" s="77">
        <f t="shared" si="20"/>
        <v>0</v>
      </c>
      <c r="H346" s="78">
        <f t="shared" si="17"/>
        <v>100</v>
      </c>
    </row>
    <row r="347" spans="1:8" ht="13.5" thickBot="1" x14ac:dyDescent="0.25">
      <c r="A347" s="220" t="s">
        <v>311</v>
      </c>
      <c r="B347" s="221" t="s">
        <v>312</v>
      </c>
      <c r="C347" s="83">
        <f>C348+C353+C358</f>
        <v>281140000</v>
      </c>
      <c r="D347" s="84">
        <f>D348+D353+D358</f>
        <v>280808400</v>
      </c>
      <c r="E347" s="84">
        <f>E348+E353+E358</f>
        <v>0</v>
      </c>
      <c r="F347" s="222">
        <f t="shared" si="19"/>
        <v>280808400</v>
      </c>
      <c r="G347" s="223">
        <f t="shared" si="20"/>
        <v>331600</v>
      </c>
      <c r="H347" s="223">
        <f t="shared" si="17"/>
        <v>99.88205164686633</v>
      </c>
    </row>
    <row r="348" spans="1:8" x14ac:dyDescent="0.2">
      <c r="A348" s="234" t="s">
        <v>185</v>
      </c>
      <c r="B348" s="235" t="s">
        <v>220</v>
      </c>
      <c r="C348" s="181">
        <f>SUM(C349:C352)</f>
        <v>70500000</v>
      </c>
      <c r="D348" s="231">
        <f>SUM(D349:D352)</f>
        <v>70368400</v>
      </c>
      <c r="E348" s="232">
        <f>SUM(E349:E352)</f>
        <v>0</v>
      </c>
      <c r="F348" s="85">
        <f t="shared" si="19"/>
        <v>70368400</v>
      </c>
      <c r="G348" s="85">
        <f t="shared" si="20"/>
        <v>131600</v>
      </c>
      <c r="H348" s="86">
        <f t="shared" si="17"/>
        <v>99.813333333333333</v>
      </c>
    </row>
    <row r="349" spans="1:8" x14ac:dyDescent="0.2">
      <c r="A349" s="203"/>
      <c r="B349" s="142" t="s">
        <v>270</v>
      </c>
      <c r="C349" s="88">
        <v>2700000</v>
      </c>
      <c r="D349" s="75">
        <v>2700000</v>
      </c>
      <c r="E349" s="76"/>
      <c r="F349" s="69">
        <f t="shared" si="19"/>
        <v>2700000</v>
      </c>
      <c r="G349" s="69">
        <f t="shared" si="20"/>
        <v>0</v>
      </c>
      <c r="H349" s="70">
        <f t="shared" si="17"/>
        <v>100</v>
      </c>
    </row>
    <row r="350" spans="1:8" x14ac:dyDescent="0.2">
      <c r="A350" s="124"/>
      <c r="B350" s="125" t="s">
        <v>255</v>
      </c>
      <c r="C350" s="126">
        <v>52500000</v>
      </c>
      <c r="D350" s="75">
        <v>52499400</v>
      </c>
      <c r="E350" s="76"/>
      <c r="F350" s="69">
        <f t="shared" si="19"/>
        <v>52499400</v>
      </c>
      <c r="G350" s="69">
        <f t="shared" si="20"/>
        <v>600</v>
      </c>
      <c r="H350" s="70">
        <f t="shared" si="17"/>
        <v>99.998857142857148</v>
      </c>
    </row>
    <row r="351" spans="1:8" x14ac:dyDescent="0.2">
      <c r="A351" s="124"/>
      <c r="B351" s="125" t="s">
        <v>256</v>
      </c>
      <c r="C351" s="127">
        <v>10800000</v>
      </c>
      <c r="D351" s="238">
        <v>10749000</v>
      </c>
      <c r="E351" s="239"/>
      <c r="F351" s="240">
        <f t="shared" si="19"/>
        <v>10749000</v>
      </c>
      <c r="G351" s="240">
        <f t="shared" si="20"/>
        <v>51000</v>
      </c>
      <c r="H351" s="241">
        <f t="shared" si="17"/>
        <v>99.527777777777786</v>
      </c>
    </row>
    <row r="352" spans="1:8" x14ac:dyDescent="0.2">
      <c r="A352" s="203"/>
      <c r="B352" s="142" t="s">
        <v>257</v>
      </c>
      <c r="C352" s="126">
        <v>4500000</v>
      </c>
      <c r="D352" s="75">
        <v>4420000</v>
      </c>
      <c r="E352" s="76"/>
      <c r="F352" s="69">
        <f t="shared" si="19"/>
        <v>4420000</v>
      </c>
      <c r="G352" s="69">
        <f t="shared" si="20"/>
        <v>80000</v>
      </c>
      <c r="H352" s="70">
        <f t="shared" si="17"/>
        <v>98.222222222222229</v>
      </c>
    </row>
    <row r="353" spans="1:8" x14ac:dyDescent="0.2">
      <c r="A353" s="151" t="s">
        <v>195</v>
      </c>
      <c r="B353" s="139" t="s">
        <v>240</v>
      </c>
      <c r="C353" s="174">
        <f>SUM(C354:C357)</f>
        <v>202240000</v>
      </c>
      <c r="D353" s="227">
        <f>SUM(D354:D357)</f>
        <v>202040000</v>
      </c>
      <c r="E353" s="228">
        <f>SUM(E354:E357)</f>
        <v>0</v>
      </c>
      <c r="F353" s="85">
        <f t="shared" si="19"/>
        <v>202040000</v>
      </c>
      <c r="G353" s="85">
        <f t="shared" si="20"/>
        <v>200000</v>
      </c>
      <c r="H353" s="86">
        <f t="shared" si="17"/>
        <v>99.901107594936718</v>
      </c>
    </row>
    <row r="354" spans="1:8" x14ac:dyDescent="0.2">
      <c r="A354" s="203"/>
      <c r="B354" s="142" t="s">
        <v>259</v>
      </c>
      <c r="C354" s="88">
        <v>2400000</v>
      </c>
      <c r="D354" s="75">
        <v>2400000</v>
      </c>
      <c r="E354" s="76"/>
      <c r="F354" s="69">
        <f t="shared" si="19"/>
        <v>2400000</v>
      </c>
      <c r="G354" s="69">
        <f t="shared" si="20"/>
        <v>0</v>
      </c>
      <c r="H354" s="70">
        <f t="shared" si="17"/>
        <v>100</v>
      </c>
    </row>
    <row r="355" spans="1:8" x14ac:dyDescent="0.2">
      <c r="A355" s="203"/>
      <c r="B355" s="142" t="s">
        <v>260</v>
      </c>
      <c r="C355" s="126">
        <v>182000000</v>
      </c>
      <c r="D355" s="75">
        <v>181800000</v>
      </c>
      <c r="E355" s="76"/>
      <c r="F355" s="69">
        <f t="shared" si="19"/>
        <v>181800000</v>
      </c>
      <c r="G355" s="69">
        <f t="shared" si="20"/>
        <v>200000</v>
      </c>
      <c r="H355" s="70">
        <f t="shared" si="17"/>
        <v>99.890109890109898</v>
      </c>
    </row>
    <row r="356" spans="1:8" x14ac:dyDescent="0.2">
      <c r="A356" s="203"/>
      <c r="B356" s="142" t="s">
        <v>258</v>
      </c>
      <c r="C356" s="126">
        <v>1840000</v>
      </c>
      <c r="D356" s="75">
        <v>1840000</v>
      </c>
      <c r="E356" s="76"/>
      <c r="F356" s="69">
        <f t="shared" si="19"/>
        <v>1840000</v>
      </c>
      <c r="G356" s="69">
        <f t="shared" si="20"/>
        <v>0</v>
      </c>
      <c r="H356" s="70">
        <f t="shared" si="17"/>
        <v>100</v>
      </c>
    </row>
    <row r="357" spans="1:8" s="87" customFormat="1" x14ac:dyDescent="0.2">
      <c r="A357" s="203"/>
      <c r="B357" s="142" t="s">
        <v>261</v>
      </c>
      <c r="C357" s="126">
        <v>16000000</v>
      </c>
      <c r="D357" s="75">
        <v>16000000</v>
      </c>
      <c r="E357" s="76"/>
      <c r="F357" s="69">
        <f t="shared" si="19"/>
        <v>16000000</v>
      </c>
      <c r="G357" s="69">
        <f t="shared" si="20"/>
        <v>0</v>
      </c>
      <c r="H357" s="70">
        <f t="shared" si="17"/>
        <v>100</v>
      </c>
    </row>
    <row r="358" spans="1:8" x14ac:dyDescent="0.2">
      <c r="A358" s="151" t="s">
        <v>265</v>
      </c>
      <c r="B358" s="139" t="s">
        <v>266</v>
      </c>
      <c r="C358" s="174">
        <f>C359</f>
        <v>8400000</v>
      </c>
      <c r="D358" s="174">
        <f t="shared" ref="D358:H358" si="21">D359</f>
        <v>8400000</v>
      </c>
      <c r="E358" s="174">
        <f t="shared" si="21"/>
        <v>0</v>
      </c>
      <c r="F358" s="174">
        <f t="shared" si="21"/>
        <v>8400000</v>
      </c>
      <c r="G358" s="174">
        <f t="shared" si="21"/>
        <v>0</v>
      </c>
      <c r="H358" s="174">
        <f t="shared" si="21"/>
        <v>100</v>
      </c>
    </row>
    <row r="359" spans="1:8" ht="13.5" thickBot="1" x14ac:dyDescent="0.25">
      <c r="A359" s="236"/>
      <c r="B359" s="237" t="s">
        <v>268</v>
      </c>
      <c r="C359" s="88">
        <v>8400000</v>
      </c>
      <c r="D359" s="75">
        <v>8400000</v>
      </c>
      <c r="E359" s="76"/>
      <c r="F359" s="77">
        <f t="shared" si="19"/>
        <v>8400000</v>
      </c>
      <c r="G359" s="77">
        <f t="shared" si="20"/>
        <v>0</v>
      </c>
      <c r="H359" s="78">
        <f t="shared" si="17"/>
        <v>100</v>
      </c>
    </row>
    <row r="360" spans="1:8" ht="13.5" thickBot="1" x14ac:dyDescent="0.25">
      <c r="A360" s="220" t="s">
        <v>313</v>
      </c>
      <c r="B360" s="221" t="s">
        <v>314</v>
      </c>
      <c r="C360" s="83">
        <f>C361+C365+C370</f>
        <v>138220000</v>
      </c>
      <c r="D360" s="84">
        <f>D361+D365+D370</f>
        <v>138220000</v>
      </c>
      <c r="E360" s="84">
        <f>E361+E365+E370</f>
        <v>0</v>
      </c>
      <c r="F360" s="222">
        <f t="shared" si="19"/>
        <v>138220000</v>
      </c>
      <c r="G360" s="223">
        <f t="shared" si="20"/>
        <v>0</v>
      </c>
      <c r="H360" s="224">
        <f t="shared" si="17"/>
        <v>100</v>
      </c>
    </row>
    <row r="361" spans="1:8" x14ac:dyDescent="0.2">
      <c r="A361" s="234" t="s">
        <v>185</v>
      </c>
      <c r="B361" s="235" t="s">
        <v>220</v>
      </c>
      <c r="C361" s="181">
        <f>SUM(C362:C364)</f>
        <v>35940000</v>
      </c>
      <c r="D361" s="231">
        <f>SUM(D362:D364)</f>
        <v>35940000</v>
      </c>
      <c r="E361" s="232">
        <f>SUM(E362:E364)</f>
        <v>0</v>
      </c>
      <c r="F361" s="85">
        <f t="shared" si="19"/>
        <v>35940000</v>
      </c>
      <c r="G361" s="85">
        <f t="shared" si="20"/>
        <v>0</v>
      </c>
      <c r="H361" s="86">
        <f t="shared" si="17"/>
        <v>100</v>
      </c>
    </row>
    <row r="362" spans="1:8" x14ac:dyDescent="0.2">
      <c r="A362" s="203"/>
      <c r="B362" s="142" t="s">
        <v>270</v>
      </c>
      <c r="C362" s="88">
        <v>2700000</v>
      </c>
      <c r="D362" s="75">
        <v>2700000</v>
      </c>
      <c r="E362" s="76"/>
      <c r="F362" s="69">
        <f t="shared" si="19"/>
        <v>2700000</v>
      </c>
      <c r="G362" s="69">
        <f t="shared" si="20"/>
        <v>0</v>
      </c>
      <c r="H362" s="70">
        <f t="shared" si="17"/>
        <v>100</v>
      </c>
    </row>
    <row r="363" spans="1:8" x14ac:dyDescent="0.2">
      <c r="A363" s="124"/>
      <c r="B363" s="125" t="s">
        <v>255</v>
      </c>
      <c r="C363" s="88">
        <v>27000000</v>
      </c>
      <c r="D363" s="75">
        <v>27000000</v>
      </c>
      <c r="E363" s="76"/>
      <c r="F363" s="69">
        <f t="shared" si="19"/>
        <v>27000000</v>
      </c>
      <c r="G363" s="69">
        <f t="shared" si="20"/>
        <v>0</v>
      </c>
      <c r="H363" s="70">
        <f t="shared" si="17"/>
        <v>100</v>
      </c>
    </row>
    <row r="364" spans="1:8" x14ac:dyDescent="0.2">
      <c r="A364" s="203"/>
      <c r="B364" s="142" t="s">
        <v>257</v>
      </c>
      <c r="C364" s="88">
        <v>6240000</v>
      </c>
      <c r="D364" s="75">
        <v>6240000</v>
      </c>
      <c r="E364" s="76"/>
      <c r="F364" s="69">
        <f t="shared" si="19"/>
        <v>6240000</v>
      </c>
      <c r="G364" s="69">
        <f t="shared" si="20"/>
        <v>0</v>
      </c>
      <c r="H364" s="70">
        <f t="shared" si="17"/>
        <v>100</v>
      </c>
    </row>
    <row r="365" spans="1:8" x14ac:dyDescent="0.2">
      <c r="A365" s="151" t="s">
        <v>195</v>
      </c>
      <c r="B365" s="139" t="s">
        <v>240</v>
      </c>
      <c r="C365" s="174">
        <f>SUM(C366:C369)</f>
        <v>98080000</v>
      </c>
      <c r="D365" s="227">
        <f>SUM(D366:D369)</f>
        <v>98080000</v>
      </c>
      <c r="E365" s="228">
        <f>SUM(E366:E369)</f>
        <v>0</v>
      </c>
      <c r="F365" s="85">
        <f t="shared" si="19"/>
        <v>98080000</v>
      </c>
      <c r="G365" s="85">
        <f t="shared" si="20"/>
        <v>0</v>
      </c>
      <c r="H365" s="86">
        <f t="shared" si="17"/>
        <v>100</v>
      </c>
    </row>
    <row r="366" spans="1:8" x14ac:dyDescent="0.2">
      <c r="A366" s="203"/>
      <c r="B366" s="142" t="s">
        <v>259</v>
      </c>
      <c r="C366" s="88">
        <v>1600000</v>
      </c>
      <c r="D366" s="75">
        <v>1600000</v>
      </c>
      <c r="E366" s="76"/>
      <c r="F366" s="69">
        <f t="shared" si="19"/>
        <v>1600000</v>
      </c>
      <c r="G366" s="69">
        <f t="shared" si="20"/>
        <v>0</v>
      </c>
      <c r="H366" s="70">
        <f t="shared" si="17"/>
        <v>100</v>
      </c>
    </row>
    <row r="367" spans="1:8" x14ac:dyDescent="0.2">
      <c r="A367" s="203"/>
      <c r="B367" s="142" t="s">
        <v>260</v>
      </c>
      <c r="C367" s="126">
        <v>84000000</v>
      </c>
      <c r="D367" s="75">
        <v>84000000</v>
      </c>
      <c r="E367" s="76"/>
      <c r="F367" s="69">
        <f t="shared" si="19"/>
        <v>84000000</v>
      </c>
      <c r="G367" s="69">
        <f t="shared" si="20"/>
        <v>0</v>
      </c>
      <c r="H367" s="70">
        <f t="shared" si="17"/>
        <v>100</v>
      </c>
    </row>
    <row r="368" spans="1:8" x14ac:dyDescent="0.2">
      <c r="A368" s="203"/>
      <c r="B368" s="142" t="s">
        <v>258</v>
      </c>
      <c r="C368" s="126">
        <v>5520000</v>
      </c>
      <c r="D368" s="75">
        <v>5520000</v>
      </c>
      <c r="E368" s="76"/>
      <c r="F368" s="69">
        <f t="shared" si="19"/>
        <v>5520000</v>
      </c>
      <c r="G368" s="69">
        <f t="shared" si="20"/>
        <v>0</v>
      </c>
      <c r="H368" s="70">
        <f t="shared" si="17"/>
        <v>100</v>
      </c>
    </row>
    <row r="369" spans="1:8" x14ac:dyDescent="0.2">
      <c r="A369" s="203"/>
      <c r="B369" s="142" t="s">
        <v>261</v>
      </c>
      <c r="C369" s="88">
        <v>6960000</v>
      </c>
      <c r="D369" s="75">
        <v>6960000</v>
      </c>
      <c r="E369" s="76"/>
      <c r="F369" s="69">
        <f t="shared" si="19"/>
        <v>6960000</v>
      </c>
      <c r="G369" s="69">
        <f t="shared" si="20"/>
        <v>0</v>
      </c>
      <c r="H369" s="70">
        <f t="shared" si="17"/>
        <v>100</v>
      </c>
    </row>
    <row r="370" spans="1:8" s="87" customFormat="1" x14ac:dyDescent="0.2">
      <c r="A370" s="151" t="s">
        <v>265</v>
      </c>
      <c r="B370" s="139" t="s">
        <v>266</v>
      </c>
      <c r="C370" s="174">
        <f>C371</f>
        <v>4200000</v>
      </c>
      <c r="D370" s="174">
        <f t="shared" ref="D370:H370" si="22">D371</f>
        <v>4200000</v>
      </c>
      <c r="E370" s="174">
        <f t="shared" si="22"/>
        <v>0</v>
      </c>
      <c r="F370" s="174">
        <f t="shared" si="22"/>
        <v>4200000</v>
      </c>
      <c r="G370" s="174">
        <f t="shared" si="22"/>
        <v>0</v>
      </c>
      <c r="H370" s="174">
        <f t="shared" si="22"/>
        <v>100</v>
      </c>
    </row>
    <row r="371" spans="1:8" ht="13.5" thickBot="1" x14ac:dyDescent="0.25">
      <c r="A371" s="203"/>
      <c r="B371" s="142" t="s">
        <v>268</v>
      </c>
      <c r="C371" s="126">
        <v>4200000</v>
      </c>
      <c r="D371" s="75">
        <v>4200000</v>
      </c>
      <c r="E371" s="76"/>
      <c r="F371" s="77">
        <f t="shared" si="19"/>
        <v>4200000</v>
      </c>
      <c r="G371" s="77">
        <f t="shared" si="20"/>
        <v>0</v>
      </c>
      <c r="H371" s="78">
        <f t="shared" ref="H371:H434" si="23">(C371-G371)/C371*100</f>
        <v>100</v>
      </c>
    </row>
    <row r="372" spans="1:8" ht="13.5" thickBot="1" x14ac:dyDescent="0.25">
      <c r="A372" s="108" t="s">
        <v>315</v>
      </c>
      <c r="B372" s="242" t="s">
        <v>316</v>
      </c>
      <c r="C372" s="243">
        <f>C373+C383+C399+C413+C425+C438+C453+C466+C477+C491+C506+C524</f>
        <v>1482034000</v>
      </c>
      <c r="D372" s="244">
        <f>D373+D383+D399+D413+D425+D438+D453+D466+D477+D491+D506+D524</f>
        <v>1413880000</v>
      </c>
      <c r="E372" s="244">
        <f>E373+E383+E399+E413+E425+E438+E453+E466+E477+E491+E506+E524</f>
        <v>16000000</v>
      </c>
      <c r="F372" s="245">
        <f t="shared" si="19"/>
        <v>1429880000</v>
      </c>
      <c r="G372" s="246">
        <f t="shared" si="20"/>
        <v>52154000</v>
      </c>
      <c r="H372" s="247">
        <f t="shared" si="23"/>
        <v>96.480917441840063</v>
      </c>
    </row>
    <row r="373" spans="1:8" ht="13.5" thickBot="1" x14ac:dyDescent="0.25">
      <c r="A373" s="248" t="s">
        <v>175</v>
      </c>
      <c r="B373" s="94" t="s">
        <v>254</v>
      </c>
      <c r="C373" s="249">
        <f>C374+C376+C381</f>
        <v>110250000</v>
      </c>
      <c r="D373" s="250">
        <f>D374+D376+D381</f>
        <v>109618000</v>
      </c>
      <c r="E373" s="251">
        <f>E374+E376+E381</f>
        <v>0</v>
      </c>
      <c r="F373" s="222">
        <f t="shared" si="19"/>
        <v>109618000</v>
      </c>
      <c r="G373" s="223">
        <f t="shared" si="20"/>
        <v>632000</v>
      </c>
      <c r="H373" s="149">
        <f t="shared" si="23"/>
        <v>99.426757369614521</v>
      </c>
    </row>
    <row r="374" spans="1:8" x14ac:dyDescent="0.2">
      <c r="A374" s="167" t="s">
        <v>317</v>
      </c>
      <c r="B374" s="157" t="s">
        <v>318</v>
      </c>
      <c r="C374" s="181">
        <f>SUM(C375:C375)</f>
        <v>36000000</v>
      </c>
      <c r="D374" s="231">
        <f>SUM(D375:D375)</f>
        <v>36000000</v>
      </c>
      <c r="E374" s="232">
        <f>SUM(E375:E375)</f>
        <v>0</v>
      </c>
      <c r="F374" s="85">
        <f t="shared" si="19"/>
        <v>36000000</v>
      </c>
      <c r="G374" s="85">
        <f t="shared" si="20"/>
        <v>0</v>
      </c>
      <c r="H374" s="86">
        <f t="shared" si="23"/>
        <v>100</v>
      </c>
    </row>
    <row r="375" spans="1:8" x14ac:dyDescent="0.2">
      <c r="A375" s="124"/>
      <c r="B375" s="125" t="s">
        <v>319</v>
      </c>
      <c r="C375" s="88">
        <v>36000000</v>
      </c>
      <c r="D375" s="75">
        <v>36000000</v>
      </c>
      <c r="E375" s="76"/>
      <c r="F375" s="69">
        <f t="shared" si="19"/>
        <v>36000000</v>
      </c>
      <c r="G375" s="69">
        <f t="shared" si="20"/>
        <v>0</v>
      </c>
      <c r="H375" s="70">
        <f t="shared" si="23"/>
        <v>100</v>
      </c>
    </row>
    <row r="376" spans="1:8" x14ac:dyDescent="0.2">
      <c r="A376" s="167" t="s">
        <v>265</v>
      </c>
      <c r="B376" s="157" t="s">
        <v>246</v>
      </c>
      <c r="C376" s="174">
        <f>SUM(C377:C380)</f>
        <v>15750000</v>
      </c>
      <c r="D376" s="227">
        <f>SUM(D377:D380)</f>
        <v>15300000</v>
      </c>
      <c r="E376" s="228">
        <f>SUM(E377:E380)</f>
        <v>0</v>
      </c>
      <c r="F376" s="85">
        <f t="shared" si="19"/>
        <v>15300000</v>
      </c>
      <c r="G376" s="85">
        <f t="shared" si="20"/>
        <v>450000</v>
      </c>
      <c r="H376" s="86">
        <f t="shared" si="23"/>
        <v>97.142857142857139</v>
      </c>
    </row>
    <row r="377" spans="1:8" ht="25.5" x14ac:dyDescent="0.2">
      <c r="A377" s="124"/>
      <c r="B377" s="125" t="s">
        <v>320</v>
      </c>
      <c r="C377" s="126">
        <v>3000000</v>
      </c>
      <c r="D377" s="75">
        <v>3000000</v>
      </c>
      <c r="E377" s="76"/>
      <c r="F377" s="69">
        <f t="shared" si="19"/>
        <v>3000000</v>
      </c>
      <c r="G377" s="69">
        <f t="shared" si="20"/>
        <v>0</v>
      </c>
      <c r="H377" s="70">
        <f t="shared" si="23"/>
        <v>100</v>
      </c>
    </row>
    <row r="378" spans="1:8" x14ac:dyDescent="0.2">
      <c r="A378" s="124"/>
      <c r="B378" s="125" t="s">
        <v>321</v>
      </c>
      <c r="C378" s="126">
        <v>3000000</v>
      </c>
      <c r="D378" s="75">
        <v>2600000</v>
      </c>
      <c r="E378" s="76"/>
      <c r="F378" s="69">
        <f t="shared" si="19"/>
        <v>2600000</v>
      </c>
      <c r="G378" s="69">
        <f t="shared" si="20"/>
        <v>400000</v>
      </c>
      <c r="H378" s="70">
        <f t="shared" si="23"/>
        <v>86.666666666666671</v>
      </c>
    </row>
    <row r="379" spans="1:8" x14ac:dyDescent="0.2">
      <c r="A379" s="124"/>
      <c r="B379" s="125" t="s">
        <v>322</v>
      </c>
      <c r="C379" s="126">
        <v>6000000</v>
      </c>
      <c r="D379" s="75">
        <v>6000000</v>
      </c>
      <c r="E379" s="76"/>
      <c r="F379" s="69">
        <f t="shared" si="19"/>
        <v>6000000</v>
      </c>
      <c r="G379" s="69">
        <f t="shared" si="20"/>
        <v>0</v>
      </c>
      <c r="H379" s="70">
        <f t="shared" si="23"/>
        <v>100</v>
      </c>
    </row>
    <row r="380" spans="1:8" x14ac:dyDescent="0.2">
      <c r="A380" s="124"/>
      <c r="B380" s="125" t="s">
        <v>323</v>
      </c>
      <c r="C380" s="126">
        <v>3750000</v>
      </c>
      <c r="D380" s="75">
        <v>3700000</v>
      </c>
      <c r="E380" s="76"/>
      <c r="F380" s="69">
        <f t="shared" si="19"/>
        <v>3700000</v>
      </c>
      <c r="G380" s="69">
        <f t="shared" si="20"/>
        <v>50000</v>
      </c>
      <c r="H380" s="70">
        <f t="shared" si="23"/>
        <v>98.666666666666671</v>
      </c>
    </row>
    <row r="381" spans="1:8" x14ac:dyDescent="0.2">
      <c r="A381" s="167" t="s">
        <v>202</v>
      </c>
      <c r="B381" s="157" t="s">
        <v>324</v>
      </c>
      <c r="C381" s="174">
        <f>SUM(C382:C382)</f>
        <v>58500000</v>
      </c>
      <c r="D381" s="227">
        <f>SUM(D382:D382)</f>
        <v>58318000</v>
      </c>
      <c r="E381" s="228">
        <f>SUM(E382:E382)</f>
        <v>0</v>
      </c>
      <c r="F381" s="85">
        <f t="shared" si="19"/>
        <v>58318000</v>
      </c>
      <c r="G381" s="85">
        <f t="shared" si="20"/>
        <v>182000</v>
      </c>
      <c r="H381" s="86">
        <f t="shared" si="23"/>
        <v>99.688888888888897</v>
      </c>
    </row>
    <row r="382" spans="1:8" ht="13.5" thickBot="1" x14ac:dyDescent="0.25">
      <c r="A382" s="219"/>
      <c r="B382" s="188" t="s">
        <v>325</v>
      </c>
      <c r="C382" s="126">
        <v>58500000</v>
      </c>
      <c r="D382" s="75">
        <v>58318000</v>
      </c>
      <c r="E382" s="76"/>
      <c r="F382" s="77">
        <f t="shared" si="19"/>
        <v>58318000</v>
      </c>
      <c r="G382" s="77">
        <f t="shared" si="20"/>
        <v>182000</v>
      </c>
      <c r="H382" s="78">
        <f t="shared" si="23"/>
        <v>99.688888888888897</v>
      </c>
    </row>
    <row r="383" spans="1:8" s="87" customFormat="1" ht="13.5" thickBot="1" x14ac:dyDescent="0.25">
      <c r="A383" s="252" t="s">
        <v>326</v>
      </c>
      <c r="B383" s="221" t="s">
        <v>327</v>
      </c>
      <c r="C383" s="249">
        <f>C384+C387+C394</f>
        <v>261526000</v>
      </c>
      <c r="D383" s="250">
        <f>D384+D387+D394</f>
        <v>245524100</v>
      </c>
      <c r="E383" s="251">
        <f>E384+E387+E394</f>
        <v>16000000</v>
      </c>
      <c r="F383" s="222">
        <f t="shared" si="19"/>
        <v>261524100</v>
      </c>
      <c r="G383" s="223">
        <f t="shared" si="20"/>
        <v>1900</v>
      </c>
      <c r="H383" s="224">
        <f t="shared" si="23"/>
        <v>99.999273494795929</v>
      </c>
    </row>
    <row r="384" spans="1:8" x14ac:dyDescent="0.2">
      <c r="A384" s="234" t="s">
        <v>317</v>
      </c>
      <c r="B384" s="235" t="s">
        <v>318</v>
      </c>
      <c r="C384" s="181">
        <f>SUM(C385:C386)</f>
        <v>76350000</v>
      </c>
      <c r="D384" s="231">
        <f>SUM(D385:D386)</f>
        <v>76350000</v>
      </c>
      <c r="E384" s="232">
        <f>SUM(E385:E386)</f>
        <v>0</v>
      </c>
      <c r="F384" s="85">
        <f t="shared" si="19"/>
        <v>76350000</v>
      </c>
      <c r="G384" s="85">
        <f t="shared" si="20"/>
        <v>0</v>
      </c>
      <c r="H384" s="86">
        <f t="shared" si="23"/>
        <v>100</v>
      </c>
    </row>
    <row r="385" spans="1:8" x14ac:dyDescent="0.2">
      <c r="A385" s="203"/>
      <c r="B385" s="142" t="s">
        <v>328</v>
      </c>
      <c r="C385" s="88">
        <v>30600000</v>
      </c>
      <c r="D385" s="72">
        <v>30600000</v>
      </c>
      <c r="E385" s="72"/>
      <c r="F385" s="69">
        <f t="shared" si="19"/>
        <v>30600000</v>
      </c>
      <c r="G385" s="69">
        <f t="shared" si="20"/>
        <v>0</v>
      </c>
      <c r="H385" s="70">
        <f t="shared" si="23"/>
        <v>100</v>
      </c>
    </row>
    <row r="386" spans="1:8" x14ac:dyDescent="0.2">
      <c r="A386" s="203"/>
      <c r="B386" s="142" t="s">
        <v>319</v>
      </c>
      <c r="C386" s="88">
        <v>45750000</v>
      </c>
      <c r="D386" s="72">
        <v>45750000</v>
      </c>
      <c r="E386" s="72"/>
      <c r="F386" s="69">
        <f t="shared" si="19"/>
        <v>45750000</v>
      </c>
      <c r="G386" s="69">
        <f t="shared" si="20"/>
        <v>0</v>
      </c>
      <c r="H386" s="70">
        <f t="shared" si="23"/>
        <v>100</v>
      </c>
    </row>
    <row r="387" spans="1:8" x14ac:dyDescent="0.2">
      <c r="A387" s="151" t="s">
        <v>265</v>
      </c>
      <c r="B387" s="139" t="s">
        <v>246</v>
      </c>
      <c r="C387" s="91">
        <v>75000000</v>
      </c>
      <c r="D387" s="227">
        <f>SUM(D388:D393)</f>
        <v>59000000</v>
      </c>
      <c r="E387" s="228">
        <f>SUM(E388:E393)</f>
        <v>16000000</v>
      </c>
      <c r="F387" s="85">
        <f t="shared" si="19"/>
        <v>75000000</v>
      </c>
      <c r="G387" s="85">
        <f t="shared" si="20"/>
        <v>0</v>
      </c>
      <c r="H387" s="70">
        <f t="shared" si="23"/>
        <v>100</v>
      </c>
    </row>
    <row r="388" spans="1:8" x14ac:dyDescent="0.2">
      <c r="A388" s="203"/>
      <c r="B388" s="142" t="s">
        <v>329</v>
      </c>
      <c r="C388" s="88">
        <v>30000000</v>
      </c>
      <c r="D388" s="72">
        <v>30000000</v>
      </c>
      <c r="E388" s="72"/>
      <c r="F388" s="69">
        <f t="shared" si="19"/>
        <v>30000000</v>
      </c>
      <c r="G388" s="69">
        <f t="shared" si="20"/>
        <v>0</v>
      </c>
      <c r="H388" s="70">
        <f t="shared" si="23"/>
        <v>100</v>
      </c>
    </row>
    <row r="389" spans="1:8" x14ac:dyDescent="0.2">
      <c r="A389" s="203"/>
      <c r="B389" s="142" t="s">
        <v>321</v>
      </c>
      <c r="C389" s="88">
        <v>15000000</v>
      </c>
      <c r="D389" s="72">
        <v>15000000</v>
      </c>
      <c r="E389" s="72"/>
      <c r="F389" s="69">
        <f t="shared" si="19"/>
        <v>15000000</v>
      </c>
      <c r="G389" s="69">
        <f t="shared" si="20"/>
        <v>0</v>
      </c>
      <c r="H389" s="70">
        <f t="shared" si="23"/>
        <v>100</v>
      </c>
    </row>
    <row r="390" spans="1:8" x14ac:dyDescent="0.2">
      <c r="A390" s="203"/>
      <c r="B390" s="142" t="s">
        <v>330</v>
      </c>
      <c r="C390" s="88">
        <v>7500000</v>
      </c>
      <c r="D390" s="72">
        <v>6500000</v>
      </c>
      <c r="E390" s="72">
        <v>1000000</v>
      </c>
      <c r="F390" s="69">
        <f t="shared" si="19"/>
        <v>7500000</v>
      </c>
      <c r="G390" s="69">
        <f t="shared" si="20"/>
        <v>0</v>
      </c>
      <c r="H390" s="70">
        <f t="shared" si="23"/>
        <v>100</v>
      </c>
    </row>
    <row r="391" spans="1:8" x14ac:dyDescent="0.2">
      <c r="A391" s="203"/>
      <c r="B391" s="142" t="s">
        <v>331</v>
      </c>
      <c r="C391" s="88">
        <v>7500000</v>
      </c>
      <c r="D391" s="72">
        <v>7500000</v>
      </c>
      <c r="E391" s="72"/>
      <c r="F391" s="69">
        <f t="shared" si="19"/>
        <v>7500000</v>
      </c>
      <c r="G391" s="69">
        <f t="shared" si="20"/>
        <v>0</v>
      </c>
      <c r="H391" s="70"/>
    </row>
    <row r="392" spans="1:8" x14ac:dyDescent="0.2">
      <c r="A392" s="203"/>
      <c r="B392" s="142" t="s">
        <v>332</v>
      </c>
      <c r="C392" s="88">
        <v>7500000</v>
      </c>
      <c r="D392" s="72"/>
      <c r="E392" s="72">
        <v>7500000</v>
      </c>
      <c r="F392" s="69">
        <f t="shared" si="19"/>
        <v>7500000</v>
      </c>
      <c r="G392" s="69">
        <f t="shared" si="20"/>
        <v>0</v>
      </c>
      <c r="H392" s="70"/>
    </row>
    <row r="393" spans="1:8" x14ac:dyDescent="0.2">
      <c r="A393" s="203"/>
      <c r="B393" s="142" t="s">
        <v>333</v>
      </c>
      <c r="C393" s="88">
        <v>7500000</v>
      </c>
      <c r="D393" s="72"/>
      <c r="E393" s="72">
        <v>7500000</v>
      </c>
      <c r="F393" s="69">
        <f t="shared" si="19"/>
        <v>7500000</v>
      </c>
      <c r="G393" s="69">
        <f t="shared" si="20"/>
        <v>0</v>
      </c>
      <c r="H393" s="70"/>
    </row>
    <row r="394" spans="1:8" x14ac:dyDescent="0.2">
      <c r="A394" s="151" t="s">
        <v>202</v>
      </c>
      <c r="B394" s="139" t="s">
        <v>324</v>
      </c>
      <c r="C394" s="174">
        <f>SUM(C395:C398)</f>
        <v>110176000</v>
      </c>
      <c r="D394" s="227">
        <f>SUM(D395:D398)</f>
        <v>110174100</v>
      </c>
      <c r="E394" s="228">
        <f>SUM(E395:E398)</f>
        <v>0</v>
      </c>
      <c r="F394" s="85">
        <f t="shared" si="19"/>
        <v>110174100</v>
      </c>
      <c r="G394" s="85">
        <f t="shared" si="20"/>
        <v>1900</v>
      </c>
      <c r="H394" s="86">
        <f t="shared" si="23"/>
        <v>99.998275486494336</v>
      </c>
    </row>
    <row r="395" spans="1:8" x14ac:dyDescent="0.2">
      <c r="A395" s="203"/>
      <c r="B395" s="142" t="s">
        <v>334</v>
      </c>
      <c r="C395" s="253">
        <v>71400000</v>
      </c>
      <c r="D395" s="72">
        <v>71399050</v>
      </c>
      <c r="E395" s="72"/>
      <c r="F395" s="69">
        <f t="shared" si="19"/>
        <v>71399050</v>
      </c>
      <c r="G395" s="69">
        <f t="shared" si="20"/>
        <v>950</v>
      </c>
      <c r="H395" s="70">
        <f t="shared" si="23"/>
        <v>99.99866946778711</v>
      </c>
    </row>
    <row r="396" spans="1:8" x14ac:dyDescent="0.2">
      <c r="A396" s="203"/>
      <c r="B396" s="142" t="s">
        <v>335</v>
      </c>
      <c r="C396" s="88">
        <v>36600000</v>
      </c>
      <c r="D396" s="72">
        <v>36599050</v>
      </c>
      <c r="E396" s="72"/>
      <c r="F396" s="69">
        <f t="shared" si="19"/>
        <v>36599050</v>
      </c>
      <c r="G396" s="69">
        <f t="shared" si="20"/>
        <v>950</v>
      </c>
      <c r="H396" s="70">
        <f t="shared" si="23"/>
        <v>99.997404371584693</v>
      </c>
    </row>
    <row r="397" spans="1:8" x14ac:dyDescent="0.2">
      <c r="A397" s="203"/>
      <c r="B397" s="142" t="s">
        <v>336</v>
      </c>
      <c r="C397" s="253">
        <v>1096000</v>
      </c>
      <c r="D397" s="72">
        <v>1096000</v>
      </c>
      <c r="E397" s="72"/>
      <c r="F397" s="69">
        <f t="shared" si="19"/>
        <v>1096000</v>
      </c>
      <c r="G397" s="69">
        <f t="shared" si="20"/>
        <v>0</v>
      </c>
      <c r="H397" s="70">
        <f t="shared" si="23"/>
        <v>100</v>
      </c>
    </row>
    <row r="398" spans="1:8" ht="13.5" thickBot="1" x14ac:dyDescent="0.25">
      <c r="A398" s="236"/>
      <c r="B398" s="237" t="s">
        <v>337</v>
      </c>
      <c r="C398" s="253">
        <v>1080000</v>
      </c>
      <c r="D398" s="75">
        <v>1080000</v>
      </c>
      <c r="E398" s="75"/>
      <c r="F398" s="77">
        <f t="shared" si="19"/>
        <v>1080000</v>
      </c>
      <c r="G398" s="77">
        <f t="shared" si="20"/>
        <v>0</v>
      </c>
      <c r="H398" s="78">
        <f t="shared" si="23"/>
        <v>100</v>
      </c>
    </row>
    <row r="399" spans="1:8" ht="13.5" thickBot="1" x14ac:dyDescent="0.25">
      <c r="A399" s="252" t="s">
        <v>271</v>
      </c>
      <c r="B399" s="221" t="s">
        <v>338</v>
      </c>
      <c r="C399" s="249">
        <f>C400+C402+C409</f>
        <v>94910000</v>
      </c>
      <c r="D399" s="250">
        <f>D400+D402+D409</f>
        <v>94730000</v>
      </c>
      <c r="E399" s="251">
        <f>E400+E402+E409</f>
        <v>0</v>
      </c>
      <c r="F399" s="222">
        <f t="shared" si="19"/>
        <v>94730000</v>
      </c>
      <c r="G399" s="223">
        <f t="shared" si="20"/>
        <v>180000</v>
      </c>
      <c r="H399" s="224">
        <f t="shared" si="23"/>
        <v>99.810346644189224</v>
      </c>
    </row>
    <row r="400" spans="1:8" x14ac:dyDescent="0.2">
      <c r="A400" s="234" t="s">
        <v>317</v>
      </c>
      <c r="B400" s="235" t="s">
        <v>318</v>
      </c>
      <c r="C400" s="181">
        <f>SUM(C401:C401)</f>
        <v>30600000</v>
      </c>
      <c r="D400" s="231">
        <f>SUM(D401:D401)</f>
        <v>30600000</v>
      </c>
      <c r="E400" s="232">
        <f>SUM(E401:E401)</f>
        <v>0</v>
      </c>
      <c r="F400" s="85">
        <f t="shared" si="19"/>
        <v>30600000</v>
      </c>
      <c r="G400" s="85">
        <f t="shared" si="20"/>
        <v>0</v>
      </c>
      <c r="H400" s="86">
        <f t="shared" si="23"/>
        <v>100</v>
      </c>
    </row>
    <row r="401" spans="1:8" x14ac:dyDescent="0.2">
      <c r="A401" s="203"/>
      <c r="B401" s="142" t="s">
        <v>339</v>
      </c>
      <c r="C401" s="253">
        <v>30600000</v>
      </c>
      <c r="D401" s="72">
        <v>30600000</v>
      </c>
      <c r="E401" s="72"/>
      <c r="F401" s="69">
        <f t="shared" si="19"/>
        <v>30600000</v>
      </c>
      <c r="G401" s="69">
        <f t="shared" si="20"/>
        <v>0</v>
      </c>
      <c r="H401" s="70">
        <f t="shared" si="23"/>
        <v>100</v>
      </c>
    </row>
    <row r="402" spans="1:8" x14ac:dyDescent="0.2">
      <c r="A402" s="151" t="s">
        <v>265</v>
      </c>
      <c r="B402" s="139" t="s">
        <v>246</v>
      </c>
      <c r="C402" s="174">
        <f>SUM(C403:C408)</f>
        <v>35000000</v>
      </c>
      <c r="D402" s="227">
        <f>SUM(D403:D408)</f>
        <v>35000000</v>
      </c>
      <c r="E402" s="228">
        <f>SUM(E403:E408)</f>
        <v>0</v>
      </c>
      <c r="F402" s="85">
        <f t="shared" si="19"/>
        <v>35000000</v>
      </c>
      <c r="G402" s="85">
        <f t="shared" si="20"/>
        <v>0</v>
      </c>
      <c r="H402" s="86">
        <f t="shared" si="23"/>
        <v>100</v>
      </c>
    </row>
    <row r="403" spans="1:8" ht="25.5" x14ac:dyDescent="0.2">
      <c r="A403" s="203"/>
      <c r="B403" s="142" t="s">
        <v>340</v>
      </c>
      <c r="C403" s="88">
        <v>6000000</v>
      </c>
      <c r="D403" s="72">
        <v>6000000</v>
      </c>
      <c r="E403" s="73"/>
      <c r="F403" s="69">
        <f t="shared" si="19"/>
        <v>6000000</v>
      </c>
      <c r="G403" s="69">
        <f t="shared" si="20"/>
        <v>0</v>
      </c>
      <c r="H403" s="70">
        <f t="shared" si="23"/>
        <v>100</v>
      </c>
    </row>
    <row r="404" spans="1:8" x14ac:dyDescent="0.2">
      <c r="A404" s="203"/>
      <c r="B404" s="142" t="s">
        <v>321</v>
      </c>
      <c r="C404" s="253">
        <v>7000000</v>
      </c>
      <c r="D404" s="72">
        <v>7000000</v>
      </c>
      <c r="E404" s="73"/>
      <c r="F404" s="69">
        <f t="shared" si="19"/>
        <v>7000000</v>
      </c>
      <c r="G404" s="69">
        <f t="shared" si="20"/>
        <v>0</v>
      </c>
      <c r="H404" s="70">
        <f t="shared" si="23"/>
        <v>100</v>
      </c>
    </row>
    <row r="405" spans="1:8" x14ac:dyDescent="0.2">
      <c r="A405" s="203"/>
      <c r="B405" s="142" t="s">
        <v>330</v>
      </c>
      <c r="C405" s="253">
        <v>8000000</v>
      </c>
      <c r="D405" s="72">
        <v>8000000</v>
      </c>
      <c r="E405" s="73"/>
      <c r="F405" s="69">
        <f t="shared" ref="F405:F468" si="24">D405+E405</f>
        <v>8000000</v>
      </c>
      <c r="G405" s="69">
        <f t="shared" ref="G405:G468" si="25">C405-F405</f>
        <v>0</v>
      </c>
      <c r="H405" s="70">
        <f t="shared" si="23"/>
        <v>100</v>
      </c>
    </row>
    <row r="406" spans="1:8" x14ac:dyDescent="0.2">
      <c r="A406" s="203"/>
      <c r="B406" s="142" t="s">
        <v>341</v>
      </c>
      <c r="C406" s="253">
        <v>3000000</v>
      </c>
      <c r="D406" s="72">
        <v>3000000</v>
      </c>
      <c r="E406" s="72"/>
      <c r="F406" s="69">
        <f t="shared" si="24"/>
        <v>3000000</v>
      </c>
      <c r="G406" s="69">
        <f t="shared" si="25"/>
        <v>0</v>
      </c>
      <c r="H406" s="70">
        <f t="shared" si="23"/>
        <v>100</v>
      </c>
    </row>
    <row r="407" spans="1:8" x14ac:dyDescent="0.2">
      <c r="A407" s="203"/>
      <c r="B407" s="142" t="s">
        <v>342</v>
      </c>
      <c r="C407" s="253">
        <v>4000000</v>
      </c>
      <c r="D407" s="72">
        <v>4000000</v>
      </c>
      <c r="E407" s="73"/>
      <c r="F407" s="69">
        <f t="shared" si="24"/>
        <v>4000000</v>
      </c>
      <c r="G407" s="69">
        <f t="shared" si="25"/>
        <v>0</v>
      </c>
      <c r="H407" s="70">
        <f t="shared" si="23"/>
        <v>100</v>
      </c>
    </row>
    <row r="408" spans="1:8" x14ac:dyDescent="0.2">
      <c r="A408" s="203"/>
      <c r="B408" s="142" t="s">
        <v>333</v>
      </c>
      <c r="C408" s="253">
        <v>7000000</v>
      </c>
      <c r="D408" s="72">
        <v>7000000</v>
      </c>
      <c r="E408" s="73"/>
      <c r="F408" s="69">
        <f t="shared" si="24"/>
        <v>7000000</v>
      </c>
      <c r="G408" s="69">
        <f t="shared" si="25"/>
        <v>0</v>
      </c>
      <c r="H408" s="70">
        <f t="shared" si="23"/>
        <v>100</v>
      </c>
    </row>
    <row r="409" spans="1:8" x14ac:dyDescent="0.2">
      <c r="A409" s="151" t="s">
        <v>202</v>
      </c>
      <c r="B409" s="139" t="s">
        <v>324</v>
      </c>
      <c r="C409" s="174">
        <f>SUM(C410:C412)</f>
        <v>29310000</v>
      </c>
      <c r="D409" s="227">
        <f>SUM(D410:D412)</f>
        <v>29130000</v>
      </c>
      <c r="E409" s="228">
        <f>SUM(E410:E412)</f>
        <v>0</v>
      </c>
      <c r="F409" s="85">
        <f t="shared" si="24"/>
        <v>29130000</v>
      </c>
      <c r="G409" s="85">
        <f t="shared" si="25"/>
        <v>180000</v>
      </c>
      <c r="H409" s="86">
        <f t="shared" si="23"/>
        <v>99.385875127942683</v>
      </c>
    </row>
    <row r="410" spans="1:8" x14ac:dyDescent="0.2">
      <c r="A410" s="203"/>
      <c r="B410" s="142" t="s">
        <v>343</v>
      </c>
      <c r="C410" s="254">
        <v>27900000</v>
      </c>
      <c r="D410" s="72">
        <v>27840000</v>
      </c>
      <c r="E410" s="73"/>
      <c r="F410" s="69">
        <f t="shared" si="24"/>
        <v>27840000</v>
      </c>
      <c r="G410" s="69">
        <f t="shared" si="25"/>
        <v>60000</v>
      </c>
      <c r="H410" s="70">
        <f t="shared" si="23"/>
        <v>99.784946236559136</v>
      </c>
    </row>
    <row r="411" spans="1:8" x14ac:dyDescent="0.2">
      <c r="A411" s="203"/>
      <c r="B411" s="142" t="s">
        <v>336</v>
      </c>
      <c r="C411" s="254">
        <v>1050000</v>
      </c>
      <c r="D411" s="72">
        <v>990000</v>
      </c>
      <c r="E411" s="73"/>
      <c r="F411" s="69">
        <f t="shared" si="24"/>
        <v>990000</v>
      </c>
      <c r="G411" s="69">
        <f t="shared" si="25"/>
        <v>60000</v>
      </c>
      <c r="H411" s="70">
        <f t="shared" si="23"/>
        <v>94.285714285714278</v>
      </c>
    </row>
    <row r="412" spans="1:8" ht="13.5" thickBot="1" x14ac:dyDescent="0.25">
      <c r="A412" s="236"/>
      <c r="B412" s="237" t="s">
        <v>337</v>
      </c>
      <c r="C412" s="254">
        <v>360000</v>
      </c>
      <c r="D412" s="75">
        <v>300000</v>
      </c>
      <c r="E412" s="76"/>
      <c r="F412" s="77">
        <f t="shared" si="24"/>
        <v>300000</v>
      </c>
      <c r="G412" s="77">
        <f t="shared" si="25"/>
        <v>60000</v>
      </c>
      <c r="H412" s="78">
        <f t="shared" si="23"/>
        <v>83.333333333333343</v>
      </c>
    </row>
    <row r="413" spans="1:8" ht="13.5" thickBot="1" x14ac:dyDescent="0.25">
      <c r="A413" s="252" t="s">
        <v>273</v>
      </c>
      <c r="B413" s="221" t="s">
        <v>344</v>
      </c>
      <c r="C413" s="249">
        <f>C414+C417+C423</f>
        <v>208825000</v>
      </c>
      <c r="D413" s="250">
        <f>D414+D417+D423</f>
        <v>208790000</v>
      </c>
      <c r="E413" s="251">
        <f>E414+E417+E423</f>
        <v>0</v>
      </c>
      <c r="F413" s="222">
        <f t="shared" si="24"/>
        <v>208790000</v>
      </c>
      <c r="G413" s="223">
        <f t="shared" si="25"/>
        <v>35000</v>
      </c>
      <c r="H413" s="224">
        <f t="shared" si="23"/>
        <v>99.983239554651021</v>
      </c>
    </row>
    <row r="414" spans="1:8" x14ac:dyDescent="0.2">
      <c r="A414" s="234" t="s">
        <v>317</v>
      </c>
      <c r="B414" s="235" t="s">
        <v>318</v>
      </c>
      <c r="C414" s="181">
        <f>SUM(C415:C416)</f>
        <v>119700000</v>
      </c>
      <c r="D414" s="231">
        <f>SUM(D415:D416)</f>
        <v>119700000</v>
      </c>
      <c r="E414" s="232">
        <f>SUM(E415:E416)</f>
        <v>0</v>
      </c>
      <c r="F414" s="85">
        <f t="shared" si="24"/>
        <v>119700000</v>
      </c>
      <c r="G414" s="85">
        <f t="shared" si="25"/>
        <v>0</v>
      </c>
      <c r="H414" s="86">
        <f t="shared" si="23"/>
        <v>100</v>
      </c>
    </row>
    <row r="415" spans="1:8" x14ac:dyDescent="0.2">
      <c r="A415" s="203"/>
      <c r="B415" s="142" t="s">
        <v>345</v>
      </c>
      <c r="C415" s="253">
        <v>53100000</v>
      </c>
      <c r="D415" s="72">
        <v>53100000</v>
      </c>
      <c r="E415" s="73"/>
      <c r="F415" s="69">
        <f t="shared" si="24"/>
        <v>53100000</v>
      </c>
      <c r="G415" s="69">
        <f t="shared" si="25"/>
        <v>0</v>
      </c>
      <c r="H415" s="70">
        <f t="shared" si="23"/>
        <v>100</v>
      </c>
    </row>
    <row r="416" spans="1:8" x14ac:dyDescent="0.2">
      <c r="A416" s="203"/>
      <c r="B416" s="142" t="s">
        <v>319</v>
      </c>
      <c r="C416" s="88">
        <v>66600000</v>
      </c>
      <c r="D416" s="72">
        <v>66600000</v>
      </c>
      <c r="E416" s="73"/>
      <c r="F416" s="69">
        <f t="shared" si="24"/>
        <v>66600000</v>
      </c>
      <c r="G416" s="69">
        <f t="shared" si="25"/>
        <v>0</v>
      </c>
      <c r="H416" s="70">
        <f t="shared" si="23"/>
        <v>100</v>
      </c>
    </row>
    <row r="417" spans="1:8" x14ac:dyDescent="0.2">
      <c r="A417" s="151" t="s">
        <v>265</v>
      </c>
      <c r="B417" s="139" t="s">
        <v>246</v>
      </c>
      <c r="C417" s="174">
        <f>SUM(C418:C422)</f>
        <v>47500000</v>
      </c>
      <c r="D417" s="227">
        <f>SUM(D418:D422)</f>
        <v>47500000</v>
      </c>
      <c r="E417" s="228">
        <f>SUM(E418:E422)</f>
        <v>0</v>
      </c>
      <c r="F417" s="85">
        <f t="shared" si="24"/>
        <v>47500000</v>
      </c>
      <c r="G417" s="85">
        <f t="shared" si="25"/>
        <v>0</v>
      </c>
      <c r="H417" s="86">
        <f t="shared" si="23"/>
        <v>100</v>
      </c>
    </row>
    <row r="418" spans="1:8" ht="25.5" x14ac:dyDescent="0.2">
      <c r="A418" s="203"/>
      <c r="B418" s="142" t="s">
        <v>340</v>
      </c>
      <c r="C418" s="253">
        <v>10000000</v>
      </c>
      <c r="D418" s="72">
        <v>10000000</v>
      </c>
      <c r="E418" s="73"/>
      <c r="F418" s="69">
        <f t="shared" si="24"/>
        <v>10000000</v>
      </c>
      <c r="G418" s="69">
        <f t="shared" si="25"/>
        <v>0</v>
      </c>
      <c r="H418" s="70">
        <f t="shared" si="23"/>
        <v>100</v>
      </c>
    </row>
    <row r="419" spans="1:8" x14ac:dyDescent="0.2">
      <c r="A419" s="203"/>
      <c r="B419" s="142" t="s">
        <v>346</v>
      </c>
      <c r="C419" s="253">
        <v>8000000</v>
      </c>
      <c r="D419" s="72">
        <v>8000000</v>
      </c>
      <c r="E419" s="73"/>
      <c r="F419" s="69">
        <f t="shared" si="24"/>
        <v>8000000</v>
      </c>
      <c r="G419" s="69">
        <f t="shared" si="25"/>
        <v>0</v>
      </c>
      <c r="H419" s="70">
        <f t="shared" si="23"/>
        <v>100</v>
      </c>
    </row>
    <row r="420" spans="1:8" ht="25.5" x14ac:dyDescent="0.2">
      <c r="A420" s="203"/>
      <c r="B420" s="142" t="s">
        <v>347</v>
      </c>
      <c r="C420" s="88">
        <v>4000000</v>
      </c>
      <c r="D420" s="72">
        <v>4000000</v>
      </c>
      <c r="E420" s="72"/>
      <c r="F420" s="69">
        <f t="shared" si="24"/>
        <v>4000000</v>
      </c>
      <c r="G420" s="69">
        <f t="shared" si="25"/>
        <v>0</v>
      </c>
      <c r="H420" s="70">
        <f t="shared" si="23"/>
        <v>100</v>
      </c>
    </row>
    <row r="421" spans="1:8" x14ac:dyDescent="0.2">
      <c r="A421" s="203"/>
      <c r="B421" s="142" t="s">
        <v>348</v>
      </c>
      <c r="C421" s="253">
        <v>5500000</v>
      </c>
      <c r="D421" s="72">
        <v>5500000</v>
      </c>
      <c r="E421" s="73"/>
      <c r="F421" s="69">
        <f t="shared" si="24"/>
        <v>5500000</v>
      </c>
      <c r="G421" s="69">
        <f t="shared" si="25"/>
        <v>0</v>
      </c>
      <c r="H421" s="70">
        <f t="shared" si="23"/>
        <v>100</v>
      </c>
    </row>
    <row r="422" spans="1:8" x14ac:dyDescent="0.2">
      <c r="A422" s="203"/>
      <c r="B422" s="142" t="s">
        <v>333</v>
      </c>
      <c r="C422" s="88">
        <v>20000000</v>
      </c>
      <c r="D422" s="72">
        <v>20000000</v>
      </c>
      <c r="E422" s="73"/>
      <c r="F422" s="69">
        <f t="shared" si="24"/>
        <v>20000000</v>
      </c>
      <c r="G422" s="69">
        <f t="shared" si="25"/>
        <v>0</v>
      </c>
      <c r="H422" s="70">
        <f t="shared" si="23"/>
        <v>100</v>
      </c>
    </row>
    <row r="423" spans="1:8" x14ac:dyDescent="0.2">
      <c r="A423" s="151" t="s">
        <v>202</v>
      </c>
      <c r="B423" s="139" t="s">
        <v>324</v>
      </c>
      <c r="C423" s="174">
        <f>SUM(C424:C424)</f>
        <v>41625000</v>
      </c>
      <c r="D423" s="227">
        <f>SUM(D424:D424)</f>
        <v>41590000</v>
      </c>
      <c r="E423" s="228">
        <f>SUM(E424:E424)</f>
        <v>0</v>
      </c>
      <c r="F423" s="85">
        <f t="shared" si="24"/>
        <v>41590000</v>
      </c>
      <c r="G423" s="85">
        <f t="shared" si="25"/>
        <v>35000</v>
      </c>
      <c r="H423" s="86">
        <f t="shared" si="23"/>
        <v>99.915915915915917</v>
      </c>
    </row>
    <row r="424" spans="1:8" ht="13.5" thickBot="1" x14ac:dyDescent="0.25">
      <c r="A424" s="203"/>
      <c r="B424" s="142" t="s">
        <v>349</v>
      </c>
      <c r="C424" s="253">
        <v>41625000</v>
      </c>
      <c r="D424" s="72">
        <v>41590000</v>
      </c>
      <c r="E424" s="73"/>
      <c r="F424" s="69">
        <f t="shared" si="24"/>
        <v>41590000</v>
      </c>
      <c r="G424" s="69">
        <f t="shared" si="25"/>
        <v>35000</v>
      </c>
      <c r="H424" s="70">
        <f t="shared" si="23"/>
        <v>99.915915915915917</v>
      </c>
    </row>
    <row r="425" spans="1:8" ht="13.5" thickBot="1" x14ac:dyDescent="0.25">
      <c r="A425" s="252" t="s">
        <v>276</v>
      </c>
      <c r="B425" s="221" t="s">
        <v>350</v>
      </c>
      <c r="C425" s="249">
        <f>C426+C433</f>
        <v>99395000</v>
      </c>
      <c r="D425" s="250">
        <f>D426+D433</f>
        <v>80706400</v>
      </c>
      <c r="E425" s="250">
        <f>E426+E433</f>
        <v>0</v>
      </c>
      <c r="F425" s="222">
        <f t="shared" si="24"/>
        <v>80706400</v>
      </c>
      <c r="G425" s="223">
        <f t="shared" si="25"/>
        <v>18688600</v>
      </c>
      <c r="H425" s="224">
        <f t="shared" si="23"/>
        <v>81.19764575682882</v>
      </c>
    </row>
    <row r="426" spans="1:8" x14ac:dyDescent="0.2">
      <c r="A426" s="151" t="s">
        <v>265</v>
      </c>
      <c r="B426" s="139" t="s">
        <v>246</v>
      </c>
      <c r="C426" s="174">
        <f>SUM(C427:C432)</f>
        <v>36000000</v>
      </c>
      <c r="D426" s="227">
        <f>SUM(D427:D432)</f>
        <v>23750000</v>
      </c>
      <c r="E426" s="228">
        <f>SUM(E427:E432)</f>
        <v>0</v>
      </c>
      <c r="F426" s="85">
        <f t="shared" si="24"/>
        <v>23750000</v>
      </c>
      <c r="G426" s="85">
        <f t="shared" si="25"/>
        <v>12250000</v>
      </c>
      <c r="H426" s="86">
        <f t="shared" si="23"/>
        <v>65.972222222222214</v>
      </c>
    </row>
    <row r="427" spans="1:8" ht="25.5" x14ac:dyDescent="0.2">
      <c r="A427" s="203"/>
      <c r="B427" s="142" t="s">
        <v>351</v>
      </c>
      <c r="C427" s="88">
        <v>2000000</v>
      </c>
      <c r="D427" s="72"/>
      <c r="E427" s="73"/>
      <c r="F427" s="69">
        <f t="shared" si="24"/>
        <v>0</v>
      </c>
      <c r="G427" s="69">
        <f t="shared" si="25"/>
        <v>2000000</v>
      </c>
      <c r="H427" s="70">
        <f t="shared" si="23"/>
        <v>0</v>
      </c>
    </row>
    <row r="428" spans="1:8" x14ac:dyDescent="0.2">
      <c r="A428" s="203"/>
      <c r="B428" s="142" t="s">
        <v>352</v>
      </c>
      <c r="C428" s="88">
        <v>4000000</v>
      </c>
      <c r="D428" s="72"/>
      <c r="E428" s="73"/>
      <c r="F428" s="69">
        <f t="shared" si="24"/>
        <v>0</v>
      </c>
      <c r="G428" s="69">
        <f t="shared" si="25"/>
        <v>4000000</v>
      </c>
      <c r="H428" s="70">
        <f t="shared" si="23"/>
        <v>0</v>
      </c>
    </row>
    <row r="429" spans="1:8" x14ac:dyDescent="0.2">
      <c r="A429" s="203"/>
      <c r="B429" s="142" t="s">
        <v>353</v>
      </c>
      <c r="C429" s="253">
        <v>4000000</v>
      </c>
      <c r="D429" s="72">
        <v>3900000</v>
      </c>
      <c r="E429" s="72"/>
      <c r="F429" s="69">
        <f t="shared" si="24"/>
        <v>3900000</v>
      </c>
      <c r="G429" s="69">
        <f t="shared" si="25"/>
        <v>100000</v>
      </c>
      <c r="H429" s="70">
        <f t="shared" si="23"/>
        <v>97.5</v>
      </c>
    </row>
    <row r="430" spans="1:8" ht="25.5" x14ac:dyDescent="0.2">
      <c r="A430" s="203"/>
      <c r="B430" s="142" t="s">
        <v>347</v>
      </c>
      <c r="C430" s="88">
        <v>2000000</v>
      </c>
      <c r="D430" s="72"/>
      <c r="E430" s="73"/>
      <c r="F430" s="69">
        <f t="shared" si="24"/>
        <v>0</v>
      </c>
      <c r="G430" s="69">
        <f t="shared" si="25"/>
        <v>2000000</v>
      </c>
      <c r="H430" s="70">
        <f t="shared" si="23"/>
        <v>0</v>
      </c>
    </row>
    <row r="431" spans="1:8" x14ac:dyDescent="0.2">
      <c r="A431" s="203"/>
      <c r="B431" s="142" t="s">
        <v>348</v>
      </c>
      <c r="C431" s="88">
        <v>4000000</v>
      </c>
      <c r="D431" s="72"/>
      <c r="E431" s="73"/>
      <c r="F431" s="69">
        <f t="shared" si="24"/>
        <v>0</v>
      </c>
      <c r="G431" s="69">
        <f t="shared" si="25"/>
        <v>4000000</v>
      </c>
      <c r="H431" s="70">
        <f t="shared" si="23"/>
        <v>0</v>
      </c>
    </row>
    <row r="432" spans="1:8" x14ac:dyDescent="0.2">
      <c r="A432" s="203"/>
      <c r="B432" s="142" t="s">
        <v>333</v>
      </c>
      <c r="C432" s="88">
        <v>20000000</v>
      </c>
      <c r="D432" s="72">
        <v>19850000</v>
      </c>
      <c r="E432" s="73"/>
      <c r="F432" s="69">
        <f t="shared" si="24"/>
        <v>19850000</v>
      </c>
      <c r="G432" s="69">
        <f t="shared" si="25"/>
        <v>150000</v>
      </c>
      <c r="H432" s="70">
        <f t="shared" si="23"/>
        <v>99.25</v>
      </c>
    </row>
    <row r="433" spans="1:8" x14ac:dyDescent="0.2">
      <c r="A433" s="151" t="s">
        <v>202</v>
      </c>
      <c r="B433" s="139" t="s">
        <v>324</v>
      </c>
      <c r="C433" s="174">
        <f>SUM(C434:C437)</f>
        <v>63395000</v>
      </c>
      <c r="D433" s="227">
        <f>SUM(D434:D437)</f>
        <v>56956400</v>
      </c>
      <c r="E433" s="228">
        <f>SUM(E434:E437)</f>
        <v>0</v>
      </c>
      <c r="F433" s="85">
        <f t="shared" si="24"/>
        <v>56956400</v>
      </c>
      <c r="G433" s="85">
        <f t="shared" si="25"/>
        <v>6438600</v>
      </c>
      <c r="H433" s="86">
        <f t="shared" si="23"/>
        <v>89.843678523542863</v>
      </c>
    </row>
    <row r="434" spans="1:8" x14ac:dyDescent="0.2">
      <c r="A434" s="203"/>
      <c r="B434" s="142" t="s">
        <v>354</v>
      </c>
      <c r="C434" s="253">
        <v>12320000</v>
      </c>
      <c r="D434" s="72">
        <v>12264000</v>
      </c>
      <c r="E434" s="72"/>
      <c r="F434" s="69">
        <f t="shared" si="24"/>
        <v>12264000</v>
      </c>
      <c r="G434" s="69">
        <f t="shared" si="25"/>
        <v>56000</v>
      </c>
      <c r="H434" s="70">
        <f t="shared" si="23"/>
        <v>99.545454545454547</v>
      </c>
    </row>
    <row r="435" spans="1:8" x14ac:dyDescent="0.2">
      <c r="A435" s="203"/>
      <c r="B435" s="142" t="s">
        <v>349</v>
      </c>
      <c r="C435" s="253">
        <v>45675000</v>
      </c>
      <c r="D435" s="72">
        <v>44692400</v>
      </c>
      <c r="E435" s="73"/>
      <c r="F435" s="69">
        <f t="shared" si="24"/>
        <v>44692400</v>
      </c>
      <c r="G435" s="69">
        <f t="shared" si="25"/>
        <v>982600</v>
      </c>
      <c r="H435" s="70">
        <f t="shared" ref="H435:H498" si="26">(C435-G435)/C435*100</f>
        <v>97.848713738368915</v>
      </c>
    </row>
    <row r="436" spans="1:8" x14ac:dyDescent="0.2">
      <c r="A436" s="203"/>
      <c r="B436" s="142" t="s">
        <v>355</v>
      </c>
      <c r="C436" s="253">
        <v>900000</v>
      </c>
      <c r="D436" s="72"/>
      <c r="E436" s="73"/>
      <c r="F436" s="69">
        <f t="shared" si="24"/>
        <v>0</v>
      </c>
      <c r="G436" s="69">
        <f t="shared" si="25"/>
        <v>900000</v>
      </c>
      <c r="H436" s="70">
        <f t="shared" si="26"/>
        <v>0</v>
      </c>
    </row>
    <row r="437" spans="1:8" ht="13.5" thickBot="1" x14ac:dyDescent="0.25">
      <c r="A437" s="236"/>
      <c r="B437" s="237" t="s">
        <v>356</v>
      </c>
      <c r="C437" s="253">
        <v>4500000</v>
      </c>
      <c r="D437" s="75"/>
      <c r="E437" s="76"/>
      <c r="F437" s="77">
        <f t="shared" si="24"/>
        <v>0</v>
      </c>
      <c r="G437" s="77">
        <f t="shared" si="25"/>
        <v>4500000</v>
      </c>
      <c r="H437" s="78">
        <f t="shared" si="26"/>
        <v>0</v>
      </c>
    </row>
    <row r="438" spans="1:8" ht="13.5" thickBot="1" x14ac:dyDescent="0.25">
      <c r="A438" s="252" t="s">
        <v>278</v>
      </c>
      <c r="B438" s="221" t="s">
        <v>357</v>
      </c>
      <c r="C438" s="249">
        <f>C439+C443+C450</f>
        <v>153970000</v>
      </c>
      <c r="D438" s="250">
        <f>D439+D443+D450</f>
        <v>153290000</v>
      </c>
      <c r="E438" s="251">
        <f>E439+E443+E450</f>
        <v>0</v>
      </c>
      <c r="F438" s="222">
        <f t="shared" si="24"/>
        <v>153290000</v>
      </c>
      <c r="G438" s="223">
        <f t="shared" si="25"/>
        <v>680000</v>
      </c>
      <c r="H438" s="224">
        <f t="shared" si="26"/>
        <v>99.558355523803343</v>
      </c>
    </row>
    <row r="439" spans="1:8" x14ac:dyDescent="0.2">
      <c r="A439" s="234" t="s">
        <v>317</v>
      </c>
      <c r="B439" s="235" t="s">
        <v>318</v>
      </c>
      <c r="C439" s="181">
        <f>SUM(C440:C442)</f>
        <v>56550000</v>
      </c>
      <c r="D439" s="231">
        <f>SUM(D440:D442)</f>
        <v>56550000</v>
      </c>
      <c r="E439" s="232">
        <f>SUM(E440:E442)</f>
        <v>0</v>
      </c>
      <c r="F439" s="85">
        <f t="shared" si="24"/>
        <v>56550000</v>
      </c>
      <c r="G439" s="85">
        <f t="shared" si="25"/>
        <v>0</v>
      </c>
      <c r="H439" s="86">
        <f t="shared" si="26"/>
        <v>100</v>
      </c>
    </row>
    <row r="440" spans="1:8" x14ac:dyDescent="0.2">
      <c r="A440" s="203"/>
      <c r="B440" s="142" t="s">
        <v>328</v>
      </c>
      <c r="C440" s="253">
        <v>5850000</v>
      </c>
      <c r="D440" s="72">
        <v>5850000</v>
      </c>
      <c r="E440" s="73"/>
      <c r="F440" s="69">
        <f t="shared" si="24"/>
        <v>5850000</v>
      </c>
      <c r="G440" s="69">
        <f t="shared" si="25"/>
        <v>0</v>
      </c>
      <c r="H440" s="70">
        <f t="shared" si="26"/>
        <v>100</v>
      </c>
    </row>
    <row r="441" spans="1:8" x14ac:dyDescent="0.2">
      <c r="A441" s="203"/>
      <c r="B441" s="142" t="s">
        <v>358</v>
      </c>
      <c r="C441" s="88">
        <v>35100000</v>
      </c>
      <c r="D441" s="88">
        <v>35100000</v>
      </c>
      <c r="E441" s="73"/>
      <c r="F441" s="69">
        <f t="shared" si="24"/>
        <v>35100000</v>
      </c>
      <c r="G441" s="69">
        <f t="shared" si="25"/>
        <v>0</v>
      </c>
      <c r="H441" s="70">
        <f t="shared" si="26"/>
        <v>100</v>
      </c>
    </row>
    <row r="442" spans="1:8" x14ac:dyDescent="0.2">
      <c r="A442" s="203"/>
      <c r="B442" s="142" t="s">
        <v>359</v>
      </c>
      <c r="C442" s="253">
        <v>15600000</v>
      </c>
      <c r="D442" s="253">
        <v>15600000</v>
      </c>
      <c r="E442" s="72"/>
      <c r="F442" s="69">
        <f t="shared" si="24"/>
        <v>15600000</v>
      </c>
      <c r="G442" s="69">
        <f t="shared" si="25"/>
        <v>0</v>
      </c>
      <c r="H442" s="70">
        <f t="shared" si="26"/>
        <v>100</v>
      </c>
    </row>
    <row r="443" spans="1:8" x14ac:dyDescent="0.2">
      <c r="A443" s="151" t="s">
        <v>265</v>
      </c>
      <c r="B443" s="139" t="s">
        <v>246</v>
      </c>
      <c r="C443" s="174">
        <f>SUM(C444:C449)</f>
        <v>27500000</v>
      </c>
      <c r="D443" s="227">
        <f>SUM(D444:D449)</f>
        <v>27450000</v>
      </c>
      <c r="E443" s="228">
        <f>SUM(E444:E449)</f>
        <v>0</v>
      </c>
      <c r="F443" s="85">
        <f t="shared" si="24"/>
        <v>27450000</v>
      </c>
      <c r="G443" s="85">
        <f t="shared" si="25"/>
        <v>50000</v>
      </c>
      <c r="H443" s="86">
        <f t="shared" si="26"/>
        <v>99.818181818181813</v>
      </c>
    </row>
    <row r="444" spans="1:8" ht="25.5" x14ac:dyDescent="0.2">
      <c r="A444" s="124"/>
      <c r="B444" s="125" t="s">
        <v>340</v>
      </c>
      <c r="C444" s="253">
        <v>1250000</v>
      </c>
      <c r="D444" s="72">
        <v>1200000</v>
      </c>
      <c r="E444" s="73"/>
      <c r="F444" s="69">
        <f t="shared" si="24"/>
        <v>1200000</v>
      </c>
      <c r="G444" s="69">
        <f t="shared" si="25"/>
        <v>50000</v>
      </c>
      <c r="H444" s="70">
        <f t="shared" si="26"/>
        <v>96</v>
      </c>
    </row>
    <row r="445" spans="1:8" x14ac:dyDescent="0.2">
      <c r="A445" s="124"/>
      <c r="B445" s="125" t="s">
        <v>321</v>
      </c>
      <c r="C445" s="253">
        <v>1500000</v>
      </c>
      <c r="D445" s="72">
        <v>1500000</v>
      </c>
      <c r="E445" s="72"/>
      <c r="F445" s="69">
        <f t="shared" si="24"/>
        <v>1500000</v>
      </c>
      <c r="G445" s="69">
        <f t="shared" si="25"/>
        <v>0</v>
      </c>
      <c r="H445" s="70">
        <f t="shared" si="26"/>
        <v>100</v>
      </c>
    </row>
    <row r="446" spans="1:8" x14ac:dyDescent="0.2">
      <c r="A446" s="124"/>
      <c r="B446" s="125" t="s">
        <v>330</v>
      </c>
      <c r="C446" s="253">
        <v>3750000</v>
      </c>
      <c r="D446" s="72">
        <v>3750000</v>
      </c>
      <c r="E446" s="73"/>
      <c r="F446" s="69">
        <f t="shared" si="24"/>
        <v>3750000</v>
      </c>
      <c r="G446" s="69">
        <f t="shared" si="25"/>
        <v>0</v>
      </c>
      <c r="H446" s="70">
        <f t="shared" si="26"/>
        <v>100</v>
      </c>
    </row>
    <row r="447" spans="1:8" ht="25.5" x14ac:dyDescent="0.2">
      <c r="A447" s="124"/>
      <c r="B447" s="125" t="s">
        <v>347</v>
      </c>
      <c r="C447" s="253">
        <v>3750000</v>
      </c>
      <c r="D447" s="72">
        <v>3750000</v>
      </c>
      <c r="E447" s="72"/>
      <c r="F447" s="69">
        <f t="shared" si="24"/>
        <v>3750000</v>
      </c>
      <c r="G447" s="69">
        <f t="shared" si="25"/>
        <v>0</v>
      </c>
      <c r="H447" s="70">
        <f t="shared" si="26"/>
        <v>100</v>
      </c>
    </row>
    <row r="448" spans="1:8" x14ac:dyDescent="0.2">
      <c r="A448" s="124"/>
      <c r="B448" s="125" t="s">
        <v>360</v>
      </c>
      <c r="C448" s="253">
        <v>6000000</v>
      </c>
      <c r="D448" s="72">
        <v>6000000</v>
      </c>
      <c r="E448" s="73"/>
      <c r="F448" s="69">
        <f t="shared" si="24"/>
        <v>6000000</v>
      </c>
      <c r="G448" s="69">
        <f t="shared" si="25"/>
        <v>0</v>
      </c>
      <c r="H448" s="70">
        <f t="shared" si="26"/>
        <v>100</v>
      </c>
    </row>
    <row r="449" spans="1:8" x14ac:dyDescent="0.2">
      <c r="A449" s="124"/>
      <c r="B449" s="125" t="s">
        <v>361</v>
      </c>
      <c r="C449" s="253">
        <v>11250000</v>
      </c>
      <c r="D449" s="72">
        <v>11250000</v>
      </c>
      <c r="E449" s="72"/>
      <c r="F449" s="69">
        <f t="shared" si="24"/>
        <v>11250000</v>
      </c>
      <c r="G449" s="69">
        <f t="shared" si="25"/>
        <v>0</v>
      </c>
      <c r="H449" s="70">
        <f t="shared" si="26"/>
        <v>100</v>
      </c>
    </row>
    <row r="450" spans="1:8" x14ac:dyDescent="0.2">
      <c r="A450" s="167" t="s">
        <v>202</v>
      </c>
      <c r="B450" s="157" t="s">
        <v>324</v>
      </c>
      <c r="C450" s="174">
        <f>SUM(C451:C452)</f>
        <v>69920000</v>
      </c>
      <c r="D450" s="227">
        <f>SUM(D451:D452)</f>
        <v>69290000</v>
      </c>
      <c r="E450" s="228">
        <f>SUM(E451:E452)</f>
        <v>0</v>
      </c>
      <c r="F450" s="85">
        <f t="shared" si="24"/>
        <v>69290000</v>
      </c>
      <c r="G450" s="85">
        <f t="shared" si="25"/>
        <v>630000</v>
      </c>
      <c r="H450" s="86">
        <f t="shared" si="26"/>
        <v>99.098970251716239</v>
      </c>
    </row>
    <row r="451" spans="1:8" x14ac:dyDescent="0.2">
      <c r="A451" s="124"/>
      <c r="B451" s="125" t="s">
        <v>362</v>
      </c>
      <c r="C451" s="253">
        <v>36000000</v>
      </c>
      <c r="D451" s="72">
        <v>35700000</v>
      </c>
      <c r="E451" s="72"/>
      <c r="F451" s="69">
        <f t="shared" si="24"/>
        <v>35700000</v>
      </c>
      <c r="G451" s="69">
        <f t="shared" si="25"/>
        <v>300000</v>
      </c>
      <c r="H451" s="70">
        <f t="shared" si="26"/>
        <v>99.166666666666671</v>
      </c>
    </row>
    <row r="452" spans="1:8" ht="13.5" thickBot="1" x14ac:dyDescent="0.25">
      <c r="A452" s="236"/>
      <c r="B452" s="237" t="s">
        <v>363</v>
      </c>
      <c r="C452" s="253">
        <v>33920000</v>
      </c>
      <c r="D452" s="75">
        <v>33590000</v>
      </c>
      <c r="E452" s="75"/>
      <c r="F452" s="77">
        <f t="shared" si="24"/>
        <v>33590000</v>
      </c>
      <c r="G452" s="77">
        <f t="shared" si="25"/>
        <v>330000</v>
      </c>
      <c r="H452" s="78">
        <f t="shared" si="26"/>
        <v>99.027122641509436</v>
      </c>
    </row>
    <row r="453" spans="1:8" ht="13.5" thickBot="1" x14ac:dyDescent="0.25">
      <c r="A453" s="252" t="s">
        <v>280</v>
      </c>
      <c r="B453" s="221" t="s">
        <v>364</v>
      </c>
      <c r="C453" s="249">
        <f>C454+C461</f>
        <v>76040000</v>
      </c>
      <c r="D453" s="250">
        <f>D454+D461</f>
        <v>51130000</v>
      </c>
      <c r="E453" s="250">
        <f>E454+E461</f>
        <v>0</v>
      </c>
      <c r="F453" s="222">
        <f t="shared" si="24"/>
        <v>51130000</v>
      </c>
      <c r="G453" s="223">
        <f t="shared" si="25"/>
        <v>24910000</v>
      </c>
      <c r="H453" s="224">
        <f t="shared" si="26"/>
        <v>67.240925828511308</v>
      </c>
    </row>
    <row r="454" spans="1:8" x14ac:dyDescent="0.2">
      <c r="A454" s="151" t="s">
        <v>265</v>
      </c>
      <c r="B454" s="139" t="s">
        <v>246</v>
      </c>
      <c r="C454" s="174">
        <f>SUM(C455:C460)</f>
        <v>45500000</v>
      </c>
      <c r="D454" s="227">
        <f>SUM(D455:D460)</f>
        <v>24000000</v>
      </c>
      <c r="E454" s="228">
        <f>SUM(E455:E460)</f>
        <v>0</v>
      </c>
      <c r="F454" s="85">
        <f t="shared" si="24"/>
        <v>24000000</v>
      </c>
      <c r="G454" s="85">
        <f t="shared" si="25"/>
        <v>21500000</v>
      </c>
      <c r="H454" s="86">
        <f t="shared" si="26"/>
        <v>52.747252747252752</v>
      </c>
    </row>
    <row r="455" spans="1:8" ht="25.5" x14ac:dyDescent="0.2">
      <c r="A455" s="203"/>
      <c r="B455" s="142" t="s">
        <v>340</v>
      </c>
      <c r="C455" s="88">
        <v>3500000</v>
      </c>
      <c r="D455" s="72"/>
      <c r="E455" s="73"/>
      <c r="F455" s="69">
        <f t="shared" si="24"/>
        <v>0</v>
      </c>
      <c r="G455" s="69">
        <f t="shared" si="25"/>
        <v>3500000</v>
      </c>
      <c r="H455" s="70">
        <f t="shared" si="26"/>
        <v>0</v>
      </c>
    </row>
    <row r="456" spans="1:8" x14ac:dyDescent="0.2">
      <c r="A456" s="203"/>
      <c r="B456" s="142" t="s">
        <v>365</v>
      </c>
      <c r="C456" s="88">
        <v>3500000</v>
      </c>
      <c r="D456" s="72"/>
      <c r="E456" s="72"/>
      <c r="F456" s="69">
        <f t="shared" si="24"/>
        <v>0</v>
      </c>
      <c r="G456" s="69">
        <f t="shared" si="25"/>
        <v>3500000</v>
      </c>
      <c r="H456" s="70">
        <f t="shared" si="26"/>
        <v>0</v>
      </c>
    </row>
    <row r="457" spans="1:8" x14ac:dyDescent="0.2">
      <c r="A457" s="203"/>
      <c r="B457" s="142" t="s">
        <v>366</v>
      </c>
      <c r="C457" s="253">
        <v>10500000</v>
      </c>
      <c r="D457" s="72">
        <v>3000000</v>
      </c>
      <c r="E457" s="73"/>
      <c r="F457" s="69">
        <f t="shared" si="24"/>
        <v>3000000</v>
      </c>
      <c r="G457" s="69">
        <f t="shared" si="25"/>
        <v>7500000</v>
      </c>
      <c r="H457" s="70">
        <f t="shared" si="26"/>
        <v>28.571428571428569</v>
      </c>
    </row>
    <row r="458" spans="1:8" ht="25.5" x14ac:dyDescent="0.2">
      <c r="A458" s="203"/>
      <c r="B458" s="142" t="s">
        <v>347</v>
      </c>
      <c r="C458" s="88">
        <v>3500000</v>
      </c>
      <c r="D458" s="255"/>
      <c r="E458" s="72"/>
      <c r="F458" s="69">
        <f t="shared" si="24"/>
        <v>0</v>
      </c>
      <c r="G458" s="69">
        <f t="shared" si="25"/>
        <v>3500000</v>
      </c>
      <c r="H458" s="70">
        <f t="shared" si="26"/>
        <v>0</v>
      </c>
    </row>
    <row r="459" spans="1:8" x14ac:dyDescent="0.2">
      <c r="A459" s="203"/>
      <c r="B459" s="142" t="s">
        <v>360</v>
      </c>
      <c r="C459" s="88">
        <v>3500000</v>
      </c>
      <c r="D459" s="72"/>
      <c r="E459" s="73"/>
      <c r="F459" s="69">
        <f t="shared" si="24"/>
        <v>0</v>
      </c>
      <c r="G459" s="69">
        <f t="shared" si="25"/>
        <v>3500000</v>
      </c>
      <c r="H459" s="70">
        <f t="shared" si="26"/>
        <v>0</v>
      </c>
    </row>
    <row r="460" spans="1:8" x14ac:dyDescent="0.2">
      <c r="A460" s="203"/>
      <c r="B460" s="142" t="s">
        <v>361</v>
      </c>
      <c r="C460" s="253">
        <v>21000000</v>
      </c>
      <c r="D460" s="72">
        <v>21000000</v>
      </c>
      <c r="E460" s="72"/>
      <c r="F460" s="69">
        <f t="shared" si="24"/>
        <v>21000000</v>
      </c>
      <c r="G460" s="69">
        <f t="shared" si="25"/>
        <v>0</v>
      </c>
      <c r="H460" s="70">
        <f t="shared" si="26"/>
        <v>100</v>
      </c>
    </row>
    <row r="461" spans="1:8" x14ac:dyDescent="0.2">
      <c r="A461" s="151" t="s">
        <v>202</v>
      </c>
      <c r="B461" s="139" t="s">
        <v>324</v>
      </c>
      <c r="C461" s="174">
        <f>SUM(C462:C465)</f>
        <v>30540000</v>
      </c>
      <c r="D461" s="227">
        <f>SUM(D462:D465)</f>
        <v>27130000</v>
      </c>
      <c r="E461" s="228">
        <f>SUM(E462:E465)</f>
        <v>0</v>
      </c>
      <c r="F461" s="85">
        <f t="shared" si="24"/>
        <v>27130000</v>
      </c>
      <c r="G461" s="85">
        <f t="shared" si="25"/>
        <v>3410000</v>
      </c>
      <c r="H461" s="86">
        <f t="shared" si="26"/>
        <v>88.834315651604456</v>
      </c>
    </row>
    <row r="462" spans="1:8" x14ac:dyDescent="0.2">
      <c r="A462" s="203"/>
      <c r="B462" s="142" t="s">
        <v>367</v>
      </c>
      <c r="C462" s="88">
        <v>1440000</v>
      </c>
      <c r="D462" s="72">
        <v>187500</v>
      </c>
      <c r="E462" s="72"/>
      <c r="F462" s="69">
        <f t="shared" si="24"/>
        <v>187500</v>
      </c>
      <c r="G462" s="69">
        <f t="shared" si="25"/>
        <v>1252500</v>
      </c>
      <c r="H462" s="70">
        <f t="shared" si="26"/>
        <v>13.020833333333334</v>
      </c>
    </row>
    <row r="463" spans="1:8" x14ac:dyDescent="0.2">
      <c r="A463" s="203"/>
      <c r="B463" s="142" t="s">
        <v>337</v>
      </c>
      <c r="C463" s="88">
        <v>1800000</v>
      </c>
      <c r="D463" s="72"/>
      <c r="E463" s="73"/>
      <c r="F463" s="69">
        <f t="shared" si="24"/>
        <v>0</v>
      </c>
      <c r="G463" s="69">
        <f t="shared" si="25"/>
        <v>1800000</v>
      </c>
      <c r="H463" s="70">
        <f t="shared" si="26"/>
        <v>0</v>
      </c>
    </row>
    <row r="464" spans="1:8" x14ac:dyDescent="0.2">
      <c r="A464" s="203"/>
      <c r="B464" s="142" t="s">
        <v>334</v>
      </c>
      <c r="C464" s="88">
        <v>16500000</v>
      </c>
      <c r="D464" s="256">
        <v>16214500</v>
      </c>
      <c r="E464" s="257"/>
      <c r="F464" s="69">
        <f t="shared" si="24"/>
        <v>16214500</v>
      </c>
      <c r="G464" s="69">
        <f t="shared" si="25"/>
        <v>285500</v>
      </c>
      <c r="H464" s="70">
        <f t="shared" si="26"/>
        <v>98.26969696969698</v>
      </c>
    </row>
    <row r="465" spans="1:8" ht="13.5" thickBot="1" x14ac:dyDescent="0.25">
      <c r="A465" s="203"/>
      <c r="B465" s="142" t="s">
        <v>343</v>
      </c>
      <c r="C465" s="88">
        <v>10800000</v>
      </c>
      <c r="D465" s="258">
        <v>10728000</v>
      </c>
      <c r="E465" s="258"/>
      <c r="F465" s="69">
        <f t="shared" si="24"/>
        <v>10728000</v>
      </c>
      <c r="G465" s="69">
        <f t="shared" si="25"/>
        <v>72000</v>
      </c>
      <c r="H465" s="70">
        <f t="shared" si="26"/>
        <v>99.333333333333329</v>
      </c>
    </row>
    <row r="466" spans="1:8" ht="13.5" thickBot="1" x14ac:dyDescent="0.25">
      <c r="A466" s="252" t="s">
        <v>282</v>
      </c>
      <c r="B466" s="221" t="s">
        <v>368</v>
      </c>
      <c r="C466" s="249">
        <f>C467+C469+C475</f>
        <v>367825000</v>
      </c>
      <c r="D466" s="250">
        <f>D467+D469+D475</f>
        <v>367747500</v>
      </c>
      <c r="E466" s="251">
        <f>E467+E469+E475</f>
        <v>0</v>
      </c>
      <c r="F466" s="222">
        <f t="shared" si="24"/>
        <v>367747500</v>
      </c>
      <c r="G466" s="223">
        <f t="shared" si="25"/>
        <v>77500</v>
      </c>
      <c r="H466" s="224">
        <f t="shared" si="26"/>
        <v>99.97893019778428</v>
      </c>
    </row>
    <row r="467" spans="1:8" x14ac:dyDescent="0.2">
      <c r="A467" s="234" t="s">
        <v>317</v>
      </c>
      <c r="B467" s="235" t="s">
        <v>318</v>
      </c>
      <c r="C467" s="181">
        <f>SUM(C468:C468)</f>
        <v>76400000</v>
      </c>
      <c r="D467" s="231">
        <v>76400000</v>
      </c>
      <c r="E467" s="232">
        <f>SUM(E468:E468)</f>
        <v>0</v>
      </c>
      <c r="F467" s="85">
        <f t="shared" si="24"/>
        <v>76400000</v>
      </c>
      <c r="G467" s="85">
        <f t="shared" si="25"/>
        <v>0</v>
      </c>
      <c r="H467" s="86">
        <f t="shared" si="26"/>
        <v>100</v>
      </c>
    </row>
    <row r="468" spans="1:8" x14ac:dyDescent="0.2">
      <c r="A468" s="203"/>
      <c r="B468" s="142" t="s">
        <v>369</v>
      </c>
      <c r="C468" s="253">
        <v>76400000</v>
      </c>
      <c r="D468" s="72">
        <v>76400000</v>
      </c>
      <c r="E468" s="163"/>
      <c r="F468" s="69">
        <f t="shared" si="24"/>
        <v>76400000</v>
      </c>
      <c r="G468" s="69">
        <f t="shared" si="25"/>
        <v>0</v>
      </c>
      <c r="H468" s="70">
        <f t="shared" si="26"/>
        <v>100</v>
      </c>
    </row>
    <row r="469" spans="1:8" x14ac:dyDescent="0.2">
      <c r="A469" s="151" t="s">
        <v>265</v>
      </c>
      <c r="B469" s="139" t="s">
        <v>246</v>
      </c>
      <c r="C469" s="174">
        <f>SUM(C470:C474)</f>
        <v>34250000</v>
      </c>
      <c r="D469" s="227">
        <f>SUM(D470:D474)</f>
        <v>34250000</v>
      </c>
      <c r="E469" s="228">
        <f>SUM(E470:E474)</f>
        <v>0</v>
      </c>
      <c r="F469" s="85">
        <f t="shared" ref="F469:F532" si="27">D469+E469</f>
        <v>34250000</v>
      </c>
      <c r="G469" s="85">
        <f t="shared" ref="G469:G532" si="28">C469-F469</f>
        <v>0</v>
      </c>
      <c r="H469" s="86">
        <f t="shared" si="26"/>
        <v>100</v>
      </c>
    </row>
    <row r="470" spans="1:8" x14ac:dyDescent="0.2">
      <c r="A470" s="203"/>
      <c r="B470" s="142" t="s">
        <v>370</v>
      </c>
      <c r="C470" s="253">
        <v>1250000</v>
      </c>
      <c r="D470" s="72">
        <v>1250000</v>
      </c>
      <c r="E470" s="259"/>
      <c r="F470" s="69">
        <f t="shared" si="27"/>
        <v>1250000</v>
      </c>
      <c r="G470" s="69">
        <f t="shared" si="28"/>
        <v>0</v>
      </c>
      <c r="H470" s="70">
        <f t="shared" si="26"/>
        <v>100</v>
      </c>
    </row>
    <row r="471" spans="1:8" ht="25.5" x14ac:dyDescent="0.2">
      <c r="A471" s="124"/>
      <c r="B471" s="125" t="s">
        <v>371</v>
      </c>
      <c r="C471" s="253">
        <v>15000000</v>
      </c>
      <c r="D471" s="72">
        <v>15000000</v>
      </c>
      <c r="E471" s="71"/>
      <c r="F471" s="69">
        <f t="shared" si="27"/>
        <v>15000000</v>
      </c>
      <c r="G471" s="69">
        <f t="shared" si="28"/>
        <v>0</v>
      </c>
      <c r="H471" s="70">
        <f t="shared" si="26"/>
        <v>100</v>
      </c>
    </row>
    <row r="472" spans="1:8" x14ac:dyDescent="0.2">
      <c r="A472" s="124"/>
      <c r="B472" s="125" t="s">
        <v>372</v>
      </c>
      <c r="C472" s="253">
        <v>6000000</v>
      </c>
      <c r="D472" s="72">
        <v>6000000</v>
      </c>
      <c r="E472" s="72"/>
      <c r="F472" s="69">
        <f t="shared" si="27"/>
        <v>6000000</v>
      </c>
      <c r="G472" s="69">
        <f t="shared" si="28"/>
        <v>0</v>
      </c>
      <c r="H472" s="70">
        <f t="shared" si="26"/>
        <v>100</v>
      </c>
    </row>
    <row r="473" spans="1:8" x14ac:dyDescent="0.2">
      <c r="A473" s="124"/>
      <c r="B473" s="125" t="s">
        <v>348</v>
      </c>
      <c r="C473" s="253">
        <v>2000000</v>
      </c>
      <c r="D473" s="72">
        <v>2000000</v>
      </c>
      <c r="E473" s="72"/>
      <c r="F473" s="69">
        <f t="shared" si="27"/>
        <v>2000000</v>
      </c>
      <c r="G473" s="69">
        <f t="shared" si="28"/>
        <v>0</v>
      </c>
      <c r="H473" s="70">
        <f t="shared" si="26"/>
        <v>100</v>
      </c>
    </row>
    <row r="474" spans="1:8" ht="25.5" x14ac:dyDescent="0.2">
      <c r="A474" s="124"/>
      <c r="B474" s="125" t="s">
        <v>373</v>
      </c>
      <c r="C474" s="253">
        <v>10000000</v>
      </c>
      <c r="D474" s="260">
        <v>10000000</v>
      </c>
      <c r="E474" s="261"/>
      <c r="F474" s="69">
        <f t="shared" si="27"/>
        <v>10000000</v>
      </c>
      <c r="G474" s="69">
        <f t="shared" si="28"/>
        <v>0</v>
      </c>
      <c r="H474" s="70">
        <f t="shared" si="26"/>
        <v>100</v>
      </c>
    </row>
    <row r="475" spans="1:8" x14ac:dyDescent="0.2">
      <c r="A475" s="167" t="s">
        <v>202</v>
      </c>
      <c r="B475" s="157" t="s">
        <v>324</v>
      </c>
      <c r="C475" s="174">
        <f>SUM(C476:C476)</f>
        <v>257175000</v>
      </c>
      <c r="D475" s="227">
        <f>SUM(D476:D476)</f>
        <v>257097500</v>
      </c>
      <c r="E475" s="228">
        <f>SUM(E476:E476)</f>
        <v>0</v>
      </c>
      <c r="F475" s="262">
        <f t="shared" si="27"/>
        <v>257097500</v>
      </c>
      <c r="G475" s="262">
        <f t="shared" si="28"/>
        <v>77500</v>
      </c>
      <c r="H475" s="263">
        <f t="shared" si="26"/>
        <v>99.96986487800136</v>
      </c>
    </row>
    <row r="476" spans="1:8" ht="13.5" thickBot="1" x14ac:dyDescent="0.25">
      <c r="A476" s="124"/>
      <c r="B476" s="125" t="s">
        <v>374</v>
      </c>
      <c r="C476" s="253">
        <v>257175000</v>
      </c>
      <c r="D476" s="260">
        <v>257097500</v>
      </c>
      <c r="E476" s="261"/>
      <c r="F476" s="69">
        <f t="shared" si="27"/>
        <v>257097500</v>
      </c>
      <c r="G476" s="69">
        <f t="shared" si="28"/>
        <v>77500</v>
      </c>
      <c r="H476" s="70">
        <f t="shared" si="26"/>
        <v>99.96986487800136</v>
      </c>
    </row>
    <row r="477" spans="1:8" ht="13.5" thickBot="1" x14ac:dyDescent="0.25">
      <c r="A477" s="252" t="s">
        <v>301</v>
      </c>
      <c r="B477" s="221" t="s">
        <v>375</v>
      </c>
      <c r="C477" s="249">
        <f>C478+C480+C482+C489</f>
        <v>26750000</v>
      </c>
      <c r="D477" s="250">
        <f>D478+D480+D482+D489</f>
        <v>26711000</v>
      </c>
      <c r="E477" s="251">
        <f>E478+E480+E482+E489</f>
        <v>0</v>
      </c>
      <c r="F477" s="222">
        <f t="shared" si="27"/>
        <v>26711000</v>
      </c>
      <c r="G477" s="223">
        <f t="shared" si="28"/>
        <v>39000</v>
      </c>
      <c r="H477" s="224">
        <f t="shared" si="26"/>
        <v>99.854205607476629</v>
      </c>
    </row>
    <row r="478" spans="1:8" x14ac:dyDescent="0.2">
      <c r="A478" s="234" t="s">
        <v>185</v>
      </c>
      <c r="B478" s="235" t="s">
        <v>220</v>
      </c>
      <c r="C478" s="181">
        <f>SUM(C479:C479)</f>
        <v>700000</v>
      </c>
      <c r="D478" s="231">
        <f>SUM(D479:D479)</f>
        <v>700000</v>
      </c>
      <c r="E478" s="232">
        <f>SUM(E479:E479)</f>
        <v>0</v>
      </c>
      <c r="F478" s="85">
        <f t="shared" si="27"/>
        <v>700000</v>
      </c>
      <c r="G478" s="85">
        <f t="shared" si="28"/>
        <v>0</v>
      </c>
      <c r="H478" s="86">
        <f t="shared" si="26"/>
        <v>100</v>
      </c>
    </row>
    <row r="479" spans="1:8" x14ac:dyDescent="0.2">
      <c r="A479" s="124"/>
      <c r="B479" s="125" t="s">
        <v>376</v>
      </c>
      <c r="C479" s="253">
        <v>700000</v>
      </c>
      <c r="D479" s="260">
        <v>700000</v>
      </c>
      <c r="E479" s="264"/>
      <c r="F479" s="69">
        <f t="shared" si="27"/>
        <v>700000</v>
      </c>
      <c r="G479" s="69">
        <f t="shared" si="28"/>
        <v>0</v>
      </c>
      <c r="H479" s="70">
        <f t="shared" si="26"/>
        <v>100</v>
      </c>
    </row>
    <row r="480" spans="1:8" x14ac:dyDescent="0.2">
      <c r="A480" s="167" t="s">
        <v>317</v>
      </c>
      <c r="B480" s="157" t="s">
        <v>318</v>
      </c>
      <c r="C480" s="174">
        <f>C481</f>
        <v>4050000</v>
      </c>
      <c r="D480" s="227">
        <f>D481</f>
        <v>4050000</v>
      </c>
      <c r="E480" s="228">
        <f>E481</f>
        <v>0</v>
      </c>
      <c r="F480" s="85">
        <f t="shared" si="27"/>
        <v>4050000</v>
      </c>
      <c r="G480" s="85">
        <f t="shared" si="28"/>
        <v>0</v>
      </c>
      <c r="H480" s="86">
        <f t="shared" si="26"/>
        <v>100</v>
      </c>
    </row>
    <row r="481" spans="1:8" x14ac:dyDescent="0.2">
      <c r="A481" s="124"/>
      <c r="B481" s="125" t="s">
        <v>377</v>
      </c>
      <c r="C481" s="253">
        <v>4050000</v>
      </c>
      <c r="D481" s="260">
        <v>4050000</v>
      </c>
      <c r="E481" s="264"/>
      <c r="F481" s="69">
        <f t="shared" si="27"/>
        <v>4050000</v>
      </c>
      <c r="G481" s="69">
        <f t="shared" si="28"/>
        <v>0</v>
      </c>
      <c r="H481" s="70">
        <f t="shared" si="26"/>
        <v>100</v>
      </c>
    </row>
    <row r="482" spans="1:8" x14ac:dyDescent="0.2">
      <c r="A482" s="167" t="s">
        <v>265</v>
      </c>
      <c r="B482" s="157" t="s">
        <v>246</v>
      </c>
      <c r="C482" s="174">
        <f>SUM(C483:C488)</f>
        <v>6000000</v>
      </c>
      <c r="D482" s="227">
        <f>SUM(D483:D488)</f>
        <v>6000000</v>
      </c>
      <c r="E482" s="228">
        <f>SUM(E483:E488)</f>
        <v>0</v>
      </c>
      <c r="F482" s="85">
        <f t="shared" si="27"/>
        <v>6000000</v>
      </c>
      <c r="G482" s="85">
        <f t="shared" si="28"/>
        <v>0</v>
      </c>
      <c r="H482" s="86">
        <f t="shared" si="26"/>
        <v>100</v>
      </c>
    </row>
    <row r="483" spans="1:8" x14ac:dyDescent="0.2">
      <c r="A483" s="124"/>
      <c r="B483" s="125" t="s">
        <v>370</v>
      </c>
      <c r="C483" s="88">
        <v>1000000</v>
      </c>
      <c r="D483" s="260">
        <v>1000000</v>
      </c>
      <c r="E483" s="261"/>
      <c r="F483" s="69">
        <f t="shared" si="27"/>
        <v>1000000</v>
      </c>
      <c r="G483" s="69">
        <f t="shared" si="28"/>
        <v>0</v>
      </c>
      <c r="H483" s="70">
        <f t="shared" si="26"/>
        <v>100</v>
      </c>
    </row>
    <row r="484" spans="1:8" x14ac:dyDescent="0.2">
      <c r="A484" s="124"/>
      <c r="B484" s="125" t="s">
        <v>378</v>
      </c>
      <c r="C484" s="88">
        <v>1000000</v>
      </c>
      <c r="D484" s="260">
        <v>1000000</v>
      </c>
      <c r="E484" s="261"/>
      <c r="F484" s="69">
        <f t="shared" si="27"/>
        <v>1000000</v>
      </c>
      <c r="G484" s="69">
        <f t="shared" si="28"/>
        <v>0</v>
      </c>
      <c r="H484" s="70">
        <f t="shared" si="26"/>
        <v>100</v>
      </c>
    </row>
    <row r="485" spans="1:8" x14ac:dyDescent="0.2">
      <c r="A485" s="124"/>
      <c r="B485" s="125" t="s">
        <v>353</v>
      </c>
      <c r="C485" s="88">
        <v>1000000</v>
      </c>
      <c r="D485" s="260">
        <v>1000000</v>
      </c>
      <c r="E485" s="261"/>
      <c r="F485" s="69">
        <f t="shared" si="27"/>
        <v>1000000</v>
      </c>
      <c r="G485" s="69">
        <f t="shared" si="28"/>
        <v>0</v>
      </c>
      <c r="H485" s="70">
        <f t="shared" si="26"/>
        <v>100</v>
      </c>
    </row>
    <row r="486" spans="1:8" x14ac:dyDescent="0.2">
      <c r="A486" s="124"/>
      <c r="B486" s="125" t="s">
        <v>379</v>
      </c>
      <c r="C486" s="88">
        <v>1000000</v>
      </c>
      <c r="D486" s="260">
        <v>1000000</v>
      </c>
      <c r="E486" s="261"/>
      <c r="F486" s="69">
        <f t="shared" si="27"/>
        <v>1000000</v>
      </c>
      <c r="G486" s="69">
        <f t="shared" si="28"/>
        <v>0</v>
      </c>
      <c r="H486" s="70">
        <f t="shared" si="26"/>
        <v>100</v>
      </c>
    </row>
    <row r="487" spans="1:8" s="87" customFormat="1" x14ac:dyDescent="0.2">
      <c r="A487" s="124"/>
      <c r="B487" s="125" t="s">
        <v>380</v>
      </c>
      <c r="C487" s="88">
        <v>1000000</v>
      </c>
      <c r="D487" s="260">
        <v>1000000</v>
      </c>
      <c r="E487" s="261"/>
      <c r="F487" s="69">
        <f t="shared" si="27"/>
        <v>1000000</v>
      </c>
      <c r="G487" s="69">
        <f t="shared" si="28"/>
        <v>0</v>
      </c>
      <c r="H487" s="70">
        <f t="shared" si="26"/>
        <v>100</v>
      </c>
    </row>
    <row r="488" spans="1:8" s="87" customFormat="1" x14ac:dyDescent="0.2">
      <c r="A488" s="124"/>
      <c r="B488" s="125" t="s">
        <v>381</v>
      </c>
      <c r="C488" s="88">
        <v>1000000</v>
      </c>
      <c r="D488" s="260">
        <v>1000000</v>
      </c>
      <c r="E488" s="261"/>
      <c r="F488" s="69">
        <f t="shared" si="27"/>
        <v>1000000</v>
      </c>
      <c r="G488" s="69">
        <f t="shared" si="28"/>
        <v>0</v>
      </c>
      <c r="H488" s="70">
        <f t="shared" si="26"/>
        <v>100</v>
      </c>
    </row>
    <row r="489" spans="1:8" x14ac:dyDescent="0.2">
      <c r="A489" s="167" t="s">
        <v>202</v>
      </c>
      <c r="B489" s="157" t="s">
        <v>324</v>
      </c>
      <c r="C489" s="174">
        <f>SUM(C490:C490)</f>
        <v>16000000</v>
      </c>
      <c r="D489" s="227">
        <f>SUM(D490:D490)</f>
        <v>15961000</v>
      </c>
      <c r="E489" s="228">
        <f>SUM(E490:E490)</f>
        <v>0</v>
      </c>
      <c r="F489" s="85">
        <f t="shared" si="27"/>
        <v>15961000</v>
      </c>
      <c r="G489" s="85">
        <f t="shared" si="28"/>
        <v>39000</v>
      </c>
      <c r="H489" s="86">
        <f t="shared" si="26"/>
        <v>99.756250000000009</v>
      </c>
    </row>
    <row r="490" spans="1:8" ht="13.5" thickBot="1" x14ac:dyDescent="0.25">
      <c r="A490" s="219"/>
      <c r="B490" s="188" t="s">
        <v>382</v>
      </c>
      <c r="C490" s="88">
        <v>16000000</v>
      </c>
      <c r="D490" s="265">
        <v>15961000</v>
      </c>
      <c r="E490" s="266"/>
      <c r="F490" s="77">
        <f t="shared" si="27"/>
        <v>15961000</v>
      </c>
      <c r="G490" s="77">
        <f t="shared" si="28"/>
        <v>39000</v>
      </c>
      <c r="H490" s="78">
        <f t="shared" si="26"/>
        <v>99.756250000000009</v>
      </c>
    </row>
    <row r="491" spans="1:8" ht="13.5" thickBot="1" x14ac:dyDescent="0.25">
      <c r="A491" s="252" t="s">
        <v>303</v>
      </c>
      <c r="B491" s="221" t="s">
        <v>383</v>
      </c>
      <c r="C491" s="249">
        <f>C492+C494+C496+C504</f>
        <v>17584000</v>
      </c>
      <c r="D491" s="250">
        <f>D492+D494+D496+D504</f>
        <v>17554000</v>
      </c>
      <c r="E491" s="251">
        <f>E492+E494+E496+E504</f>
        <v>0</v>
      </c>
      <c r="F491" s="222">
        <f t="shared" si="27"/>
        <v>17554000</v>
      </c>
      <c r="G491" s="223">
        <f t="shared" si="28"/>
        <v>30000</v>
      </c>
      <c r="H491" s="223">
        <f t="shared" si="26"/>
        <v>99.829390354868067</v>
      </c>
    </row>
    <row r="492" spans="1:8" x14ac:dyDescent="0.2">
      <c r="A492" s="210" t="s">
        <v>185</v>
      </c>
      <c r="B492" s="211" t="s">
        <v>220</v>
      </c>
      <c r="C492" s="181">
        <f>SUM(C493:C493)</f>
        <v>884000</v>
      </c>
      <c r="D492" s="231">
        <f>SUM(D493:D493)</f>
        <v>884000</v>
      </c>
      <c r="E492" s="232">
        <f>SUM(E493:E493)</f>
        <v>0</v>
      </c>
      <c r="F492" s="85">
        <f t="shared" si="27"/>
        <v>884000</v>
      </c>
      <c r="G492" s="85">
        <f t="shared" si="28"/>
        <v>0</v>
      </c>
      <c r="H492" s="86">
        <f t="shared" si="26"/>
        <v>100</v>
      </c>
    </row>
    <row r="493" spans="1:8" s="87" customFormat="1" x14ac:dyDescent="0.2">
      <c r="A493" s="124"/>
      <c r="B493" s="125" t="s">
        <v>384</v>
      </c>
      <c r="C493" s="88">
        <v>884000</v>
      </c>
      <c r="D493" s="260">
        <v>884000</v>
      </c>
      <c r="E493" s="260"/>
      <c r="F493" s="69">
        <f t="shared" si="27"/>
        <v>884000</v>
      </c>
      <c r="G493" s="69">
        <f t="shared" si="28"/>
        <v>0</v>
      </c>
      <c r="H493" s="70">
        <f t="shared" si="26"/>
        <v>100</v>
      </c>
    </row>
    <row r="494" spans="1:8" x14ac:dyDescent="0.2">
      <c r="A494" s="167" t="s">
        <v>317</v>
      </c>
      <c r="B494" s="157" t="s">
        <v>318</v>
      </c>
      <c r="C494" s="174">
        <f>C495</f>
        <v>2550000</v>
      </c>
      <c r="D494" s="227">
        <f>D495</f>
        <v>2550000</v>
      </c>
      <c r="E494" s="228">
        <f>E495</f>
        <v>0</v>
      </c>
      <c r="F494" s="85">
        <f t="shared" si="27"/>
        <v>2550000</v>
      </c>
      <c r="G494" s="85">
        <f t="shared" si="28"/>
        <v>0</v>
      </c>
      <c r="H494" s="86">
        <f t="shared" si="26"/>
        <v>100</v>
      </c>
    </row>
    <row r="495" spans="1:8" x14ac:dyDescent="0.2">
      <c r="A495" s="124"/>
      <c r="B495" s="125" t="s">
        <v>385</v>
      </c>
      <c r="C495" s="88">
        <v>2550000</v>
      </c>
      <c r="D495" s="260">
        <v>2550000</v>
      </c>
      <c r="E495" s="264"/>
      <c r="F495" s="69">
        <f t="shared" si="27"/>
        <v>2550000</v>
      </c>
      <c r="G495" s="69">
        <f t="shared" si="28"/>
        <v>0</v>
      </c>
      <c r="H495" s="70">
        <f t="shared" si="26"/>
        <v>100</v>
      </c>
    </row>
    <row r="496" spans="1:8" x14ac:dyDescent="0.2">
      <c r="A496" s="167" t="s">
        <v>265</v>
      </c>
      <c r="B496" s="157" t="s">
        <v>246</v>
      </c>
      <c r="C496" s="174">
        <f>SUM(C497:C503)</f>
        <v>6500000</v>
      </c>
      <c r="D496" s="227">
        <f>SUM(D497:D503)</f>
        <v>6500000</v>
      </c>
      <c r="E496" s="228">
        <f>SUM(E497:E503)</f>
        <v>0</v>
      </c>
      <c r="F496" s="85">
        <f t="shared" si="27"/>
        <v>6500000</v>
      </c>
      <c r="G496" s="85">
        <f t="shared" si="28"/>
        <v>0</v>
      </c>
      <c r="H496" s="86">
        <f t="shared" si="26"/>
        <v>100</v>
      </c>
    </row>
    <row r="497" spans="1:8" x14ac:dyDescent="0.2">
      <c r="A497" s="124"/>
      <c r="B497" s="125" t="s">
        <v>370</v>
      </c>
      <c r="C497" s="88">
        <v>500000</v>
      </c>
      <c r="D497" s="260">
        <v>500000</v>
      </c>
      <c r="E497" s="261"/>
      <c r="F497" s="69">
        <f t="shared" si="27"/>
        <v>500000</v>
      </c>
      <c r="G497" s="69">
        <f t="shared" si="28"/>
        <v>0</v>
      </c>
      <c r="H497" s="70">
        <f t="shared" si="26"/>
        <v>100</v>
      </c>
    </row>
    <row r="498" spans="1:8" x14ac:dyDescent="0.2">
      <c r="A498" s="124"/>
      <c r="B498" s="125" t="s">
        <v>378</v>
      </c>
      <c r="C498" s="88">
        <v>1000000</v>
      </c>
      <c r="D498" s="260">
        <v>1000000</v>
      </c>
      <c r="E498" s="261"/>
      <c r="F498" s="69">
        <f t="shared" si="27"/>
        <v>1000000</v>
      </c>
      <c r="G498" s="69">
        <f t="shared" si="28"/>
        <v>0</v>
      </c>
      <c r="H498" s="70">
        <f t="shared" si="26"/>
        <v>100</v>
      </c>
    </row>
    <row r="499" spans="1:8" x14ac:dyDescent="0.2">
      <c r="A499" s="124"/>
      <c r="B499" s="125" t="s">
        <v>330</v>
      </c>
      <c r="C499" s="88">
        <v>1000000</v>
      </c>
      <c r="D499" s="260">
        <v>1000000</v>
      </c>
      <c r="E499" s="261"/>
      <c r="F499" s="69">
        <f t="shared" si="27"/>
        <v>1000000</v>
      </c>
      <c r="G499" s="69">
        <f t="shared" si="28"/>
        <v>0</v>
      </c>
      <c r="H499" s="70">
        <f t="shared" ref="H499:H558" si="29">(C499-G499)/C499*100</f>
        <v>100</v>
      </c>
    </row>
    <row r="500" spans="1:8" s="87" customFormat="1" x14ac:dyDescent="0.2">
      <c r="A500" s="124"/>
      <c r="B500" s="125" t="s">
        <v>386</v>
      </c>
      <c r="C500" s="88">
        <v>1000000</v>
      </c>
      <c r="D500" s="260">
        <v>1000000</v>
      </c>
      <c r="E500" s="261"/>
      <c r="F500" s="69">
        <f t="shared" si="27"/>
        <v>1000000</v>
      </c>
      <c r="G500" s="69">
        <f t="shared" si="28"/>
        <v>0</v>
      </c>
      <c r="H500" s="70">
        <f t="shared" si="29"/>
        <v>100</v>
      </c>
    </row>
    <row r="501" spans="1:8" x14ac:dyDescent="0.2">
      <c r="A501" s="124"/>
      <c r="B501" s="125" t="s">
        <v>372</v>
      </c>
      <c r="C501" s="88">
        <v>1000000</v>
      </c>
      <c r="D501" s="260">
        <v>1000000</v>
      </c>
      <c r="E501" s="261"/>
      <c r="F501" s="69">
        <f t="shared" si="27"/>
        <v>1000000</v>
      </c>
      <c r="G501" s="69">
        <f t="shared" si="28"/>
        <v>0</v>
      </c>
      <c r="H501" s="70">
        <f t="shared" si="29"/>
        <v>100</v>
      </c>
    </row>
    <row r="502" spans="1:8" x14ac:dyDescent="0.2">
      <c r="A502" s="124"/>
      <c r="B502" s="125" t="s">
        <v>360</v>
      </c>
      <c r="C502" s="88">
        <v>1000000</v>
      </c>
      <c r="D502" s="260">
        <v>1000000</v>
      </c>
      <c r="E502" s="264"/>
      <c r="F502" s="69">
        <f t="shared" si="27"/>
        <v>1000000</v>
      </c>
      <c r="G502" s="69">
        <f t="shared" si="28"/>
        <v>0</v>
      </c>
      <c r="H502" s="70">
        <f t="shared" si="29"/>
        <v>100</v>
      </c>
    </row>
    <row r="503" spans="1:8" x14ac:dyDescent="0.2">
      <c r="A503" s="124"/>
      <c r="B503" s="125" t="s">
        <v>333</v>
      </c>
      <c r="C503" s="88">
        <v>1000000</v>
      </c>
      <c r="D503" s="260">
        <v>1000000</v>
      </c>
      <c r="E503" s="261"/>
      <c r="F503" s="69">
        <f t="shared" si="27"/>
        <v>1000000</v>
      </c>
      <c r="G503" s="69">
        <f t="shared" si="28"/>
        <v>0</v>
      </c>
      <c r="H503" s="70">
        <f t="shared" si="29"/>
        <v>100</v>
      </c>
    </row>
    <row r="504" spans="1:8" x14ac:dyDescent="0.2">
      <c r="A504" s="167" t="s">
        <v>202</v>
      </c>
      <c r="B504" s="157" t="s">
        <v>324</v>
      </c>
      <c r="C504" s="174">
        <f>SUM(C505:C505)</f>
        <v>7650000</v>
      </c>
      <c r="D504" s="227">
        <f>SUM(D505:D505)</f>
        <v>7620000</v>
      </c>
      <c r="E504" s="228">
        <f>SUM(E505:E505)</f>
        <v>0</v>
      </c>
      <c r="F504" s="85">
        <f t="shared" si="27"/>
        <v>7620000</v>
      </c>
      <c r="G504" s="85">
        <f t="shared" si="28"/>
        <v>30000</v>
      </c>
      <c r="H504" s="86">
        <f t="shared" si="29"/>
        <v>99.607843137254903</v>
      </c>
    </row>
    <row r="505" spans="1:8" s="87" customFormat="1" ht="13.5" thickBot="1" x14ac:dyDescent="0.25">
      <c r="A505" s="219"/>
      <c r="B505" s="188" t="s">
        <v>387</v>
      </c>
      <c r="C505" s="88">
        <v>7650000</v>
      </c>
      <c r="D505" s="265">
        <v>7620000</v>
      </c>
      <c r="E505" s="267"/>
      <c r="F505" s="77">
        <f t="shared" si="27"/>
        <v>7620000</v>
      </c>
      <c r="G505" s="77">
        <f t="shared" si="28"/>
        <v>30000</v>
      </c>
      <c r="H505" s="78">
        <f t="shared" si="29"/>
        <v>99.607843137254903</v>
      </c>
    </row>
    <row r="506" spans="1:8" ht="13.5" thickBot="1" x14ac:dyDescent="0.25">
      <c r="A506" s="252" t="s">
        <v>306</v>
      </c>
      <c r="B506" s="221" t="s">
        <v>388</v>
      </c>
      <c r="C506" s="249">
        <f>C507+C510+C512+C520</f>
        <v>5744000</v>
      </c>
      <c r="D506" s="250">
        <f>D507+D510+D512+D520</f>
        <v>5519000</v>
      </c>
      <c r="E506" s="251">
        <f>E507+E510+E512+E520</f>
        <v>0</v>
      </c>
      <c r="F506" s="222">
        <f t="shared" si="27"/>
        <v>5519000</v>
      </c>
      <c r="G506" s="223">
        <f t="shared" si="28"/>
        <v>225000</v>
      </c>
      <c r="H506" s="224">
        <f t="shared" si="29"/>
        <v>96.082869080779943</v>
      </c>
    </row>
    <row r="507" spans="1:8" x14ac:dyDescent="0.2">
      <c r="A507" s="234" t="s">
        <v>185</v>
      </c>
      <c r="B507" s="235" t="s">
        <v>220</v>
      </c>
      <c r="C507" s="181">
        <f>SUM(C508:C509)</f>
        <v>114000</v>
      </c>
      <c r="D507" s="231">
        <f>SUM(D508:D509)</f>
        <v>114000</v>
      </c>
      <c r="E507" s="232">
        <f>SUM(E508:E509)</f>
        <v>0</v>
      </c>
      <c r="F507" s="85">
        <f t="shared" si="27"/>
        <v>114000</v>
      </c>
      <c r="G507" s="85">
        <f t="shared" si="28"/>
        <v>0</v>
      </c>
      <c r="H507" s="86">
        <f t="shared" si="29"/>
        <v>100</v>
      </c>
    </row>
    <row r="508" spans="1:8" x14ac:dyDescent="0.2">
      <c r="A508" s="203"/>
      <c r="B508" s="142" t="s">
        <v>389</v>
      </c>
      <c r="C508" s="88">
        <v>60000</v>
      </c>
      <c r="D508" s="260">
        <v>60000</v>
      </c>
      <c r="E508" s="260"/>
      <c r="F508" s="69">
        <f t="shared" si="27"/>
        <v>60000</v>
      </c>
      <c r="G508" s="69">
        <f t="shared" si="28"/>
        <v>0</v>
      </c>
      <c r="H508" s="70">
        <f t="shared" si="29"/>
        <v>100</v>
      </c>
    </row>
    <row r="509" spans="1:8" x14ac:dyDescent="0.2">
      <c r="A509" s="203"/>
      <c r="B509" s="142" t="s">
        <v>384</v>
      </c>
      <c r="C509" s="88">
        <v>54000</v>
      </c>
      <c r="D509" s="260">
        <v>54000</v>
      </c>
      <c r="E509" s="260"/>
      <c r="F509" s="69">
        <f t="shared" si="27"/>
        <v>54000</v>
      </c>
      <c r="G509" s="69">
        <f t="shared" si="28"/>
        <v>0</v>
      </c>
      <c r="H509" s="70">
        <f t="shared" si="29"/>
        <v>100</v>
      </c>
    </row>
    <row r="510" spans="1:8" x14ac:dyDescent="0.2">
      <c r="A510" s="151" t="s">
        <v>317</v>
      </c>
      <c r="B510" s="139" t="s">
        <v>318</v>
      </c>
      <c r="C510" s="174">
        <f>C511</f>
        <v>675000</v>
      </c>
      <c r="D510" s="227">
        <f>D511</f>
        <v>675000</v>
      </c>
      <c r="E510" s="228">
        <f>E511</f>
        <v>0</v>
      </c>
      <c r="F510" s="85">
        <f t="shared" si="27"/>
        <v>675000</v>
      </c>
      <c r="G510" s="85">
        <f t="shared" si="28"/>
        <v>0</v>
      </c>
      <c r="H510" s="86">
        <f t="shared" si="29"/>
        <v>100</v>
      </c>
    </row>
    <row r="511" spans="1:8" x14ac:dyDescent="0.2">
      <c r="A511" s="203"/>
      <c r="B511" s="142" t="s">
        <v>390</v>
      </c>
      <c r="C511" s="88">
        <v>675000</v>
      </c>
      <c r="D511" s="260">
        <v>675000</v>
      </c>
      <c r="E511" s="260"/>
      <c r="F511" s="69">
        <f t="shared" si="27"/>
        <v>675000</v>
      </c>
      <c r="G511" s="69">
        <f t="shared" si="28"/>
        <v>0</v>
      </c>
      <c r="H511" s="70">
        <f t="shared" si="29"/>
        <v>100</v>
      </c>
    </row>
    <row r="512" spans="1:8" x14ac:dyDescent="0.2">
      <c r="A512" s="151" t="s">
        <v>265</v>
      </c>
      <c r="B512" s="139" t="s">
        <v>246</v>
      </c>
      <c r="C512" s="174">
        <f>SUM(C513:C519)</f>
        <v>2750000</v>
      </c>
      <c r="D512" s="227">
        <f>SUM(D513:D519)</f>
        <v>2750000</v>
      </c>
      <c r="E512" s="228">
        <f>SUM(E513:E519)</f>
        <v>0</v>
      </c>
      <c r="F512" s="85">
        <f t="shared" si="27"/>
        <v>2750000</v>
      </c>
      <c r="G512" s="85">
        <f t="shared" si="28"/>
        <v>0</v>
      </c>
      <c r="H512" s="86">
        <f t="shared" si="29"/>
        <v>100</v>
      </c>
    </row>
    <row r="513" spans="1:8" x14ac:dyDescent="0.2">
      <c r="A513" s="203"/>
      <c r="B513" s="142" t="s">
        <v>391</v>
      </c>
      <c r="C513" s="88">
        <v>500000</v>
      </c>
      <c r="D513" s="88">
        <v>500000</v>
      </c>
      <c r="E513" s="88"/>
      <c r="F513" s="69">
        <f t="shared" si="27"/>
        <v>500000</v>
      </c>
      <c r="G513" s="69">
        <f t="shared" si="28"/>
        <v>0</v>
      </c>
      <c r="H513" s="70">
        <f t="shared" si="29"/>
        <v>100</v>
      </c>
    </row>
    <row r="514" spans="1:8" x14ac:dyDescent="0.2">
      <c r="A514" s="203"/>
      <c r="B514" s="142" t="s">
        <v>378</v>
      </c>
      <c r="C514" s="88">
        <v>500000</v>
      </c>
      <c r="D514" s="88">
        <v>500000</v>
      </c>
      <c r="E514" s="88"/>
      <c r="F514" s="69">
        <f t="shared" si="27"/>
        <v>500000</v>
      </c>
      <c r="G514" s="69">
        <f t="shared" si="28"/>
        <v>0</v>
      </c>
      <c r="H514" s="70">
        <f t="shared" si="29"/>
        <v>100</v>
      </c>
    </row>
    <row r="515" spans="1:8" x14ac:dyDescent="0.2">
      <c r="A515" s="203"/>
      <c r="B515" s="142" t="s">
        <v>392</v>
      </c>
      <c r="C515" s="88">
        <v>500000</v>
      </c>
      <c r="D515" s="88">
        <v>500000</v>
      </c>
      <c r="E515" s="88"/>
      <c r="F515" s="69">
        <f t="shared" si="27"/>
        <v>500000</v>
      </c>
      <c r="G515" s="69">
        <f t="shared" si="28"/>
        <v>0</v>
      </c>
      <c r="H515" s="70">
        <f t="shared" si="29"/>
        <v>100</v>
      </c>
    </row>
    <row r="516" spans="1:8" x14ac:dyDescent="0.2">
      <c r="A516" s="203"/>
      <c r="B516" s="142" t="s">
        <v>393</v>
      </c>
      <c r="C516" s="88">
        <v>500000</v>
      </c>
      <c r="D516" s="88">
        <v>500000</v>
      </c>
      <c r="E516" s="88"/>
      <c r="F516" s="69">
        <f t="shared" si="27"/>
        <v>500000</v>
      </c>
      <c r="G516" s="69">
        <f t="shared" si="28"/>
        <v>0</v>
      </c>
      <c r="H516" s="70">
        <f t="shared" si="29"/>
        <v>100</v>
      </c>
    </row>
    <row r="517" spans="1:8" x14ac:dyDescent="0.2">
      <c r="A517" s="203"/>
      <c r="B517" s="142" t="s">
        <v>394</v>
      </c>
      <c r="C517" s="88">
        <v>250000</v>
      </c>
      <c r="D517" s="88">
        <v>250000</v>
      </c>
      <c r="E517" s="88"/>
      <c r="F517" s="69">
        <f t="shared" si="27"/>
        <v>250000</v>
      </c>
      <c r="G517" s="69">
        <f t="shared" si="28"/>
        <v>0</v>
      </c>
      <c r="H517" s="70">
        <f t="shared" si="29"/>
        <v>100</v>
      </c>
    </row>
    <row r="518" spans="1:8" x14ac:dyDescent="0.2">
      <c r="A518" s="203"/>
      <c r="B518" s="142" t="s">
        <v>395</v>
      </c>
      <c r="C518" s="88">
        <v>250000</v>
      </c>
      <c r="D518" s="88">
        <v>250000</v>
      </c>
      <c r="E518" s="88"/>
      <c r="F518" s="69">
        <f t="shared" si="27"/>
        <v>250000</v>
      </c>
      <c r="G518" s="69">
        <f t="shared" si="28"/>
        <v>0</v>
      </c>
      <c r="H518" s="70">
        <f t="shared" si="29"/>
        <v>100</v>
      </c>
    </row>
    <row r="519" spans="1:8" x14ac:dyDescent="0.2">
      <c r="A519" s="203"/>
      <c r="B519" s="142" t="s">
        <v>361</v>
      </c>
      <c r="C519" s="88">
        <v>250000</v>
      </c>
      <c r="D519" s="88">
        <v>250000</v>
      </c>
      <c r="E519" s="88"/>
      <c r="F519" s="69">
        <f t="shared" si="27"/>
        <v>250000</v>
      </c>
      <c r="G519" s="69">
        <f t="shared" si="28"/>
        <v>0</v>
      </c>
      <c r="H519" s="70">
        <f t="shared" si="29"/>
        <v>100</v>
      </c>
    </row>
    <row r="520" spans="1:8" x14ac:dyDescent="0.2">
      <c r="A520" s="151" t="s">
        <v>202</v>
      </c>
      <c r="B520" s="139" t="s">
        <v>324</v>
      </c>
      <c r="C520" s="174">
        <f>SUM(C521:C523)</f>
        <v>2205000</v>
      </c>
      <c r="D520" s="227">
        <f>SUM(D521:D523)</f>
        <v>1980000</v>
      </c>
      <c r="E520" s="228">
        <f>SUM(E521:E523)</f>
        <v>0</v>
      </c>
      <c r="F520" s="85">
        <f t="shared" si="27"/>
        <v>1980000</v>
      </c>
      <c r="G520" s="85">
        <f t="shared" si="28"/>
        <v>225000</v>
      </c>
      <c r="H520" s="86">
        <f t="shared" si="29"/>
        <v>89.795918367346943</v>
      </c>
    </row>
    <row r="521" spans="1:8" x14ac:dyDescent="0.2">
      <c r="A521" s="203"/>
      <c r="B521" s="142" t="s">
        <v>396</v>
      </c>
      <c r="C521" s="88">
        <v>60000</v>
      </c>
      <c r="D521" s="260">
        <v>60000</v>
      </c>
      <c r="E521" s="260"/>
      <c r="F521" s="69">
        <f t="shared" si="27"/>
        <v>60000</v>
      </c>
      <c r="G521" s="69">
        <f t="shared" si="28"/>
        <v>0</v>
      </c>
      <c r="H521" s="70">
        <f t="shared" si="29"/>
        <v>100</v>
      </c>
    </row>
    <row r="522" spans="1:8" x14ac:dyDescent="0.2">
      <c r="A522" s="203"/>
      <c r="B522" s="142" t="s">
        <v>397</v>
      </c>
      <c r="C522" s="88">
        <v>120000</v>
      </c>
      <c r="D522" s="260">
        <v>120000</v>
      </c>
      <c r="E522" s="260"/>
      <c r="F522" s="69">
        <f t="shared" si="27"/>
        <v>120000</v>
      </c>
      <c r="G522" s="69">
        <f t="shared" si="28"/>
        <v>0</v>
      </c>
      <c r="H522" s="70">
        <f t="shared" si="29"/>
        <v>100</v>
      </c>
    </row>
    <row r="523" spans="1:8" ht="13.5" thickBot="1" x14ac:dyDescent="0.25">
      <c r="A523" s="236"/>
      <c r="B523" s="237" t="s">
        <v>387</v>
      </c>
      <c r="C523" s="88">
        <v>2025000</v>
      </c>
      <c r="D523" s="265">
        <v>1800000</v>
      </c>
      <c r="E523" s="265"/>
      <c r="F523" s="77">
        <f t="shared" si="27"/>
        <v>1800000</v>
      </c>
      <c r="G523" s="77">
        <f t="shared" si="28"/>
        <v>225000</v>
      </c>
      <c r="H523" s="78">
        <f t="shared" si="29"/>
        <v>88.888888888888886</v>
      </c>
    </row>
    <row r="524" spans="1:8" ht="13.5" thickBot="1" x14ac:dyDescent="0.25">
      <c r="A524" s="252" t="s">
        <v>311</v>
      </c>
      <c r="B524" s="221" t="s">
        <v>398</v>
      </c>
      <c r="C524" s="249">
        <f>C525+C527+C534</f>
        <v>59215000</v>
      </c>
      <c r="D524" s="250">
        <f>D525+D527+D534</f>
        <v>52560000</v>
      </c>
      <c r="E524" s="251">
        <f>E525+E527+E534</f>
        <v>0</v>
      </c>
      <c r="F524" s="222">
        <f t="shared" si="27"/>
        <v>52560000</v>
      </c>
      <c r="G524" s="223">
        <f t="shared" si="28"/>
        <v>6655000</v>
      </c>
      <c r="H524" s="224">
        <f t="shared" si="29"/>
        <v>88.761293591150888</v>
      </c>
    </row>
    <row r="525" spans="1:8" x14ac:dyDescent="0.2">
      <c r="A525" s="234" t="s">
        <v>317</v>
      </c>
      <c r="B525" s="235" t="s">
        <v>318</v>
      </c>
      <c r="C525" s="181">
        <f>SUM(C526:C526)</f>
        <v>12375000</v>
      </c>
      <c r="D525" s="231">
        <f>SUM(D526:D526)</f>
        <v>12375000</v>
      </c>
      <c r="E525" s="232">
        <f>SUM(E526:E526)</f>
        <v>0</v>
      </c>
      <c r="F525" s="85">
        <f t="shared" si="27"/>
        <v>12375000</v>
      </c>
      <c r="G525" s="85">
        <f t="shared" si="28"/>
        <v>0</v>
      </c>
      <c r="H525" s="86">
        <f t="shared" si="29"/>
        <v>100</v>
      </c>
    </row>
    <row r="526" spans="1:8" x14ac:dyDescent="0.2">
      <c r="A526" s="203"/>
      <c r="B526" s="142" t="s">
        <v>319</v>
      </c>
      <c r="C526" s="88">
        <v>12375000</v>
      </c>
      <c r="D526" s="260">
        <v>12375000</v>
      </c>
      <c r="E526" s="261"/>
      <c r="F526" s="69">
        <f t="shared" si="27"/>
        <v>12375000</v>
      </c>
      <c r="G526" s="69">
        <f t="shared" si="28"/>
        <v>0</v>
      </c>
      <c r="H526" s="70">
        <f t="shared" si="29"/>
        <v>100</v>
      </c>
    </row>
    <row r="527" spans="1:8" x14ac:dyDescent="0.2">
      <c r="A527" s="151" t="s">
        <v>265</v>
      </c>
      <c r="B527" s="139" t="s">
        <v>246</v>
      </c>
      <c r="C527" s="174">
        <f>SUM(C528:C533)</f>
        <v>22750000</v>
      </c>
      <c r="D527" s="227">
        <f>SUM(D528:D533)</f>
        <v>17400000</v>
      </c>
      <c r="E527" s="228">
        <f>SUM(E528:E533)</f>
        <v>0</v>
      </c>
      <c r="F527" s="85">
        <f>D527+E527</f>
        <v>17400000</v>
      </c>
      <c r="G527" s="85">
        <f t="shared" si="28"/>
        <v>5350000</v>
      </c>
      <c r="H527" s="86">
        <f t="shared" si="29"/>
        <v>76.483516483516482</v>
      </c>
    </row>
    <row r="528" spans="1:8" ht="25.5" x14ac:dyDescent="0.2">
      <c r="A528" s="203"/>
      <c r="B528" s="142" t="s">
        <v>340</v>
      </c>
      <c r="C528" s="253">
        <v>500000</v>
      </c>
      <c r="D528" s="260">
        <v>500000</v>
      </c>
      <c r="E528" s="261"/>
      <c r="F528" s="69">
        <f t="shared" si="27"/>
        <v>500000</v>
      </c>
      <c r="G528" s="69">
        <f t="shared" si="28"/>
        <v>0</v>
      </c>
      <c r="H528" s="70">
        <f t="shared" si="29"/>
        <v>100</v>
      </c>
    </row>
    <row r="529" spans="1:8" x14ac:dyDescent="0.2">
      <c r="A529" s="203"/>
      <c r="B529" s="142" t="s">
        <v>399</v>
      </c>
      <c r="C529" s="253">
        <v>2250000</v>
      </c>
      <c r="D529" s="260">
        <v>1400000</v>
      </c>
      <c r="E529" s="261"/>
      <c r="F529" s="69">
        <f t="shared" si="27"/>
        <v>1400000</v>
      </c>
      <c r="G529" s="69">
        <f t="shared" si="28"/>
        <v>850000</v>
      </c>
      <c r="H529" s="70">
        <f t="shared" si="29"/>
        <v>62.222222222222221</v>
      </c>
    </row>
    <row r="530" spans="1:8" x14ac:dyDescent="0.2">
      <c r="A530" s="203"/>
      <c r="B530" s="142" t="s">
        <v>400</v>
      </c>
      <c r="C530" s="253">
        <v>9000000</v>
      </c>
      <c r="D530" s="260">
        <v>7900000</v>
      </c>
      <c r="E530" s="261"/>
      <c r="F530" s="69">
        <f t="shared" si="27"/>
        <v>7900000</v>
      </c>
      <c r="G530" s="69">
        <f t="shared" si="28"/>
        <v>1100000</v>
      </c>
      <c r="H530" s="70">
        <f t="shared" si="29"/>
        <v>87.777777777777771</v>
      </c>
    </row>
    <row r="531" spans="1:8" x14ac:dyDescent="0.2">
      <c r="A531" s="203"/>
      <c r="B531" s="142" t="s">
        <v>401</v>
      </c>
      <c r="C531" s="253">
        <v>3000000</v>
      </c>
      <c r="D531" s="260">
        <v>3000000</v>
      </c>
      <c r="E531" s="261"/>
      <c r="F531" s="69">
        <f t="shared" si="27"/>
        <v>3000000</v>
      </c>
      <c r="G531" s="69">
        <f t="shared" si="28"/>
        <v>0</v>
      </c>
      <c r="H531" s="70">
        <f t="shared" si="29"/>
        <v>100</v>
      </c>
    </row>
    <row r="532" spans="1:8" x14ac:dyDescent="0.2">
      <c r="A532" s="203"/>
      <c r="B532" s="142" t="s">
        <v>348</v>
      </c>
      <c r="C532" s="253">
        <v>2000000</v>
      </c>
      <c r="D532" s="260">
        <v>1600000</v>
      </c>
      <c r="E532" s="261"/>
      <c r="F532" s="69">
        <f t="shared" si="27"/>
        <v>1600000</v>
      </c>
      <c r="G532" s="69">
        <f t="shared" si="28"/>
        <v>400000</v>
      </c>
      <c r="H532" s="70">
        <f t="shared" si="29"/>
        <v>80</v>
      </c>
    </row>
    <row r="533" spans="1:8" x14ac:dyDescent="0.2">
      <c r="A533" s="203"/>
      <c r="B533" s="142" t="s">
        <v>402</v>
      </c>
      <c r="C533" s="253">
        <v>6000000</v>
      </c>
      <c r="D533" s="260">
        <v>3000000</v>
      </c>
      <c r="E533" s="260"/>
      <c r="F533" s="69">
        <f t="shared" ref="F533:F596" si="30">D533+E533</f>
        <v>3000000</v>
      </c>
      <c r="G533" s="69">
        <f t="shared" ref="G533:G596" si="31">C533-F533</f>
        <v>3000000</v>
      </c>
      <c r="H533" s="70">
        <f t="shared" si="29"/>
        <v>50</v>
      </c>
    </row>
    <row r="534" spans="1:8" x14ac:dyDescent="0.2">
      <c r="A534" s="151" t="s">
        <v>202</v>
      </c>
      <c r="B534" s="139" t="s">
        <v>324</v>
      </c>
      <c r="C534" s="174">
        <f>SUM(C535:C538)</f>
        <v>24090000</v>
      </c>
      <c r="D534" s="227">
        <f>SUM(D535:D538)</f>
        <v>22785000</v>
      </c>
      <c r="E534" s="228">
        <f>SUM(E535:E538)</f>
        <v>0</v>
      </c>
      <c r="F534" s="85">
        <f t="shared" si="30"/>
        <v>22785000</v>
      </c>
      <c r="G534" s="85">
        <f t="shared" si="31"/>
        <v>1305000</v>
      </c>
      <c r="H534" s="86">
        <f t="shared" si="29"/>
        <v>94.582814445828149</v>
      </c>
    </row>
    <row r="535" spans="1:8" x14ac:dyDescent="0.2">
      <c r="A535" s="203"/>
      <c r="B535" s="142" t="s">
        <v>362</v>
      </c>
      <c r="C535" s="253">
        <v>19575000</v>
      </c>
      <c r="D535" s="260">
        <v>19110000</v>
      </c>
      <c r="E535" s="261"/>
      <c r="F535" s="69">
        <f t="shared" si="30"/>
        <v>19110000</v>
      </c>
      <c r="G535" s="69">
        <f t="shared" si="31"/>
        <v>465000</v>
      </c>
      <c r="H535" s="70">
        <f t="shared" si="29"/>
        <v>97.624521072796938</v>
      </c>
    </row>
    <row r="536" spans="1:8" x14ac:dyDescent="0.2">
      <c r="A536" s="203"/>
      <c r="B536" s="142" t="s">
        <v>343</v>
      </c>
      <c r="C536" s="253">
        <v>2325000</v>
      </c>
      <c r="D536" s="260">
        <v>2310000</v>
      </c>
      <c r="E536" s="261"/>
      <c r="F536" s="69">
        <f t="shared" si="30"/>
        <v>2310000</v>
      </c>
      <c r="G536" s="69">
        <f t="shared" si="31"/>
        <v>15000</v>
      </c>
      <c r="H536" s="70">
        <f t="shared" si="29"/>
        <v>99.354838709677423</v>
      </c>
    </row>
    <row r="537" spans="1:8" x14ac:dyDescent="0.2">
      <c r="A537" s="203"/>
      <c r="B537" s="142" t="s">
        <v>403</v>
      </c>
      <c r="C537" s="88">
        <v>750000</v>
      </c>
      <c r="D537" s="260">
        <v>465000</v>
      </c>
      <c r="E537" s="260"/>
      <c r="F537" s="69">
        <f t="shared" si="30"/>
        <v>465000</v>
      </c>
      <c r="G537" s="69">
        <f t="shared" si="31"/>
        <v>285000</v>
      </c>
      <c r="H537" s="70">
        <f t="shared" si="29"/>
        <v>62</v>
      </c>
    </row>
    <row r="538" spans="1:8" ht="13.5" thickBot="1" x14ac:dyDescent="0.25">
      <c r="A538" s="236"/>
      <c r="B538" s="237" t="s">
        <v>356</v>
      </c>
      <c r="C538" s="253">
        <v>1440000</v>
      </c>
      <c r="D538" s="265">
        <v>900000</v>
      </c>
      <c r="E538" s="265"/>
      <c r="F538" s="77">
        <f t="shared" si="30"/>
        <v>900000</v>
      </c>
      <c r="G538" s="77">
        <f t="shared" si="31"/>
        <v>540000</v>
      </c>
      <c r="H538" s="74">
        <f t="shared" si="29"/>
        <v>62.5</v>
      </c>
    </row>
    <row r="539" spans="1:8" ht="13.5" thickBot="1" x14ac:dyDescent="0.25">
      <c r="A539" s="268" t="s">
        <v>404</v>
      </c>
      <c r="B539" s="269" t="s">
        <v>405</v>
      </c>
      <c r="C539" s="270">
        <f>C540+C545+C552+C556+C563+C568+C573+C578+C585+C590+C595+C602+C609</f>
        <v>208925000</v>
      </c>
      <c r="D539" s="271">
        <f>D540+D545+D552+D556+D563+D568+D573+D578+D585+D590+D595+D602+D609</f>
        <v>208914000</v>
      </c>
      <c r="E539" s="272">
        <f>E540+E545+E552+E556+E563+E568+E573+E578+E585+E590+E595+E602+E609</f>
        <v>0</v>
      </c>
      <c r="F539" s="245">
        <f t="shared" si="30"/>
        <v>208914000</v>
      </c>
      <c r="G539" s="246">
        <f t="shared" si="31"/>
        <v>11000</v>
      </c>
      <c r="H539" s="247">
        <f t="shared" si="29"/>
        <v>99.994734952734234</v>
      </c>
    </row>
    <row r="540" spans="1:8" ht="13.5" thickBot="1" x14ac:dyDescent="0.25">
      <c r="A540" s="93" t="s">
        <v>406</v>
      </c>
      <c r="B540" s="221" t="s">
        <v>407</v>
      </c>
      <c r="C540" s="249">
        <f>C541</f>
        <v>34350000</v>
      </c>
      <c r="D540" s="250">
        <f>D541</f>
        <v>34350000</v>
      </c>
      <c r="E540" s="251">
        <f>E541</f>
        <v>0</v>
      </c>
      <c r="F540" s="81">
        <f t="shared" si="30"/>
        <v>34350000</v>
      </c>
      <c r="G540" s="116">
        <f t="shared" si="31"/>
        <v>0</v>
      </c>
      <c r="H540" s="150">
        <f t="shared" si="29"/>
        <v>100</v>
      </c>
    </row>
    <row r="541" spans="1:8" x14ac:dyDescent="0.2">
      <c r="A541" s="167" t="s">
        <v>185</v>
      </c>
      <c r="B541" s="157" t="s">
        <v>220</v>
      </c>
      <c r="C541" s="181">
        <f>SUM(C542:C544)</f>
        <v>34350000</v>
      </c>
      <c r="D541" s="231">
        <f>SUM(D542:D544)</f>
        <v>34350000</v>
      </c>
      <c r="E541" s="232">
        <f>SUM(E542:E544)</f>
        <v>0</v>
      </c>
      <c r="F541" s="85">
        <f t="shared" si="30"/>
        <v>34350000</v>
      </c>
      <c r="G541" s="85">
        <f t="shared" si="31"/>
        <v>0</v>
      </c>
      <c r="H541" s="86">
        <f t="shared" si="29"/>
        <v>100</v>
      </c>
    </row>
    <row r="542" spans="1:8" x14ac:dyDescent="0.2">
      <c r="A542" s="124"/>
      <c r="B542" s="125" t="s">
        <v>408</v>
      </c>
      <c r="C542" s="253">
        <v>14958000</v>
      </c>
      <c r="D542" s="260">
        <v>14958000</v>
      </c>
      <c r="E542" s="261"/>
      <c r="F542" s="69">
        <f t="shared" si="30"/>
        <v>14958000</v>
      </c>
      <c r="G542" s="69">
        <f t="shared" si="31"/>
        <v>0</v>
      </c>
      <c r="H542" s="70">
        <f t="shared" si="29"/>
        <v>100</v>
      </c>
    </row>
    <row r="543" spans="1:8" x14ac:dyDescent="0.2">
      <c r="A543" s="124"/>
      <c r="B543" s="125" t="s">
        <v>409</v>
      </c>
      <c r="C543" s="253">
        <v>8864000</v>
      </c>
      <c r="D543" s="260">
        <v>8864000</v>
      </c>
      <c r="E543" s="261"/>
      <c r="F543" s="69">
        <f t="shared" si="30"/>
        <v>8864000</v>
      </c>
      <c r="G543" s="69">
        <f t="shared" si="31"/>
        <v>0</v>
      </c>
      <c r="H543" s="70">
        <f t="shared" si="29"/>
        <v>100</v>
      </c>
    </row>
    <row r="544" spans="1:8" ht="13.5" thickBot="1" x14ac:dyDescent="0.25">
      <c r="A544" s="219"/>
      <c r="B544" s="188" t="s">
        <v>410</v>
      </c>
      <c r="C544" s="253">
        <v>10528000</v>
      </c>
      <c r="D544" s="265">
        <v>10528000</v>
      </c>
      <c r="E544" s="267"/>
      <c r="F544" s="77">
        <f t="shared" si="30"/>
        <v>10528000</v>
      </c>
      <c r="G544" s="77">
        <f t="shared" si="31"/>
        <v>0</v>
      </c>
      <c r="H544" s="70">
        <f t="shared" si="29"/>
        <v>100</v>
      </c>
    </row>
    <row r="545" spans="1:8" ht="13.5" thickBot="1" x14ac:dyDescent="0.25">
      <c r="A545" s="220" t="s">
        <v>411</v>
      </c>
      <c r="B545" s="221" t="s">
        <v>229</v>
      </c>
      <c r="C545" s="249">
        <f>C546</f>
        <v>17304000</v>
      </c>
      <c r="D545" s="250">
        <f>D546</f>
        <v>17304000</v>
      </c>
      <c r="E545" s="251">
        <f>E546</f>
        <v>0</v>
      </c>
      <c r="F545" s="222">
        <f t="shared" si="30"/>
        <v>17304000</v>
      </c>
      <c r="G545" s="223">
        <f t="shared" si="31"/>
        <v>0</v>
      </c>
      <c r="H545" s="224">
        <f t="shared" si="29"/>
        <v>100</v>
      </c>
    </row>
    <row r="546" spans="1:8" x14ac:dyDescent="0.2">
      <c r="A546" s="234" t="s">
        <v>185</v>
      </c>
      <c r="B546" s="235" t="s">
        <v>220</v>
      </c>
      <c r="C546" s="181">
        <f>SUM(C547:C551)</f>
        <v>17304000</v>
      </c>
      <c r="D546" s="231">
        <f>SUM(D547:D551)</f>
        <v>17304000</v>
      </c>
      <c r="E546" s="232">
        <f>SUM(E547:E551)</f>
        <v>0</v>
      </c>
      <c r="F546" s="85">
        <f t="shared" si="30"/>
        <v>17304000</v>
      </c>
      <c r="G546" s="85">
        <f t="shared" si="31"/>
        <v>0</v>
      </c>
      <c r="H546" s="86">
        <f t="shared" si="29"/>
        <v>100</v>
      </c>
    </row>
    <row r="547" spans="1:8" x14ac:dyDescent="0.2">
      <c r="A547" s="203"/>
      <c r="B547" s="142" t="s">
        <v>412</v>
      </c>
      <c r="C547" s="88">
        <v>540000</v>
      </c>
      <c r="D547" s="260">
        <v>540000</v>
      </c>
      <c r="E547" s="260"/>
      <c r="F547" s="69">
        <f t="shared" si="30"/>
        <v>540000</v>
      </c>
      <c r="G547" s="69">
        <f t="shared" si="31"/>
        <v>0</v>
      </c>
      <c r="H547" s="70">
        <f t="shared" si="29"/>
        <v>100</v>
      </c>
    </row>
    <row r="548" spans="1:8" x14ac:dyDescent="0.2">
      <c r="A548" s="203"/>
      <c r="B548" s="142" t="s">
        <v>413</v>
      </c>
      <c r="C548" s="88">
        <v>540000</v>
      </c>
      <c r="D548" s="260">
        <v>540000</v>
      </c>
      <c r="E548" s="260"/>
      <c r="F548" s="69">
        <f t="shared" si="30"/>
        <v>540000</v>
      </c>
      <c r="G548" s="69">
        <f t="shared" si="31"/>
        <v>0</v>
      </c>
      <c r="H548" s="70">
        <f t="shared" si="29"/>
        <v>100</v>
      </c>
    </row>
    <row r="549" spans="1:8" x14ac:dyDescent="0.2">
      <c r="A549" s="203"/>
      <c r="B549" s="125" t="s">
        <v>408</v>
      </c>
      <c r="C549" s="88">
        <v>9840000</v>
      </c>
      <c r="D549" s="260">
        <v>9840000</v>
      </c>
      <c r="E549" s="260"/>
      <c r="F549" s="69">
        <f t="shared" si="30"/>
        <v>9840000</v>
      </c>
      <c r="G549" s="69">
        <f t="shared" si="31"/>
        <v>0</v>
      </c>
      <c r="H549" s="70">
        <f t="shared" si="29"/>
        <v>100</v>
      </c>
    </row>
    <row r="550" spans="1:8" x14ac:dyDescent="0.2">
      <c r="A550" s="203"/>
      <c r="B550" s="125" t="s">
        <v>409</v>
      </c>
      <c r="C550" s="88">
        <v>4920000</v>
      </c>
      <c r="D550" s="260">
        <v>4920000</v>
      </c>
      <c r="E550" s="260"/>
      <c r="F550" s="69">
        <f t="shared" si="30"/>
        <v>4920000</v>
      </c>
      <c r="G550" s="69">
        <f t="shared" si="31"/>
        <v>0</v>
      </c>
      <c r="H550" s="70">
        <f t="shared" si="29"/>
        <v>100</v>
      </c>
    </row>
    <row r="551" spans="1:8" ht="13.5" thickBot="1" x14ac:dyDescent="0.25">
      <c r="A551" s="236"/>
      <c r="B551" s="237" t="s">
        <v>414</v>
      </c>
      <c r="C551" s="88">
        <v>1464000</v>
      </c>
      <c r="D551" s="265">
        <v>1464000</v>
      </c>
      <c r="E551" s="265"/>
      <c r="F551" s="77">
        <f t="shared" si="30"/>
        <v>1464000</v>
      </c>
      <c r="G551" s="77">
        <f t="shared" si="31"/>
        <v>0</v>
      </c>
      <c r="H551" s="78">
        <f t="shared" si="29"/>
        <v>100</v>
      </c>
    </row>
    <row r="552" spans="1:8" ht="13.5" thickBot="1" x14ac:dyDescent="0.25">
      <c r="A552" s="220" t="s">
        <v>415</v>
      </c>
      <c r="B552" s="221" t="s">
        <v>416</v>
      </c>
      <c r="C552" s="249">
        <f>C553</f>
        <v>8540000</v>
      </c>
      <c r="D552" s="250">
        <f>D553</f>
        <v>8539000</v>
      </c>
      <c r="E552" s="251">
        <f>E553</f>
        <v>0</v>
      </c>
      <c r="F552" s="222">
        <f t="shared" si="30"/>
        <v>8539000</v>
      </c>
      <c r="G552" s="223">
        <f t="shared" si="31"/>
        <v>1000</v>
      </c>
      <c r="H552" s="224">
        <f t="shared" si="29"/>
        <v>99.988290398126466</v>
      </c>
    </row>
    <row r="553" spans="1:8" x14ac:dyDescent="0.2">
      <c r="A553" s="234" t="s">
        <v>185</v>
      </c>
      <c r="B553" s="235" t="s">
        <v>220</v>
      </c>
      <c r="C553" s="181">
        <f>SUM(C554:C555)</f>
        <v>8540000</v>
      </c>
      <c r="D553" s="231">
        <f>SUM(D554:D555)</f>
        <v>8539000</v>
      </c>
      <c r="E553" s="232">
        <f>SUM(E554:E555)</f>
        <v>0</v>
      </c>
      <c r="F553" s="85">
        <f t="shared" si="30"/>
        <v>8539000</v>
      </c>
      <c r="G553" s="85">
        <f t="shared" si="31"/>
        <v>1000</v>
      </c>
      <c r="H553" s="86">
        <f t="shared" si="29"/>
        <v>99.988290398126466</v>
      </c>
    </row>
    <row r="554" spans="1:8" x14ac:dyDescent="0.2">
      <c r="A554" s="203"/>
      <c r="B554" s="125" t="s">
        <v>408</v>
      </c>
      <c r="C554" s="253">
        <v>6100000</v>
      </c>
      <c r="D554" s="260">
        <v>6099000</v>
      </c>
      <c r="E554" s="261"/>
      <c r="F554" s="69">
        <f t="shared" si="30"/>
        <v>6099000</v>
      </c>
      <c r="G554" s="69">
        <f t="shared" si="31"/>
        <v>1000</v>
      </c>
      <c r="H554" s="273">
        <f>(C554-G554)/C554*100</f>
        <v>99.983606557377044</v>
      </c>
    </row>
    <row r="555" spans="1:8" ht="13.5" thickBot="1" x14ac:dyDescent="0.25">
      <c r="A555" s="203"/>
      <c r="B555" s="125" t="s">
        <v>409</v>
      </c>
      <c r="C555" s="253">
        <v>2440000</v>
      </c>
      <c r="D555" s="260">
        <v>2440000</v>
      </c>
      <c r="E555" s="261"/>
      <c r="F555" s="69">
        <f t="shared" si="30"/>
        <v>2440000</v>
      </c>
      <c r="G555" s="69">
        <f t="shared" si="31"/>
        <v>0</v>
      </c>
      <c r="H555" s="70">
        <f t="shared" si="29"/>
        <v>100</v>
      </c>
    </row>
    <row r="556" spans="1:8" ht="13.5" thickBot="1" x14ac:dyDescent="0.25">
      <c r="A556" s="220" t="s">
        <v>417</v>
      </c>
      <c r="B556" s="221" t="s">
        <v>418</v>
      </c>
      <c r="C556" s="249">
        <f>C557</f>
        <v>21494000</v>
      </c>
      <c r="D556" s="250">
        <f>D557</f>
        <v>21494000</v>
      </c>
      <c r="E556" s="251">
        <f>E557</f>
        <v>0</v>
      </c>
      <c r="F556" s="222">
        <f t="shared" si="30"/>
        <v>21494000</v>
      </c>
      <c r="G556" s="223">
        <f t="shared" si="31"/>
        <v>0</v>
      </c>
      <c r="H556" s="224">
        <f t="shared" si="29"/>
        <v>100</v>
      </c>
    </row>
    <row r="557" spans="1:8" x14ac:dyDescent="0.2">
      <c r="A557" s="234" t="s">
        <v>185</v>
      </c>
      <c r="B557" s="235" t="s">
        <v>220</v>
      </c>
      <c r="C557" s="181">
        <f>SUM(C558:C562)</f>
        <v>21494000</v>
      </c>
      <c r="D557" s="231">
        <f>SUM(D558:D562)</f>
        <v>21494000</v>
      </c>
      <c r="E557" s="232">
        <f>SUM(E558:E562)</f>
        <v>0</v>
      </c>
      <c r="F557" s="85">
        <f t="shared" si="30"/>
        <v>21494000</v>
      </c>
      <c r="G557" s="85">
        <f t="shared" si="31"/>
        <v>0</v>
      </c>
      <c r="H557" s="86">
        <f t="shared" si="29"/>
        <v>100</v>
      </c>
    </row>
    <row r="558" spans="1:8" x14ac:dyDescent="0.2">
      <c r="A558" s="203"/>
      <c r="B558" s="142" t="s">
        <v>419</v>
      </c>
      <c r="C558" s="253">
        <v>5040000</v>
      </c>
      <c r="D558" s="260">
        <v>5040000</v>
      </c>
      <c r="E558" s="261"/>
      <c r="F558" s="69">
        <f t="shared" si="30"/>
        <v>5040000</v>
      </c>
      <c r="G558" s="69">
        <f>C558-F558</f>
        <v>0</v>
      </c>
      <c r="H558" s="70">
        <f t="shared" si="29"/>
        <v>100</v>
      </c>
    </row>
    <row r="559" spans="1:8" x14ac:dyDescent="0.2">
      <c r="A559" s="203"/>
      <c r="B559" s="125" t="s">
        <v>420</v>
      </c>
      <c r="C559" s="253">
        <v>5040000</v>
      </c>
      <c r="D559" s="274">
        <v>5040000</v>
      </c>
      <c r="E559" s="261"/>
      <c r="F559" s="69">
        <f t="shared" si="30"/>
        <v>5040000</v>
      </c>
      <c r="G559" s="275">
        <f>C559-F559</f>
        <v>0</v>
      </c>
      <c r="H559" s="273">
        <f>(C559-G559)/C559*100</f>
        <v>100</v>
      </c>
    </row>
    <row r="560" spans="1:8" x14ac:dyDescent="0.2">
      <c r="A560" s="236"/>
      <c r="B560" s="188" t="s">
        <v>421</v>
      </c>
      <c r="C560" s="276">
        <v>5040000</v>
      </c>
      <c r="D560" s="260">
        <v>5040000</v>
      </c>
      <c r="E560" s="261"/>
      <c r="F560" s="69">
        <f t="shared" si="30"/>
        <v>5040000</v>
      </c>
      <c r="G560" s="69">
        <f>C560-F560</f>
        <v>0</v>
      </c>
      <c r="H560" s="273">
        <f>(C560-G560)/C560*100</f>
        <v>100</v>
      </c>
    </row>
    <row r="561" spans="1:8" x14ac:dyDescent="0.2">
      <c r="A561" s="203"/>
      <c r="B561" s="125" t="s">
        <v>409</v>
      </c>
      <c r="C561" s="253">
        <v>4896000</v>
      </c>
      <c r="D561" s="260">
        <v>4896000</v>
      </c>
      <c r="E561" s="261"/>
      <c r="F561" s="69">
        <f t="shared" si="30"/>
        <v>4896000</v>
      </c>
      <c r="G561" s="73">
        <f>C561-F561</f>
        <v>0</v>
      </c>
      <c r="H561" s="277">
        <f>(C561-G561)/C561*100</f>
        <v>100</v>
      </c>
    </row>
    <row r="562" spans="1:8" ht="13.5" thickBot="1" x14ac:dyDescent="0.25">
      <c r="A562" s="278"/>
      <c r="B562" s="279" t="s">
        <v>422</v>
      </c>
      <c r="C562" s="280">
        <v>1478000</v>
      </c>
      <c r="D562" s="260">
        <v>1478000</v>
      </c>
      <c r="E562" s="281"/>
      <c r="F562" s="69">
        <f t="shared" si="30"/>
        <v>1478000</v>
      </c>
      <c r="G562" s="282">
        <f>C562-F562</f>
        <v>0</v>
      </c>
      <c r="H562" s="277">
        <f>(C562-G562)/C562*100</f>
        <v>100</v>
      </c>
    </row>
    <row r="563" spans="1:8" ht="13.5" thickBot="1" x14ac:dyDescent="0.25">
      <c r="A563" s="220" t="s">
        <v>423</v>
      </c>
      <c r="B563" s="221" t="s">
        <v>424</v>
      </c>
      <c r="C563" s="249">
        <f>C564</f>
        <v>17092000</v>
      </c>
      <c r="D563" s="250">
        <f>D564</f>
        <v>17092000</v>
      </c>
      <c r="E563" s="251">
        <f>E564</f>
        <v>0</v>
      </c>
      <c r="F563" s="222">
        <f t="shared" si="30"/>
        <v>17092000</v>
      </c>
      <c r="G563" s="223">
        <f t="shared" si="31"/>
        <v>0</v>
      </c>
      <c r="H563" s="283">
        <f t="shared" ref="H563:H611" si="32">(C563-G563)/C563*100</f>
        <v>100</v>
      </c>
    </row>
    <row r="564" spans="1:8" x14ac:dyDescent="0.2">
      <c r="A564" s="234" t="s">
        <v>185</v>
      </c>
      <c r="B564" s="235" t="s">
        <v>220</v>
      </c>
      <c r="C564" s="181">
        <f>SUM(C565:C567)</f>
        <v>17092000</v>
      </c>
      <c r="D564" s="231">
        <f>SUM(D565:D567)</f>
        <v>17092000</v>
      </c>
      <c r="E564" s="232">
        <f>SUM(E565:E567)</f>
        <v>0</v>
      </c>
      <c r="F564" s="85">
        <f t="shared" si="30"/>
        <v>17092000</v>
      </c>
      <c r="G564" s="85">
        <f t="shared" si="31"/>
        <v>0</v>
      </c>
      <c r="H564" s="86">
        <f t="shared" si="32"/>
        <v>100</v>
      </c>
    </row>
    <row r="565" spans="1:8" x14ac:dyDescent="0.2">
      <c r="A565" s="203"/>
      <c r="B565" s="125" t="s">
        <v>408</v>
      </c>
      <c r="C565" s="88">
        <v>12320000</v>
      </c>
      <c r="D565" s="260">
        <v>12320000</v>
      </c>
      <c r="E565" s="260"/>
      <c r="F565" s="69">
        <f t="shared" si="30"/>
        <v>12320000</v>
      </c>
      <c r="G565" s="69">
        <f t="shared" si="31"/>
        <v>0</v>
      </c>
      <c r="H565" s="70">
        <f t="shared" si="32"/>
        <v>100</v>
      </c>
    </row>
    <row r="566" spans="1:8" x14ac:dyDescent="0.2">
      <c r="A566" s="203"/>
      <c r="B566" s="125" t="s">
        <v>409</v>
      </c>
      <c r="C566" s="88">
        <v>3520000</v>
      </c>
      <c r="D566" s="260">
        <v>3520000</v>
      </c>
      <c r="E566" s="260"/>
      <c r="F566" s="69">
        <f t="shared" si="30"/>
        <v>3520000</v>
      </c>
      <c r="G566" s="69">
        <f t="shared" si="31"/>
        <v>0</v>
      </c>
      <c r="H566" s="70">
        <f t="shared" si="32"/>
        <v>100</v>
      </c>
    </row>
    <row r="567" spans="1:8" ht="13.5" thickBot="1" x14ac:dyDescent="0.25">
      <c r="A567" s="236"/>
      <c r="B567" s="237" t="s">
        <v>425</v>
      </c>
      <c r="C567" s="253">
        <v>1252000</v>
      </c>
      <c r="D567" s="265">
        <v>1252000</v>
      </c>
      <c r="E567" s="265"/>
      <c r="F567" s="77">
        <f t="shared" si="30"/>
        <v>1252000</v>
      </c>
      <c r="G567" s="77">
        <f t="shared" si="31"/>
        <v>0</v>
      </c>
      <c r="H567" s="78">
        <f t="shared" si="32"/>
        <v>100</v>
      </c>
    </row>
    <row r="568" spans="1:8" ht="13.5" thickBot="1" x14ac:dyDescent="0.25">
      <c r="A568" s="220" t="s">
        <v>426</v>
      </c>
      <c r="B568" s="221" t="s">
        <v>427</v>
      </c>
      <c r="C568" s="249">
        <f>C569</f>
        <v>26937000</v>
      </c>
      <c r="D568" s="250">
        <f>D569</f>
        <v>26937000</v>
      </c>
      <c r="E568" s="251">
        <f>E569</f>
        <v>0</v>
      </c>
      <c r="F568" s="222">
        <f t="shared" si="30"/>
        <v>26937000</v>
      </c>
      <c r="G568" s="223">
        <f t="shared" si="31"/>
        <v>0</v>
      </c>
      <c r="H568" s="224">
        <f t="shared" si="32"/>
        <v>100</v>
      </c>
    </row>
    <row r="569" spans="1:8" x14ac:dyDescent="0.2">
      <c r="A569" s="210" t="s">
        <v>185</v>
      </c>
      <c r="B569" s="211" t="s">
        <v>220</v>
      </c>
      <c r="C569" s="181">
        <f>SUM(C570:C572)</f>
        <v>26937000</v>
      </c>
      <c r="D569" s="231">
        <f>SUM(D570:D572)</f>
        <v>26937000</v>
      </c>
      <c r="E569" s="232">
        <f>SUM(E570:E572)</f>
        <v>0</v>
      </c>
      <c r="F569" s="85">
        <f t="shared" si="30"/>
        <v>26937000</v>
      </c>
      <c r="G569" s="85">
        <f t="shared" si="31"/>
        <v>0</v>
      </c>
      <c r="H569" s="86">
        <f t="shared" si="32"/>
        <v>100</v>
      </c>
    </row>
    <row r="570" spans="1:8" x14ac:dyDescent="0.2">
      <c r="A570" s="124"/>
      <c r="B570" s="125" t="s">
        <v>408</v>
      </c>
      <c r="C570" s="253">
        <v>18540000</v>
      </c>
      <c r="D570" s="260">
        <v>18540000</v>
      </c>
      <c r="E570" s="260"/>
      <c r="F570" s="69">
        <f t="shared" si="30"/>
        <v>18540000</v>
      </c>
      <c r="G570" s="69">
        <f t="shared" si="31"/>
        <v>0</v>
      </c>
      <c r="H570" s="70">
        <f t="shared" si="32"/>
        <v>100</v>
      </c>
    </row>
    <row r="571" spans="1:8" x14ac:dyDescent="0.2">
      <c r="A571" s="124"/>
      <c r="B571" s="125" t="s">
        <v>409</v>
      </c>
      <c r="C571" s="88">
        <v>6180000</v>
      </c>
      <c r="D571" s="260">
        <v>6180000</v>
      </c>
      <c r="E571" s="260"/>
      <c r="F571" s="69">
        <f t="shared" si="30"/>
        <v>6180000</v>
      </c>
      <c r="G571" s="69">
        <f t="shared" si="31"/>
        <v>0</v>
      </c>
      <c r="H571" s="70">
        <f t="shared" si="32"/>
        <v>100</v>
      </c>
    </row>
    <row r="572" spans="1:8" ht="13.5" thickBot="1" x14ac:dyDescent="0.25">
      <c r="A572" s="219"/>
      <c r="B572" s="188" t="s">
        <v>414</v>
      </c>
      <c r="C572" s="253">
        <v>2217000</v>
      </c>
      <c r="D572" s="265">
        <v>2217000</v>
      </c>
      <c r="E572" s="265"/>
      <c r="F572" s="77">
        <f t="shared" si="30"/>
        <v>2217000</v>
      </c>
      <c r="G572" s="77">
        <f t="shared" si="31"/>
        <v>0</v>
      </c>
      <c r="H572" s="78">
        <f t="shared" si="32"/>
        <v>100</v>
      </c>
    </row>
    <row r="573" spans="1:8" ht="13.5" thickBot="1" x14ac:dyDescent="0.25">
      <c r="A573" s="220" t="s">
        <v>428</v>
      </c>
      <c r="B573" s="221" t="s">
        <v>236</v>
      </c>
      <c r="C573" s="249">
        <f>C574</f>
        <v>14598000</v>
      </c>
      <c r="D573" s="250">
        <f>D574</f>
        <v>14598000</v>
      </c>
      <c r="E573" s="251">
        <f>E574</f>
        <v>0</v>
      </c>
      <c r="F573" s="222">
        <f t="shared" si="30"/>
        <v>14598000</v>
      </c>
      <c r="G573" s="223">
        <f t="shared" si="31"/>
        <v>0</v>
      </c>
      <c r="H573" s="224">
        <f t="shared" si="32"/>
        <v>100</v>
      </c>
    </row>
    <row r="574" spans="1:8" x14ac:dyDescent="0.2">
      <c r="A574" s="234" t="s">
        <v>185</v>
      </c>
      <c r="B574" s="235" t="s">
        <v>220</v>
      </c>
      <c r="C574" s="181">
        <f>SUM(C575:C577)</f>
        <v>14598000</v>
      </c>
      <c r="D574" s="231">
        <f>SUM(D575:D577)</f>
        <v>14598000</v>
      </c>
      <c r="E574" s="232">
        <f>SUM(E575:E577)</f>
        <v>0</v>
      </c>
      <c r="F574" s="85">
        <f t="shared" si="30"/>
        <v>14598000</v>
      </c>
      <c r="G574" s="85">
        <f t="shared" si="31"/>
        <v>0</v>
      </c>
      <c r="H574" s="86">
        <f t="shared" si="32"/>
        <v>100</v>
      </c>
    </row>
    <row r="575" spans="1:8" x14ac:dyDescent="0.2">
      <c r="A575" s="203"/>
      <c r="B575" s="125" t="s">
        <v>408</v>
      </c>
      <c r="C575" s="253">
        <v>10454000</v>
      </c>
      <c r="D575" s="260">
        <v>10454000</v>
      </c>
      <c r="E575" s="260"/>
      <c r="F575" s="69">
        <f t="shared" si="30"/>
        <v>10454000</v>
      </c>
      <c r="G575" s="69">
        <f t="shared" si="31"/>
        <v>0</v>
      </c>
      <c r="H575" s="70">
        <f t="shared" si="32"/>
        <v>100</v>
      </c>
    </row>
    <row r="576" spans="1:8" x14ac:dyDescent="0.2">
      <c r="A576" s="203"/>
      <c r="B576" s="125" t="s">
        <v>409</v>
      </c>
      <c r="C576" s="253">
        <v>3484000</v>
      </c>
      <c r="D576" s="260">
        <v>3484000</v>
      </c>
      <c r="E576" s="260"/>
      <c r="F576" s="69">
        <f t="shared" si="30"/>
        <v>3484000</v>
      </c>
      <c r="G576" s="69">
        <f t="shared" si="31"/>
        <v>0</v>
      </c>
      <c r="H576" s="70">
        <f t="shared" si="32"/>
        <v>100</v>
      </c>
    </row>
    <row r="577" spans="1:8" ht="13.5" thickBot="1" x14ac:dyDescent="0.25">
      <c r="A577" s="236"/>
      <c r="B577" s="237" t="s">
        <v>425</v>
      </c>
      <c r="C577" s="88">
        <v>660000</v>
      </c>
      <c r="D577" s="265">
        <v>660000</v>
      </c>
      <c r="E577" s="265"/>
      <c r="F577" s="77">
        <f t="shared" si="30"/>
        <v>660000</v>
      </c>
      <c r="G577" s="77">
        <f t="shared" si="31"/>
        <v>0</v>
      </c>
      <c r="H577" s="78">
        <f t="shared" si="32"/>
        <v>100</v>
      </c>
    </row>
    <row r="578" spans="1:8" ht="13.5" thickBot="1" x14ac:dyDescent="0.25">
      <c r="A578" s="220" t="s">
        <v>429</v>
      </c>
      <c r="B578" s="221" t="s">
        <v>430</v>
      </c>
      <c r="C578" s="249">
        <f>C579+C581</f>
        <v>50076000</v>
      </c>
      <c r="D578" s="250">
        <f>D579+D581</f>
        <v>50076000</v>
      </c>
      <c r="E578" s="251">
        <f>E579+E581</f>
        <v>0</v>
      </c>
      <c r="F578" s="222">
        <f t="shared" si="30"/>
        <v>50076000</v>
      </c>
      <c r="G578" s="223">
        <f t="shared" si="31"/>
        <v>0</v>
      </c>
      <c r="H578" s="224">
        <f t="shared" si="32"/>
        <v>100</v>
      </c>
    </row>
    <row r="579" spans="1:8" x14ac:dyDescent="0.2">
      <c r="A579" s="210" t="s">
        <v>185</v>
      </c>
      <c r="B579" s="211" t="s">
        <v>220</v>
      </c>
      <c r="C579" s="181">
        <f>SUM(C580:C580)</f>
        <v>3120000</v>
      </c>
      <c r="D579" s="231">
        <f>SUM(D580:D580)</f>
        <v>3120000</v>
      </c>
      <c r="E579" s="232">
        <f>SUM(E580:E580)</f>
        <v>0</v>
      </c>
      <c r="F579" s="85">
        <f t="shared" si="30"/>
        <v>3120000</v>
      </c>
      <c r="G579" s="85">
        <f t="shared" si="31"/>
        <v>0</v>
      </c>
      <c r="H579" s="86">
        <f t="shared" si="32"/>
        <v>100</v>
      </c>
    </row>
    <row r="580" spans="1:8" x14ac:dyDescent="0.2">
      <c r="A580" s="124"/>
      <c r="B580" s="125" t="s">
        <v>431</v>
      </c>
      <c r="C580" s="88">
        <v>3120000</v>
      </c>
      <c r="D580" s="260">
        <v>3120000</v>
      </c>
      <c r="E580" s="264"/>
      <c r="F580" s="69">
        <f t="shared" si="30"/>
        <v>3120000</v>
      </c>
      <c r="G580" s="69">
        <f t="shared" si="31"/>
        <v>0</v>
      </c>
      <c r="H580" s="70">
        <f t="shared" si="32"/>
        <v>100</v>
      </c>
    </row>
    <row r="581" spans="1:8" x14ac:dyDescent="0.2">
      <c r="A581" s="167" t="s">
        <v>195</v>
      </c>
      <c r="B581" s="157" t="s">
        <v>240</v>
      </c>
      <c r="C581" s="174">
        <f>SUM(C582:C584)</f>
        <v>46956000</v>
      </c>
      <c r="D581" s="227">
        <f>SUM(D582:D584)</f>
        <v>46956000</v>
      </c>
      <c r="E581" s="228">
        <f>SUM(E582:E584)</f>
        <v>0</v>
      </c>
      <c r="F581" s="85">
        <f t="shared" si="30"/>
        <v>46956000</v>
      </c>
      <c r="G581" s="85">
        <f t="shared" si="31"/>
        <v>0</v>
      </c>
      <c r="H581" s="86">
        <f t="shared" si="32"/>
        <v>100</v>
      </c>
    </row>
    <row r="582" spans="1:8" x14ac:dyDescent="0.2">
      <c r="A582" s="124"/>
      <c r="B582" s="125" t="s">
        <v>432</v>
      </c>
      <c r="C582" s="88">
        <v>26000000</v>
      </c>
      <c r="D582" s="260">
        <v>26000000</v>
      </c>
      <c r="E582" s="264"/>
      <c r="F582" s="69">
        <f t="shared" si="30"/>
        <v>26000000</v>
      </c>
      <c r="G582" s="69">
        <f t="shared" si="31"/>
        <v>0</v>
      </c>
      <c r="H582" s="70">
        <f t="shared" si="32"/>
        <v>100</v>
      </c>
    </row>
    <row r="583" spans="1:8" x14ac:dyDescent="0.2">
      <c r="A583" s="124"/>
      <c r="B583" s="125" t="s">
        <v>433</v>
      </c>
      <c r="C583" s="88">
        <v>13000000</v>
      </c>
      <c r="D583" s="260">
        <v>13000000</v>
      </c>
      <c r="E583" s="261"/>
      <c r="F583" s="69">
        <f t="shared" si="30"/>
        <v>13000000</v>
      </c>
      <c r="G583" s="69">
        <f t="shared" si="31"/>
        <v>0</v>
      </c>
      <c r="H583" s="70">
        <f t="shared" si="32"/>
        <v>100</v>
      </c>
    </row>
    <row r="584" spans="1:8" ht="13.5" thickBot="1" x14ac:dyDescent="0.25">
      <c r="A584" s="219"/>
      <c r="B584" s="188" t="s">
        <v>414</v>
      </c>
      <c r="C584" s="88">
        <v>7956000</v>
      </c>
      <c r="D584" s="265">
        <v>7956000</v>
      </c>
      <c r="E584" s="265"/>
      <c r="F584" s="77">
        <f t="shared" si="30"/>
        <v>7956000</v>
      </c>
      <c r="G584" s="77">
        <f t="shared" si="31"/>
        <v>0</v>
      </c>
      <c r="H584" s="78">
        <f t="shared" si="32"/>
        <v>100</v>
      </c>
    </row>
    <row r="585" spans="1:8" ht="13.5" thickBot="1" x14ac:dyDescent="0.25">
      <c r="A585" s="220" t="s">
        <v>434</v>
      </c>
      <c r="B585" s="221" t="s">
        <v>302</v>
      </c>
      <c r="C585" s="249">
        <f>C586</f>
        <v>4200000</v>
      </c>
      <c r="D585" s="250">
        <f>D586</f>
        <v>4190000</v>
      </c>
      <c r="E585" s="251">
        <f>E586</f>
        <v>0</v>
      </c>
      <c r="F585" s="222">
        <f t="shared" si="30"/>
        <v>4190000</v>
      </c>
      <c r="G585" s="223">
        <f t="shared" si="31"/>
        <v>10000</v>
      </c>
      <c r="H585" s="224">
        <f t="shared" si="32"/>
        <v>99.761904761904759</v>
      </c>
    </row>
    <row r="586" spans="1:8" x14ac:dyDescent="0.2">
      <c r="A586" s="210" t="s">
        <v>185</v>
      </c>
      <c r="B586" s="211" t="s">
        <v>220</v>
      </c>
      <c r="C586" s="181">
        <f>SUM(C587:C589)</f>
        <v>4200000</v>
      </c>
      <c r="D586" s="231">
        <f>SUM(D587:D589)</f>
        <v>4190000</v>
      </c>
      <c r="E586" s="232">
        <f>SUM(E587:E589)</f>
        <v>0</v>
      </c>
      <c r="F586" s="85">
        <f t="shared" si="30"/>
        <v>4190000</v>
      </c>
      <c r="G586" s="85">
        <f t="shared" si="31"/>
        <v>10000</v>
      </c>
      <c r="H586" s="86">
        <f t="shared" si="32"/>
        <v>99.761904761904759</v>
      </c>
    </row>
    <row r="587" spans="1:8" x14ac:dyDescent="0.2">
      <c r="A587" s="124"/>
      <c r="B587" s="125" t="s">
        <v>408</v>
      </c>
      <c r="C587" s="88">
        <v>1200000</v>
      </c>
      <c r="D587" s="260">
        <v>1190000</v>
      </c>
      <c r="E587" s="260"/>
      <c r="F587" s="69">
        <f t="shared" si="30"/>
        <v>1190000</v>
      </c>
      <c r="G587" s="69">
        <f t="shared" si="31"/>
        <v>10000</v>
      </c>
      <c r="H587" s="70">
        <f t="shared" si="32"/>
        <v>99.166666666666671</v>
      </c>
    </row>
    <row r="588" spans="1:8" x14ac:dyDescent="0.2">
      <c r="A588" s="124"/>
      <c r="B588" s="125" t="s">
        <v>409</v>
      </c>
      <c r="C588" s="88">
        <v>1500000</v>
      </c>
      <c r="D588" s="260">
        <v>1500000</v>
      </c>
      <c r="E588" s="260"/>
      <c r="F588" s="69">
        <f t="shared" si="30"/>
        <v>1500000</v>
      </c>
      <c r="G588" s="69">
        <f t="shared" si="31"/>
        <v>0</v>
      </c>
      <c r="H588" s="70">
        <f t="shared" si="32"/>
        <v>100</v>
      </c>
    </row>
    <row r="589" spans="1:8" ht="13.5" thickBot="1" x14ac:dyDescent="0.25">
      <c r="A589" s="219"/>
      <c r="B589" s="188" t="s">
        <v>414</v>
      </c>
      <c r="C589" s="88">
        <v>1500000</v>
      </c>
      <c r="D589" s="265">
        <v>1500000</v>
      </c>
      <c r="E589" s="265"/>
      <c r="F589" s="77">
        <f t="shared" si="30"/>
        <v>1500000</v>
      </c>
      <c r="G589" s="77">
        <f t="shared" si="31"/>
        <v>0</v>
      </c>
      <c r="H589" s="70">
        <f t="shared" si="32"/>
        <v>100</v>
      </c>
    </row>
    <row r="590" spans="1:8" ht="13.5" thickBot="1" x14ac:dyDescent="0.25">
      <c r="A590" s="220" t="s">
        <v>435</v>
      </c>
      <c r="B590" s="221" t="s">
        <v>436</v>
      </c>
      <c r="C590" s="249">
        <f>C591</f>
        <v>1428000</v>
      </c>
      <c r="D590" s="250">
        <f>D591</f>
        <v>1428000</v>
      </c>
      <c r="E590" s="251">
        <f>E591</f>
        <v>0</v>
      </c>
      <c r="F590" s="222">
        <f t="shared" si="30"/>
        <v>1428000</v>
      </c>
      <c r="G590" s="223">
        <f t="shared" si="31"/>
        <v>0</v>
      </c>
      <c r="H590" s="224">
        <f t="shared" si="32"/>
        <v>100</v>
      </c>
    </row>
    <row r="591" spans="1:8" x14ac:dyDescent="0.2">
      <c r="A591" s="210" t="s">
        <v>185</v>
      </c>
      <c r="B591" s="211" t="s">
        <v>220</v>
      </c>
      <c r="C591" s="181">
        <f>SUM(C592:C594)</f>
        <v>1428000</v>
      </c>
      <c r="D591" s="231">
        <f>SUM(D592:D594)</f>
        <v>1428000</v>
      </c>
      <c r="E591" s="232">
        <f>SUM(E592:E594)</f>
        <v>0</v>
      </c>
      <c r="F591" s="85">
        <f t="shared" si="30"/>
        <v>1428000</v>
      </c>
      <c r="G591" s="85">
        <f t="shared" si="31"/>
        <v>0</v>
      </c>
      <c r="H591" s="86">
        <f t="shared" si="32"/>
        <v>100</v>
      </c>
    </row>
    <row r="592" spans="1:8" x14ac:dyDescent="0.2">
      <c r="A592" s="124"/>
      <c r="B592" s="125" t="s">
        <v>408</v>
      </c>
      <c r="C592" s="88">
        <v>714000</v>
      </c>
      <c r="D592" s="260">
        <v>714000</v>
      </c>
      <c r="E592" s="264"/>
      <c r="F592" s="69">
        <f t="shared" si="30"/>
        <v>714000</v>
      </c>
      <c r="G592" s="69">
        <f t="shared" si="31"/>
        <v>0</v>
      </c>
      <c r="H592" s="70">
        <f t="shared" si="32"/>
        <v>100</v>
      </c>
    </row>
    <row r="593" spans="1:8" x14ac:dyDescent="0.2">
      <c r="A593" s="124"/>
      <c r="B593" s="125" t="s">
        <v>409</v>
      </c>
      <c r="C593" s="88">
        <v>510000</v>
      </c>
      <c r="D593" s="260">
        <v>510000</v>
      </c>
      <c r="E593" s="264"/>
      <c r="F593" s="69">
        <f t="shared" si="30"/>
        <v>510000</v>
      </c>
      <c r="G593" s="69">
        <f t="shared" si="31"/>
        <v>0</v>
      </c>
      <c r="H593" s="70">
        <f t="shared" si="32"/>
        <v>100</v>
      </c>
    </row>
    <row r="594" spans="1:8" ht="13.5" thickBot="1" x14ac:dyDescent="0.25">
      <c r="A594" s="219"/>
      <c r="B594" s="188" t="s">
        <v>414</v>
      </c>
      <c r="C594" s="253">
        <v>204000</v>
      </c>
      <c r="D594" s="265">
        <v>204000</v>
      </c>
      <c r="E594" s="267"/>
      <c r="F594" s="77">
        <f t="shared" si="30"/>
        <v>204000</v>
      </c>
      <c r="G594" s="77">
        <f t="shared" si="31"/>
        <v>0</v>
      </c>
      <c r="H594" s="70">
        <f t="shared" si="32"/>
        <v>100</v>
      </c>
    </row>
    <row r="595" spans="1:8" ht="13.5" thickBot="1" x14ac:dyDescent="0.25">
      <c r="A595" s="220" t="s">
        <v>306</v>
      </c>
      <c r="B595" s="221" t="s">
        <v>437</v>
      </c>
      <c r="C595" s="249">
        <f>C596</f>
        <v>1026000</v>
      </c>
      <c r="D595" s="250">
        <f>D596</f>
        <v>1026000</v>
      </c>
      <c r="E595" s="251">
        <f>E596</f>
        <v>0</v>
      </c>
      <c r="F595" s="222">
        <f t="shared" si="30"/>
        <v>1026000</v>
      </c>
      <c r="G595" s="223">
        <f t="shared" si="31"/>
        <v>0</v>
      </c>
      <c r="H595" s="224">
        <f t="shared" si="32"/>
        <v>100</v>
      </c>
    </row>
    <row r="596" spans="1:8" x14ac:dyDescent="0.2">
      <c r="A596" s="234" t="s">
        <v>185</v>
      </c>
      <c r="B596" s="235" t="s">
        <v>220</v>
      </c>
      <c r="C596" s="284">
        <f>SUM(C597:C601)</f>
        <v>1026000</v>
      </c>
      <c r="D596" s="285">
        <f>SUM(D597:D601)</f>
        <v>1026000</v>
      </c>
      <c r="E596" s="232">
        <f>SUM(E597:E601)</f>
        <v>0</v>
      </c>
      <c r="F596" s="85">
        <f t="shared" si="30"/>
        <v>1026000</v>
      </c>
      <c r="G596" s="85">
        <f t="shared" si="31"/>
        <v>0</v>
      </c>
      <c r="H596" s="86">
        <f t="shared" si="32"/>
        <v>100</v>
      </c>
    </row>
    <row r="597" spans="1:8" x14ac:dyDescent="0.2">
      <c r="A597" s="203"/>
      <c r="B597" s="142" t="s">
        <v>419</v>
      </c>
      <c r="C597" s="88">
        <v>135000</v>
      </c>
      <c r="D597" s="88">
        <v>135000</v>
      </c>
      <c r="E597" s="88"/>
      <c r="F597" s="69">
        <f t="shared" ref="F597:F612" si="33">D597+E597</f>
        <v>135000</v>
      </c>
      <c r="G597" s="69">
        <f t="shared" ref="G597:G609" si="34">C597-F597</f>
        <v>0</v>
      </c>
      <c r="H597" s="70">
        <f t="shared" si="32"/>
        <v>100</v>
      </c>
    </row>
    <row r="598" spans="1:8" x14ac:dyDescent="0.2">
      <c r="A598" s="203"/>
      <c r="B598" s="142" t="s">
        <v>438</v>
      </c>
      <c r="C598" s="88">
        <v>135000</v>
      </c>
      <c r="D598" s="88">
        <v>135000</v>
      </c>
      <c r="E598" s="88"/>
      <c r="F598" s="69">
        <f t="shared" si="33"/>
        <v>135000</v>
      </c>
      <c r="G598" s="69">
        <f t="shared" si="34"/>
        <v>0</v>
      </c>
      <c r="H598" s="70">
        <f t="shared" si="32"/>
        <v>100</v>
      </c>
    </row>
    <row r="599" spans="1:8" x14ac:dyDescent="0.2">
      <c r="A599" s="203"/>
      <c r="B599" s="125" t="s">
        <v>408</v>
      </c>
      <c r="C599" s="88">
        <v>378000</v>
      </c>
      <c r="D599" s="88">
        <v>378000</v>
      </c>
      <c r="E599" s="88"/>
      <c r="F599" s="69">
        <f t="shared" si="33"/>
        <v>378000</v>
      </c>
      <c r="G599" s="69">
        <f t="shared" si="34"/>
        <v>0</v>
      </c>
      <c r="H599" s="70">
        <f t="shared" si="32"/>
        <v>100</v>
      </c>
    </row>
    <row r="600" spans="1:8" x14ac:dyDescent="0.2">
      <c r="A600" s="203"/>
      <c r="B600" s="125" t="s">
        <v>409</v>
      </c>
      <c r="C600" s="88">
        <v>270000</v>
      </c>
      <c r="D600" s="88">
        <v>270000</v>
      </c>
      <c r="E600" s="88"/>
      <c r="F600" s="69">
        <f t="shared" si="33"/>
        <v>270000</v>
      </c>
      <c r="G600" s="69">
        <f t="shared" si="34"/>
        <v>0</v>
      </c>
      <c r="H600" s="70">
        <f t="shared" si="32"/>
        <v>100</v>
      </c>
    </row>
    <row r="601" spans="1:8" ht="13.5" thickBot="1" x14ac:dyDescent="0.25">
      <c r="A601" s="236"/>
      <c r="B601" s="237" t="s">
        <v>425</v>
      </c>
      <c r="C601" s="88">
        <v>108000</v>
      </c>
      <c r="D601" s="88">
        <v>108000</v>
      </c>
      <c r="E601" s="88"/>
      <c r="F601" s="77">
        <f t="shared" si="33"/>
        <v>108000</v>
      </c>
      <c r="G601" s="77">
        <f t="shared" si="34"/>
        <v>0</v>
      </c>
      <c r="H601" s="78">
        <f t="shared" si="32"/>
        <v>100</v>
      </c>
    </row>
    <row r="602" spans="1:8" ht="13.5" thickBot="1" x14ac:dyDescent="0.25">
      <c r="A602" s="220" t="s">
        <v>311</v>
      </c>
      <c r="B602" s="221" t="s">
        <v>439</v>
      </c>
      <c r="C602" s="249">
        <f>C603</f>
        <v>10002000</v>
      </c>
      <c r="D602" s="250">
        <f>D603</f>
        <v>10002000</v>
      </c>
      <c r="E602" s="251">
        <f>E603</f>
        <v>0</v>
      </c>
      <c r="F602" s="222">
        <f t="shared" si="33"/>
        <v>10002000</v>
      </c>
      <c r="G602" s="223">
        <f t="shared" si="34"/>
        <v>0</v>
      </c>
      <c r="H602" s="224">
        <f t="shared" si="32"/>
        <v>100</v>
      </c>
    </row>
    <row r="603" spans="1:8" x14ac:dyDescent="0.2">
      <c r="A603" s="234" t="s">
        <v>185</v>
      </c>
      <c r="B603" s="235" t="s">
        <v>220</v>
      </c>
      <c r="C603" s="181">
        <f>SUM(C604:C608)</f>
        <v>10002000</v>
      </c>
      <c r="D603" s="231">
        <f>SUM(D604:D608)</f>
        <v>10002000</v>
      </c>
      <c r="E603" s="232">
        <f>SUM(E604:E608)</f>
        <v>0</v>
      </c>
      <c r="F603" s="85">
        <f t="shared" si="33"/>
        <v>10002000</v>
      </c>
      <c r="G603" s="85">
        <f t="shared" si="34"/>
        <v>0</v>
      </c>
      <c r="H603" s="86">
        <f t="shared" si="32"/>
        <v>100</v>
      </c>
    </row>
    <row r="604" spans="1:8" x14ac:dyDescent="0.2">
      <c r="A604" s="203"/>
      <c r="B604" s="142" t="s">
        <v>412</v>
      </c>
      <c r="C604" s="253">
        <v>765000</v>
      </c>
      <c r="D604" s="260">
        <v>765000</v>
      </c>
      <c r="E604" s="264"/>
      <c r="F604" s="69">
        <f t="shared" si="33"/>
        <v>765000</v>
      </c>
      <c r="G604" s="69">
        <f t="shared" si="34"/>
        <v>0</v>
      </c>
      <c r="H604" s="70">
        <f t="shared" si="32"/>
        <v>100</v>
      </c>
    </row>
    <row r="605" spans="1:8" x14ac:dyDescent="0.2">
      <c r="A605" s="203"/>
      <c r="B605" s="142" t="s">
        <v>440</v>
      </c>
      <c r="C605" s="253">
        <v>765000</v>
      </c>
      <c r="D605" s="260">
        <v>765000</v>
      </c>
      <c r="E605" s="264"/>
      <c r="F605" s="69">
        <f t="shared" si="33"/>
        <v>765000</v>
      </c>
      <c r="G605" s="69">
        <f t="shared" si="34"/>
        <v>0</v>
      </c>
      <c r="H605" s="70">
        <f t="shared" si="32"/>
        <v>100</v>
      </c>
    </row>
    <row r="606" spans="1:8" x14ac:dyDescent="0.2">
      <c r="A606" s="203"/>
      <c r="B606" s="125" t="s">
        <v>408</v>
      </c>
      <c r="C606" s="88">
        <v>5700000</v>
      </c>
      <c r="D606" s="260">
        <v>5700000</v>
      </c>
      <c r="E606" s="264"/>
      <c r="F606" s="69">
        <f t="shared" si="33"/>
        <v>5700000</v>
      </c>
      <c r="G606" s="69">
        <f t="shared" si="34"/>
        <v>0</v>
      </c>
      <c r="H606" s="70">
        <f t="shared" si="32"/>
        <v>100</v>
      </c>
    </row>
    <row r="607" spans="1:8" x14ac:dyDescent="0.2">
      <c r="A607" s="203"/>
      <c r="B607" s="125" t="s">
        <v>409</v>
      </c>
      <c r="C607" s="253">
        <v>2352000</v>
      </c>
      <c r="D607" s="260">
        <v>2352000</v>
      </c>
      <c r="E607" s="260"/>
      <c r="F607" s="69">
        <f t="shared" si="33"/>
        <v>2352000</v>
      </c>
      <c r="G607" s="69">
        <f t="shared" si="34"/>
        <v>0</v>
      </c>
      <c r="H607" s="70">
        <f t="shared" si="32"/>
        <v>100</v>
      </c>
    </row>
    <row r="608" spans="1:8" ht="13.5" thickBot="1" x14ac:dyDescent="0.25">
      <c r="A608" s="236"/>
      <c r="B608" s="237" t="s">
        <v>414</v>
      </c>
      <c r="C608" s="88">
        <v>420000</v>
      </c>
      <c r="D608" s="265">
        <v>420000</v>
      </c>
      <c r="E608" s="267"/>
      <c r="F608" s="77">
        <f t="shared" si="33"/>
        <v>420000</v>
      </c>
      <c r="G608" s="77">
        <f t="shared" si="34"/>
        <v>0</v>
      </c>
      <c r="H608" s="78">
        <f t="shared" si="32"/>
        <v>100</v>
      </c>
    </row>
    <row r="609" spans="1:9" ht="13.5" thickBot="1" x14ac:dyDescent="0.25">
      <c r="A609" s="220" t="s">
        <v>313</v>
      </c>
      <c r="B609" s="221" t="s">
        <v>441</v>
      </c>
      <c r="C609" s="249">
        <f>C610</f>
        <v>1878000</v>
      </c>
      <c r="D609" s="250">
        <f>D610</f>
        <v>1878000</v>
      </c>
      <c r="E609" s="251">
        <f>E610</f>
        <v>0</v>
      </c>
      <c r="F609" s="222">
        <f t="shared" si="33"/>
        <v>1878000</v>
      </c>
      <c r="G609" s="223">
        <f t="shared" si="34"/>
        <v>0</v>
      </c>
      <c r="H609" s="286">
        <f>(C609-G609)/C609*100</f>
        <v>100</v>
      </c>
    </row>
    <row r="610" spans="1:9" x14ac:dyDescent="0.2">
      <c r="A610" s="234" t="s">
        <v>185</v>
      </c>
      <c r="B610" s="235" t="s">
        <v>220</v>
      </c>
      <c r="C610" s="181">
        <f>SUM(C611:C612)</f>
        <v>1878000</v>
      </c>
      <c r="D610" s="231">
        <f>SUM(D611:D612)</f>
        <v>1878000</v>
      </c>
      <c r="E610" s="232">
        <f>SUM(E611:E612)</f>
        <v>0</v>
      </c>
      <c r="F610" s="85">
        <f t="shared" si="33"/>
        <v>1878000</v>
      </c>
      <c r="G610" s="85">
        <f>C610-F610</f>
        <v>0</v>
      </c>
      <c r="H610" s="86">
        <f t="shared" si="32"/>
        <v>100</v>
      </c>
    </row>
    <row r="611" spans="1:9" x14ac:dyDescent="0.2">
      <c r="A611" s="203"/>
      <c r="B611" s="125" t="s">
        <v>408</v>
      </c>
      <c r="C611" s="88">
        <v>1461000</v>
      </c>
      <c r="D611" s="260">
        <v>1461000</v>
      </c>
      <c r="E611" s="264"/>
      <c r="F611" s="69">
        <f t="shared" si="33"/>
        <v>1461000</v>
      </c>
      <c r="G611" s="73">
        <f>C611-F611</f>
        <v>0</v>
      </c>
      <c r="H611" s="70">
        <f t="shared" si="32"/>
        <v>100</v>
      </c>
      <c r="I611" s="287"/>
    </row>
    <row r="612" spans="1:9" ht="13.5" thickBot="1" x14ac:dyDescent="0.25">
      <c r="A612" s="203"/>
      <c r="B612" s="125" t="s">
        <v>409</v>
      </c>
      <c r="C612" s="88">
        <v>417000</v>
      </c>
      <c r="D612" s="260">
        <v>417000</v>
      </c>
      <c r="E612" s="264"/>
      <c r="F612" s="69">
        <f t="shared" si="33"/>
        <v>417000</v>
      </c>
      <c r="G612" s="73">
        <f>C612-F612</f>
        <v>0</v>
      </c>
      <c r="H612" s="70">
        <f>(C612-G612)/C612*100</f>
        <v>100</v>
      </c>
    </row>
    <row r="613" spans="1:9" ht="13.5" thickBot="1" x14ac:dyDescent="0.25">
      <c r="A613" s="326" t="s">
        <v>442</v>
      </c>
      <c r="B613" s="327"/>
      <c r="C613" s="288">
        <f>C8+C38+C196+C212+C223+C236+C250+C264+C277+C292+C313+C320+C332+C347+C360+C372+C539</f>
        <v>7972067000</v>
      </c>
      <c r="D613" s="288">
        <f>D8+D38+D196+D212+D223+D236+D250+D264+D277+D292+D313+D320+D332+D347+D360+D372+D539</f>
        <v>7881546000</v>
      </c>
      <c r="E613" s="288">
        <f>E8+E38+E196+E212+E223+E236+E250+E264+E277+E292+E313+E320+E332+E347+E360+E372+E539</f>
        <v>16000000</v>
      </c>
      <c r="F613" s="288">
        <f>F8+F38+F196+F212+F223+F236+F250+F264+F277+F292+F313+F320+F332+F347+F360+F372+F539</f>
        <v>7897546000</v>
      </c>
      <c r="G613" s="289">
        <f>C613-F613</f>
        <v>74521000</v>
      </c>
      <c r="H613" s="290">
        <f>(C613-G613)/C613*100</f>
        <v>99.065223611392128</v>
      </c>
    </row>
    <row r="614" spans="1:9" ht="13.5" thickBot="1" x14ac:dyDescent="0.25">
      <c r="A614" s="328" t="s">
        <v>443</v>
      </c>
      <c r="B614" s="329"/>
      <c r="C614" s="291"/>
      <c r="D614" s="105"/>
      <c r="E614" s="105"/>
      <c r="F614" s="292">
        <f>(C613-G613)/C613*100</f>
        <v>99.065223611392128</v>
      </c>
      <c r="G614" s="293"/>
      <c r="H614" s="70"/>
    </row>
    <row r="615" spans="1:9" x14ac:dyDescent="0.2">
      <c r="A615" s="294"/>
      <c r="B615" s="295"/>
      <c r="C615" s="296"/>
      <c r="D615" s="297"/>
      <c r="E615" s="298"/>
      <c r="F615" s="298"/>
      <c r="G615" s="299"/>
      <c r="H615" s="299"/>
    </row>
    <row r="616" spans="1:9" x14ac:dyDescent="0.2">
      <c r="A616" s="155"/>
      <c r="B616" s="170"/>
      <c r="C616" s="300"/>
      <c r="D616" s="301"/>
      <c r="E616" s="155"/>
      <c r="F616" s="155"/>
      <c r="G616" s="155"/>
      <c r="H616" s="155"/>
    </row>
    <row r="617" spans="1:9" x14ac:dyDescent="0.2">
      <c r="A617" s="155"/>
      <c r="B617" s="163" t="s">
        <v>444</v>
      </c>
      <c r="C617" s="71"/>
      <c r="D617" s="301"/>
      <c r="E617" s="320" t="s">
        <v>445</v>
      </c>
      <c r="F617" s="320"/>
      <c r="G617" s="320"/>
    </row>
    <row r="618" spans="1:9" x14ac:dyDescent="0.2">
      <c r="A618" s="155"/>
      <c r="B618" s="163" t="s">
        <v>446</v>
      </c>
      <c r="C618" s="71"/>
      <c r="D618" s="301"/>
      <c r="E618" s="321" t="s">
        <v>447</v>
      </c>
      <c r="F618" s="321"/>
      <c r="G618" s="321"/>
    </row>
    <row r="619" spans="1:9" x14ac:dyDescent="0.2">
      <c r="A619" s="155"/>
      <c r="B619" s="163" t="s">
        <v>448</v>
      </c>
      <c r="C619" s="71"/>
      <c r="D619" s="301"/>
      <c r="E619" s="155"/>
      <c r="F619" s="155"/>
      <c r="G619" s="155"/>
      <c r="H619" s="155"/>
    </row>
    <row r="620" spans="1:9" x14ac:dyDescent="0.2">
      <c r="A620" s="155"/>
      <c r="B620" s="163" t="s">
        <v>449</v>
      </c>
      <c r="C620" s="71"/>
      <c r="D620" s="301"/>
      <c r="E620" s="155"/>
      <c r="F620" s="155"/>
      <c r="G620" s="155"/>
      <c r="H620" s="155"/>
    </row>
    <row r="621" spans="1:9" x14ac:dyDescent="0.2">
      <c r="A621" s="155"/>
      <c r="B621" s="302" t="s">
        <v>33</v>
      </c>
      <c r="C621" s="303">
        <f>SUM(C617:C620)</f>
        <v>0</v>
      </c>
      <c r="D621" s="301"/>
      <c r="E621" s="155"/>
      <c r="F621" s="155"/>
      <c r="G621" s="170"/>
      <c r="H621" s="155"/>
    </row>
    <row r="622" spans="1:9" x14ac:dyDescent="0.2">
      <c r="A622" s="155"/>
      <c r="B622" s="170"/>
      <c r="C622" s="300"/>
      <c r="D622" s="301"/>
      <c r="E622" s="155"/>
      <c r="F622" s="155"/>
      <c r="G622" s="304"/>
      <c r="H622" s="155"/>
    </row>
    <row r="623" spans="1:9" x14ac:dyDescent="0.2">
      <c r="A623" s="59"/>
      <c r="B623" s="305"/>
      <c r="C623" s="306"/>
      <c r="E623" s="322" t="s">
        <v>450</v>
      </c>
      <c r="F623" s="322"/>
      <c r="G623" s="322"/>
    </row>
    <row r="624" spans="1:9" x14ac:dyDescent="0.2">
      <c r="A624" s="59"/>
      <c r="B624" s="307"/>
      <c r="C624" s="306"/>
      <c r="E624" s="323" t="s">
        <v>451</v>
      </c>
      <c r="F624" s="323"/>
      <c r="G624" s="323"/>
    </row>
    <row r="625" spans="1:2" x14ac:dyDescent="0.2">
      <c r="A625" s="59"/>
      <c r="B625" s="59"/>
    </row>
    <row r="626" spans="1:2" x14ac:dyDescent="0.2">
      <c r="A626" s="59"/>
      <c r="B626" s="59"/>
    </row>
  </sheetData>
  <mergeCells count="16">
    <mergeCell ref="A1:H1"/>
    <mergeCell ref="A2:H2"/>
    <mergeCell ref="A4:A5"/>
    <mergeCell ref="B4:B5"/>
    <mergeCell ref="C4:C5"/>
    <mergeCell ref="E4:E5"/>
    <mergeCell ref="F4:F5"/>
    <mergeCell ref="G4:G5"/>
    <mergeCell ref="H4:H5"/>
    <mergeCell ref="E617:G617"/>
    <mergeCell ref="E618:G618"/>
    <mergeCell ref="E623:G623"/>
    <mergeCell ref="E624:G624"/>
    <mergeCell ref="A6:B6"/>
    <mergeCell ref="A613:B613"/>
    <mergeCell ref="A614:B614"/>
  </mergeCells>
  <pageMargins left="0" right="0" top="0.75" bottom="0.75" header="0.3" footer="0.3"/>
  <pageSetup scale="6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Lembar kerja</vt:lpstr>
      </vt:variant>
      <vt:variant>
        <vt:i4>8</vt:i4>
      </vt:variant>
      <vt:variant>
        <vt:lpstr>Rentang Bernama</vt:lpstr>
      </vt:variant>
      <vt:variant>
        <vt:i4>1</vt:i4>
      </vt:variant>
    </vt:vector>
  </HeadingPairs>
  <TitlesOfParts>
    <vt:vector size="9" baseType="lpstr">
      <vt:lpstr>5034.501.001.051.525115 ( A )</vt:lpstr>
      <vt:lpstr>5034.501.001.052.525112  ( A )</vt:lpstr>
      <vt:lpstr>5034.501.001.052.525113. ( A )</vt:lpstr>
      <vt:lpstr>5034.001.052.525115 ( A )</vt:lpstr>
      <vt:lpstr>5034.501.001.052.525113 ( AB )</vt:lpstr>
      <vt:lpstr>5034.501.001.052.525113 ( A )</vt:lpstr>
      <vt:lpstr>5034.501.001.053.525115 ( AB ) </vt:lpstr>
      <vt:lpstr>Realisasi</vt:lpstr>
      <vt:lpstr>'5034.501.001.053.525115 ( AB ) '!Print_Area</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USER</cp:lastModifiedBy>
  <cp:lastPrinted>2020-12-17T03:04:50Z</cp:lastPrinted>
  <dcterms:created xsi:type="dcterms:W3CDTF">2011-03-08T06:26:04Z</dcterms:created>
  <dcterms:modified xsi:type="dcterms:W3CDTF">2020-12-17T04:53:53Z</dcterms:modified>
</cp:coreProperties>
</file>