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60" yWindow="675" windowWidth="19020" windowHeight="6870" activeTab="1"/>
  </bookViews>
  <sheets>
    <sheet name="51B.525119 " sheetId="24" r:id="rId1"/>
    <sheet name="REAL" sheetId="25" r:id="rId2"/>
  </sheets>
  <calcPr calcId="124519"/>
</workbook>
</file>

<file path=xl/calcChain.xml><?xml version="1.0" encoding="utf-8"?>
<calcChain xmlns="http://schemas.openxmlformats.org/spreadsheetml/2006/main">
  <c r="C458" i="25"/>
  <c r="F457"/>
  <c r="G457" s="1"/>
  <c r="H456"/>
  <c r="F456"/>
  <c r="G456" s="1"/>
  <c r="D455"/>
  <c r="F455" s="1"/>
  <c r="G454"/>
  <c r="F454"/>
  <c r="H454" s="1"/>
  <c r="F453"/>
  <c r="H453" s="1"/>
  <c r="D452"/>
  <c r="F452" s="1"/>
  <c r="D451"/>
  <c r="F451" s="1"/>
  <c r="G450"/>
  <c r="F450"/>
  <c r="H450" s="1"/>
  <c r="H449"/>
  <c r="F449"/>
  <c r="G449" s="1"/>
  <c r="D448"/>
  <c r="F448" s="1"/>
  <c r="G447"/>
  <c r="F447"/>
  <c r="H447" s="1"/>
  <c r="F446"/>
  <c r="H446" s="1"/>
  <c r="D445"/>
  <c r="F445" s="1"/>
  <c r="D444"/>
  <c r="F444" s="1"/>
  <c r="G443"/>
  <c r="F443"/>
  <c r="H443" s="1"/>
  <c r="F442"/>
  <c r="G442" s="1"/>
  <c r="D441"/>
  <c r="F441" s="1"/>
  <c r="H440"/>
  <c r="G440"/>
  <c r="D439"/>
  <c r="F439" s="1"/>
  <c r="D438"/>
  <c r="F438" s="1"/>
  <c r="G437"/>
  <c r="F437"/>
  <c r="H437" s="1"/>
  <c r="H436"/>
  <c r="F436"/>
  <c r="G436" s="1"/>
  <c r="D435"/>
  <c r="F435" s="1"/>
  <c r="G434"/>
  <c r="F434"/>
  <c r="H434" s="1"/>
  <c r="F433"/>
  <c r="H433" s="1"/>
  <c r="D433"/>
  <c r="F432"/>
  <c r="H432" s="1"/>
  <c r="D432"/>
  <c r="F431"/>
  <c r="H431" s="1"/>
  <c r="H430"/>
  <c r="G430"/>
  <c r="F430"/>
  <c r="F429"/>
  <c r="G429" s="1"/>
  <c r="D429"/>
  <c r="F428"/>
  <c r="G428" s="1"/>
  <c r="H427"/>
  <c r="G427"/>
  <c r="H426"/>
  <c r="G426"/>
  <c r="D425"/>
  <c r="F425" s="1"/>
  <c r="D424"/>
  <c r="F424" s="1"/>
  <c r="G423"/>
  <c r="F423"/>
  <c r="H423" s="1"/>
  <c r="F422"/>
  <c r="H422" s="1"/>
  <c r="D421"/>
  <c r="F421" s="1"/>
  <c r="H420"/>
  <c r="G420"/>
  <c r="F420"/>
  <c r="F419"/>
  <c r="G419" s="1"/>
  <c r="D418"/>
  <c r="F418" s="1"/>
  <c r="D417"/>
  <c r="F417" s="1"/>
  <c r="G416"/>
  <c r="F416"/>
  <c r="H416" s="1"/>
  <c r="F415"/>
  <c r="H415" s="1"/>
  <c r="D414"/>
  <c r="F414" s="1"/>
  <c r="H413"/>
  <c r="G413"/>
  <c r="H412"/>
  <c r="G412"/>
  <c r="D411"/>
  <c r="F411" s="1"/>
  <c r="D410"/>
  <c r="F410" s="1"/>
  <c r="G409"/>
  <c r="F409"/>
  <c r="H409" s="1"/>
  <c r="F408"/>
  <c r="G408" s="1"/>
  <c r="D407"/>
  <c r="F407" s="1"/>
  <c r="G406"/>
  <c r="F406"/>
  <c r="H406" s="1"/>
  <c r="F405"/>
  <c r="H405" s="1"/>
  <c r="D405"/>
  <c r="F404"/>
  <c r="H404" s="1"/>
  <c r="D404"/>
  <c r="F403"/>
  <c r="H403" s="1"/>
  <c r="G402"/>
  <c r="F402"/>
  <c r="H402" s="1"/>
  <c r="F401"/>
  <c r="G401" s="1"/>
  <c r="D401"/>
  <c r="F400"/>
  <c r="G400" s="1"/>
  <c r="D399"/>
  <c r="F399" s="1"/>
  <c r="D398"/>
  <c r="F398" s="1"/>
  <c r="F397"/>
  <c r="G397" s="1"/>
  <c r="F396"/>
  <c r="H396" s="1"/>
  <c r="G395"/>
  <c r="F395"/>
  <c r="H395" s="1"/>
  <c r="F394"/>
  <c r="G394" s="1"/>
  <c r="D394"/>
  <c r="H393"/>
  <c r="G393"/>
  <c r="H392"/>
  <c r="F392"/>
  <c r="G392" s="1"/>
  <c r="D391"/>
  <c r="F391" s="1"/>
  <c r="D390"/>
  <c r="F390" s="1"/>
  <c r="G389"/>
  <c r="F389"/>
  <c r="H389" s="1"/>
  <c r="F388"/>
  <c r="G388" s="1"/>
  <c r="D387"/>
  <c r="F387" s="1"/>
  <c r="G386"/>
  <c r="F386"/>
  <c r="H386" s="1"/>
  <c r="H385"/>
  <c r="F385"/>
  <c r="G385" s="1"/>
  <c r="D384"/>
  <c r="F384" s="1"/>
  <c r="G382"/>
  <c r="F382"/>
  <c r="H382" s="1"/>
  <c r="F381"/>
  <c r="G381" s="1"/>
  <c r="D380"/>
  <c r="F380" s="1"/>
  <c r="F379"/>
  <c r="G379" s="1"/>
  <c r="H378"/>
  <c r="F378"/>
  <c r="G378" s="1"/>
  <c r="D378"/>
  <c r="H375"/>
  <c r="F375"/>
  <c r="G375" s="1"/>
  <c r="D374"/>
  <c r="F374" s="1"/>
  <c r="G373"/>
  <c r="F373"/>
  <c r="H373" s="1"/>
  <c r="H372"/>
  <c r="G372"/>
  <c r="D371"/>
  <c r="F371" s="1"/>
  <c r="H370"/>
  <c r="G370"/>
  <c r="F369"/>
  <c r="G369" s="1"/>
  <c r="D369"/>
  <c r="F368"/>
  <c r="G368" s="1"/>
  <c r="D368"/>
  <c r="H367"/>
  <c r="G367"/>
  <c r="D366"/>
  <c r="F366" s="1"/>
  <c r="H365"/>
  <c r="F365"/>
  <c r="G365" s="1"/>
  <c r="D364"/>
  <c r="F364" s="1"/>
  <c r="G363"/>
  <c r="F363"/>
  <c r="H363" s="1"/>
  <c r="F362"/>
  <c r="G362" s="1"/>
  <c r="D362"/>
  <c r="F361"/>
  <c r="G361" s="1"/>
  <c r="D361"/>
  <c r="F360"/>
  <c r="G360" s="1"/>
  <c r="F359"/>
  <c r="G359" s="1"/>
  <c r="H358"/>
  <c r="F358"/>
  <c r="G358" s="1"/>
  <c r="G357"/>
  <c r="F357"/>
  <c r="H357" s="1"/>
  <c r="F356"/>
  <c r="G356" s="1"/>
  <c r="G355"/>
  <c r="F355"/>
  <c r="H355" s="1"/>
  <c r="H354"/>
  <c r="F354"/>
  <c r="G354" s="1"/>
  <c r="D354"/>
  <c r="H353"/>
  <c r="F353"/>
  <c r="G353" s="1"/>
  <c r="G352"/>
  <c r="F352"/>
  <c r="H352" s="1"/>
  <c r="F351"/>
  <c r="G351" s="1"/>
  <c r="D351"/>
  <c r="F350"/>
  <c r="G350" s="1"/>
  <c r="D349"/>
  <c r="F349" s="1"/>
  <c r="D348"/>
  <c r="F348" s="1"/>
  <c r="G347"/>
  <c r="F347"/>
  <c r="H347" s="1"/>
  <c r="H346"/>
  <c r="F346"/>
  <c r="G346" s="1"/>
  <c r="D346"/>
  <c r="H345"/>
  <c r="F345"/>
  <c r="G345" s="1"/>
  <c r="G344"/>
  <c r="F344"/>
  <c r="H344" s="1"/>
  <c r="F343"/>
  <c r="G343" s="1"/>
  <c r="G342"/>
  <c r="F342"/>
  <c r="H342" s="1"/>
  <c r="H341"/>
  <c r="F341"/>
  <c r="G341" s="1"/>
  <c r="G340"/>
  <c r="F340"/>
  <c r="H340" s="1"/>
  <c r="F339"/>
  <c r="G339" s="1"/>
  <c r="D339"/>
  <c r="F338"/>
  <c r="G338" s="1"/>
  <c r="G337"/>
  <c r="F337"/>
  <c r="H337" s="1"/>
  <c r="H336"/>
  <c r="F336"/>
  <c r="G336" s="1"/>
  <c r="D336"/>
  <c r="H335"/>
  <c r="F335"/>
  <c r="G335" s="1"/>
  <c r="D334"/>
  <c r="F334" s="1"/>
  <c r="D333"/>
  <c r="F333" s="1"/>
  <c r="G332"/>
  <c r="F332"/>
  <c r="H332" s="1"/>
  <c r="F331"/>
  <c r="G331" s="1"/>
  <c r="G330"/>
  <c r="F330"/>
  <c r="H330" s="1"/>
  <c r="H329"/>
  <c r="F329"/>
  <c r="G329" s="1"/>
  <c r="D329"/>
  <c r="H328"/>
  <c r="F328"/>
  <c r="G328" s="1"/>
  <c r="G327"/>
  <c r="F327"/>
  <c r="H327" s="1"/>
  <c r="F326"/>
  <c r="G326" s="1"/>
  <c r="G325"/>
  <c r="F325"/>
  <c r="H325" s="1"/>
  <c r="H324"/>
  <c r="F324"/>
  <c r="G324" s="1"/>
  <c r="D323"/>
  <c r="F323" s="1"/>
  <c r="G322"/>
  <c r="F322"/>
  <c r="H322" s="1"/>
  <c r="F321"/>
  <c r="G321" s="1"/>
  <c r="G320"/>
  <c r="F320"/>
  <c r="H320" s="1"/>
  <c r="H319"/>
  <c r="F319"/>
  <c r="G319" s="1"/>
  <c r="D318"/>
  <c r="F318" s="1"/>
  <c r="G317"/>
  <c r="F317"/>
  <c r="H317" s="1"/>
  <c r="F316"/>
  <c r="G316" s="1"/>
  <c r="D316"/>
  <c r="F315"/>
  <c r="G315" s="1"/>
  <c r="D315"/>
  <c r="F314"/>
  <c r="G314" s="1"/>
  <c r="D313"/>
  <c r="F313" s="1"/>
  <c r="G312"/>
  <c r="F312"/>
  <c r="H312" s="1"/>
  <c r="H311"/>
  <c r="F311"/>
  <c r="G311" s="1"/>
  <c r="G310"/>
  <c r="F310"/>
  <c r="H310" s="1"/>
  <c r="F309"/>
  <c r="G309" s="1"/>
  <c r="G308"/>
  <c r="F308"/>
  <c r="H308" s="1"/>
  <c r="H307"/>
  <c r="F307"/>
  <c r="G307" s="1"/>
  <c r="G306"/>
  <c r="F306"/>
  <c r="H306" s="1"/>
  <c r="F305"/>
  <c r="G305" s="1"/>
  <c r="D305"/>
  <c r="F304"/>
  <c r="G304" s="1"/>
  <c r="G303"/>
  <c r="F303"/>
  <c r="H303" s="1"/>
  <c r="H302"/>
  <c r="F302"/>
  <c r="G302" s="1"/>
  <c r="D301"/>
  <c r="F301" s="1"/>
  <c r="G300"/>
  <c r="F300"/>
  <c r="H300" s="1"/>
  <c r="F299"/>
  <c r="G299" s="1"/>
  <c r="D298"/>
  <c r="F298" s="1"/>
  <c r="D297"/>
  <c r="F297" s="1"/>
  <c r="G296"/>
  <c r="F296"/>
  <c r="H296" s="1"/>
  <c r="H295"/>
  <c r="F295"/>
  <c r="G295" s="1"/>
  <c r="D295"/>
  <c r="H294"/>
  <c r="F294"/>
  <c r="G294" s="1"/>
  <c r="G293"/>
  <c r="F293"/>
  <c r="H293" s="1"/>
  <c r="F292"/>
  <c r="G292" s="1"/>
  <c r="G291"/>
  <c r="F291"/>
  <c r="H291" s="1"/>
  <c r="H290"/>
  <c r="F290"/>
  <c r="G290" s="1"/>
  <c r="H289"/>
  <c r="G289"/>
  <c r="F289"/>
  <c r="F288"/>
  <c r="G288" s="1"/>
  <c r="G287"/>
  <c r="F287"/>
  <c r="H287" s="1"/>
  <c r="H286"/>
  <c r="F286"/>
  <c r="G286" s="1"/>
  <c r="D286"/>
  <c r="H285"/>
  <c r="F285"/>
  <c r="G285" s="1"/>
  <c r="H284"/>
  <c r="G284"/>
  <c r="F284"/>
  <c r="F283"/>
  <c r="G283" s="1"/>
  <c r="D283"/>
  <c r="F282"/>
  <c r="G282" s="1"/>
  <c r="G281"/>
  <c r="F281"/>
  <c r="H281" s="1"/>
  <c r="H280"/>
  <c r="F280"/>
  <c r="G280" s="1"/>
  <c r="D280"/>
  <c r="D279"/>
  <c r="F279" s="1"/>
  <c r="H278"/>
  <c r="F278"/>
  <c r="G278" s="1"/>
  <c r="D277"/>
  <c r="F277" s="1"/>
  <c r="G276"/>
  <c r="F276"/>
  <c r="H276" s="1"/>
  <c r="F275"/>
  <c r="G275" s="1"/>
  <c r="G274"/>
  <c r="F274"/>
  <c r="H274" s="1"/>
  <c r="H273"/>
  <c r="F273"/>
  <c r="G273" s="1"/>
  <c r="H272"/>
  <c r="G272"/>
  <c r="F272"/>
  <c r="F271"/>
  <c r="G271" s="1"/>
  <c r="G270"/>
  <c r="F270"/>
  <c r="H270" s="1"/>
  <c r="H269"/>
  <c r="F269"/>
  <c r="G269" s="1"/>
  <c r="D269"/>
  <c r="H268"/>
  <c r="F268"/>
  <c r="G268" s="1"/>
  <c r="H267"/>
  <c r="G267"/>
  <c r="F267"/>
  <c r="F266"/>
  <c r="G266" s="1"/>
  <c r="D265"/>
  <c r="F265" s="1"/>
  <c r="G264"/>
  <c r="F264"/>
  <c r="H264" s="1"/>
  <c r="H263"/>
  <c r="F263"/>
  <c r="G263" s="1"/>
  <c r="H262"/>
  <c r="G262"/>
  <c r="F262"/>
  <c r="F261"/>
  <c r="G261" s="1"/>
  <c r="D261"/>
  <c r="F259"/>
  <c r="G259" s="1"/>
  <c r="D258"/>
  <c r="F258" s="1"/>
  <c r="G257"/>
  <c r="F257"/>
  <c r="H257" s="1"/>
  <c r="H256"/>
  <c r="F256"/>
  <c r="G256" s="1"/>
  <c r="G255"/>
  <c r="F255"/>
  <c r="H255" s="1"/>
  <c r="F254"/>
  <c r="G254" s="1"/>
  <c r="F253"/>
  <c r="G253" s="1"/>
  <c r="H252"/>
  <c r="F252"/>
  <c r="G252" s="1"/>
  <c r="G251"/>
  <c r="F251"/>
  <c r="H251" s="1"/>
  <c r="F250"/>
  <c r="G250" s="1"/>
  <c r="D250"/>
  <c r="F249"/>
  <c r="G249" s="1"/>
  <c r="D248"/>
  <c r="F248" s="1"/>
  <c r="F247"/>
  <c r="G247" s="1"/>
  <c r="H246"/>
  <c r="F246"/>
  <c r="G246" s="1"/>
  <c r="D245"/>
  <c r="F245" s="1"/>
  <c r="G243"/>
  <c r="F243"/>
  <c r="H243" s="1"/>
  <c r="F242"/>
  <c r="G242" s="1"/>
  <c r="D241"/>
  <c r="F241" s="1"/>
  <c r="G240"/>
  <c r="F240"/>
  <c r="H240" s="1"/>
  <c r="H239"/>
  <c r="F239"/>
  <c r="G239" s="1"/>
  <c r="G238"/>
  <c r="F238"/>
  <c r="H238" s="1"/>
  <c r="F237"/>
  <c r="G237" s="1"/>
  <c r="G236"/>
  <c r="F236"/>
  <c r="H236" s="1"/>
  <c r="H235"/>
  <c r="F235"/>
  <c r="G235" s="1"/>
  <c r="G234"/>
  <c r="F234"/>
  <c r="H234" s="1"/>
  <c r="F233"/>
  <c r="G233" s="1"/>
  <c r="D233"/>
  <c r="F232"/>
  <c r="G232" s="1"/>
  <c r="G231"/>
  <c r="F231"/>
  <c r="H231" s="1"/>
  <c r="H230"/>
  <c r="F230"/>
  <c r="G230" s="1"/>
  <c r="D229"/>
  <c r="F229" s="1"/>
  <c r="G228"/>
  <c r="F228"/>
  <c r="H228" s="1"/>
  <c r="F227"/>
  <c r="G227" s="1"/>
  <c r="G226"/>
  <c r="F226"/>
  <c r="H226" s="1"/>
  <c r="H225"/>
  <c r="F225"/>
  <c r="G225" s="1"/>
  <c r="D224"/>
  <c r="F224" s="1"/>
  <c r="D223"/>
  <c r="F223" s="1"/>
  <c r="G222"/>
  <c r="F222"/>
  <c r="H222" s="1"/>
  <c r="F221"/>
  <c r="G221" s="1"/>
  <c r="D221"/>
  <c r="F220"/>
  <c r="G220" s="1"/>
  <c r="G219"/>
  <c r="F219"/>
  <c r="H219" s="1"/>
  <c r="H218"/>
  <c r="F218"/>
  <c r="G218" s="1"/>
  <c r="G217"/>
  <c r="F217"/>
  <c r="H217" s="1"/>
  <c r="F216"/>
  <c r="G216" s="1"/>
  <c r="G215"/>
  <c r="F215"/>
  <c r="H215" s="1"/>
  <c r="H214"/>
  <c r="F214"/>
  <c r="G214" s="1"/>
  <c r="G213"/>
  <c r="F213"/>
  <c r="H213" s="1"/>
  <c r="F212"/>
  <c r="G212" s="1"/>
  <c r="D211"/>
  <c r="F211" s="1"/>
  <c r="G210"/>
  <c r="F210"/>
  <c r="H210" s="1"/>
  <c r="H209"/>
  <c r="F209"/>
  <c r="G209" s="1"/>
  <c r="G208"/>
  <c r="F208"/>
  <c r="H208" s="1"/>
  <c r="F207"/>
  <c r="G207" s="1"/>
  <c r="D207"/>
  <c r="F206"/>
  <c r="G206" s="1"/>
  <c r="G205"/>
  <c r="F205"/>
  <c r="H205" s="1"/>
  <c r="H204"/>
  <c r="F204"/>
  <c r="G204" s="1"/>
  <c r="D203"/>
  <c r="F203" s="1"/>
  <c r="G201"/>
  <c r="F201"/>
  <c r="H201" s="1"/>
  <c r="F200"/>
  <c r="G200" s="1"/>
  <c r="D200"/>
  <c r="F199"/>
  <c r="G199" s="1"/>
  <c r="G198"/>
  <c r="F198"/>
  <c r="H198" s="1"/>
  <c r="H197"/>
  <c r="F197"/>
  <c r="G197" s="1"/>
  <c r="D196"/>
  <c r="F196" s="1"/>
  <c r="G195"/>
  <c r="F195"/>
  <c r="H195" s="1"/>
  <c r="F194"/>
  <c r="G194" s="1"/>
  <c r="D194"/>
  <c r="F193"/>
  <c r="G193" s="1"/>
  <c r="G192"/>
  <c r="F192"/>
  <c r="H192" s="1"/>
  <c r="H191"/>
  <c r="F191"/>
  <c r="G191" s="1"/>
  <c r="D190"/>
  <c r="F190" s="1"/>
  <c r="D189"/>
  <c r="F189" s="1"/>
  <c r="D188"/>
  <c r="F188" s="1"/>
  <c r="G187"/>
  <c r="F187"/>
  <c r="H187" s="1"/>
  <c r="H186"/>
  <c r="F186"/>
  <c r="G186" s="1"/>
  <c r="D185"/>
  <c r="F185" s="1"/>
  <c r="G184"/>
  <c r="F184"/>
  <c r="H184" s="1"/>
  <c r="F183"/>
  <c r="H183" s="1"/>
  <c r="D182"/>
  <c r="F182" s="1"/>
  <c r="D181"/>
  <c r="F181" s="1"/>
  <c r="G180"/>
  <c r="F180"/>
  <c r="H180" s="1"/>
  <c r="F179"/>
  <c r="G179" s="1"/>
  <c r="D178"/>
  <c r="F178" s="1"/>
  <c r="G177"/>
  <c r="F177"/>
  <c r="H177" s="1"/>
  <c r="F176"/>
  <c r="H176" s="1"/>
  <c r="D176"/>
  <c r="F174"/>
  <c r="H174" s="1"/>
  <c r="G173"/>
  <c r="F173"/>
  <c r="H173" s="1"/>
  <c r="F172"/>
  <c r="G172" s="1"/>
  <c r="D172"/>
  <c r="F171"/>
  <c r="G171" s="1"/>
  <c r="D170"/>
  <c r="F170" s="1"/>
  <c r="D169"/>
  <c r="F169" s="1"/>
  <c r="G168"/>
  <c r="F168"/>
  <c r="H168" s="1"/>
  <c r="F167"/>
  <c r="H167" s="1"/>
  <c r="D166"/>
  <c r="F166" s="1"/>
  <c r="G165"/>
  <c r="F165"/>
  <c r="H165" s="1"/>
  <c r="F164"/>
  <c r="G164" s="1"/>
  <c r="D163"/>
  <c r="F163" s="1"/>
  <c r="D162"/>
  <c r="F162" s="1"/>
  <c r="G161"/>
  <c r="F161"/>
  <c r="H161" s="1"/>
  <c r="F160"/>
  <c r="H160" s="1"/>
  <c r="D159"/>
  <c r="F159" s="1"/>
  <c r="G158"/>
  <c r="F158"/>
  <c r="H158" s="1"/>
  <c r="F157"/>
  <c r="G157" s="1"/>
  <c r="D156"/>
  <c r="F156" s="1"/>
  <c r="D155"/>
  <c r="F155" s="1"/>
  <c r="G154"/>
  <c r="F154"/>
  <c r="H154" s="1"/>
  <c r="F153"/>
  <c r="H153" s="1"/>
  <c r="G152"/>
  <c r="F152"/>
  <c r="H152" s="1"/>
  <c r="F151"/>
  <c r="G151" s="1"/>
  <c r="D151"/>
  <c r="H150"/>
  <c r="F150"/>
  <c r="G150" s="1"/>
  <c r="G149"/>
  <c r="F149"/>
  <c r="H149" s="1"/>
  <c r="F148"/>
  <c r="H148" s="1"/>
  <c r="D148"/>
  <c r="F147"/>
  <c r="H147" s="1"/>
  <c r="D147"/>
  <c r="F146"/>
  <c r="H146" s="1"/>
  <c r="D145"/>
  <c r="F145" s="1"/>
  <c r="G144"/>
  <c r="F144"/>
  <c r="H144" s="1"/>
  <c r="F143"/>
  <c r="G143" s="1"/>
  <c r="H142"/>
  <c r="G142"/>
  <c r="F142"/>
  <c r="F141"/>
  <c r="H141" s="1"/>
  <c r="D141"/>
  <c r="F140"/>
  <c r="H140" s="1"/>
  <c r="G139"/>
  <c r="F139"/>
  <c r="H139" s="1"/>
  <c r="F138"/>
  <c r="G138" s="1"/>
  <c r="D137"/>
  <c r="F137" s="1"/>
  <c r="D136"/>
  <c r="F136" s="1"/>
  <c r="G135"/>
  <c r="F135"/>
  <c r="H135" s="1"/>
  <c r="F134"/>
  <c r="H134" s="1"/>
  <c r="D134"/>
  <c r="F133"/>
  <c r="H133" s="1"/>
  <c r="G132"/>
  <c r="F132"/>
  <c r="H132" s="1"/>
  <c r="F131"/>
  <c r="G131" s="1"/>
  <c r="D131"/>
  <c r="F130"/>
  <c r="G130" s="1"/>
  <c r="G129"/>
  <c r="F129"/>
  <c r="H129" s="1"/>
  <c r="F128"/>
  <c r="H128" s="1"/>
  <c r="D128"/>
  <c r="F127"/>
  <c r="H127" s="1"/>
  <c r="D127"/>
  <c r="F126"/>
  <c r="H126" s="1"/>
  <c r="G125"/>
  <c r="F125"/>
  <c r="H125" s="1"/>
  <c r="F124"/>
  <c r="G124" s="1"/>
  <c r="D123"/>
  <c r="F123" s="1"/>
  <c r="G122"/>
  <c r="F122"/>
  <c r="H122" s="1"/>
  <c r="F121"/>
  <c r="H121" s="1"/>
  <c r="G120"/>
  <c r="F120"/>
  <c r="H120" s="1"/>
  <c r="F119"/>
  <c r="G119" s="1"/>
  <c r="D119"/>
  <c r="F117"/>
  <c r="G117" s="1"/>
  <c r="G116"/>
  <c r="F116"/>
  <c r="H116" s="1"/>
  <c r="F115"/>
  <c r="H115" s="1"/>
  <c r="G114"/>
  <c r="F114"/>
  <c r="H114" s="1"/>
  <c r="F113"/>
  <c r="G113" s="1"/>
  <c r="D113"/>
  <c r="F112"/>
  <c r="G112" s="1"/>
  <c r="G111"/>
  <c r="F111"/>
  <c r="H111" s="1"/>
  <c r="F110"/>
  <c r="H110" s="1"/>
  <c r="D109"/>
  <c r="F109" s="1"/>
  <c r="D108"/>
  <c r="F108" s="1"/>
  <c r="G107"/>
  <c r="F107"/>
  <c r="H107" s="1"/>
  <c r="F106"/>
  <c r="G106" s="1"/>
  <c r="D105"/>
  <c r="F105" s="1"/>
  <c r="G104"/>
  <c r="F104"/>
  <c r="H104" s="1"/>
  <c r="F103"/>
  <c r="H103" s="1"/>
  <c r="D102"/>
  <c r="F102" s="1"/>
  <c r="D101"/>
  <c r="F101" s="1"/>
  <c r="G100"/>
  <c r="F100"/>
  <c r="H100" s="1"/>
  <c r="F99"/>
  <c r="G99" s="1"/>
  <c r="G98"/>
  <c r="F98"/>
  <c r="H98" s="1"/>
  <c r="F97"/>
  <c r="H97" s="1"/>
  <c r="G96"/>
  <c r="F96"/>
  <c r="H96" s="1"/>
  <c r="F95"/>
  <c r="G95" s="1"/>
  <c r="D95"/>
  <c r="F94"/>
  <c r="G94" s="1"/>
  <c r="G93"/>
  <c r="F93"/>
  <c r="H93" s="1"/>
  <c r="F92"/>
  <c r="H92" s="1"/>
  <c r="D92"/>
  <c r="F91"/>
  <c r="H91" s="1"/>
  <c r="D91"/>
  <c r="F90"/>
  <c r="H90" s="1"/>
  <c r="G89"/>
  <c r="F89"/>
  <c r="H89" s="1"/>
  <c r="F88"/>
  <c r="G88" s="1"/>
  <c r="D87"/>
  <c r="F87" s="1"/>
  <c r="G86"/>
  <c r="F86"/>
  <c r="H86" s="1"/>
  <c r="F85"/>
  <c r="H85" s="1"/>
  <c r="G84"/>
  <c r="F84"/>
  <c r="H84" s="1"/>
  <c r="F83"/>
  <c r="G83" s="1"/>
  <c r="D83"/>
  <c r="F81"/>
  <c r="G81" s="1"/>
  <c r="G80"/>
  <c r="F80"/>
  <c r="H80" s="1"/>
  <c r="F79"/>
  <c r="H79" s="1"/>
  <c r="G78"/>
  <c r="F78"/>
  <c r="H78" s="1"/>
  <c r="F77"/>
  <c r="G77" s="1"/>
  <c r="E76"/>
  <c r="E458" s="1"/>
  <c r="D76"/>
  <c r="F75"/>
  <c r="G75" s="1"/>
  <c r="G74"/>
  <c r="F74"/>
  <c r="H74" s="1"/>
  <c r="F73"/>
  <c r="H73" s="1"/>
  <c r="G72"/>
  <c r="F72"/>
  <c r="H72" s="1"/>
  <c r="F71"/>
  <c r="G71" s="1"/>
  <c r="G70"/>
  <c r="F70"/>
  <c r="H70" s="1"/>
  <c r="F69"/>
  <c r="H69" s="1"/>
  <c r="G68"/>
  <c r="F68"/>
  <c r="H68" s="1"/>
  <c r="F67"/>
  <c r="G67" s="1"/>
  <c r="D66"/>
  <c r="F66" s="1"/>
  <c r="G65"/>
  <c r="F65"/>
  <c r="H65" s="1"/>
  <c r="H64"/>
  <c r="F64"/>
  <c r="G64" s="1"/>
  <c r="G63"/>
  <c r="F63"/>
  <c r="H63" s="1"/>
  <c r="F62"/>
  <c r="G62" s="1"/>
  <c r="G61"/>
  <c r="F61"/>
  <c r="H61" s="1"/>
  <c r="H60"/>
  <c r="F60"/>
  <c r="G60" s="1"/>
  <c r="G59"/>
  <c r="F59"/>
  <c r="H59" s="1"/>
  <c r="F58"/>
  <c r="G58" s="1"/>
  <c r="D58"/>
  <c r="F57"/>
  <c r="G57" s="1"/>
  <c r="D57"/>
  <c r="F55"/>
  <c r="G55" s="1"/>
  <c r="G54"/>
  <c r="F54"/>
  <c r="H54" s="1"/>
  <c r="F53"/>
  <c r="H53" s="1"/>
  <c r="G52"/>
  <c r="F52"/>
  <c r="H52" s="1"/>
  <c r="F51"/>
  <c r="G51" s="1"/>
  <c r="G50"/>
  <c r="F50"/>
  <c r="H50" s="1"/>
  <c r="F49"/>
  <c r="H49" s="1"/>
  <c r="D48"/>
  <c r="F48" s="1"/>
  <c r="G47"/>
  <c r="F47"/>
  <c r="H47" s="1"/>
  <c r="F46"/>
  <c r="G46" s="1"/>
  <c r="G45"/>
  <c r="F45"/>
  <c r="H45" s="1"/>
  <c r="F44"/>
  <c r="H44" s="1"/>
  <c r="G43"/>
  <c r="F43"/>
  <c r="H43" s="1"/>
  <c r="F42"/>
  <c r="G42" s="1"/>
  <c r="G41"/>
  <c r="F41"/>
  <c r="H41" s="1"/>
  <c r="F40"/>
  <c r="H40" s="1"/>
  <c r="G39"/>
  <c r="F39"/>
  <c r="H39" s="1"/>
  <c r="F38"/>
  <c r="G38" s="1"/>
  <c r="G37"/>
  <c r="F37"/>
  <c r="H37" s="1"/>
  <c r="F36"/>
  <c r="H36" s="1"/>
  <c r="G35"/>
  <c r="F35"/>
  <c r="H35" s="1"/>
  <c r="F34"/>
  <c r="G34" s="1"/>
  <c r="G33"/>
  <c r="F33"/>
  <c r="H33" s="1"/>
  <c r="F32"/>
  <c r="H32" s="1"/>
  <c r="D31"/>
  <c r="F31" s="1"/>
  <c r="G30"/>
  <c r="F30"/>
  <c r="H30" s="1"/>
  <c r="H29"/>
  <c r="F29"/>
  <c r="G29" s="1"/>
  <c r="G28"/>
  <c r="F28"/>
  <c r="H28" s="1"/>
  <c r="F27"/>
  <c r="H27" s="1"/>
  <c r="G26"/>
  <c r="F26"/>
  <c r="H26" s="1"/>
  <c r="H25"/>
  <c r="F25"/>
  <c r="G25" s="1"/>
  <c r="G24"/>
  <c r="F24"/>
  <c r="H24" s="1"/>
  <c r="F23"/>
  <c r="G22"/>
  <c r="D22"/>
  <c r="F22" s="1"/>
  <c r="H22" s="1"/>
  <c r="F21"/>
  <c r="G21" s="1"/>
  <c r="H20"/>
  <c r="G20"/>
  <c r="F20"/>
  <c r="H19"/>
  <c r="F19"/>
  <c r="G19" s="1"/>
  <c r="G18"/>
  <c r="F18"/>
  <c r="H18" s="1"/>
  <c r="F17"/>
  <c r="G17" s="1"/>
  <c r="H16"/>
  <c r="G16"/>
  <c r="F16"/>
  <c r="H15"/>
  <c r="F15"/>
  <c r="G15" s="1"/>
  <c r="D14"/>
  <c r="F14" s="1"/>
  <c r="H13"/>
  <c r="G13"/>
  <c r="D12"/>
  <c r="F12" s="1"/>
  <c r="I14" i="24"/>
  <c r="H14" i="25" l="1"/>
  <c r="G14"/>
  <c r="G12"/>
  <c r="H12"/>
  <c r="G66"/>
  <c r="H66"/>
  <c r="G31"/>
  <c r="H31"/>
  <c r="G136"/>
  <c r="H136"/>
  <c r="G156"/>
  <c r="H156"/>
  <c r="G159"/>
  <c r="H159"/>
  <c r="G162"/>
  <c r="H162"/>
  <c r="G189"/>
  <c r="H189"/>
  <c r="G224"/>
  <c r="H224"/>
  <c r="G229"/>
  <c r="H229"/>
  <c r="G265"/>
  <c r="H265"/>
  <c r="G298"/>
  <c r="H298"/>
  <c r="G301"/>
  <c r="H301"/>
  <c r="G334"/>
  <c r="H334"/>
  <c r="G349"/>
  <c r="H349"/>
  <c r="G391"/>
  <c r="H391"/>
  <c r="G399"/>
  <c r="H399"/>
  <c r="G418"/>
  <c r="H418"/>
  <c r="G435"/>
  <c r="H435"/>
  <c r="G452"/>
  <c r="H452"/>
  <c r="G455"/>
  <c r="H455"/>
  <c r="G87"/>
  <c r="H87"/>
  <c r="G109"/>
  <c r="H109"/>
  <c r="G123"/>
  <c r="H123"/>
  <c r="G196"/>
  <c r="H196"/>
  <c r="G223"/>
  <c r="H223"/>
  <c r="G277"/>
  <c r="H277"/>
  <c r="G297"/>
  <c r="H297"/>
  <c r="G333"/>
  <c r="H333"/>
  <c r="G348"/>
  <c r="H348"/>
  <c r="G374"/>
  <c r="H374"/>
  <c r="G387"/>
  <c r="H387"/>
  <c r="G390"/>
  <c r="H390"/>
  <c r="G398"/>
  <c r="H398"/>
  <c r="G414"/>
  <c r="H414"/>
  <c r="G417"/>
  <c r="H417"/>
  <c r="G451"/>
  <c r="H451"/>
  <c r="H17"/>
  <c r="G155"/>
  <c r="H155"/>
  <c r="G188"/>
  <c r="H188"/>
  <c r="G211"/>
  <c r="H211"/>
  <c r="H23"/>
  <c r="G23"/>
  <c r="G102"/>
  <c r="H102"/>
  <c r="G105"/>
  <c r="H105"/>
  <c r="G108"/>
  <c r="H108"/>
  <c r="G145"/>
  <c r="H145"/>
  <c r="G170"/>
  <c r="H170"/>
  <c r="G182"/>
  <c r="H182"/>
  <c r="G185"/>
  <c r="H185"/>
  <c r="H279"/>
  <c r="G279"/>
  <c r="G364"/>
  <c r="H364"/>
  <c r="H371"/>
  <c r="G371"/>
  <c r="G380"/>
  <c r="H380"/>
  <c r="G384"/>
  <c r="H384"/>
  <c r="G411"/>
  <c r="H411"/>
  <c r="G425"/>
  <c r="H425"/>
  <c r="G439"/>
  <c r="H439"/>
  <c r="G445"/>
  <c r="H445"/>
  <c r="G448"/>
  <c r="H448"/>
  <c r="H21"/>
  <c r="G48"/>
  <c r="H48"/>
  <c r="G101"/>
  <c r="H101"/>
  <c r="G137"/>
  <c r="H137"/>
  <c r="G163"/>
  <c r="H163"/>
  <c r="G166"/>
  <c r="H166"/>
  <c r="G169"/>
  <c r="H169"/>
  <c r="G178"/>
  <c r="H178"/>
  <c r="G181"/>
  <c r="H181"/>
  <c r="G190"/>
  <c r="H190"/>
  <c r="G203"/>
  <c r="H203"/>
  <c r="G241"/>
  <c r="H241"/>
  <c r="G245"/>
  <c r="H245"/>
  <c r="G248"/>
  <c r="H248"/>
  <c r="G258"/>
  <c r="H258"/>
  <c r="G313"/>
  <c r="H313"/>
  <c r="G318"/>
  <c r="H318"/>
  <c r="G323"/>
  <c r="H323"/>
  <c r="H366"/>
  <c r="G366"/>
  <c r="G407"/>
  <c r="H407"/>
  <c r="G410"/>
  <c r="H410"/>
  <c r="G421"/>
  <c r="H421"/>
  <c r="G424"/>
  <c r="H424"/>
  <c r="G438"/>
  <c r="H438"/>
  <c r="G441"/>
  <c r="H441"/>
  <c r="G444"/>
  <c r="H444"/>
  <c r="G27"/>
  <c r="G32"/>
  <c r="G36"/>
  <c r="G40"/>
  <c r="G44"/>
  <c r="G49"/>
  <c r="G53"/>
  <c r="G69"/>
  <c r="G73"/>
  <c r="G79"/>
  <c r="D82"/>
  <c r="G85"/>
  <c r="G90"/>
  <c r="G91"/>
  <c r="G92"/>
  <c r="G97"/>
  <c r="G103"/>
  <c r="G110"/>
  <c r="G115"/>
  <c r="D118"/>
  <c r="F118" s="1"/>
  <c r="G121"/>
  <c r="G126"/>
  <c r="G127"/>
  <c r="G128"/>
  <c r="G133"/>
  <c r="G134"/>
  <c r="G140"/>
  <c r="G141"/>
  <c r="G146"/>
  <c r="G147"/>
  <c r="G148"/>
  <c r="G153"/>
  <c r="G160"/>
  <c r="G167"/>
  <c r="G174"/>
  <c r="G176"/>
  <c r="G183"/>
  <c r="H247"/>
  <c r="H253"/>
  <c r="D260"/>
  <c r="F260" s="1"/>
  <c r="H359"/>
  <c r="H379"/>
  <c r="G396"/>
  <c r="H397"/>
  <c r="G403"/>
  <c r="G404"/>
  <c r="G405"/>
  <c r="G415"/>
  <c r="G422"/>
  <c r="G431"/>
  <c r="G432"/>
  <c r="G433"/>
  <c r="G446"/>
  <c r="G453"/>
  <c r="D458"/>
  <c r="H34"/>
  <c r="H38"/>
  <c r="H42"/>
  <c r="H46"/>
  <c r="H51"/>
  <c r="H55"/>
  <c r="H57"/>
  <c r="H58"/>
  <c r="H62"/>
  <c r="H67"/>
  <c r="H71"/>
  <c r="H75"/>
  <c r="H77"/>
  <c r="H81"/>
  <c r="H83"/>
  <c r="H88"/>
  <c r="H94"/>
  <c r="H95"/>
  <c r="H99"/>
  <c r="H106"/>
  <c r="H112"/>
  <c r="H113"/>
  <c r="H117"/>
  <c r="H119"/>
  <c r="H124"/>
  <c r="H130"/>
  <c r="H131"/>
  <c r="H138"/>
  <c r="H143"/>
  <c r="H151"/>
  <c r="H157"/>
  <c r="H164"/>
  <c r="H171"/>
  <c r="H172"/>
  <c r="H179"/>
  <c r="H193"/>
  <c r="H194"/>
  <c r="H199"/>
  <c r="H200"/>
  <c r="D202"/>
  <c r="F202" s="1"/>
  <c r="H206"/>
  <c r="H207"/>
  <c r="H212"/>
  <c r="H216"/>
  <c r="H220"/>
  <c r="H221"/>
  <c r="H227"/>
  <c r="H232"/>
  <c r="H233"/>
  <c r="H237"/>
  <c r="H242"/>
  <c r="D244"/>
  <c r="F244" s="1"/>
  <c r="H249"/>
  <c r="H250"/>
  <c r="H254"/>
  <c r="H259"/>
  <c r="H261"/>
  <c r="H266"/>
  <c r="H271"/>
  <c r="H275"/>
  <c r="H282"/>
  <c r="H283"/>
  <c r="H288"/>
  <c r="H292"/>
  <c r="H299"/>
  <c r="H304"/>
  <c r="H305"/>
  <c r="H309"/>
  <c r="H314"/>
  <c r="H315"/>
  <c r="H316"/>
  <c r="H321"/>
  <c r="H326"/>
  <c r="H331"/>
  <c r="H338"/>
  <c r="H339"/>
  <c r="H343"/>
  <c r="H350"/>
  <c r="H351"/>
  <c r="H356"/>
  <c r="H360"/>
  <c r="H361"/>
  <c r="H362"/>
  <c r="H368"/>
  <c r="H369"/>
  <c r="H381"/>
  <c r="D383"/>
  <c r="F383" s="1"/>
  <c r="H388"/>
  <c r="H394"/>
  <c r="H400"/>
  <c r="H401"/>
  <c r="H408"/>
  <c r="H419"/>
  <c r="H428"/>
  <c r="H429"/>
  <c r="H442"/>
  <c r="F76"/>
  <c r="D175"/>
  <c r="F175" s="1"/>
  <c r="D377"/>
  <c r="H457"/>
  <c r="I15" i="24"/>
  <c r="H15"/>
  <c r="G15"/>
  <c r="H175" i="25" l="1"/>
  <c r="G175"/>
  <c r="D376"/>
  <c r="F376" s="1"/>
  <c r="F377"/>
  <c r="G383"/>
  <c r="H383"/>
  <c r="G244"/>
  <c r="H244"/>
  <c r="G202"/>
  <c r="H202"/>
  <c r="F82"/>
  <c r="D56"/>
  <c r="F56" s="1"/>
  <c r="G76"/>
  <c r="H76"/>
  <c r="G260"/>
  <c r="H260"/>
  <c r="G118"/>
  <c r="H118"/>
  <c r="F458"/>
  <c r="H458" s="1"/>
  <c r="G458"/>
  <c r="G56" l="1"/>
  <c r="H56"/>
  <c r="H377"/>
  <c r="G377"/>
  <c r="G82"/>
  <c r="H82"/>
  <c r="H376"/>
  <c r="G376"/>
</calcChain>
</file>

<file path=xl/sharedStrings.xml><?xml version="1.0" encoding="utf-8"?>
<sst xmlns="http://schemas.openxmlformats.org/spreadsheetml/2006/main" count="1414" uniqueCount="349">
  <si>
    <t>SURAT PERNYATAAN TANGGUNG JAWAB BELANJA RUTIN</t>
  </si>
  <si>
    <t>NOMOR :</t>
  </si>
  <si>
    <t>1. Kode Satuan Kerja BLU</t>
  </si>
  <si>
    <t>: 632242</t>
  </si>
  <si>
    <t>2. Nama Satuan Kerja BLU</t>
  </si>
  <si>
    <t>: Politeknik Kesehatan Semarang</t>
  </si>
  <si>
    <t>3. Tanggal /No. DIPA BLU</t>
  </si>
  <si>
    <t xml:space="preserve">4. Klasifikasi Anggaran </t>
  </si>
  <si>
    <t>Yang bertanda tangan di bawah ini Ketua Jurusan Kebidanan  Politeknik Kesehatan Kemnekes Semarang, menyatakan bahwa saya bertanggung jawab secara formal dan material atas segala pengeluaran yang telah dibayar lunas lewat Bendahara Pengeluaran Pembantu kepada yang berhak menerima serta kebenaran perhitungan dan setoran pajak yang telah dipungut atas pembayaran tersebut dengan perincian sebagai berikut :</t>
  </si>
  <si>
    <t>No</t>
  </si>
  <si>
    <t>Akun</t>
  </si>
  <si>
    <t>Penerima</t>
  </si>
  <si>
    <t>Uraian</t>
  </si>
  <si>
    <t xml:space="preserve">Bukti </t>
  </si>
  <si>
    <t>Jumlah</t>
  </si>
  <si>
    <t xml:space="preserve">Pajak yang dipungut </t>
  </si>
  <si>
    <t>Tgl</t>
  </si>
  <si>
    <t>No.</t>
  </si>
  <si>
    <t>PPN</t>
  </si>
  <si>
    <t>PPh</t>
  </si>
  <si>
    <t>JUMLAH</t>
  </si>
  <si>
    <t>Bukti-bukti pengeluaran anggaran dan asli setoran pajak ( SSP/BPN) tersebut di atas disimpan oleh Jurusan Kebidanan untuk kelengkapan administrasi dan pemeriksaan aparat pengawasan fungsional.</t>
  </si>
  <si>
    <t>Demikian surat pernyataan ini dibuat dengan sebenarnya.</t>
  </si>
  <si>
    <t>Mengetahui</t>
  </si>
  <si>
    <t>Semarang,</t>
  </si>
  <si>
    <t>Pejabat Pembuat Komitmen</t>
  </si>
  <si>
    <t>Bendahara Pengeluaran</t>
  </si>
  <si>
    <t>Poltekkes Semarang</t>
  </si>
  <si>
    <t xml:space="preserve">Wahyu Dwi Nuryanti, Amd </t>
  </si>
  <si>
    <t>NIP 198612042014022002</t>
  </si>
  <si>
    <t>:  12 Nopember 2019/No SP DIPA -024.12.2.632242/2020</t>
  </si>
  <si>
    <t>Jeffri Ardiyanto, M.AppSc</t>
  </si>
  <si>
    <t>NIP 197306141995031001</t>
  </si>
  <si>
    <t>AXELLE</t>
  </si>
  <si>
    <t>Biaya Pemenuhan Kompetensi Mahasiswa Teknologi Informasi Prodi DIII Kebidanan Blora Poltekkes Kemenkes Semarang pada tanggal 14 dan 15 Maret 2020</t>
  </si>
  <si>
    <t>: 01/01/024.12.10/ 5034/501/002.52B.525119</t>
  </si>
  <si>
    <t>Klasifikasi Belanja :052B.525119</t>
  </si>
  <si>
    <t>LAPORAN REALIASI BLU 37 PWT</t>
  </si>
  <si>
    <t xml:space="preserve">JURUSAN KEBIDANAN </t>
  </si>
  <si>
    <t>POLTEKKES KEMENKES SEMARANG</t>
  </si>
  <si>
    <t>BULAN SEPTEMBER 2020</t>
  </si>
  <si>
    <t>KODE MA</t>
  </si>
  <si>
    <t>URAIAN KEGIATAN</t>
  </si>
  <si>
    <t>JUMLAH PAGU</t>
  </si>
  <si>
    <t xml:space="preserve">REALISASI  </t>
  </si>
  <si>
    <t>SALDO</t>
  </si>
  <si>
    <t>PERSETASE</t>
  </si>
  <si>
    <t xml:space="preserve">BULAN LALU </t>
  </si>
  <si>
    <t>BULAN INI</t>
  </si>
  <si>
    <t>5034</t>
  </si>
  <si>
    <t>Pembinaan dan Pengelolaan Pendidikan Tinggi</t>
  </si>
  <si>
    <t/>
  </si>
  <si>
    <t>5034.501</t>
  </si>
  <si>
    <t>Pendidikan Tenaga Kesehatan di Poltekkes Kemenkes RI_x000D_[Base Line]</t>
  </si>
  <si>
    <t>5034.501.002</t>
  </si>
  <si>
    <t>Mahasiswa yang Dididik pada Jurusan Kebidanan</t>
  </si>
  <si>
    <t xml:space="preserve">   051</t>
  </si>
  <si>
    <t>Pelaksanaan Persiapan</t>
  </si>
  <si>
    <t>%</t>
  </si>
  <si>
    <t xml:space="preserve">      B</t>
  </si>
  <si>
    <t>Jurusan Kebidanan</t>
  </si>
  <si>
    <t xml:space="preserve">     525112</t>
  </si>
  <si>
    <t>Belanja Barang</t>
  </si>
  <si>
    <t xml:space="preserve">    -     Cetak buku panduan PA, Bimbingan konseling dan catatan akademik</t>
  </si>
  <si>
    <t xml:space="preserve">    -     Cetak jurnal kebidanan</t>
  </si>
  <si>
    <t xml:space="preserve">    -     Konsumsi Workshop RPS dan Bahan Ajar media interaktif  50 OR x 2 HR x 1 KEG</t>
  </si>
  <si>
    <t xml:space="preserve">    -     Konsumsi Workshop Review Kurikulum</t>
  </si>
  <si>
    <t xml:space="preserve">    - Konsumsi Workshop dokumen akreditasi 9 standar</t>
  </si>
  <si>
    <t xml:space="preserve">    -     Konsumsi Workshop Validasi dan Analisis Soal Vokasi dan Profesi</t>
  </si>
  <si>
    <t xml:space="preserve">    -     Konsumsi Workshop APR  60 OR x 1 HR x 2 SMT</t>
  </si>
  <si>
    <t xml:space="preserve">     525113</t>
  </si>
  <si>
    <t>Belanja Jasa</t>
  </si>
  <si>
    <t xml:space="preserve">    - Narasumber Workshop dokum Akreditasi 9 stantard</t>
  </si>
  <si>
    <t xml:space="preserve">    -     Narasumber Review Kurikulum</t>
  </si>
  <si>
    <t xml:space="preserve">    -     Narasumber workshop RPS dan bahan ajar dengan media interactive</t>
  </si>
  <si>
    <t xml:space="preserve">    -     Dekorasi Kuliah Umum ( MMT)  5 LOK x 1 KL x 1 KEG</t>
  </si>
  <si>
    <t xml:space="preserve">    -     Sewa sound ( smg dan mgl)  2 OR x 1 KL x 1 KEG</t>
  </si>
  <si>
    <t xml:space="preserve">    -     Sewa kursi ( pwt dan mgl)</t>
  </si>
  <si>
    <t xml:space="preserve">    -     Narasumber Kuliah Umum  7 PRODI x 3 JAM x 1 KEG</t>
  </si>
  <si>
    <t xml:space="preserve">    -     Narasumber Validasi dan Analisi Soal  2 OR x 5 JAM x 1 KEG</t>
  </si>
  <si>
    <t xml:space="preserve">     525115</t>
  </si>
  <si>
    <t>Belanja Perjalanan</t>
  </si>
  <si>
    <t xml:space="preserve">    -     Transport Narasumber Review Kurikulum  1 OR x 1 KEG x 1 JUR</t>
  </si>
  <si>
    <t xml:space="preserve">    -     Uang harian workshop Review Kurikulum  50 OR x 2 HR</t>
  </si>
  <si>
    <t xml:space="preserve">    -     Uang harian workshop APR  60 OR x 1 HR x 2 SMT</t>
  </si>
  <si>
    <t xml:space="preserve">    -     Transport workshop APR</t>
  </si>
  <si>
    <t xml:space="preserve">    -     TRansport  workshop Review Kurikulum  50 OR x 1 KEG</t>
  </si>
  <si>
    <t xml:space="preserve">    -     Transport Narasumber RPS dan Bahan  2 OR x 1 KEG</t>
  </si>
  <si>
    <t xml:space="preserve">    -     Transport Peserta Review RPS dan Bahan  50 OR x 1 KEG</t>
  </si>
  <si>
    <t xml:space="preserve">    -     Uang Harian  RPS dan Bahan Ajar dengan media interactive  50 OR x 2 HR</t>
  </si>
  <si>
    <t xml:space="preserve">    -   TRansport narasumber workshop dokumen akreditasi 9 standar</t>
  </si>
  <si>
    <t xml:space="preserve">    -  Penginapan Peserta workshop dokumen akreditasi 9 standar</t>
  </si>
  <si>
    <t xml:space="preserve">    -  TRansport Peserta workshop dokumen akreditasi 9 standar</t>
  </si>
  <si>
    <t xml:space="preserve">    -  Uang Harian  RPS dan Bahan Ajar dengan media interactive</t>
  </si>
  <si>
    <t xml:space="preserve">    -     Transport Narasumber Valiadasi dan Analisis  2 OR x 1 KEG x 1 JUR</t>
  </si>
  <si>
    <t xml:space="preserve">    -     Uang harian Valiadasi dan Analisis</t>
  </si>
  <si>
    <t xml:space="preserve">    -     TRansport Valiadasi dan Analisis</t>
  </si>
  <si>
    <t xml:space="preserve">    -     Transport Narasumber Kuliah Umum  7 OR x 1 KEG</t>
  </si>
  <si>
    <t xml:space="preserve">     525119</t>
  </si>
  <si>
    <t>Belanja Penyediaan Barang dan Jasa BLU Lainnya</t>
  </si>
  <si>
    <t xml:space="preserve">    -     BIaya seminar, workshop, pelatihan bagi Tenaga Pendidik dan  Kependidikan</t>
  </si>
  <si>
    <t xml:space="preserve">    -     Bahan praktek laboratorium Prodi Kebidanan  Semarang</t>
  </si>
  <si>
    <t xml:space="preserve">    -     Bahan praktek laboratorium Prodi Kebidanan  Semarang UPP Kendal</t>
  </si>
  <si>
    <t xml:space="preserve">    -     Bahan praktek laboratorium Prodi Kebidanan Purwokerto</t>
  </si>
  <si>
    <t xml:space="preserve">    -     Bahan praktek laboratorium Prodi Kebidanan Blora</t>
  </si>
  <si>
    <t xml:space="preserve">    -     Bahan praktek laboratorium Prodi Kebidanan Magelang</t>
  </si>
  <si>
    <t xml:space="preserve">    - Bantuan penerbitan HAKI</t>
  </si>
  <si>
    <t xml:space="preserve">   052</t>
  </si>
  <si>
    <t>Pembelajaran Teori dan Praktikum</t>
  </si>
  <si>
    <t xml:space="preserve">    -     Cetak buku panduan KTI  1 BUKU x 252 EXP x 1 SMT</t>
  </si>
  <si>
    <t xml:space="preserve">    -     Cetak buku panduan praktek  1 BUKU x 1860 EXP x 1 SMT</t>
  </si>
  <si>
    <t xml:space="preserve">    -     Cetak buku panduan skripsi  1 BUKU x 247 EXP x 1 SMT</t>
  </si>
  <si>
    <t xml:space="preserve">    -     Penggandaan Tingkat Jurusan  1 PKT x 12 BLN</t>
  </si>
  <si>
    <t xml:space="preserve">    -     Penggandaan Tingkat Prodi</t>
  </si>
  <si>
    <t xml:space="preserve">    -     Konsumsi Kuliah Umum  125 OR x 5 PRODI x 1 KEG</t>
  </si>
  <si>
    <t xml:space="preserve">    -  Pembelian konsumsi rapat PBM</t>
  </si>
  <si>
    <t xml:space="preserve">    -    Uang hari workshop, seminar , rapat dll ( Prodi MAgelang )</t>
  </si>
  <si>
    <t xml:space="preserve">    -    Transport workshop, seminar , rapat dll ( Prodi MAgelang )</t>
  </si>
  <si>
    <t xml:space="preserve">    - Transport perjalanan dinas, rapat, seminar dan workshop dll</t>
  </si>
  <si>
    <t xml:space="preserve">    -    Uang harian workshop, seminar , rapat dll</t>
  </si>
  <si>
    <t xml:space="preserve">    -     Uang harian rapat, seminar dan workshop ( Prodi PWT)</t>
  </si>
  <si>
    <t xml:space="preserve">    -  Uang harian rapat, seminar dan workshop ( UPP kendal )</t>
  </si>
  <si>
    <t xml:space="preserve">    -      Uang harian rapat, seminar dan workshop ( Prodi blora )</t>
  </si>
  <si>
    <t xml:space="preserve">    -     Transport perjalanan workshop( Prodi PWT)</t>
  </si>
  <si>
    <t xml:space="preserve">    -       Uang harian rapat koordinasi jurusan</t>
  </si>
  <si>
    <t xml:space="preserve">    -     Biaya Pemenuhan Kompetensi Mahasiswa Prodi D III ( PPGDON dan Konselor ASI)</t>
  </si>
  <si>
    <t xml:space="preserve">    -     Biaya Pemenuhan Kompetensi Mahasiswa Prodi D IV( PPGDON)</t>
  </si>
  <si>
    <t xml:space="preserve">    -     Biaya Pemenuhan Kompetensi Mahasiswa Prodi D IV</t>
  </si>
  <si>
    <t xml:space="preserve">    -     Biaya Pemenuhan Kompetensi Profesi Bidan</t>
  </si>
  <si>
    <t xml:space="preserve">    -     Pemenuhan Kompetensi IT</t>
  </si>
  <si>
    <t xml:space="preserve">     BA</t>
  </si>
  <si>
    <t>D-III Kebidanan Blora</t>
  </si>
  <si>
    <t xml:space="preserve">    -  Honor DTT Ekstrakurikuler Senam / Olahraga</t>
  </si>
  <si>
    <t xml:space="preserve">    -     Honor dosen tamu</t>
  </si>
  <si>
    <t xml:space="preserve">    -     Honor Dosen Tidak Tetap</t>
  </si>
  <si>
    <t xml:space="preserve">    -  Transport DTT Ekstrakurikuler Senam / Olahraga</t>
  </si>
  <si>
    <t xml:space="preserve">    -     Transport dosen tamu</t>
  </si>
  <si>
    <t xml:space="preserve">    -     Transport dosen Tamu</t>
  </si>
  <si>
    <t xml:space="preserve">     BB</t>
  </si>
  <si>
    <t>D-III Kebidanan Semarang</t>
  </si>
  <si>
    <t xml:space="preserve">    -     Honor dosen tidak tetap  4 MK x 12 TM x 1 KLS x 2 SMT</t>
  </si>
  <si>
    <t xml:space="preserve">    -     Honor dosen tamu  4 MK x 2 TM x 1 KLS x 2 SMT</t>
  </si>
  <si>
    <t xml:space="preserve">    -  Transport rapat PBM</t>
  </si>
  <si>
    <t xml:space="preserve">    -  Transport rapat PBM Luar Kota</t>
  </si>
  <si>
    <t xml:space="preserve">    -     Transport dosen tamu  2 MK x 3 TM x 1 KLS x 2 SMT</t>
  </si>
  <si>
    <t xml:space="preserve">    -     Transport dosen tidak tetap  4 MK x 10 TM x 1 KLS x 2 SMT</t>
  </si>
  <si>
    <t xml:space="preserve">    - Transport dosen tetap</t>
  </si>
  <si>
    <t xml:space="preserve">     BC</t>
  </si>
  <si>
    <t>D- III Kebidanan MAgelang</t>
  </si>
  <si>
    <t xml:space="preserve">    -     Honor dosen tidak tetap</t>
  </si>
  <si>
    <t xml:space="preserve">    -     Transport dosen tamu  2 MK x 1 TM x 3 KLS x 2 SMT</t>
  </si>
  <si>
    <t xml:space="preserve">    -     Transport dosen tidak tetap</t>
  </si>
  <si>
    <t xml:space="preserve">     BD</t>
  </si>
  <si>
    <t>D-III Kebidanan Purwokerto</t>
  </si>
  <si>
    <t xml:space="preserve">    -     Honor DTT ekstrakurikuler senam/olah raga</t>
  </si>
  <si>
    <t xml:space="preserve">    -     Transport dosen tidak tetap smt genap</t>
  </si>
  <si>
    <t xml:space="preserve">    -     Transport DTT ekstrakurikuler senam/olah raga</t>
  </si>
  <si>
    <t xml:space="preserve">    - transport rapat dosen</t>
  </si>
  <si>
    <t xml:space="preserve">     BE</t>
  </si>
  <si>
    <t>D-III Kebidanan Semarang Kelas Kendal</t>
  </si>
  <si>
    <t xml:space="preserve">    -     Honor dosen tamu  2 MK x 2 TM</t>
  </si>
  <si>
    <t xml:space="preserve">    -     Honor Dosen Tidak Tetap  5 MK x 6 TM x 2 SMT</t>
  </si>
  <si>
    <t xml:space="preserve">    -     Transport dosen tamu  2 MK x 2 TM</t>
  </si>
  <si>
    <t xml:space="preserve">    -     Transport dosen tidak tetap smt genap  5 MK x 6 TM x 2 SMT</t>
  </si>
  <si>
    <t xml:space="preserve">    - Transport DTT Ekstrakurikuler senam/olahraga</t>
  </si>
  <si>
    <t xml:space="preserve">     BF</t>
  </si>
  <si>
    <t>D-IV Kebidanan Semarang</t>
  </si>
  <si>
    <t xml:space="preserve">    -     Honor dosen tamu  4 MK x 2 TM x 2 JAM x 2 SMT</t>
  </si>
  <si>
    <t xml:space="preserve">    -     Honor dosen tidak tetap  11 MK x 14 TM x 1 SMT</t>
  </si>
  <si>
    <t xml:space="preserve">    -     Transport dosen tamu  3 MK x 2 TM x 1 KLS x 2 SMT</t>
  </si>
  <si>
    <t xml:space="preserve">    -     Transport dosen tidak tetap  11 MK x 14 TM x 1 SMT</t>
  </si>
  <si>
    <t xml:space="preserve">    -     Biaya Praktek Laboratorium  51 OR x 1 MK x 1 SMT</t>
  </si>
  <si>
    <t xml:space="preserve">     BH</t>
  </si>
  <si>
    <t>D-IV Kebidanan MAgelang</t>
  </si>
  <si>
    <t xml:space="preserve">    -     Transport dosen tidak tetap  4 MK x 7 TM x 2 SMT</t>
  </si>
  <si>
    <t xml:space="preserve">    -     Biaya Praktek Laboratorium</t>
  </si>
  <si>
    <t xml:space="preserve">     BI</t>
  </si>
  <si>
    <t>Profesi Bidan</t>
  </si>
  <si>
    <t xml:space="preserve">    -     Honor dosen tidak tetap matrikulasi  4 MK x 13 TM x 1 KLS</t>
  </si>
  <si>
    <t xml:space="preserve">    -     Honor dosen tamu  2 MK x 2 JAM x 4 TM</t>
  </si>
  <si>
    <t xml:space="preserve">    -     Transport rapat evaluasi PBM  3 OR x 2 KL</t>
  </si>
  <si>
    <t xml:space="preserve">    -     Transport dosen matrikulasi  5 MK x 14 TM x 1 KLS</t>
  </si>
  <si>
    <t xml:space="preserve">    - Transport dosen tamu</t>
  </si>
  <si>
    <t xml:space="preserve">     BJ</t>
  </si>
  <si>
    <t>D-IV Kebidanan Semarang Alih Jenjang</t>
  </si>
  <si>
    <t xml:space="preserve">    -     Honor Dosen Tamu  2 MK x 4 TM x 2 SMT x 1 KLS</t>
  </si>
  <si>
    <t xml:space="preserve">    -     Transport Dosen Tamu  2 MK x 4 TM x 2 SMT</t>
  </si>
  <si>
    <t xml:space="preserve">    - Transport dosen tidak tetap</t>
  </si>
  <si>
    <t xml:space="preserve">     BK</t>
  </si>
  <si>
    <t>D -IV Kebidanan Magelang Alih Jenjang</t>
  </si>
  <si>
    <t xml:space="preserve">    -     Honor Dosen Tamu</t>
  </si>
  <si>
    <t xml:space="preserve">    -     Transport Dosen Tamu</t>
  </si>
  <si>
    <t xml:space="preserve">    -     Transport Dosen Tidak Tetap</t>
  </si>
  <si>
    <t xml:space="preserve">     BL</t>
  </si>
  <si>
    <t>D-IV Kebidanan Semarang Alih Jenjang Dinkes KAb Grobogan</t>
  </si>
  <si>
    <t xml:space="preserve">    -     Honor Dosen Tidak Tetap  2 MK x 14 TM x 1 SMT</t>
  </si>
  <si>
    <t xml:space="preserve">    -     Transport Dosen Tidak Tetap  1 MK x 4 TM x 1 SMT</t>
  </si>
  <si>
    <t xml:space="preserve">    -     Transport Dosen Tidak Tetap  2 MK x 14 TM x 1 SMT</t>
  </si>
  <si>
    <t xml:space="preserve">     BM</t>
  </si>
  <si>
    <t>D-IV Kebidanan Magelang Alih Jenjang IBI Kab Magelang</t>
  </si>
  <si>
    <t xml:space="preserve">     BN</t>
  </si>
  <si>
    <t>D-IV Kebidanan MAgelang Alih Jenjang IBI Kab Kebumen</t>
  </si>
  <si>
    <t xml:space="preserve">   053</t>
  </si>
  <si>
    <t>Praktek Kerja Lapangan</t>
  </si>
  <si>
    <t xml:space="preserve">    -     Konsumsi pembukaan,MMD,penutupan PKL  60 OR x 3 KL x 1 SMT</t>
  </si>
  <si>
    <t xml:space="preserve">    -     Konsumsi rapat persiapan Praktek Klinik  15 ORG x 4 LHN x 1 KL x 2 SMT</t>
  </si>
  <si>
    <t xml:space="preserve">    -     Konsumsi Penyerahan dan Penarikan Praktek Klinik  15 ORG x 4 LHN x 2 KL x 2 SMT</t>
  </si>
  <si>
    <t xml:space="preserve">    -     Narasumber Pembekalan Praktek</t>
  </si>
  <si>
    <t xml:space="preserve">    -     Transport Penyerahan dan Penarikan Praktek Klinik  10 OR x 5 LHN x 1 SMT</t>
  </si>
  <si>
    <t xml:space="preserve">    -     Transport  Narasumber Pembekalan Praktek</t>
  </si>
  <si>
    <t xml:space="preserve">    -     Transport Bimbingan Praktek Klinik  2 OR x 10 LHN x 2 SMT</t>
  </si>
  <si>
    <t xml:space="preserve">    - Biaya lahan praktek klinik</t>
  </si>
  <si>
    <t>D -III Kebidanan Semarang</t>
  </si>
  <si>
    <t xml:space="preserve">    -     Konsumsi pembukaan,MMD,penutupan PKL</t>
  </si>
  <si>
    <t xml:space="preserve">    -     Konsumsi rapat persiapan Praktek Klinik  16 ORG x 5 LHN x 1 KL x 2 SMT</t>
  </si>
  <si>
    <t xml:space="preserve">    -     Konsumsi Penyerahan dan Penarikan Praktek Klinik</t>
  </si>
  <si>
    <t xml:space="preserve">    -     Narasumber Pembekalan Praktek  2 OR x 2 JAM x 2 SMT</t>
  </si>
  <si>
    <t xml:space="preserve">    -     Honor penguji klinik  51 OR x 1 KL</t>
  </si>
  <si>
    <t xml:space="preserve">    -     Honor pembimbing klinik</t>
  </si>
  <si>
    <t xml:space="preserve">    -     Transport Penyerahan dan Penarikan Praktek Klinik  2 OR x 5 LHN x 2 SMT</t>
  </si>
  <si>
    <t xml:space="preserve">    -     Transport lokal rapat persiapan Praktek Klinik  22 OR x 2 LHN x 2 SMT</t>
  </si>
  <si>
    <t xml:space="preserve">    -     Transport koordinasi Praktek Klinik  2 OR x 3 LHN x 2 SMT</t>
  </si>
  <si>
    <t xml:space="preserve">    -     Uang harian koordinasi Praktek Klinik  2 OR x 3 LHN x 2 SMT</t>
  </si>
  <si>
    <t xml:space="preserve">    -     Transport  Narasumber Pembekalan Praktek  2 OR x 1 KL</t>
  </si>
  <si>
    <t xml:space="preserve">    -     Transport Bimbingan Praktek Klinik  5 OR x 10 LHN x 2 SMT</t>
  </si>
  <si>
    <t xml:space="preserve">    -     Transport Bimbingan PKL  5 OR x 10 LHN x 1 SMT</t>
  </si>
  <si>
    <t xml:space="preserve">    -     Uang Harian Penyerahan dan Penarikan Praktek Klinik  2 ORG x 5 LHN x 2 SMT</t>
  </si>
  <si>
    <t xml:space="preserve">    -     Uang harian bimbingan praktek klinik  5 OR x 10 LAHAN x 2 SMT</t>
  </si>
  <si>
    <t xml:space="preserve">    -     Biaya Lahan Praktek</t>
  </si>
  <si>
    <t xml:space="preserve">    -   Konsumsi pembekalan PKL</t>
  </si>
  <si>
    <t xml:space="preserve">    -     Konsumsi rapat persiapan Praktek Klinik</t>
  </si>
  <si>
    <t xml:space="preserve">    - Sewa Kendaraan PKL</t>
  </si>
  <si>
    <t xml:space="preserve">    - Sewa Gedung PKL</t>
  </si>
  <si>
    <t xml:space="preserve">    - Honor pembimbing praktek klinik</t>
  </si>
  <si>
    <t xml:space="preserve">    -     Transport koordinasi Praktek Klinik  2 OR x 5 LHN x 2 SMT</t>
  </si>
  <si>
    <t xml:space="preserve">    -     Uang harian koordinasi Praktek Klinik</t>
  </si>
  <si>
    <t xml:space="preserve">    -     Transport Bimbingan Praktek Klinik</t>
  </si>
  <si>
    <t xml:space="preserve">    -     Uang Harian Penyerahan dan Penarikan Praktek Klinik</t>
  </si>
  <si>
    <t xml:space="preserve">    -     Uang harian bimbingan praktek klinik  2 OR x 10 LHN x 2 SMT</t>
  </si>
  <si>
    <t xml:space="preserve">    - Transport penyerahan praktek klinik</t>
  </si>
  <si>
    <t xml:space="preserve">    -     Biaya lahan PKL  41 MHS x 1 PT x 1 SMT</t>
  </si>
  <si>
    <t xml:space="preserve">    -     Honor penguji klinik</t>
  </si>
  <si>
    <t xml:space="preserve">    -     Transport Penyerahan dan Penarikan Praktek Klinik  2 OR x 10 LHN x 2 SMT</t>
  </si>
  <si>
    <t xml:space="preserve">    -     Uang harian koordinasi Praktek Klinik  2 OR x 5 LHN x 2 SMT</t>
  </si>
  <si>
    <t xml:space="preserve">    -     Transport koordinasi Praktek Klinik</t>
  </si>
  <si>
    <t xml:space="preserve">    -     Transport Bimbingan Praktek Klinik  2 OR x 5 LHN x 2 SMT</t>
  </si>
  <si>
    <t xml:space="preserve">    -     Uang Harian Penyerahan dan Penarikan Praktek Klinik  2 ORG x 10 LHN x 2 SMT</t>
  </si>
  <si>
    <t xml:space="preserve">    -     Uang harian bimbingan praktek klinik</t>
  </si>
  <si>
    <t>D III-Kebidanan Semarang Kelas Kendal</t>
  </si>
  <si>
    <t xml:space="preserve">    -     Konsumsi pembukaan,MMD,penutupan PKL  90 OR x 1 KL x 1 SMT</t>
  </si>
  <si>
    <t xml:space="preserve">    -     Konsumsi Penyerahan dan Penarikan Praktek Klinik  16 ORG x 3 LHN x 2 KL x 2 SMT</t>
  </si>
  <si>
    <t xml:space="preserve">    - Konsumsi rapat persiapan praktek klinik</t>
  </si>
  <si>
    <t xml:space="preserve">    -     Narasumber Pembekalan Praktek  1 OR x 6 KEG x 1 JAM</t>
  </si>
  <si>
    <t xml:space="preserve">    -     Honor penguji klinik  13 OR x 1 KL</t>
  </si>
  <si>
    <t xml:space="preserve">    -     Honor pembimbing klinik  162 OR x 1 KL x 2 SMT</t>
  </si>
  <si>
    <t xml:space="preserve">    -     Transport Bimbingan Praktek Klinik  3 OR x 10 LHN x 2 SMT</t>
  </si>
  <si>
    <t xml:space="preserve">    -     TRansport lokal rapat persiapan Praktek Klinik  15 ORG x 3 LHN x 2 SMT</t>
  </si>
  <si>
    <t xml:space="preserve">    -     Uang Harian dan transport koordinasi  2 ORG x 3 LHN x 2 SMT</t>
  </si>
  <si>
    <t xml:space="preserve">    -     transport koordinasi  2 ORG x 3 LHN x 2 SMT</t>
  </si>
  <si>
    <t xml:space="preserve">    -     Uang harian bimbingan praktek klinik  3 OR x 10 LHN x 2 SMT</t>
  </si>
  <si>
    <t xml:space="preserve">    -     Biaya Lahan Praktek  135 MHS x 5 MGG x 2 SMT</t>
  </si>
  <si>
    <t xml:space="preserve">    -     Konsumsi rapat persiapan Praktek Klinik  15 ORG x 10 LHN x 1 KL x 2 SMT</t>
  </si>
  <si>
    <t xml:space="preserve">    -     Honor Pembimbing Klinik  97 MHSW x 1 ORG x 2 SMT</t>
  </si>
  <si>
    <t xml:space="preserve">    -     Narasumber Pembakalan Praktek  7 SMT x 1 OR</t>
  </si>
  <si>
    <t xml:space="preserve">    -     TRansport rapat persiapan Praktek Klinik  13 OR x 3 LHN x 2 SMT</t>
  </si>
  <si>
    <t xml:space="preserve">    -     Transport Koordinasi  Praktek Klinik  2 OR x 3 LHN x 2 SMT</t>
  </si>
  <si>
    <t xml:space="preserve">    -     Uang harian Koordinasi  Praktek Klinik  2 OR x 3 LHN x 2 SMT</t>
  </si>
  <si>
    <t xml:space="preserve">    -     Transport Bimbingan Praktek Klinik  10 OR x 4 LHN x 2 SMT</t>
  </si>
  <si>
    <t xml:space="preserve">    -     Uang Harian Penyerahan dan Penarikan Praktek Klinik  2 ORG x 6 LHN x 2 SMT</t>
  </si>
  <si>
    <t xml:space="preserve">    -     Uang harian bimbingan praktek klinik  10 OR x 4 LHN x 2 SMT</t>
  </si>
  <si>
    <t xml:space="preserve">    -     Konsumsi Penyerahan dan Penarikan Praktek Klinik  13 ORG x 5 LHN x 2 KL x 2 SMT</t>
  </si>
  <si>
    <t xml:space="preserve">    -     Honor Pembimbing Klinik</t>
  </si>
  <si>
    <t xml:space="preserve">    -     Sewa aula u serah terima praktek  6 RS x 2 SMT</t>
  </si>
  <si>
    <t xml:space="preserve">    - Honor Narasumber Pembekalan</t>
  </si>
  <si>
    <t xml:space="preserve">    -     Transport Penyerahan dan Penarikan Praktek Klinik  3 OR x 5 LHN x 2 SMT</t>
  </si>
  <si>
    <t xml:space="preserve">    -     Uang harian Penyerahan dan Penarikan Praktek Klinik  3 OR x 5 LHN x 2 SMT</t>
  </si>
  <si>
    <t xml:space="preserve">    -     Transport  Narasumber Pembekalan Praktek  1 OR x 1 KL</t>
  </si>
  <si>
    <t xml:space="preserve">    -     Uang Harian koordinasi Praktek Klinik  2 ORG x 6 LHN x 2 SMT</t>
  </si>
  <si>
    <t xml:space="preserve">    -     TRansport koordinasi Praktek Klinik  2 ORG x 6 LHN x 2 SMT</t>
  </si>
  <si>
    <t xml:space="preserve">    - Uang harian bimbingan praktek klinik</t>
  </si>
  <si>
    <t xml:space="preserve">    -     Pembelian konsumsi persiapan praktek klinik  25 OR x 4 KL x 2 SMT</t>
  </si>
  <si>
    <t xml:space="preserve">    -     Honor penguji klinik  56 MHSW x 5 STAGE x 1 SMT</t>
  </si>
  <si>
    <t xml:space="preserve">    -     Honor pembimbing praktek klinik smt genap</t>
  </si>
  <si>
    <t xml:space="preserve">    -     Honor pembimbing praktek klinik smt ganjil  50 OR x 4 STAGE x 1 SMT</t>
  </si>
  <si>
    <t xml:space="preserve">    -     Honor penguji praktek klinik smt ganjil</t>
  </si>
  <si>
    <t xml:space="preserve">    -     Transport rapat persiapan Praktek Klinik</t>
  </si>
  <si>
    <t xml:space="preserve">    - Uang harian penyerahan dan penarikan praktek klinik</t>
  </si>
  <si>
    <t xml:space="preserve">    -     Biaya lahan praktek klinik</t>
  </si>
  <si>
    <t xml:space="preserve">    - BIaya lahan klinik di RSUD Ketileng</t>
  </si>
  <si>
    <t>D-IV Kebidanan Semarang ALih Jenjang</t>
  </si>
  <si>
    <t xml:space="preserve">    -     Honor narasumber pembekalan praktek  1 OR x 1 KL x 2 JAM x 2 SMT</t>
  </si>
  <si>
    <t xml:space="preserve">    -     Honor pembimbing praktek klinik</t>
  </si>
  <si>
    <t xml:space="preserve">    -     Transport Penyerahan dan Penarikan Praktek Klinik</t>
  </si>
  <si>
    <t xml:space="preserve">    -     Transport  Narasumber Pembekalan Praktek smt genap</t>
  </si>
  <si>
    <t xml:space="preserve">    - Transport bimbingan praktek klinik</t>
  </si>
  <si>
    <t xml:space="preserve">    -     Biaya Lahan Praktek Klinik</t>
  </si>
  <si>
    <t>D-IV Kebidanan Magelang Alih Jenjang</t>
  </si>
  <si>
    <t xml:space="preserve">    -     Pembelian konsumsi persiapan praktek klinik</t>
  </si>
  <si>
    <t xml:space="preserve">    -     Honor pembimbing praktek klinik  45 OR x 1 BLN x 2 SMT</t>
  </si>
  <si>
    <t xml:space="preserve">    -     Transport rapat persiapan Praktek Klinik  20 OR x 1 KL x 2 SMT</t>
  </si>
  <si>
    <t>D-IV Kebidanan Magelang alih Jenjang IBI Kab Kebumen</t>
  </si>
  <si>
    <t xml:space="preserve">   054</t>
  </si>
  <si>
    <t>Pelaksanaan Ujian</t>
  </si>
  <si>
    <t xml:space="preserve">    -     Konsumsi ujian proposal KTI</t>
  </si>
  <si>
    <t xml:space="preserve">    -     Honor DTT koreksi soal UAS smt ganjil  151 OR x 2 SMT x 1 KLS x 2 MK</t>
  </si>
  <si>
    <t xml:space="preserve">    -     Honor DTT pembuatan soal smt ganjil  2 MK x 2 SMT</t>
  </si>
  <si>
    <t xml:space="preserve">    -     Konsumsi ujian proposal KTI  55 KLP x 3 PNGJI</t>
  </si>
  <si>
    <t xml:space="preserve">    -     Konsumsi ujian sidang KTI  52 KLP x 3 PNGJI</t>
  </si>
  <si>
    <t xml:space="preserve">    -     Honor DTT koreksi soal UAS smt ganjil</t>
  </si>
  <si>
    <t xml:space="preserve">    - Honor pembuatan soal UAS</t>
  </si>
  <si>
    <t>D-III Kebidanan Magelang</t>
  </si>
  <si>
    <t xml:space="preserve">    -     Konsumsi ujian proposal KTI  41 KLP x 3 PNGJI</t>
  </si>
  <si>
    <t xml:space="preserve">    -     Konsumsi ujian sidang KTI  41 KLP x 3 PNGJI</t>
  </si>
  <si>
    <t xml:space="preserve">    -     Honor DTT pembuatan soal smt ganjil</t>
  </si>
  <si>
    <t xml:space="preserve">    - Honor Penguji</t>
  </si>
  <si>
    <t xml:space="preserve">    -     Konsumsi ujian sidang KTI  49 KLP x 3 PNGJI</t>
  </si>
  <si>
    <t xml:space="preserve">    -     Konsumsi ujian proposal KTI  65 KLP x 3 PNGJI</t>
  </si>
  <si>
    <t xml:space="preserve">    -     Honor DTT pembuatan soal smt ganjil  4 MK x 2 SMT</t>
  </si>
  <si>
    <t xml:space="preserve">    -     Konsumsi ujian sidang KTI</t>
  </si>
  <si>
    <t>D-IV Kebidanan Magelang</t>
  </si>
  <si>
    <t xml:space="preserve">    -     Konsumsi ujian proposal skripsi  55 KLP x 3 PNGJI</t>
  </si>
  <si>
    <t xml:space="preserve">    -     Konsumsi ujian sidang skripsi  55 KLP x 3 PNGJI</t>
  </si>
  <si>
    <t xml:space="preserve">    -     Honor DTT koreksi soal UAS smt ganjil  52 OR x 2 SMT x 1 KLS x 4 MK</t>
  </si>
  <si>
    <t xml:space="preserve">    -     Honor DTT pembuatan soal smt ganjil  4 MK x 2 SMT x 1 KL</t>
  </si>
  <si>
    <t xml:space="preserve">    -     Konsumsi ujian Skripsi</t>
  </si>
  <si>
    <t xml:space="preserve">    - Konsumsi ujian proposal Skripsi</t>
  </si>
  <si>
    <t xml:space="preserve">    -     buku panduan Skripsi</t>
  </si>
  <si>
    <t xml:space="preserve">    -     Honor pembuatan soal  3 MK x 1 SMT</t>
  </si>
  <si>
    <t xml:space="preserve">    -     Honor koreksi soal</t>
  </si>
  <si>
    <t>D-IV Kebidanan MAgelang ALih Jenjang</t>
  </si>
  <si>
    <t xml:space="preserve">    -     Konsumsi ujian Skripsi  3 OR x 2 KL x 45 MHSW</t>
  </si>
  <si>
    <t xml:space="preserve">    -     Honor pembuatan soal  1 MK x 2 SMT</t>
  </si>
  <si>
    <t>D-IV Kebidanan Semarang Alih Jenjang Dinkes Kab Grobogan</t>
  </si>
  <si>
    <t xml:space="preserve">    -     Konsumsi ujian Skripsi  3 OR x 1 KL x 47 MHSW</t>
  </si>
  <si>
    <t>D-IV Kebidanan MAgelang Alih Jenjang IBI Kab Magelang</t>
  </si>
  <si>
    <t xml:space="preserve">    -     Pembuatan buku panduan skripsi  67 EX x 1 KL x 1 SMT</t>
  </si>
  <si>
    <t xml:space="preserve">    -     Konsumsi ujian Proposal dan hasil Skripsi</t>
  </si>
  <si>
    <t xml:space="preserve">    -     Honor pembuatan soal  1 MK x 1 SMT</t>
  </si>
  <si>
    <t xml:space="preserve">    -     Honor koreksi soal  1 MK x 1 SMT x 67 OR</t>
  </si>
  <si>
    <t>D-IV Kebidanan Magelang Alih Jenjang IBI Kab Kebumen</t>
  </si>
  <si>
    <t xml:space="preserve">    -     Pembuatan buku panduan skripsi  68 EX x 1 KL x 1 SMT</t>
  </si>
  <si>
    <t xml:space="preserve">    -     Konsumsi ujian Proposal dan Hasil Skripsi</t>
  </si>
  <si>
    <t xml:space="preserve">    -     Honor koreksi soal  1 MK x 1 SMT x 64 OR</t>
  </si>
  <si>
    <t xml:space="preserve">JUMLAH </t>
  </si>
  <si>
    <t>Semarang, 2 September 2020</t>
  </si>
  <si>
    <t xml:space="preserve"> Ketua Jurusan Kebidanan</t>
  </si>
  <si>
    <t>Poltekkes Kemenkes Semarang</t>
  </si>
  <si>
    <t xml:space="preserve">Sri Rahayu, SKp, Ns, STr.Keb, M.Kes  </t>
  </si>
  <si>
    <t>NIP 197408181998032001</t>
  </si>
</sst>
</file>

<file path=xl/styles.xml><?xml version="1.0" encoding="utf-8"?>
<styleSheet xmlns="http://schemas.openxmlformats.org/spreadsheetml/2006/main">
  <numFmts count="4">
    <numFmt numFmtId="41" formatCode="_(* #,##0_);_(* \(#,##0\);_(* &quot;-&quot;_);_(@_)"/>
    <numFmt numFmtId="43" formatCode="_(* #,##0.00_);_(* \(#,##0.00\);_(* &quot;-&quot;??_);_(@_)"/>
    <numFmt numFmtId="164" formatCode="_(* #,##0_);_(* \(#,##0\);_(* &quot;-&quot;??_);_(@_)"/>
    <numFmt numFmtId="165" formatCode="dd/mm/yyyy;@"/>
  </numFmts>
  <fonts count="13">
    <font>
      <sz val="11"/>
      <color theme="1"/>
      <name val="Arial Black"/>
      <family val="2"/>
    </font>
    <font>
      <sz val="10"/>
      <name val="Arial"/>
      <family val="2"/>
    </font>
    <font>
      <b/>
      <sz val="10"/>
      <name val="Arial"/>
      <family val="2"/>
    </font>
    <font>
      <sz val="10"/>
      <color theme="1"/>
      <name val="Arial"/>
      <family val="2"/>
    </font>
    <font>
      <b/>
      <sz val="10"/>
      <color indexed="8"/>
      <name val="Arial"/>
      <family val="2"/>
    </font>
    <font>
      <b/>
      <u/>
      <sz val="10"/>
      <color theme="1"/>
      <name val="Arial"/>
      <family val="2"/>
    </font>
    <font>
      <b/>
      <sz val="10"/>
      <color theme="1"/>
      <name val="Arial"/>
      <family val="2"/>
    </font>
    <font>
      <sz val="11"/>
      <color theme="1"/>
      <name val="Arial Black"/>
      <family val="2"/>
    </font>
    <font>
      <b/>
      <i/>
      <sz val="10"/>
      <color theme="1"/>
      <name val="Arial"/>
      <family val="2"/>
    </font>
    <font>
      <sz val="10"/>
      <color theme="1"/>
      <name val="Arial Black"/>
      <family val="2"/>
    </font>
    <font>
      <b/>
      <sz val="10"/>
      <color theme="1"/>
      <name val="Calibri"/>
      <family val="2"/>
      <scheme val="minor"/>
    </font>
    <font>
      <b/>
      <i/>
      <sz val="10"/>
      <color theme="1"/>
      <name val="Calibri"/>
      <family val="2"/>
      <scheme val="minor"/>
    </font>
    <font>
      <b/>
      <u/>
      <sz val="10"/>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s>
  <cellStyleXfs count="5">
    <xf numFmtId="0" fontId="0" fillId="0" borderId="0"/>
    <xf numFmtId="0" fontId="1" fillId="0" borderId="0"/>
    <xf numFmtId="43" fontId="1" fillId="0" borderId="0" applyFont="0" applyFill="0" applyBorder="0" applyAlignment="0" applyProtection="0"/>
    <xf numFmtId="41" fontId="1" fillId="0" borderId="0" applyFont="0" applyFill="0" applyBorder="0" applyAlignment="0" applyProtection="0"/>
    <xf numFmtId="43" fontId="7" fillId="0" borderId="0" applyFont="0" applyFill="0" applyBorder="0" applyAlignment="0" applyProtection="0"/>
  </cellStyleXfs>
  <cellXfs count="97">
    <xf numFmtId="0" fontId="0" fillId="0" borderId="0" xfId="0"/>
    <xf numFmtId="0" fontId="1" fillId="0" borderId="0" xfId="0" applyFont="1"/>
    <xf numFmtId="0" fontId="1" fillId="2" borderId="0" xfId="0" applyFont="1" applyFill="1"/>
    <xf numFmtId="0" fontId="1" fillId="0" borderId="0" xfId="0" applyFont="1" applyAlignment="1">
      <alignment horizontal="left"/>
    </xf>
    <xf numFmtId="0" fontId="1" fillId="0" borderId="0" xfId="0" applyFont="1" applyAlignment="1">
      <alignment vertical="center"/>
    </xf>
    <xf numFmtId="0" fontId="1" fillId="3" borderId="0" xfId="0" applyFont="1" applyFill="1" applyAlignment="1">
      <alignment vertical="center" wrapText="1"/>
    </xf>
    <xf numFmtId="0" fontId="2" fillId="0" borderId="4" xfId="0" applyFont="1" applyBorder="1" applyAlignment="1">
      <alignment horizontal="center" vertical="center"/>
    </xf>
    <xf numFmtId="0" fontId="2" fillId="0" borderId="4" xfId="0" applyFont="1" applyBorder="1" applyAlignment="1">
      <alignment horizontal="center"/>
    </xf>
    <xf numFmtId="0" fontId="1" fillId="0" borderId="6" xfId="0" applyFont="1" applyBorder="1" applyAlignment="1">
      <alignment horizontal="center" vertical="center"/>
    </xf>
    <xf numFmtId="0" fontId="1" fillId="0" borderId="4" xfId="0" applyFont="1" applyBorder="1" applyAlignment="1">
      <alignment vertical="center"/>
    </xf>
    <xf numFmtId="0" fontId="2" fillId="0" borderId="4" xfId="0" applyFont="1" applyBorder="1" applyAlignment="1">
      <alignment vertical="center"/>
    </xf>
    <xf numFmtId="164" fontId="2" fillId="2" borderId="4" xfId="0" applyNumberFormat="1" applyFont="1" applyFill="1" applyBorder="1" applyAlignment="1">
      <alignment vertical="center"/>
    </xf>
    <xf numFmtId="0" fontId="2" fillId="0" borderId="0" xfId="0" applyFont="1" applyBorder="1" applyAlignment="1">
      <alignment horizontal="center"/>
    </xf>
    <xf numFmtId="0" fontId="1" fillId="0" borderId="0" xfId="0" applyFont="1" applyBorder="1"/>
    <xf numFmtId="164" fontId="2" fillId="2" borderId="0" xfId="0" applyNumberFormat="1" applyFont="1" applyFill="1" applyBorder="1"/>
    <xf numFmtId="0" fontId="1" fillId="2" borderId="0" xfId="0" applyFont="1" applyFill="1" applyBorder="1"/>
    <xf numFmtId="0" fontId="3" fillId="0" borderId="0" xfId="0" applyFont="1"/>
    <xf numFmtId="0" fontId="4" fillId="2" borderId="0" xfId="0" applyFont="1" applyFill="1"/>
    <xf numFmtId="0" fontId="2" fillId="2" borderId="0" xfId="0" applyFont="1" applyFill="1"/>
    <xf numFmtId="0" fontId="5" fillId="0" borderId="0" xfId="0" applyFont="1"/>
    <xf numFmtId="0" fontId="5" fillId="3" borderId="0" xfId="0" applyFont="1" applyFill="1" applyAlignment="1"/>
    <xf numFmtId="0" fontId="6" fillId="0" borderId="0" xfId="0" applyFont="1"/>
    <xf numFmtId="0" fontId="6" fillId="3" borderId="0" xfId="0" applyFont="1" applyFill="1"/>
    <xf numFmtId="0" fontId="1" fillId="0" borderId="4" xfId="0" applyFont="1" applyBorder="1" applyAlignment="1">
      <alignment horizontal="center" vertical="center" wrapText="1"/>
    </xf>
    <xf numFmtId="41" fontId="1" fillId="0" borderId="4" xfId="3" applyFont="1" applyBorder="1" applyAlignment="1">
      <alignment horizontal="center" vertical="center"/>
    </xf>
    <xf numFmtId="0" fontId="1" fillId="0" borderId="4" xfId="0" applyFont="1" applyBorder="1" applyAlignment="1">
      <alignment horizontal="center" vertical="center"/>
    </xf>
    <xf numFmtId="165" fontId="1" fillId="0" borderId="4" xfId="0" applyNumberFormat="1" applyFont="1" applyFill="1" applyBorder="1" applyAlignment="1">
      <alignment horizontal="center" vertical="center"/>
    </xf>
    <xf numFmtId="41" fontId="1" fillId="0" borderId="4" xfId="3" applyFont="1" applyFill="1" applyBorder="1" applyAlignment="1">
      <alignment horizontal="center" vertical="center"/>
    </xf>
    <xf numFmtId="164" fontId="1" fillId="0" borderId="4" xfId="3" applyNumberFormat="1" applyFont="1" applyBorder="1" applyAlignment="1">
      <alignment horizontal="center" vertical="center"/>
    </xf>
    <xf numFmtId="0" fontId="1" fillId="0" borderId="0" xfId="0" applyFont="1" applyBorder="1" applyAlignment="1">
      <alignment horizontal="left"/>
    </xf>
    <xf numFmtId="0" fontId="1" fillId="0" borderId="0" xfId="0" applyFont="1" applyBorder="1" applyAlignment="1">
      <alignment horizontal="center"/>
    </xf>
    <xf numFmtId="0" fontId="1" fillId="0" borderId="4" xfId="0" applyFont="1" applyBorder="1" applyAlignment="1">
      <alignment horizontal="left" vertical="center" wrapText="1"/>
    </xf>
    <xf numFmtId="0" fontId="3" fillId="0" borderId="0" xfId="0" applyFont="1" applyAlignment="1">
      <alignment wrapText="1"/>
    </xf>
    <xf numFmtId="43" fontId="3" fillId="0" borderId="0" xfId="4" applyFont="1"/>
    <xf numFmtId="0" fontId="6" fillId="3" borderId="4" xfId="0" applyFont="1" applyFill="1" applyBorder="1" applyAlignment="1">
      <alignment horizontal="center" vertical="center" wrapText="1"/>
    </xf>
    <xf numFmtId="0" fontId="6" fillId="3" borderId="4" xfId="0" applyFont="1" applyFill="1" applyBorder="1" applyAlignment="1">
      <alignment horizontal="center" vertical="center"/>
    </xf>
    <xf numFmtId="0" fontId="3" fillId="0" borderId="7" xfId="0" applyFont="1" applyBorder="1"/>
    <xf numFmtId="0" fontId="3" fillId="0" borderId="7" xfId="0" applyFont="1" applyBorder="1" applyAlignment="1">
      <alignment wrapText="1"/>
    </xf>
    <xf numFmtId="41" fontId="3" fillId="0" borderId="7" xfId="4" applyNumberFormat="1" applyFont="1" applyBorder="1"/>
    <xf numFmtId="43" fontId="3" fillId="0" borderId="7" xfId="4" applyFont="1" applyBorder="1"/>
    <xf numFmtId="0" fontId="3" fillId="0" borderId="8" xfId="0" applyFont="1" applyBorder="1"/>
    <xf numFmtId="0" fontId="3" fillId="0" borderId="8" xfId="0" applyFont="1" applyBorder="1" applyAlignment="1">
      <alignment wrapText="1"/>
    </xf>
    <xf numFmtId="41" fontId="3" fillId="0" borderId="8" xfId="4" applyNumberFormat="1" applyFont="1" applyBorder="1"/>
    <xf numFmtId="43" fontId="3" fillId="0" borderId="8" xfId="4" applyFont="1" applyBorder="1"/>
    <xf numFmtId="0" fontId="6" fillId="0" borderId="8" xfId="0" applyFont="1" applyBorder="1"/>
    <xf numFmtId="0" fontId="6" fillId="0" borderId="8" xfId="0" applyFont="1" applyBorder="1" applyAlignment="1">
      <alignment wrapText="1"/>
    </xf>
    <xf numFmtId="41" fontId="6" fillId="0" borderId="8" xfId="4" applyNumberFormat="1" applyFont="1" applyBorder="1"/>
    <xf numFmtId="43" fontId="6" fillId="0" borderId="8" xfId="4" applyFont="1" applyBorder="1"/>
    <xf numFmtId="43" fontId="3" fillId="3" borderId="8" xfId="4" applyFont="1" applyFill="1" applyBorder="1" applyAlignment="1">
      <alignment vertical="center"/>
    </xf>
    <xf numFmtId="0" fontId="6" fillId="0" borderId="8" xfId="0" applyFont="1" applyBorder="1" applyAlignment="1">
      <alignment vertical="center"/>
    </xf>
    <xf numFmtId="0" fontId="6" fillId="0" borderId="8" xfId="0" applyFont="1" applyBorder="1" applyAlignment="1">
      <alignment vertical="center" wrapText="1"/>
    </xf>
    <xf numFmtId="41" fontId="6" fillId="0" borderId="8" xfId="4" applyNumberFormat="1" applyFont="1" applyBorder="1" applyAlignment="1">
      <alignment vertical="center"/>
    </xf>
    <xf numFmtId="43" fontId="6" fillId="0" borderId="8" xfId="4" applyFont="1" applyBorder="1" applyAlignment="1">
      <alignment vertical="center"/>
    </xf>
    <xf numFmtId="0" fontId="8" fillId="0" borderId="8" xfId="0" applyFont="1" applyBorder="1"/>
    <xf numFmtId="0" fontId="8" fillId="0" borderId="8" xfId="0" applyFont="1" applyBorder="1" applyAlignment="1">
      <alignment wrapText="1"/>
    </xf>
    <xf numFmtId="41" fontId="8" fillId="0" borderId="8" xfId="4" applyNumberFormat="1" applyFont="1" applyBorder="1"/>
    <xf numFmtId="43" fontId="8" fillId="0" borderId="8" xfId="4" applyFont="1" applyBorder="1"/>
    <xf numFmtId="0" fontId="3" fillId="0" borderId="9" xfId="0" applyFont="1" applyBorder="1"/>
    <xf numFmtId="0" fontId="3" fillId="0" borderId="9" xfId="0" applyFont="1" applyBorder="1" applyAlignment="1">
      <alignment wrapText="1"/>
    </xf>
    <xf numFmtId="41" fontId="3" fillId="0" borderId="9" xfId="4" applyNumberFormat="1" applyFont="1" applyBorder="1"/>
    <xf numFmtId="43" fontId="3" fillId="0" borderId="9" xfId="4" applyFont="1" applyBorder="1"/>
    <xf numFmtId="0" fontId="6" fillId="0" borderId="4" xfId="0" applyFont="1" applyBorder="1"/>
    <xf numFmtId="0" fontId="6" fillId="0" borderId="4" xfId="0" applyFont="1" applyBorder="1" applyAlignment="1">
      <alignment wrapText="1"/>
    </xf>
    <xf numFmtId="41" fontId="6" fillId="0" borderId="4" xfId="0" applyNumberFormat="1" applyFont="1" applyBorder="1"/>
    <xf numFmtId="0" fontId="9" fillId="0" borderId="0" xfId="0" applyFont="1"/>
    <xf numFmtId="0" fontId="9" fillId="0" borderId="7" xfId="0" applyFont="1" applyBorder="1"/>
    <xf numFmtId="0" fontId="9" fillId="0" borderId="8" xfId="0" applyFont="1" applyBorder="1"/>
    <xf numFmtId="43" fontId="3" fillId="0" borderId="8" xfId="0" applyNumberFormat="1" applyFont="1" applyBorder="1"/>
    <xf numFmtId="1" fontId="3" fillId="0" borderId="8" xfId="0" applyNumberFormat="1" applyFont="1" applyBorder="1"/>
    <xf numFmtId="0" fontId="10" fillId="0" borderId="8" xfId="0" applyFont="1" applyBorder="1"/>
    <xf numFmtId="0" fontId="10" fillId="0" borderId="8" xfId="0" applyFont="1" applyBorder="1" applyAlignment="1">
      <alignment vertical="center"/>
    </xf>
    <xf numFmtId="0" fontId="11" fillId="0" borderId="8" xfId="0" applyFont="1" applyBorder="1"/>
    <xf numFmtId="0" fontId="9" fillId="0" borderId="9" xfId="0" applyFont="1" applyBorder="1"/>
    <xf numFmtId="43" fontId="3" fillId="0" borderId="9" xfId="0" applyNumberFormat="1" applyFont="1" applyBorder="1"/>
    <xf numFmtId="1" fontId="3" fillId="0" borderId="9" xfId="0" applyNumberFormat="1" applyFont="1" applyBorder="1"/>
    <xf numFmtId="1" fontId="6" fillId="0" borderId="4" xfId="0" applyNumberFormat="1" applyFont="1" applyBorder="1"/>
    <xf numFmtId="0" fontId="2" fillId="0" borderId="4" xfId="0" applyFont="1" applyBorder="1" applyAlignment="1">
      <alignment horizontal="center" vertical="center" wrapText="1"/>
    </xf>
    <xf numFmtId="0" fontId="1" fillId="0" borderId="0" xfId="0" applyFont="1" applyBorder="1" applyAlignment="1">
      <alignment horizontal="left" vertical="center" wrapText="1"/>
    </xf>
    <xf numFmtId="0" fontId="1" fillId="0" borderId="0" xfId="0" applyFont="1" applyBorder="1" applyAlignment="1">
      <alignment horizontal="left"/>
    </xf>
    <xf numFmtId="0" fontId="1" fillId="0" borderId="0" xfId="0" applyFont="1" applyBorder="1" applyAlignment="1">
      <alignment horizontal="center"/>
    </xf>
    <xf numFmtId="0" fontId="2" fillId="0" borderId="0" xfId="0" applyFont="1" applyAlignment="1">
      <alignment horizontal="center"/>
    </xf>
    <xf numFmtId="0" fontId="1" fillId="0" borderId="0" xfId="0" applyFont="1" applyAlignment="1">
      <alignment horizontal="left" vertical="center" wrapText="1"/>
    </xf>
    <xf numFmtId="0" fontId="2" fillId="0" borderId="1" xfId="0" applyFont="1" applyBorder="1" applyAlignment="1">
      <alignment horizontal="center" vertical="center"/>
    </xf>
    <xf numFmtId="0" fontId="2" fillId="0" borderId="5"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2" borderId="1" xfId="0" applyFont="1" applyFill="1" applyBorder="1" applyAlignment="1">
      <alignment horizontal="center" vertical="center"/>
    </xf>
    <xf numFmtId="0" fontId="2" fillId="2" borderId="5" xfId="0" applyFont="1" applyFill="1" applyBorder="1" applyAlignment="1">
      <alignment horizontal="center" vertical="center"/>
    </xf>
    <xf numFmtId="0" fontId="6" fillId="3" borderId="4" xfId="0" applyFont="1" applyFill="1" applyBorder="1" applyAlignment="1">
      <alignment horizontal="center" vertical="center" wrapText="1"/>
    </xf>
    <xf numFmtId="0" fontId="6" fillId="0" borderId="0" xfId="0" applyFont="1" applyAlignment="1">
      <alignment horizontal="center"/>
    </xf>
    <xf numFmtId="0" fontId="6" fillId="3" borderId="4" xfId="0" applyFont="1" applyFill="1" applyBorder="1" applyAlignment="1">
      <alignment horizontal="center" vertical="center"/>
    </xf>
    <xf numFmtId="0" fontId="3" fillId="3" borderId="0" xfId="0" applyFont="1" applyFill="1"/>
    <xf numFmtId="0" fontId="1" fillId="3" borderId="0" xfId="0" applyFont="1" applyFill="1" applyBorder="1" applyAlignment="1">
      <alignment horizontal="center"/>
    </xf>
    <xf numFmtId="0" fontId="3" fillId="3" borderId="0" xfId="0" applyFont="1" applyFill="1" applyAlignment="1">
      <alignment horizontal="center"/>
    </xf>
    <xf numFmtId="0" fontId="1" fillId="3" borderId="0" xfId="0" applyFont="1" applyFill="1"/>
    <xf numFmtId="0" fontId="12" fillId="3" borderId="0" xfId="0" applyFont="1" applyFill="1" applyAlignment="1">
      <alignment horizontal="center"/>
    </xf>
    <xf numFmtId="0" fontId="2" fillId="3" borderId="0" xfId="0" applyFont="1" applyFill="1" applyAlignment="1">
      <alignment horizontal="center"/>
    </xf>
  </cellXfs>
  <cellStyles count="5">
    <cellStyle name="Comma" xfId="4" builtinId="3"/>
    <cellStyle name="Comma [0] 2 10" xfId="3"/>
    <cellStyle name="Comma 2" xfId="2"/>
    <cellStyle name="Normal" xfId="0" builtinId="0"/>
    <cellStyle name="Normal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30"/>
  <sheetViews>
    <sheetView topLeftCell="A13" workbookViewId="0">
      <selection sqref="A1:I28"/>
    </sheetView>
  </sheetViews>
  <sheetFormatPr defaultRowHeight="18.75"/>
  <cols>
    <col min="1" max="1" width="2.59765625" style="16" customWidth="1"/>
    <col min="2" max="2" width="7.69921875" style="16" customWidth="1"/>
    <col min="3" max="3" width="17.5" style="16" customWidth="1"/>
    <col min="4" max="4" width="20.3984375" style="16" customWidth="1"/>
    <col min="5" max="5" width="8.5" style="16" customWidth="1"/>
    <col min="6" max="6" width="2.8984375" style="16" customWidth="1"/>
    <col min="7" max="7" width="10.3984375" style="16" customWidth="1"/>
    <col min="8" max="8" width="7.3984375" style="16" customWidth="1"/>
    <col min="9" max="9" width="7.796875" style="16" customWidth="1"/>
  </cols>
  <sheetData>
    <row r="1" spans="1:9">
      <c r="A1" s="80" t="s">
        <v>0</v>
      </c>
      <c r="B1" s="80"/>
      <c r="C1" s="80"/>
      <c r="D1" s="80"/>
      <c r="E1" s="80"/>
      <c r="F1" s="80"/>
      <c r="G1" s="80"/>
      <c r="H1" s="80"/>
      <c r="I1" s="80"/>
    </row>
    <row r="2" spans="1:9">
      <c r="A2" s="80" t="s">
        <v>1</v>
      </c>
      <c r="B2" s="80"/>
      <c r="C2" s="80"/>
      <c r="D2" s="80"/>
      <c r="E2" s="80"/>
      <c r="F2" s="80"/>
      <c r="G2" s="80"/>
      <c r="H2" s="80"/>
      <c r="I2" s="80"/>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30</v>
      </c>
      <c r="E6" s="1"/>
      <c r="F6" s="1"/>
      <c r="G6" s="2"/>
      <c r="H6" s="1"/>
      <c r="I6" s="1"/>
    </row>
    <row r="7" spans="1:9">
      <c r="A7" s="4" t="s">
        <v>7</v>
      </c>
      <c r="B7" s="4"/>
      <c r="C7" s="4"/>
      <c r="D7" s="81" t="s">
        <v>35</v>
      </c>
      <c r="E7" s="81"/>
      <c r="F7" s="81"/>
      <c r="G7" s="81"/>
      <c r="H7" s="5"/>
      <c r="I7" s="5"/>
    </row>
    <row r="8" spans="1:9">
      <c r="A8" s="1"/>
      <c r="B8" s="1"/>
      <c r="C8" s="1"/>
      <c r="D8" s="1"/>
      <c r="E8" s="1"/>
      <c r="F8" s="1"/>
      <c r="G8" s="2"/>
      <c r="H8" s="1"/>
      <c r="I8" s="1"/>
    </row>
    <row r="9" spans="1:9" ht="65.25" customHeight="1">
      <c r="A9" s="81" t="s">
        <v>8</v>
      </c>
      <c r="B9" s="81"/>
      <c r="C9" s="81"/>
      <c r="D9" s="81"/>
      <c r="E9" s="81"/>
      <c r="F9" s="81"/>
      <c r="G9" s="81"/>
      <c r="H9" s="81"/>
      <c r="I9" s="81"/>
    </row>
    <row r="10" spans="1:9">
      <c r="A10" s="1"/>
      <c r="B10" s="1"/>
      <c r="C10" s="1"/>
      <c r="D10" s="1"/>
      <c r="E10" s="1"/>
      <c r="F10" s="1"/>
      <c r="G10" s="2"/>
      <c r="H10" s="1"/>
      <c r="I10" s="1"/>
    </row>
    <row r="11" spans="1:9">
      <c r="A11" s="1" t="s">
        <v>36</v>
      </c>
      <c r="B11" s="1"/>
      <c r="C11" s="1"/>
      <c r="D11" s="1"/>
      <c r="E11" s="1"/>
      <c r="F11" s="1"/>
      <c r="G11" s="2"/>
      <c r="H11" s="1"/>
      <c r="I11" s="1"/>
    </row>
    <row r="12" spans="1:9">
      <c r="A12" s="82" t="s">
        <v>9</v>
      </c>
      <c r="B12" s="82" t="s">
        <v>10</v>
      </c>
      <c r="C12" s="82" t="s">
        <v>11</v>
      </c>
      <c r="D12" s="82" t="s">
        <v>12</v>
      </c>
      <c r="E12" s="84" t="s">
        <v>13</v>
      </c>
      <c r="F12" s="85"/>
      <c r="G12" s="86" t="s">
        <v>14</v>
      </c>
      <c r="H12" s="76" t="s">
        <v>15</v>
      </c>
      <c r="I12" s="76"/>
    </row>
    <row r="13" spans="1:9">
      <c r="A13" s="83"/>
      <c r="B13" s="83"/>
      <c r="C13" s="83"/>
      <c r="D13" s="83"/>
      <c r="E13" s="6" t="s">
        <v>16</v>
      </c>
      <c r="F13" s="6" t="s">
        <v>17</v>
      </c>
      <c r="G13" s="87"/>
      <c r="H13" s="7" t="s">
        <v>18</v>
      </c>
      <c r="I13" s="7" t="s">
        <v>19</v>
      </c>
    </row>
    <row r="14" spans="1:9" ht="99" customHeight="1">
      <c r="A14" s="8">
        <v>1</v>
      </c>
      <c r="B14" s="25">
        <v>525119</v>
      </c>
      <c r="C14" s="23" t="s">
        <v>33</v>
      </c>
      <c r="D14" s="31" t="s">
        <v>34</v>
      </c>
      <c r="E14" s="26">
        <v>43910</v>
      </c>
      <c r="F14" s="25"/>
      <c r="G14" s="27">
        <v>26100000</v>
      </c>
      <c r="H14" s="24">
        <v>0</v>
      </c>
      <c r="I14" s="28">
        <f>G14*100/110*4%</f>
        <v>949090.90909090906</v>
      </c>
    </row>
    <row r="15" spans="1:9">
      <c r="A15" s="9"/>
      <c r="B15" s="9"/>
      <c r="C15" s="10" t="s">
        <v>20</v>
      </c>
      <c r="D15" s="6"/>
      <c r="E15" s="9"/>
      <c r="F15" s="9"/>
      <c r="G15" s="11">
        <f>SUM(G14:G14)</f>
        <v>26100000</v>
      </c>
      <c r="H15" s="11">
        <f>SUM(H14:H14)</f>
        <v>0</v>
      </c>
      <c r="I15" s="11">
        <f>SUM(I14:I14)</f>
        <v>949090.90909090906</v>
      </c>
    </row>
    <row r="16" spans="1:9">
      <c r="A16" s="30"/>
      <c r="B16" s="30"/>
      <c r="C16" s="29"/>
      <c r="D16" s="12"/>
      <c r="E16" s="13"/>
      <c r="F16" s="13"/>
      <c r="G16" s="14"/>
      <c r="H16" s="1"/>
      <c r="I16" s="1"/>
    </row>
    <row r="17" spans="1:9" ht="51" customHeight="1">
      <c r="A17" s="77" t="s">
        <v>21</v>
      </c>
      <c r="B17" s="77"/>
      <c r="C17" s="77"/>
      <c r="D17" s="77"/>
      <c r="E17" s="77"/>
      <c r="F17" s="77"/>
      <c r="G17" s="77"/>
      <c r="H17" s="77"/>
      <c r="I17" s="77"/>
    </row>
    <row r="18" spans="1:9">
      <c r="A18" s="30"/>
      <c r="B18" s="30"/>
      <c r="C18" s="29"/>
      <c r="D18" s="12"/>
      <c r="E18" s="13"/>
      <c r="F18" s="13"/>
      <c r="G18" s="14"/>
      <c r="H18" s="1"/>
      <c r="I18" s="1"/>
    </row>
    <row r="19" spans="1:9">
      <c r="A19" s="30"/>
      <c r="B19" s="78" t="s">
        <v>22</v>
      </c>
      <c r="C19" s="78"/>
      <c r="D19" s="78"/>
      <c r="E19" s="13"/>
      <c r="F19" s="13"/>
      <c r="G19" s="14"/>
      <c r="H19" s="1"/>
      <c r="I19" s="1"/>
    </row>
    <row r="20" spans="1:9">
      <c r="A20" s="79"/>
      <c r="B20" s="79"/>
      <c r="C20" s="79"/>
      <c r="D20" s="13"/>
      <c r="E20" s="13"/>
      <c r="F20" s="13"/>
      <c r="G20" s="2"/>
      <c r="H20" s="1"/>
      <c r="I20" s="1"/>
    </row>
    <row r="21" spans="1:9">
      <c r="A21" s="2"/>
      <c r="B21" s="2"/>
      <c r="C21" s="30" t="s">
        <v>23</v>
      </c>
      <c r="D21" s="2"/>
      <c r="E21" s="15"/>
      <c r="F21" s="15"/>
      <c r="G21" s="15" t="s">
        <v>24</v>
      </c>
      <c r="H21" s="2"/>
      <c r="I21" s="2"/>
    </row>
    <row r="22" spans="1:9">
      <c r="A22" s="2"/>
      <c r="B22" s="2"/>
      <c r="C22" s="16" t="s">
        <v>25</v>
      </c>
      <c r="D22" s="2"/>
      <c r="E22" s="2"/>
      <c r="F22" s="2"/>
      <c r="G22" s="16" t="s">
        <v>26</v>
      </c>
      <c r="H22" s="2"/>
      <c r="I22" s="2"/>
    </row>
    <row r="23" spans="1:9">
      <c r="A23" s="2"/>
      <c r="B23" s="2"/>
      <c r="D23" s="2"/>
      <c r="E23" s="2"/>
      <c r="F23" s="2"/>
      <c r="G23" s="16" t="s">
        <v>27</v>
      </c>
      <c r="H23" s="2"/>
      <c r="I23" s="2"/>
    </row>
    <row r="24" spans="1:9">
      <c r="A24" s="2"/>
      <c r="B24" s="2"/>
      <c r="D24" s="2"/>
      <c r="E24" s="2"/>
      <c r="F24" s="2"/>
      <c r="H24" s="2"/>
      <c r="I24" s="2"/>
    </row>
    <row r="25" spans="1:9">
      <c r="A25" s="2"/>
      <c r="B25" s="2"/>
      <c r="D25" s="2"/>
      <c r="E25" s="2"/>
      <c r="F25" s="2"/>
      <c r="H25" s="2"/>
      <c r="I25" s="2"/>
    </row>
    <row r="26" spans="1:9">
      <c r="A26" s="2"/>
      <c r="B26" s="2"/>
      <c r="C26" s="1"/>
      <c r="D26" s="2"/>
      <c r="E26" s="17"/>
      <c r="F26" s="18"/>
      <c r="H26" s="2"/>
      <c r="I26" s="2"/>
    </row>
    <row r="27" spans="1:9">
      <c r="A27" s="2"/>
      <c r="B27" s="2"/>
      <c r="C27" s="19" t="s">
        <v>31</v>
      </c>
      <c r="D27" s="2"/>
      <c r="E27" s="2"/>
      <c r="F27" s="2"/>
      <c r="G27" s="20" t="s">
        <v>28</v>
      </c>
      <c r="H27" s="2"/>
      <c r="I27" s="2"/>
    </row>
    <row r="28" spans="1:9">
      <c r="A28" s="2"/>
      <c r="B28" s="2"/>
      <c r="C28" s="21" t="s">
        <v>32</v>
      </c>
      <c r="D28" s="2"/>
      <c r="E28" s="2"/>
      <c r="F28" s="2"/>
      <c r="G28" s="22" t="s">
        <v>29</v>
      </c>
      <c r="H28" s="2"/>
      <c r="I28" s="2"/>
    </row>
    <row r="29" spans="1:9">
      <c r="A29" s="1"/>
      <c r="B29" s="1"/>
      <c r="C29" s="1"/>
      <c r="D29" s="1"/>
      <c r="E29" s="1"/>
      <c r="F29" s="1"/>
      <c r="G29" s="2"/>
      <c r="H29" s="1"/>
      <c r="I29" s="1"/>
    </row>
    <row r="30" spans="1:9">
      <c r="A30" s="1"/>
      <c r="B30" s="1"/>
      <c r="C30" s="1"/>
      <c r="D30" s="1"/>
      <c r="E30" s="1"/>
      <c r="F30" s="1"/>
      <c r="G30" s="2"/>
      <c r="H30" s="1"/>
      <c r="I30" s="1"/>
    </row>
  </sheetData>
  <mergeCells count="14">
    <mergeCell ref="H12:I12"/>
    <mergeCell ref="A17:I17"/>
    <mergeCell ref="B19:D19"/>
    <mergeCell ref="A20:C20"/>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0.74803149606299213" header="0.31496062992125984" footer="0.31496062992125984"/>
  <pageSetup paperSize="5" scale="90" orientation="portrait" r:id="rId1"/>
</worksheet>
</file>

<file path=xl/worksheets/sheet2.xml><?xml version="1.0" encoding="utf-8"?>
<worksheet xmlns="http://schemas.openxmlformats.org/spreadsheetml/2006/main" xmlns:r="http://schemas.openxmlformats.org/officeDocument/2006/relationships">
  <dimension ref="A1:J467"/>
  <sheetViews>
    <sheetView tabSelected="1" topLeftCell="A449" workbookViewId="0">
      <selection activeCell="E460" sqref="E460:G467"/>
    </sheetView>
  </sheetViews>
  <sheetFormatPr defaultRowHeight="18.75"/>
  <cols>
    <col min="1" max="1" width="8.5" style="16" customWidth="1"/>
    <col min="2" max="2" width="33.296875" style="32" customWidth="1"/>
    <col min="3" max="3" width="10.796875" style="16" customWidth="1"/>
    <col min="4" max="4" width="11.296875" style="33" customWidth="1"/>
    <col min="5" max="5" width="9.69921875" style="64" customWidth="1"/>
    <col min="6" max="6" width="10.69921875" style="16" bestFit="1" customWidth="1"/>
    <col min="7" max="7" width="11.5" style="16" customWidth="1"/>
    <col min="8" max="8" width="3.69921875" style="16" customWidth="1"/>
    <col min="9" max="9" width="2.296875" style="16" customWidth="1"/>
    <col min="10" max="10" width="8.796875" style="16"/>
  </cols>
  <sheetData>
    <row r="1" spans="1:9">
      <c r="A1" s="89" t="s">
        <v>37</v>
      </c>
      <c r="B1" s="89"/>
      <c r="C1" s="89"/>
      <c r="D1" s="89"/>
      <c r="E1" s="89"/>
      <c r="F1" s="89"/>
      <c r="G1" s="89"/>
      <c r="H1" s="89"/>
      <c r="I1" s="89"/>
    </row>
    <row r="2" spans="1:9">
      <c r="A2" s="89" t="s">
        <v>38</v>
      </c>
      <c r="B2" s="89"/>
      <c r="C2" s="89"/>
      <c r="D2" s="89"/>
      <c r="E2" s="89"/>
      <c r="F2" s="89"/>
      <c r="G2" s="89"/>
      <c r="H2" s="89"/>
      <c r="I2" s="89"/>
    </row>
    <row r="3" spans="1:9">
      <c r="A3" s="89" t="s">
        <v>39</v>
      </c>
      <c r="B3" s="89"/>
      <c r="C3" s="89"/>
      <c r="D3" s="89"/>
      <c r="E3" s="89"/>
      <c r="F3" s="89"/>
      <c r="G3" s="89"/>
      <c r="H3" s="89"/>
      <c r="I3" s="89"/>
    </row>
    <row r="4" spans="1:9">
      <c r="A4" s="89" t="s">
        <v>40</v>
      </c>
      <c r="B4" s="89"/>
      <c r="C4" s="89"/>
      <c r="D4" s="89"/>
      <c r="E4" s="89"/>
      <c r="F4" s="89"/>
      <c r="G4" s="89"/>
      <c r="H4" s="89"/>
      <c r="I4" s="89"/>
    </row>
    <row r="7" spans="1:9">
      <c r="A7" s="90" t="s">
        <v>41</v>
      </c>
      <c r="B7" s="90" t="s">
        <v>42</v>
      </c>
      <c r="C7" s="88" t="s">
        <v>43</v>
      </c>
      <c r="D7" s="90" t="s">
        <v>44</v>
      </c>
      <c r="E7" s="90"/>
      <c r="F7" s="90" t="s">
        <v>20</v>
      </c>
      <c r="G7" s="90" t="s">
        <v>45</v>
      </c>
      <c r="H7" s="88" t="s">
        <v>46</v>
      </c>
      <c r="I7" s="88"/>
    </row>
    <row r="8" spans="1:9">
      <c r="A8" s="90"/>
      <c r="B8" s="90"/>
      <c r="C8" s="88"/>
      <c r="D8" s="34" t="s">
        <v>47</v>
      </c>
      <c r="E8" s="35" t="s">
        <v>48</v>
      </c>
      <c r="F8" s="90"/>
      <c r="G8" s="90"/>
      <c r="H8" s="88"/>
      <c r="I8" s="88"/>
    </row>
    <row r="9" spans="1:9">
      <c r="A9" s="36" t="s">
        <v>49</v>
      </c>
      <c r="B9" s="37" t="s">
        <v>50</v>
      </c>
      <c r="C9" s="38">
        <v>5143999000</v>
      </c>
      <c r="D9" s="39" t="s">
        <v>51</v>
      </c>
      <c r="E9" s="65"/>
      <c r="F9" s="36"/>
      <c r="G9" s="36"/>
      <c r="H9" s="36"/>
      <c r="I9" s="36"/>
    </row>
    <row r="10" spans="1:9" ht="28.5">
      <c r="A10" s="40" t="s">
        <v>52</v>
      </c>
      <c r="B10" s="41" t="s">
        <v>53</v>
      </c>
      <c r="C10" s="42">
        <v>5143999000</v>
      </c>
      <c r="D10" s="43" t="s">
        <v>51</v>
      </c>
      <c r="E10" s="66"/>
      <c r="F10" s="40"/>
      <c r="G10" s="40"/>
      <c r="H10" s="40"/>
      <c r="I10" s="40"/>
    </row>
    <row r="11" spans="1:9">
      <c r="A11" s="40" t="s">
        <v>54</v>
      </c>
      <c r="B11" s="41" t="s">
        <v>55</v>
      </c>
      <c r="C11" s="42">
        <v>5143999000</v>
      </c>
      <c r="D11" s="43" t="s">
        <v>51</v>
      </c>
      <c r="E11" s="66"/>
      <c r="F11" s="40"/>
      <c r="G11" s="40"/>
      <c r="H11" s="40"/>
      <c r="I11" s="40"/>
    </row>
    <row r="12" spans="1:9">
      <c r="A12" s="40" t="s">
        <v>56</v>
      </c>
      <c r="B12" s="41" t="s">
        <v>57</v>
      </c>
      <c r="C12" s="42">
        <v>780817000</v>
      </c>
      <c r="D12" s="43">
        <f>D14+D22+D31+D48</f>
        <v>238978030</v>
      </c>
      <c r="E12" s="66"/>
      <c r="F12" s="67">
        <f t="shared" ref="F12:F75" si="0">E12+D12</f>
        <v>238978030</v>
      </c>
      <c r="G12" s="67">
        <f>C12-F12</f>
        <v>541838970</v>
      </c>
      <c r="H12" s="68">
        <f>F12/C12*100</f>
        <v>30.60615099312643</v>
      </c>
      <c r="I12" s="40" t="s">
        <v>58</v>
      </c>
    </row>
    <row r="13" spans="1:9">
      <c r="A13" s="40" t="s">
        <v>59</v>
      </c>
      <c r="B13" s="41" t="s">
        <v>60</v>
      </c>
      <c r="C13" s="42">
        <v>555494000</v>
      </c>
      <c r="D13" s="43" t="s">
        <v>51</v>
      </c>
      <c r="E13" s="66"/>
      <c r="F13" s="67"/>
      <c r="G13" s="67">
        <f t="shared" ref="G13:G76" si="1">C13-F13</f>
        <v>555494000</v>
      </c>
      <c r="H13" s="68">
        <f t="shared" ref="H13:H76" si="2">F13/C13*100</f>
        <v>0</v>
      </c>
      <c r="I13" s="40" t="s">
        <v>58</v>
      </c>
    </row>
    <row r="14" spans="1:9">
      <c r="A14" s="44" t="s">
        <v>61</v>
      </c>
      <c r="B14" s="45" t="s">
        <v>62</v>
      </c>
      <c r="C14" s="46">
        <v>80325000</v>
      </c>
      <c r="D14" s="47">
        <f>SUM(D15:D21)</f>
        <v>46810000</v>
      </c>
      <c r="E14" s="69"/>
      <c r="F14" s="67">
        <f t="shared" si="0"/>
        <v>46810000</v>
      </c>
      <c r="G14" s="67">
        <f t="shared" si="1"/>
        <v>33515000</v>
      </c>
      <c r="H14" s="68">
        <f t="shared" si="2"/>
        <v>58.275754746342976</v>
      </c>
      <c r="I14" s="40" t="s">
        <v>58</v>
      </c>
    </row>
    <row r="15" spans="1:9" ht="28.5">
      <c r="A15" s="40" t="s">
        <v>51</v>
      </c>
      <c r="B15" s="41" t="s">
        <v>63</v>
      </c>
      <c r="C15" s="42">
        <v>28125000</v>
      </c>
      <c r="D15" s="48">
        <v>28000000</v>
      </c>
      <c r="E15" s="66"/>
      <c r="F15" s="67">
        <f t="shared" si="0"/>
        <v>28000000</v>
      </c>
      <c r="G15" s="67">
        <f t="shared" si="1"/>
        <v>125000</v>
      </c>
      <c r="H15" s="68">
        <f t="shared" si="2"/>
        <v>99.555555555555557</v>
      </c>
      <c r="I15" s="40" t="s">
        <v>58</v>
      </c>
    </row>
    <row r="16" spans="1:9">
      <c r="A16" s="40" t="s">
        <v>51</v>
      </c>
      <c r="B16" s="41" t="s">
        <v>64</v>
      </c>
      <c r="C16" s="42">
        <v>8500000</v>
      </c>
      <c r="D16" s="48">
        <v>4250000</v>
      </c>
      <c r="E16" s="66"/>
      <c r="F16" s="67">
        <f t="shared" si="0"/>
        <v>4250000</v>
      </c>
      <c r="G16" s="67">
        <f t="shared" si="1"/>
        <v>4250000</v>
      </c>
      <c r="H16" s="68">
        <f t="shared" si="2"/>
        <v>50</v>
      </c>
      <c r="I16" s="40" t="s">
        <v>58</v>
      </c>
    </row>
    <row r="17" spans="1:9" ht="28.5">
      <c r="A17" s="40" t="s">
        <v>51</v>
      </c>
      <c r="B17" s="41" t="s">
        <v>65</v>
      </c>
      <c r="C17" s="42">
        <v>9600000</v>
      </c>
      <c r="D17" s="48">
        <v>0</v>
      </c>
      <c r="E17" s="66"/>
      <c r="F17" s="67">
        <f t="shared" si="0"/>
        <v>0</v>
      </c>
      <c r="G17" s="67">
        <f t="shared" si="1"/>
        <v>9600000</v>
      </c>
      <c r="H17" s="68">
        <f t="shared" si="2"/>
        <v>0</v>
      </c>
      <c r="I17" s="40" t="s">
        <v>58</v>
      </c>
    </row>
    <row r="18" spans="1:9">
      <c r="A18" s="40" t="s">
        <v>51</v>
      </c>
      <c r="B18" s="41" t="s">
        <v>66</v>
      </c>
      <c r="C18" s="42">
        <v>9600000</v>
      </c>
      <c r="D18" s="48">
        <v>0</v>
      </c>
      <c r="E18" s="66"/>
      <c r="F18" s="67">
        <f t="shared" si="0"/>
        <v>0</v>
      </c>
      <c r="G18" s="67">
        <f t="shared" si="1"/>
        <v>9600000</v>
      </c>
      <c r="H18" s="68">
        <f t="shared" si="2"/>
        <v>0</v>
      </c>
      <c r="I18" s="40" t="s">
        <v>58</v>
      </c>
    </row>
    <row r="19" spans="1:9">
      <c r="A19" s="40" t="s">
        <v>51</v>
      </c>
      <c r="B19" s="41" t="s">
        <v>67</v>
      </c>
      <c r="C19" s="42">
        <v>8000000</v>
      </c>
      <c r="D19" s="48">
        <v>0</v>
      </c>
      <c r="E19" s="66"/>
      <c r="F19" s="67">
        <f t="shared" si="0"/>
        <v>0</v>
      </c>
      <c r="G19" s="67">
        <f t="shared" si="1"/>
        <v>8000000</v>
      </c>
      <c r="H19" s="68">
        <f t="shared" si="2"/>
        <v>0</v>
      </c>
      <c r="I19" s="40" t="s">
        <v>58</v>
      </c>
    </row>
    <row r="20" spans="1:9" ht="28.5">
      <c r="A20" s="40" t="s">
        <v>51</v>
      </c>
      <c r="B20" s="41" t="s">
        <v>68</v>
      </c>
      <c r="C20" s="42">
        <v>10500000</v>
      </c>
      <c r="D20" s="48">
        <v>10500000</v>
      </c>
      <c r="E20" s="66"/>
      <c r="F20" s="67">
        <f t="shared" si="0"/>
        <v>10500000</v>
      </c>
      <c r="G20" s="67">
        <f t="shared" si="1"/>
        <v>0</v>
      </c>
      <c r="H20" s="68">
        <f t="shared" si="2"/>
        <v>100</v>
      </c>
      <c r="I20" s="40" t="s">
        <v>58</v>
      </c>
    </row>
    <row r="21" spans="1:9" ht="28.5">
      <c r="A21" s="40" t="s">
        <v>51</v>
      </c>
      <c r="B21" s="41" t="s">
        <v>69</v>
      </c>
      <c r="C21" s="42">
        <v>6000000</v>
      </c>
      <c r="D21" s="48">
        <v>4060000</v>
      </c>
      <c r="E21" s="66"/>
      <c r="F21" s="67">
        <f t="shared" si="0"/>
        <v>4060000</v>
      </c>
      <c r="G21" s="67">
        <f t="shared" si="1"/>
        <v>1940000</v>
      </c>
      <c r="H21" s="68">
        <f t="shared" si="2"/>
        <v>67.666666666666657</v>
      </c>
      <c r="I21" s="40" t="s">
        <v>58</v>
      </c>
    </row>
    <row r="22" spans="1:9">
      <c r="A22" s="44" t="s">
        <v>70</v>
      </c>
      <c r="B22" s="45" t="s">
        <v>71</v>
      </c>
      <c r="C22" s="46">
        <v>39528000</v>
      </c>
      <c r="D22" s="47">
        <f>SUM(D23:D30)</f>
        <v>8000000</v>
      </c>
      <c r="E22" s="69"/>
      <c r="F22" s="67">
        <f t="shared" si="0"/>
        <v>8000000</v>
      </c>
      <c r="G22" s="67">
        <f t="shared" si="1"/>
        <v>31528000</v>
      </c>
      <c r="H22" s="68">
        <f t="shared" si="2"/>
        <v>20.238818053025703</v>
      </c>
      <c r="I22" s="40" t="s">
        <v>58</v>
      </c>
    </row>
    <row r="23" spans="1:9" ht="28.5">
      <c r="A23" s="40" t="s">
        <v>51</v>
      </c>
      <c r="B23" s="41" t="s">
        <v>72</v>
      </c>
      <c r="C23" s="42">
        <v>4500000</v>
      </c>
      <c r="D23" s="43">
        <v>0</v>
      </c>
      <c r="E23" s="66"/>
      <c r="F23" s="67">
        <f t="shared" si="0"/>
        <v>0</v>
      </c>
      <c r="G23" s="67">
        <f t="shared" si="1"/>
        <v>4500000</v>
      </c>
      <c r="H23" s="68">
        <f t="shared" si="2"/>
        <v>0</v>
      </c>
      <c r="I23" s="40" t="s">
        <v>58</v>
      </c>
    </row>
    <row r="24" spans="1:9">
      <c r="A24" s="40" t="s">
        <v>51</v>
      </c>
      <c r="B24" s="41" t="s">
        <v>73</v>
      </c>
      <c r="C24" s="42">
        <v>3600000</v>
      </c>
      <c r="D24" s="43">
        <v>0</v>
      </c>
      <c r="E24" s="66"/>
      <c r="F24" s="67">
        <f t="shared" si="0"/>
        <v>0</v>
      </c>
      <c r="G24" s="67">
        <f t="shared" si="1"/>
        <v>3600000</v>
      </c>
      <c r="H24" s="68">
        <f t="shared" si="2"/>
        <v>0</v>
      </c>
      <c r="I24" s="40" t="s">
        <v>58</v>
      </c>
    </row>
    <row r="25" spans="1:9" ht="28.5">
      <c r="A25" s="40" t="s">
        <v>51</v>
      </c>
      <c r="B25" s="41" t="s">
        <v>74</v>
      </c>
      <c r="C25" s="42">
        <v>3600000</v>
      </c>
      <c r="D25" s="43">
        <v>0</v>
      </c>
      <c r="E25" s="66"/>
      <c r="F25" s="67">
        <f t="shared" si="0"/>
        <v>0</v>
      </c>
      <c r="G25" s="67">
        <f t="shared" si="1"/>
        <v>3600000</v>
      </c>
      <c r="H25" s="68">
        <f t="shared" si="2"/>
        <v>0</v>
      </c>
      <c r="I25" s="40" t="s">
        <v>58</v>
      </c>
    </row>
    <row r="26" spans="1:9" ht="28.5">
      <c r="A26" s="40" t="s">
        <v>51</v>
      </c>
      <c r="B26" s="41" t="s">
        <v>75</v>
      </c>
      <c r="C26" s="42">
        <v>1250000</v>
      </c>
      <c r="D26" s="43">
        <v>0</v>
      </c>
      <c r="E26" s="66"/>
      <c r="F26" s="67">
        <f t="shared" si="0"/>
        <v>0</v>
      </c>
      <c r="G26" s="67">
        <f t="shared" si="1"/>
        <v>1250000</v>
      </c>
      <c r="H26" s="68">
        <f t="shared" si="2"/>
        <v>0</v>
      </c>
      <c r="I26" s="40" t="s">
        <v>58</v>
      </c>
    </row>
    <row r="27" spans="1:9" ht="28.5">
      <c r="A27" s="40" t="s">
        <v>51</v>
      </c>
      <c r="B27" s="41" t="s">
        <v>76</v>
      </c>
      <c r="C27" s="42">
        <v>2000000</v>
      </c>
      <c r="D27" s="43">
        <v>0</v>
      </c>
      <c r="E27" s="66"/>
      <c r="F27" s="67">
        <f t="shared" si="0"/>
        <v>0</v>
      </c>
      <c r="G27" s="67">
        <f t="shared" si="1"/>
        <v>2000000</v>
      </c>
      <c r="H27" s="68">
        <f t="shared" si="2"/>
        <v>0</v>
      </c>
      <c r="I27" s="40" t="s">
        <v>58</v>
      </c>
    </row>
    <row r="28" spans="1:9">
      <c r="A28" s="40" t="s">
        <v>51</v>
      </c>
      <c r="B28" s="41" t="s">
        <v>77</v>
      </c>
      <c r="C28" s="42">
        <v>678000</v>
      </c>
      <c r="D28" s="43">
        <v>0</v>
      </c>
      <c r="E28" s="66"/>
      <c r="F28" s="67">
        <f t="shared" si="0"/>
        <v>0</v>
      </c>
      <c r="G28" s="67">
        <f t="shared" si="1"/>
        <v>678000</v>
      </c>
      <c r="H28" s="68">
        <f t="shared" si="2"/>
        <v>0</v>
      </c>
      <c r="I28" s="40" t="s">
        <v>58</v>
      </c>
    </row>
    <row r="29" spans="1:9" ht="28.5">
      <c r="A29" s="40" t="s">
        <v>51</v>
      </c>
      <c r="B29" s="41" t="s">
        <v>78</v>
      </c>
      <c r="C29" s="42">
        <v>18900000</v>
      </c>
      <c r="D29" s="43">
        <v>3000000</v>
      </c>
      <c r="E29" s="66"/>
      <c r="F29" s="67">
        <f t="shared" si="0"/>
        <v>3000000</v>
      </c>
      <c r="G29" s="67">
        <f t="shared" si="1"/>
        <v>15900000</v>
      </c>
      <c r="H29" s="68">
        <f t="shared" si="2"/>
        <v>15.873015873015872</v>
      </c>
      <c r="I29" s="40" t="s">
        <v>58</v>
      </c>
    </row>
    <row r="30" spans="1:9" ht="28.5">
      <c r="A30" s="40" t="s">
        <v>51</v>
      </c>
      <c r="B30" s="41" t="s">
        <v>79</v>
      </c>
      <c r="C30" s="42">
        <v>5000000</v>
      </c>
      <c r="D30" s="43">
        <v>5000000</v>
      </c>
      <c r="E30" s="66"/>
      <c r="F30" s="67">
        <f t="shared" si="0"/>
        <v>5000000</v>
      </c>
      <c r="G30" s="67">
        <f t="shared" si="1"/>
        <v>0</v>
      </c>
      <c r="H30" s="68">
        <f t="shared" si="2"/>
        <v>100</v>
      </c>
      <c r="I30" s="40" t="s">
        <v>58</v>
      </c>
    </row>
    <row r="31" spans="1:9">
      <c r="A31" s="44" t="s">
        <v>80</v>
      </c>
      <c r="B31" s="45" t="s">
        <v>81</v>
      </c>
      <c r="C31" s="46">
        <v>132885000</v>
      </c>
      <c r="D31" s="47">
        <f>SUM(D32:D47)</f>
        <v>20710330</v>
      </c>
      <c r="E31" s="69"/>
      <c r="F31" s="67">
        <f t="shared" si="0"/>
        <v>20710330</v>
      </c>
      <c r="G31" s="67">
        <f t="shared" si="1"/>
        <v>112174670</v>
      </c>
      <c r="H31" s="68">
        <f t="shared" si="2"/>
        <v>15.585152575535238</v>
      </c>
      <c r="I31" s="40" t="s">
        <v>58</v>
      </c>
    </row>
    <row r="32" spans="1:9" ht="28.5">
      <c r="A32" s="40" t="s">
        <v>51</v>
      </c>
      <c r="B32" s="41" t="s">
        <v>82</v>
      </c>
      <c r="C32" s="42">
        <v>2100000</v>
      </c>
      <c r="D32" s="43">
        <v>0</v>
      </c>
      <c r="E32" s="66"/>
      <c r="F32" s="67">
        <f t="shared" si="0"/>
        <v>0</v>
      </c>
      <c r="G32" s="67">
        <f t="shared" si="1"/>
        <v>2100000</v>
      </c>
      <c r="H32" s="68">
        <f t="shared" si="2"/>
        <v>0</v>
      </c>
      <c r="I32" s="40" t="s">
        <v>58</v>
      </c>
    </row>
    <row r="33" spans="1:9" ht="28.5">
      <c r="A33" s="40" t="s">
        <v>51</v>
      </c>
      <c r="B33" s="41" t="s">
        <v>83</v>
      </c>
      <c r="C33" s="42">
        <v>9500000</v>
      </c>
      <c r="D33" s="43">
        <v>0</v>
      </c>
      <c r="E33" s="66"/>
      <c r="F33" s="67">
        <f t="shared" si="0"/>
        <v>0</v>
      </c>
      <c r="G33" s="67">
        <f t="shared" si="1"/>
        <v>9500000</v>
      </c>
      <c r="H33" s="68">
        <f t="shared" si="2"/>
        <v>0</v>
      </c>
      <c r="I33" s="40" t="s">
        <v>58</v>
      </c>
    </row>
    <row r="34" spans="1:9" ht="28.5">
      <c r="A34" s="40" t="s">
        <v>51</v>
      </c>
      <c r="B34" s="41" t="s">
        <v>84</v>
      </c>
      <c r="C34" s="42">
        <v>11400000</v>
      </c>
      <c r="D34" s="43">
        <v>5890000</v>
      </c>
      <c r="E34" s="66"/>
      <c r="F34" s="67">
        <f t="shared" si="0"/>
        <v>5890000</v>
      </c>
      <c r="G34" s="67">
        <f t="shared" si="1"/>
        <v>5510000</v>
      </c>
      <c r="H34" s="68">
        <f t="shared" si="2"/>
        <v>51.666666666666671</v>
      </c>
      <c r="I34" s="40" t="s">
        <v>58</v>
      </c>
    </row>
    <row r="35" spans="1:9">
      <c r="A35" s="40" t="s">
        <v>51</v>
      </c>
      <c r="B35" s="41" t="s">
        <v>85</v>
      </c>
      <c r="C35" s="42">
        <v>20000000</v>
      </c>
      <c r="D35" s="43">
        <v>4650000</v>
      </c>
      <c r="E35" s="66"/>
      <c r="F35" s="67">
        <f t="shared" si="0"/>
        <v>4650000</v>
      </c>
      <c r="G35" s="67">
        <f t="shared" si="1"/>
        <v>15350000</v>
      </c>
      <c r="H35" s="68">
        <f t="shared" si="2"/>
        <v>23.25</v>
      </c>
      <c r="I35" s="40" t="s">
        <v>58</v>
      </c>
    </row>
    <row r="36" spans="1:9" ht="28.5">
      <c r="A36" s="40" t="s">
        <v>51</v>
      </c>
      <c r="B36" s="41" t="s">
        <v>86</v>
      </c>
      <c r="C36" s="42">
        <v>15000000</v>
      </c>
      <c r="D36" s="43">
        <v>0</v>
      </c>
      <c r="E36" s="66"/>
      <c r="F36" s="67">
        <f t="shared" si="0"/>
        <v>0</v>
      </c>
      <c r="G36" s="67">
        <f t="shared" si="1"/>
        <v>15000000</v>
      </c>
      <c r="H36" s="68">
        <f t="shared" si="2"/>
        <v>0</v>
      </c>
      <c r="I36" s="40" t="s">
        <v>58</v>
      </c>
    </row>
    <row r="37" spans="1:9" ht="28.5">
      <c r="A37" s="40" t="s">
        <v>51</v>
      </c>
      <c r="B37" s="41" t="s">
        <v>87</v>
      </c>
      <c r="C37" s="42">
        <v>4200000</v>
      </c>
      <c r="D37" s="43">
        <v>0</v>
      </c>
      <c r="E37" s="66"/>
      <c r="F37" s="67">
        <f t="shared" si="0"/>
        <v>0</v>
      </c>
      <c r="G37" s="67">
        <f t="shared" si="1"/>
        <v>4200000</v>
      </c>
      <c r="H37" s="68">
        <f t="shared" si="2"/>
        <v>0</v>
      </c>
      <c r="I37" s="40" t="s">
        <v>58</v>
      </c>
    </row>
    <row r="38" spans="1:9" ht="28.5">
      <c r="A38" s="40" t="s">
        <v>51</v>
      </c>
      <c r="B38" s="41" t="s">
        <v>88</v>
      </c>
      <c r="C38" s="42">
        <v>10000000</v>
      </c>
      <c r="D38" s="43">
        <v>0</v>
      </c>
      <c r="E38" s="66"/>
      <c r="F38" s="67">
        <f t="shared" si="0"/>
        <v>0</v>
      </c>
      <c r="G38" s="67">
        <f t="shared" si="1"/>
        <v>10000000</v>
      </c>
      <c r="H38" s="68">
        <f t="shared" si="2"/>
        <v>0</v>
      </c>
      <c r="I38" s="40" t="s">
        <v>58</v>
      </c>
    </row>
    <row r="39" spans="1:9" ht="28.5">
      <c r="A39" s="40" t="s">
        <v>51</v>
      </c>
      <c r="B39" s="41" t="s">
        <v>89</v>
      </c>
      <c r="C39" s="42">
        <v>9500000</v>
      </c>
      <c r="D39" s="43">
        <v>0</v>
      </c>
      <c r="E39" s="66"/>
      <c r="F39" s="67">
        <f t="shared" si="0"/>
        <v>0</v>
      </c>
      <c r="G39" s="67">
        <f t="shared" si="1"/>
        <v>9500000</v>
      </c>
      <c r="H39" s="68">
        <f t="shared" si="2"/>
        <v>0</v>
      </c>
      <c r="I39" s="40" t="s">
        <v>58</v>
      </c>
    </row>
    <row r="40" spans="1:9" ht="28.5">
      <c r="A40" s="40" t="s">
        <v>51</v>
      </c>
      <c r="B40" s="41" t="s">
        <v>90</v>
      </c>
      <c r="C40" s="42">
        <v>300000</v>
      </c>
      <c r="D40" s="43">
        <v>0</v>
      </c>
      <c r="E40" s="66"/>
      <c r="F40" s="67">
        <f t="shared" si="0"/>
        <v>0</v>
      </c>
      <c r="G40" s="67">
        <f t="shared" si="1"/>
        <v>300000</v>
      </c>
      <c r="H40" s="68">
        <f t="shared" si="2"/>
        <v>0</v>
      </c>
      <c r="I40" s="40" t="s">
        <v>58</v>
      </c>
    </row>
    <row r="41" spans="1:9" ht="28.5">
      <c r="A41" s="40" t="s">
        <v>51</v>
      </c>
      <c r="B41" s="41" t="s">
        <v>91</v>
      </c>
      <c r="C41" s="42">
        <v>15000000</v>
      </c>
      <c r="D41" s="43">
        <v>0</v>
      </c>
      <c r="E41" s="66"/>
      <c r="F41" s="67">
        <f t="shared" si="0"/>
        <v>0</v>
      </c>
      <c r="G41" s="67">
        <f t="shared" si="1"/>
        <v>15000000</v>
      </c>
      <c r="H41" s="68">
        <f t="shared" si="2"/>
        <v>0</v>
      </c>
      <c r="I41" s="40" t="s">
        <v>58</v>
      </c>
    </row>
    <row r="42" spans="1:9" ht="28.5">
      <c r="A42" s="40" t="s">
        <v>51</v>
      </c>
      <c r="B42" s="41" t="s">
        <v>92</v>
      </c>
      <c r="C42" s="42">
        <v>12500000</v>
      </c>
      <c r="D42" s="43">
        <v>0</v>
      </c>
      <c r="E42" s="66"/>
      <c r="F42" s="67">
        <f t="shared" si="0"/>
        <v>0</v>
      </c>
      <c r="G42" s="67">
        <f t="shared" si="1"/>
        <v>12500000</v>
      </c>
      <c r="H42" s="68">
        <f t="shared" si="2"/>
        <v>0</v>
      </c>
      <c r="I42" s="40" t="s">
        <v>58</v>
      </c>
    </row>
    <row r="43" spans="1:9" ht="28.5">
      <c r="A43" s="40" t="s">
        <v>51</v>
      </c>
      <c r="B43" s="41" t="s">
        <v>93</v>
      </c>
      <c r="C43" s="42">
        <v>9500000</v>
      </c>
      <c r="D43" s="43">
        <v>0</v>
      </c>
      <c r="E43" s="66"/>
      <c r="F43" s="67">
        <f t="shared" si="0"/>
        <v>0</v>
      </c>
      <c r="G43" s="67">
        <f t="shared" si="1"/>
        <v>9500000</v>
      </c>
      <c r="H43" s="68">
        <f t="shared" si="2"/>
        <v>0</v>
      </c>
      <c r="I43" s="40" t="s">
        <v>58</v>
      </c>
    </row>
    <row r="44" spans="1:9" ht="28.5">
      <c r="A44" s="40" t="s">
        <v>51</v>
      </c>
      <c r="B44" s="41" t="s">
        <v>94</v>
      </c>
      <c r="C44" s="42">
        <v>5300000</v>
      </c>
      <c r="D44" s="43">
        <v>5255330</v>
      </c>
      <c r="E44" s="66"/>
      <c r="F44" s="67">
        <f t="shared" si="0"/>
        <v>5255330</v>
      </c>
      <c r="G44" s="67">
        <f t="shared" si="1"/>
        <v>44670</v>
      </c>
      <c r="H44" s="68">
        <f t="shared" si="2"/>
        <v>99.157169811320756</v>
      </c>
      <c r="I44" s="40" t="s">
        <v>58</v>
      </c>
    </row>
    <row r="45" spans="1:9">
      <c r="A45" s="40" t="s">
        <v>51</v>
      </c>
      <c r="B45" s="41" t="s">
        <v>95</v>
      </c>
      <c r="C45" s="42">
        <v>2565000</v>
      </c>
      <c r="D45" s="43">
        <v>2565000</v>
      </c>
      <c r="E45" s="66"/>
      <c r="F45" s="67">
        <f t="shared" si="0"/>
        <v>2565000</v>
      </c>
      <c r="G45" s="67">
        <f t="shared" si="1"/>
        <v>0</v>
      </c>
      <c r="H45" s="68">
        <f t="shared" si="2"/>
        <v>100</v>
      </c>
      <c r="I45" s="40" t="s">
        <v>58</v>
      </c>
    </row>
    <row r="46" spans="1:9">
      <c r="A46" s="40" t="s">
        <v>51</v>
      </c>
      <c r="B46" s="41" t="s">
        <v>96</v>
      </c>
      <c r="C46" s="42">
        <v>2520000</v>
      </c>
      <c r="D46" s="43">
        <v>2350000</v>
      </c>
      <c r="E46" s="66"/>
      <c r="F46" s="67">
        <f t="shared" si="0"/>
        <v>2350000</v>
      </c>
      <c r="G46" s="67">
        <f t="shared" si="1"/>
        <v>170000</v>
      </c>
      <c r="H46" s="68">
        <f t="shared" si="2"/>
        <v>93.253968253968253</v>
      </c>
      <c r="I46" s="40" t="s">
        <v>58</v>
      </c>
    </row>
    <row r="47" spans="1:9" ht="28.5">
      <c r="A47" s="40" t="s">
        <v>51</v>
      </c>
      <c r="B47" s="41" t="s">
        <v>97</v>
      </c>
      <c r="C47" s="42">
        <v>3500000</v>
      </c>
      <c r="D47" s="43">
        <v>0</v>
      </c>
      <c r="E47" s="66"/>
      <c r="F47" s="67">
        <f t="shared" si="0"/>
        <v>0</v>
      </c>
      <c r="G47" s="67">
        <f t="shared" si="1"/>
        <v>3500000</v>
      </c>
      <c r="H47" s="68">
        <f t="shared" si="2"/>
        <v>0</v>
      </c>
      <c r="I47" s="40" t="s">
        <v>58</v>
      </c>
    </row>
    <row r="48" spans="1:9" ht="25.5">
      <c r="A48" s="49" t="s">
        <v>98</v>
      </c>
      <c r="B48" s="50" t="s">
        <v>99</v>
      </c>
      <c r="C48" s="51">
        <v>302756000</v>
      </c>
      <c r="D48" s="52">
        <f>SUM(D49:D55)</f>
        <v>163457700</v>
      </c>
      <c r="E48" s="70"/>
      <c r="F48" s="67">
        <f t="shared" si="0"/>
        <v>163457700</v>
      </c>
      <c r="G48" s="67">
        <f t="shared" si="1"/>
        <v>139298300</v>
      </c>
      <c r="H48" s="68">
        <f t="shared" si="2"/>
        <v>53.989912668947937</v>
      </c>
      <c r="I48" s="40" t="s">
        <v>58</v>
      </c>
    </row>
    <row r="49" spans="1:9" ht="28.5">
      <c r="A49" s="40" t="s">
        <v>51</v>
      </c>
      <c r="B49" s="41" t="s">
        <v>100</v>
      </c>
      <c r="C49" s="42">
        <v>100000000</v>
      </c>
      <c r="D49" s="43">
        <v>31755000</v>
      </c>
      <c r="E49" s="66"/>
      <c r="F49" s="67">
        <f t="shared" si="0"/>
        <v>31755000</v>
      </c>
      <c r="G49" s="67">
        <f t="shared" si="1"/>
        <v>68245000</v>
      </c>
      <c r="H49" s="68">
        <f t="shared" si="2"/>
        <v>31.754999999999999</v>
      </c>
      <c r="I49" s="40" t="s">
        <v>58</v>
      </c>
    </row>
    <row r="50" spans="1:9" ht="28.5">
      <c r="A50" s="40" t="s">
        <v>51</v>
      </c>
      <c r="B50" s="41" t="s">
        <v>101</v>
      </c>
      <c r="C50" s="42">
        <v>67756000</v>
      </c>
      <c r="D50" s="43">
        <v>46131450</v>
      </c>
      <c r="E50" s="66"/>
      <c r="F50" s="67">
        <f t="shared" si="0"/>
        <v>46131450</v>
      </c>
      <c r="G50" s="67">
        <f t="shared" si="1"/>
        <v>21624550</v>
      </c>
      <c r="H50" s="68">
        <f t="shared" si="2"/>
        <v>68.08467146820945</v>
      </c>
      <c r="I50" s="40" t="s">
        <v>58</v>
      </c>
    </row>
    <row r="51" spans="1:9" ht="28.5">
      <c r="A51" s="40" t="s">
        <v>51</v>
      </c>
      <c r="B51" s="41" t="s">
        <v>102</v>
      </c>
      <c r="C51" s="42">
        <v>16875000</v>
      </c>
      <c r="D51" s="43">
        <v>16000000</v>
      </c>
      <c r="E51" s="66"/>
      <c r="F51" s="67">
        <f t="shared" si="0"/>
        <v>16000000</v>
      </c>
      <c r="G51" s="67">
        <f t="shared" si="1"/>
        <v>875000</v>
      </c>
      <c r="H51" s="68">
        <f t="shared" si="2"/>
        <v>94.814814814814824</v>
      </c>
      <c r="I51" s="40" t="s">
        <v>58</v>
      </c>
    </row>
    <row r="52" spans="1:9" ht="28.5">
      <c r="A52" s="40" t="s">
        <v>51</v>
      </c>
      <c r="B52" s="41" t="s">
        <v>103</v>
      </c>
      <c r="C52" s="42">
        <v>19875000</v>
      </c>
      <c r="D52" s="43">
        <v>19875000</v>
      </c>
      <c r="E52" s="66"/>
      <c r="F52" s="67">
        <f t="shared" si="0"/>
        <v>19875000</v>
      </c>
      <c r="G52" s="67">
        <f t="shared" si="1"/>
        <v>0</v>
      </c>
      <c r="H52" s="68">
        <f t="shared" si="2"/>
        <v>100</v>
      </c>
      <c r="I52" s="40" t="s">
        <v>58</v>
      </c>
    </row>
    <row r="53" spans="1:9" ht="28.5">
      <c r="A53" s="40" t="s">
        <v>51</v>
      </c>
      <c r="B53" s="41" t="s">
        <v>104</v>
      </c>
      <c r="C53" s="42">
        <v>19000000</v>
      </c>
      <c r="D53" s="43">
        <v>19000000</v>
      </c>
      <c r="E53" s="66"/>
      <c r="F53" s="67">
        <f t="shared" si="0"/>
        <v>19000000</v>
      </c>
      <c r="G53" s="67">
        <f t="shared" si="1"/>
        <v>0</v>
      </c>
      <c r="H53" s="68">
        <f t="shared" si="2"/>
        <v>100</v>
      </c>
      <c r="I53" s="40" t="s">
        <v>58</v>
      </c>
    </row>
    <row r="54" spans="1:9" ht="28.5">
      <c r="A54" s="40" t="s">
        <v>51</v>
      </c>
      <c r="B54" s="41" t="s">
        <v>105</v>
      </c>
      <c r="C54" s="42">
        <v>63250000</v>
      </c>
      <c r="D54" s="43">
        <v>30296250</v>
      </c>
      <c r="E54" s="66"/>
      <c r="F54" s="67">
        <f t="shared" si="0"/>
        <v>30296250</v>
      </c>
      <c r="G54" s="67">
        <f t="shared" si="1"/>
        <v>32953750</v>
      </c>
      <c r="H54" s="68">
        <f t="shared" si="2"/>
        <v>47.899209486166008</v>
      </c>
      <c r="I54" s="40" t="s">
        <v>58</v>
      </c>
    </row>
    <row r="55" spans="1:9">
      <c r="A55" s="40" t="s">
        <v>51</v>
      </c>
      <c r="B55" s="41" t="s">
        <v>106</v>
      </c>
      <c r="C55" s="42">
        <v>16000000</v>
      </c>
      <c r="D55" s="43">
        <v>400000</v>
      </c>
      <c r="E55" s="66"/>
      <c r="F55" s="67">
        <f t="shared" si="0"/>
        <v>400000</v>
      </c>
      <c r="G55" s="67">
        <f t="shared" si="1"/>
        <v>15600000</v>
      </c>
      <c r="H55" s="68">
        <f t="shared" si="2"/>
        <v>2.5</v>
      </c>
      <c r="I55" s="40" t="s">
        <v>58</v>
      </c>
    </row>
    <row r="56" spans="1:9">
      <c r="A56" s="40" t="s">
        <v>107</v>
      </c>
      <c r="B56" s="41" t="s">
        <v>108</v>
      </c>
      <c r="C56" s="42">
        <v>2215133000</v>
      </c>
      <c r="D56" s="43">
        <f>D57+D82+D91+D101+D108+D118+D127+D136+D147+D155+D162+D169+D175+D181</f>
        <v>237993227</v>
      </c>
      <c r="E56" s="66"/>
      <c r="F56" s="67">
        <f t="shared" si="0"/>
        <v>237993227</v>
      </c>
      <c r="G56" s="67">
        <f t="shared" si="1"/>
        <v>1977139773</v>
      </c>
      <c r="H56" s="68">
        <f t="shared" si="2"/>
        <v>10.743970091186398</v>
      </c>
      <c r="I56" s="40" t="s">
        <v>58</v>
      </c>
    </row>
    <row r="57" spans="1:9">
      <c r="A57" s="53" t="s">
        <v>59</v>
      </c>
      <c r="B57" s="54" t="s">
        <v>60</v>
      </c>
      <c r="C57" s="55">
        <v>1357905000</v>
      </c>
      <c r="D57" s="56">
        <f>D58+D66+D76</f>
        <v>122393227</v>
      </c>
      <c r="E57" s="71"/>
      <c r="F57" s="67">
        <f t="shared" si="0"/>
        <v>122393227</v>
      </c>
      <c r="G57" s="67">
        <f t="shared" si="1"/>
        <v>1235511773</v>
      </c>
      <c r="H57" s="68">
        <f t="shared" si="2"/>
        <v>9.0133865771169557</v>
      </c>
      <c r="I57" s="40" t="s">
        <v>58</v>
      </c>
    </row>
    <row r="58" spans="1:9">
      <c r="A58" s="44" t="s">
        <v>61</v>
      </c>
      <c r="B58" s="45" t="s">
        <v>62</v>
      </c>
      <c r="C58" s="46">
        <v>237685000</v>
      </c>
      <c r="D58" s="47">
        <f>SUM(D59:D65)</f>
        <v>94089600</v>
      </c>
      <c r="E58" s="69"/>
      <c r="F58" s="67">
        <f t="shared" si="0"/>
        <v>94089600</v>
      </c>
      <c r="G58" s="67">
        <f t="shared" si="1"/>
        <v>143595400</v>
      </c>
      <c r="H58" s="68">
        <f t="shared" si="2"/>
        <v>39.585838399562448</v>
      </c>
      <c r="I58" s="40" t="s">
        <v>58</v>
      </c>
    </row>
    <row r="59" spans="1:9" ht="28.5">
      <c r="A59" s="40" t="s">
        <v>51</v>
      </c>
      <c r="B59" s="41" t="s">
        <v>109</v>
      </c>
      <c r="C59" s="42">
        <v>6300000</v>
      </c>
      <c r="D59" s="43">
        <v>6300000</v>
      </c>
      <c r="E59" s="66"/>
      <c r="F59" s="67">
        <f t="shared" si="0"/>
        <v>6300000</v>
      </c>
      <c r="G59" s="67">
        <f t="shared" si="1"/>
        <v>0</v>
      </c>
      <c r="H59" s="68">
        <f t="shared" si="2"/>
        <v>100</v>
      </c>
      <c r="I59" s="40" t="s">
        <v>58</v>
      </c>
    </row>
    <row r="60" spans="1:9" ht="28.5">
      <c r="A60" s="40" t="s">
        <v>51</v>
      </c>
      <c r="B60" s="41" t="s">
        <v>110</v>
      </c>
      <c r="C60" s="42">
        <v>65100000</v>
      </c>
      <c r="D60" s="43">
        <v>21006800</v>
      </c>
      <c r="E60" s="66"/>
      <c r="F60" s="67">
        <f t="shared" si="0"/>
        <v>21006800</v>
      </c>
      <c r="G60" s="67">
        <f t="shared" si="1"/>
        <v>44093200</v>
      </c>
      <c r="H60" s="68">
        <f t="shared" si="2"/>
        <v>32.268509984639017</v>
      </c>
      <c r="I60" s="40" t="s">
        <v>58</v>
      </c>
    </row>
    <row r="61" spans="1:9" ht="28.5">
      <c r="A61" s="40" t="s">
        <v>51</v>
      </c>
      <c r="B61" s="41" t="s">
        <v>111</v>
      </c>
      <c r="C61" s="42">
        <v>6175000</v>
      </c>
      <c r="D61" s="43">
        <v>6175000</v>
      </c>
      <c r="E61" s="66"/>
      <c r="F61" s="67">
        <f t="shared" si="0"/>
        <v>6175000</v>
      </c>
      <c r="G61" s="67">
        <f t="shared" si="1"/>
        <v>0</v>
      </c>
      <c r="H61" s="68">
        <f t="shared" si="2"/>
        <v>100</v>
      </c>
      <c r="I61" s="40" t="s">
        <v>58</v>
      </c>
    </row>
    <row r="62" spans="1:9">
      <c r="A62" s="40" t="s">
        <v>51</v>
      </c>
      <c r="B62" s="41" t="s">
        <v>112</v>
      </c>
      <c r="C62" s="42">
        <v>6000000</v>
      </c>
      <c r="D62" s="43">
        <v>4232250</v>
      </c>
      <c r="E62" s="66"/>
      <c r="F62" s="67">
        <f t="shared" si="0"/>
        <v>4232250</v>
      </c>
      <c r="G62" s="67">
        <f t="shared" si="1"/>
        <v>1767750</v>
      </c>
      <c r="H62" s="68">
        <f t="shared" si="2"/>
        <v>70.537499999999994</v>
      </c>
      <c r="I62" s="40" t="s">
        <v>58</v>
      </c>
    </row>
    <row r="63" spans="1:9">
      <c r="A63" s="40" t="s">
        <v>51</v>
      </c>
      <c r="B63" s="41" t="s">
        <v>113</v>
      </c>
      <c r="C63" s="42">
        <v>126235000</v>
      </c>
      <c r="D63" s="43">
        <v>50800550</v>
      </c>
      <c r="E63" s="66"/>
      <c r="F63" s="67">
        <f t="shared" si="0"/>
        <v>50800550</v>
      </c>
      <c r="G63" s="67">
        <f t="shared" si="1"/>
        <v>75434450</v>
      </c>
      <c r="H63" s="68">
        <f t="shared" si="2"/>
        <v>40.242840733552505</v>
      </c>
      <c r="I63" s="40" t="s">
        <v>58</v>
      </c>
    </row>
    <row r="64" spans="1:9" ht="28.5">
      <c r="A64" s="40" t="s">
        <v>51</v>
      </c>
      <c r="B64" s="41" t="s">
        <v>114</v>
      </c>
      <c r="C64" s="42">
        <v>21875000</v>
      </c>
      <c r="D64" s="43">
        <v>0</v>
      </c>
      <c r="E64" s="66"/>
      <c r="F64" s="67">
        <f t="shared" si="0"/>
        <v>0</v>
      </c>
      <c r="G64" s="67">
        <f t="shared" si="1"/>
        <v>21875000</v>
      </c>
      <c r="H64" s="68">
        <f t="shared" si="2"/>
        <v>0</v>
      </c>
      <c r="I64" s="40" t="s">
        <v>58</v>
      </c>
    </row>
    <row r="65" spans="1:9">
      <c r="A65" s="40" t="s">
        <v>51</v>
      </c>
      <c r="B65" s="41" t="s">
        <v>115</v>
      </c>
      <c r="C65" s="42">
        <v>6000000</v>
      </c>
      <c r="D65" s="43">
        <v>5575000</v>
      </c>
      <c r="E65" s="66"/>
      <c r="F65" s="67">
        <f t="shared" si="0"/>
        <v>5575000</v>
      </c>
      <c r="G65" s="67">
        <f t="shared" si="1"/>
        <v>425000</v>
      </c>
      <c r="H65" s="68">
        <f t="shared" si="2"/>
        <v>92.916666666666671</v>
      </c>
      <c r="I65" s="40" t="s">
        <v>58</v>
      </c>
    </row>
    <row r="66" spans="1:9">
      <c r="A66" s="44" t="s">
        <v>80</v>
      </c>
      <c r="B66" s="45" t="s">
        <v>81</v>
      </c>
      <c r="C66" s="46">
        <v>139300000</v>
      </c>
      <c r="D66" s="47">
        <f>SUM(D67:D75)</f>
        <v>28303627</v>
      </c>
      <c r="E66" s="69"/>
      <c r="F66" s="67">
        <f t="shared" si="0"/>
        <v>28303627</v>
      </c>
      <c r="G66" s="67">
        <f t="shared" si="1"/>
        <v>110996373</v>
      </c>
      <c r="H66" s="68">
        <f t="shared" si="2"/>
        <v>20.318468772433597</v>
      </c>
      <c r="I66" s="40" t="s">
        <v>58</v>
      </c>
    </row>
    <row r="67" spans="1:9" ht="28.5">
      <c r="A67" s="40" t="s">
        <v>51</v>
      </c>
      <c r="B67" s="41" t="s">
        <v>116</v>
      </c>
      <c r="C67" s="42">
        <v>24000000</v>
      </c>
      <c r="D67" s="43">
        <v>1050000</v>
      </c>
      <c r="E67" s="66"/>
      <c r="F67" s="67">
        <f t="shared" si="0"/>
        <v>1050000</v>
      </c>
      <c r="G67" s="67">
        <f t="shared" si="1"/>
        <v>22950000</v>
      </c>
      <c r="H67" s="68">
        <f t="shared" si="2"/>
        <v>4.375</v>
      </c>
      <c r="I67" s="40" t="s">
        <v>58</v>
      </c>
    </row>
    <row r="68" spans="1:9" ht="28.5">
      <c r="A68" s="40" t="s">
        <v>51</v>
      </c>
      <c r="B68" s="41" t="s">
        <v>117</v>
      </c>
      <c r="C68" s="42">
        <v>28000000</v>
      </c>
      <c r="D68" s="43">
        <v>0</v>
      </c>
      <c r="E68" s="66"/>
      <c r="F68" s="67">
        <f t="shared" si="0"/>
        <v>0</v>
      </c>
      <c r="G68" s="67">
        <f t="shared" si="1"/>
        <v>28000000</v>
      </c>
      <c r="H68" s="68">
        <f t="shared" si="2"/>
        <v>0</v>
      </c>
      <c r="I68" s="40" t="s">
        <v>58</v>
      </c>
    </row>
    <row r="69" spans="1:9" ht="28.5">
      <c r="A69" s="40" t="s">
        <v>51</v>
      </c>
      <c r="B69" s="41" t="s">
        <v>118</v>
      </c>
      <c r="C69" s="42">
        <v>21000000</v>
      </c>
      <c r="D69" s="43">
        <v>900000</v>
      </c>
      <c r="E69" s="66"/>
      <c r="F69" s="67">
        <f t="shared" si="0"/>
        <v>900000</v>
      </c>
      <c r="G69" s="67">
        <f t="shared" si="1"/>
        <v>20100000</v>
      </c>
      <c r="H69" s="68">
        <f t="shared" si="2"/>
        <v>4.2857142857142856</v>
      </c>
      <c r="I69" s="40" t="s">
        <v>58</v>
      </c>
    </row>
    <row r="70" spans="1:9">
      <c r="A70" s="40" t="s">
        <v>51</v>
      </c>
      <c r="B70" s="41" t="s">
        <v>119</v>
      </c>
      <c r="C70" s="42">
        <v>19200000</v>
      </c>
      <c r="D70" s="43">
        <v>1475000</v>
      </c>
      <c r="E70" s="66"/>
      <c r="F70" s="67">
        <f t="shared" si="0"/>
        <v>1475000</v>
      </c>
      <c r="G70" s="67">
        <f t="shared" si="1"/>
        <v>17725000</v>
      </c>
      <c r="H70" s="68">
        <f t="shared" si="2"/>
        <v>7.682291666666667</v>
      </c>
      <c r="I70" s="40" t="s">
        <v>58</v>
      </c>
    </row>
    <row r="71" spans="1:9" ht="28.5">
      <c r="A71" s="40" t="s">
        <v>51</v>
      </c>
      <c r="B71" s="41" t="s">
        <v>120</v>
      </c>
      <c r="C71" s="42">
        <v>14400000</v>
      </c>
      <c r="D71" s="43">
        <v>9018000</v>
      </c>
      <c r="E71" s="66"/>
      <c r="F71" s="67">
        <f t="shared" si="0"/>
        <v>9018000</v>
      </c>
      <c r="G71" s="67">
        <f t="shared" si="1"/>
        <v>5382000</v>
      </c>
      <c r="H71" s="68">
        <f t="shared" si="2"/>
        <v>62.625</v>
      </c>
      <c r="I71" s="40" t="s">
        <v>58</v>
      </c>
    </row>
    <row r="72" spans="1:9" ht="28.5">
      <c r="A72" s="40" t="s">
        <v>51</v>
      </c>
      <c r="B72" s="41" t="s">
        <v>121</v>
      </c>
      <c r="C72" s="42">
        <v>6000000</v>
      </c>
      <c r="D72" s="43">
        <v>3375000</v>
      </c>
      <c r="E72" s="66"/>
      <c r="F72" s="67">
        <f t="shared" si="0"/>
        <v>3375000</v>
      </c>
      <c r="G72" s="67">
        <f t="shared" si="1"/>
        <v>2625000</v>
      </c>
      <c r="H72" s="68">
        <f t="shared" si="2"/>
        <v>56.25</v>
      </c>
      <c r="I72" s="40" t="s">
        <v>58</v>
      </c>
    </row>
    <row r="73" spans="1:9" ht="28.5">
      <c r="A73" s="40" t="s">
        <v>51</v>
      </c>
      <c r="B73" s="41" t="s">
        <v>122</v>
      </c>
      <c r="C73" s="42">
        <v>7200000</v>
      </c>
      <c r="D73" s="43">
        <v>3985627</v>
      </c>
      <c r="E73" s="66"/>
      <c r="F73" s="67">
        <f t="shared" si="0"/>
        <v>3985627</v>
      </c>
      <c r="G73" s="67">
        <f t="shared" si="1"/>
        <v>3214373</v>
      </c>
      <c r="H73" s="68">
        <f t="shared" si="2"/>
        <v>55.355930555555553</v>
      </c>
      <c r="I73" s="40" t="s">
        <v>58</v>
      </c>
    </row>
    <row r="74" spans="1:9">
      <c r="A74" s="40" t="s">
        <v>51</v>
      </c>
      <c r="B74" s="41" t="s">
        <v>123</v>
      </c>
      <c r="C74" s="42">
        <v>10500000</v>
      </c>
      <c r="D74" s="43">
        <v>5200000</v>
      </c>
      <c r="E74" s="66"/>
      <c r="F74" s="67">
        <f t="shared" si="0"/>
        <v>5200000</v>
      </c>
      <c r="G74" s="67">
        <f t="shared" si="1"/>
        <v>5300000</v>
      </c>
      <c r="H74" s="68">
        <f t="shared" si="2"/>
        <v>49.523809523809526</v>
      </c>
      <c r="I74" s="40" t="s">
        <v>58</v>
      </c>
    </row>
    <row r="75" spans="1:9">
      <c r="A75" s="40" t="s">
        <v>51</v>
      </c>
      <c r="B75" s="41" t="s">
        <v>124</v>
      </c>
      <c r="C75" s="42">
        <v>9000000</v>
      </c>
      <c r="D75" s="43">
        <v>3300000</v>
      </c>
      <c r="E75" s="66"/>
      <c r="F75" s="67">
        <f t="shared" si="0"/>
        <v>3300000</v>
      </c>
      <c r="G75" s="67">
        <f t="shared" si="1"/>
        <v>5700000</v>
      </c>
      <c r="H75" s="68">
        <f t="shared" si="2"/>
        <v>36.666666666666664</v>
      </c>
      <c r="I75" s="40" t="s">
        <v>58</v>
      </c>
    </row>
    <row r="76" spans="1:9" ht="28.5">
      <c r="A76" s="44" t="s">
        <v>98</v>
      </c>
      <c r="B76" s="45" t="s">
        <v>99</v>
      </c>
      <c r="C76" s="46">
        <v>980920000</v>
      </c>
      <c r="D76" s="47">
        <f>SUM(D77:D81)</f>
        <v>0</v>
      </c>
      <c r="E76" s="47">
        <f>SUM(E77:E81)</f>
        <v>26100000</v>
      </c>
      <c r="F76" s="67">
        <f t="shared" ref="F76:F139" si="3">E76+D76</f>
        <v>26100000</v>
      </c>
      <c r="G76" s="67">
        <f t="shared" si="1"/>
        <v>954820000</v>
      </c>
      <c r="H76" s="68">
        <f t="shared" si="2"/>
        <v>2.6607674428087917</v>
      </c>
      <c r="I76" s="40" t="s">
        <v>58</v>
      </c>
    </row>
    <row r="77" spans="1:9" ht="28.5">
      <c r="A77" s="40" t="s">
        <v>51</v>
      </c>
      <c r="B77" s="41" t="s">
        <v>125</v>
      </c>
      <c r="C77" s="42">
        <v>292500000</v>
      </c>
      <c r="D77" s="43">
        <v>0</v>
      </c>
      <c r="E77" s="66"/>
      <c r="F77" s="67">
        <f t="shared" si="3"/>
        <v>0</v>
      </c>
      <c r="G77" s="67">
        <f t="shared" ref="G77:G140" si="4">C77-F77</f>
        <v>292500000</v>
      </c>
      <c r="H77" s="68">
        <f t="shared" ref="H77:H140" si="5">F77/C77*100</f>
        <v>0</v>
      </c>
      <c r="I77" s="40" t="s">
        <v>58</v>
      </c>
    </row>
    <row r="78" spans="1:9" ht="28.5">
      <c r="A78" s="40" t="s">
        <v>51</v>
      </c>
      <c r="B78" s="41" t="s">
        <v>126</v>
      </c>
      <c r="C78" s="42">
        <v>79500000</v>
      </c>
      <c r="D78" s="43">
        <v>0</v>
      </c>
      <c r="E78" s="66"/>
      <c r="F78" s="67">
        <f t="shared" si="3"/>
        <v>0</v>
      </c>
      <c r="G78" s="67">
        <f t="shared" si="4"/>
        <v>79500000</v>
      </c>
      <c r="H78" s="68">
        <f t="shared" si="5"/>
        <v>0</v>
      </c>
      <c r="I78" s="40" t="s">
        <v>58</v>
      </c>
    </row>
    <row r="79" spans="1:9" ht="28.5">
      <c r="A79" s="40" t="s">
        <v>51</v>
      </c>
      <c r="B79" s="41" t="s">
        <v>127</v>
      </c>
      <c r="C79" s="42">
        <v>353920000</v>
      </c>
      <c r="D79" s="43">
        <v>0</v>
      </c>
      <c r="E79" s="42"/>
      <c r="F79" s="67">
        <f t="shared" si="3"/>
        <v>0</v>
      </c>
      <c r="G79" s="67">
        <f t="shared" si="4"/>
        <v>353920000</v>
      </c>
      <c r="H79" s="68">
        <f t="shared" si="5"/>
        <v>0</v>
      </c>
      <c r="I79" s="40" t="s">
        <v>58</v>
      </c>
    </row>
    <row r="80" spans="1:9">
      <c r="A80" s="40" t="s">
        <v>51</v>
      </c>
      <c r="B80" s="41" t="s">
        <v>128</v>
      </c>
      <c r="C80" s="42">
        <v>84000000</v>
      </c>
      <c r="D80" s="43">
        <v>0</v>
      </c>
      <c r="E80" s="42"/>
      <c r="F80" s="67">
        <f t="shared" si="3"/>
        <v>0</v>
      </c>
      <c r="G80" s="67">
        <f t="shared" si="4"/>
        <v>84000000</v>
      </c>
      <c r="H80" s="68">
        <f t="shared" si="5"/>
        <v>0</v>
      </c>
      <c r="I80" s="40" t="s">
        <v>58</v>
      </c>
    </row>
    <row r="81" spans="1:9">
      <c r="A81" s="40" t="s">
        <v>51</v>
      </c>
      <c r="B81" s="41" t="s">
        <v>129</v>
      </c>
      <c r="C81" s="42">
        <v>171000000</v>
      </c>
      <c r="D81" s="43">
        <v>0</v>
      </c>
      <c r="E81" s="42">
        <v>26100000</v>
      </c>
      <c r="F81" s="67">
        <f t="shared" si="3"/>
        <v>26100000</v>
      </c>
      <c r="G81" s="67">
        <f t="shared" si="4"/>
        <v>144900000</v>
      </c>
      <c r="H81" s="68">
        <f t="shared" si="5"/>
        <v>15.263157894736842</v>
      </c>
      <c r="I81" s="40" t="s">
        <v>58</v>
      </c>
    </row>
    <row r="82" spans="1:9">
      <c r="A82" s="53" t="s">
        <v>130</v>
      </c>
      <c r="B82" s="54" t="s">
        <v>131</v>
      </c>
      <c r="C82" s="55">
        <v>33800000</v>
      </c>
      <c r="D82" s="56">
        <f>D83+D87</f>
        <v>16950000</v>
      </c>
      <c r="E82" s="42"/>
      <c r="F82" s="67">
        <f t="shared" si="3"/>
        <v>16950000</v>
      </c>
      <c r="G82" s="67">
        <f t="shared" si="4"/>
        <v>16850000</v>
      </c>
      <c r="H82" s="68">
        <f t="shared" si="5"/>
        <v>50.147928994082832</v>
      </c>
      <c r="I82" s="40" t="s">
        <v>58</v>
      </c>
    </row>
    <row r="83" spans="1:9">
      <c r="A83" s="44" t="s">
        <v>70</v>
      </c>
      <c r="B83" s="45" t="s">
        <v>71</v>
      </c>
      <c r="C83" s="46">
        <v>22200000</v>
      </c>
      <c r="D83" s="47">
        <f>SUM(D84:D86)</f>
        <v>11450000</v>
      </c>
      <c r="E83" s="42"/>
      <c r="F83" s="67">
        <f t="shared" si="3"/>
        <v>11450000</v>
      </c>
      <c r="G83" s="67">
        <f t="shared" si="4"/>
        <v>10750000</v>
      </c>
      <c r="H83" s="68">
        <f t="shared" si="5"/>
        <v>51.576576576576571</v>
      </c>
      <c r="I83" s="40" t="s">
        <v>58</v>
      </c>
    </row>
    <row r="84" spans="1:9">
      <c r="A84" s="40" t="s">
        <v>51</v>
      </c>
      <c r="B84" s="41" t="s">
        <v>132</v>
      </c>
      <c r="C84" s="42">
        <v>4200000</v>
      </c>
      <c r="D84" s="43">
        <v>1350000</v>
      </c>
      <c r="E84" s="66"/>
      <c r="F84" s="67">
        <f t="shared" si="3"/>
        <v>1350000</v>
      </c>
      <c r="G84" s="67">
        <f t="shared" si="4"/>
        <v>2850000</v>
      </c>
      <c r="H84" s="68">
        <f t="shared" si="5"/>
        <v>32.142857142857146</v>
      </c>
      <c r="I84" s="40" t="s">
        <v>58</v>
      </c>
    </row>
    <row r="85" spans="1:9">
      <c r="A85" s="40" t="s">
        <v>51</v>
      </c>
      <c r="B85" s="41" t="s">
        <v>133</v>
      </c>
      <c r="C85" s="42">
        <v>9600000</v>
      </c>
      <c r="D85" s="43">
        <v>8000000</v>
      </c>
      <c r="E85" s="66"/>
      <c r="F85" s="67">
        <f t="shared" si="3"/>
        <v>8000000</v>
      </c>
      <c r="G85" s="67">
        <f t="shared" si="4"/>
        <v>1600000</v>
      </c>
      <c r="H85" s="68">
        <f t="shared" si="5"/>
        <v>83.333333333333343</v>
      </c>
      <c r="I85" s="40" t="s">
        <v>58</v>
      </c>
    </row>
    <row r="86" spans="1:9">
      <c r="A86" s="40" t="s">
        <v>51</v>
      </c>
      <c r="B86" s="41" t="s">
        <v>134</v>
      </c>
      <c r="C86" s="42">
        <v>8400000</v>
      </c>
      <c r="D86" s="43">
        <v>2100000</v>
      </c>
      <c r="E86" s="66"/>
      <c r="F86" s="67">
        <f t="shared" si="3"/>
        <v>2100000</v>
      </c>
      <c r="G86" s="67">
        <f t="shared" si="4"/>
        <v>6300000</v>
      </c>
      <c r="H86" s="68">
        <f t="shared" si="5"/>
        <v>25</v>
      </c>
      <c r="I86" s="40" t="s">
        <v>58</v>
      </c>
    </row>
    <row r="87" spans="1:9">
      <c r="A87" s="44" t="s">
        <v>80</v>
      </c>
      <c r="B87" s="45" t="s">
        <v>81</v>
      </c>
      <c r="C87" s="46">
        <v>11600000</v>
      </c>
      <c r="D87" s="47">
        <f>SUM(D88:D90)</f>
        <v>5500000</v>
      </c>
      <c r="E87" s="69"/>
      <c r="F87" s="67">
        <f t="shared" si="3"/>
        <v>5500000</v>
      </c>
      <c r="G87" s="67">
        <f t="shared" si="4"/>
        <v>6100000</v>
      </c>
      <c r="H87" s="68">
        <f t="shared" si="5"/>
        <v>47.413793103448278</v>
      </c>
      <c r="I87" s="40" t="s">
        <v>58</v>
      </c>
    </row>
    <row r="88" spans="1:9">
      <c r="A88" s="40" t="s">
        <v>51</v>
      </c>
      <c r="B88" s="41" t="s">
        <v>135</v>
      </c>
      <c r="C88" s="42">
        <v>2800000</v>
      </c>
      <c r="D88" s="43">
        <v>3200000</v>
      </c>
      <c r="E88" s="66"/>
      <c r="F88" s="67">
        <f t="shared" si="3"/>
        <v>3200000</v>
      </c>
      <c r="G88" s="67">
        <f t="shared" si="4"/>
        <v>-400000</v>
      </c>
      <c r="H88" s="68">
        <f t="shared" si="5"/>
        <v>114.28571428571428</v>
      </c>
      <c r="I88" s="40" t="s">
        <v>58</v>
      </c>
    </row>
    <row r="89" spans="1:9">
      <c r="A89" s="40" t="s">
        <v>51</v>
      </c>
      <c r="B89" s="41" t="s">
        <v>136</v>
      </c>
      <c r="C89" s="42">
        <v>5600000</v>
      </c>
      <c r="D89" s="43">
        <v>1400000</v>
      </c>
      <c r="E89" s="66"/>
      <c r="F89" s="67">
        <f t="shared" si="3"/>
        <v>1400000</v>
      </c>
      <c r="G89" s="67">
        <f t="shared" si="4"/>
        <v>4200000</v>
      </c>
      <c r="H89" s="68">
        <f t="shared" si="5"/>
        <v>25</v>
      </c>
      <c r="I89" s="40" t="s">
        <v>58</v>
      </c>
    </row>
    <row r="90" spans="1:9">
      <c r="A90" s="40" t="s">
        <v>51</v>
      </c>
      <c r="B90" s="41" t="s">
        <v>137</v>
      </c>
      <c r="C90" s="42">
        <v>3200000</v>
      </c>
      <c r="D90" s="43">
        <v>900000</v>
      </c>
      <c r="E90" s="66"/>
      <c r="F90" s="67">
        <f t="shared" si="3"/>
        <v>900000</v>
      </c>
      <c r="G90" s="67">
        <f t="shared" si="4"/>
        <v>2300000</v>
      </c>
      <c r="H90" s="68">
        <f t="shared" si="5"/>
        <v>28.125</v>
      </c>
      <c r="I90" s="40" t="s">
        <v>58</v>
      </c>
    </row>
    <row r="91" spans="1:9">
      <c r="A91" s="53" t="s">
        <v>138</v>
      </c>
      <c r="B91" s="54" t="s">
        <v>139</v>
      </c>
      <c r="C91" s="55">
        <v>41500000</v>
      </c>
      <c r="D91" s="56">
        <f>D92+D95</f>
        <v>6250000</v>
      </c>
      <c r="E91" s="71"/>
      <c r="F91" s="67">
        <f t="shared" si="3"/>
        <v>6250000</v>
      </c>
      <c r="G91" s="67">
        <f t="shared" si="4"/>
        <v>35250000</v>
      </c>
      <c r="H91" s="68">
        <f t="shared" si="5"/>
        <v>15.060240963855422</v>
      </c>
      <c r="I91" s="40" t="s">
        <v>58</v>
      </c>
    </row>
    <row r="92" spans="1:9">
      <c r="A92" s="44" t="s">
        <v>70</v>
      </c>
      <c r="B92" s="45" t="s">
        <v>71</v>
      </c>
      <c r="C92" s="46">
        <v>22400000</v>
      </c>
      <c r="D92" s="47">
        <f>SUM(D93:D94)</f>
        <v>3350000</v>
      </c>
      <c r="E92" s="69"/>
      <c r="F92" s="67">
        <f t="shared" si="3"/>
        <v>3350000</v>
      </c>
      <c r="G92" s="67">
        <f t="shared" si="4"/>
        <v>19050000</v>
      </c>
      <c r="H92" s="68">
        <f t="shared" si="5"/>
        <v>14.955357142857142</v>
      </c>
      <c r="I92" s="40" t="s">
        <v>58</v>
      </c>
    </row>
    <row r="93" spans="1:9" ht="28.5">
      <c r="A93" s="40" t="s">
        <v>51</v>
      </c>
      <c r="B93" s="41" t="s">
        <v>140</v>
      </c>
      <c r="C93" s="42">
        <v>19200000</v>
      </c>
      <c r="D93" s="43">
        <v>1050000</v>
      </c>
      <c r="E93" s="66"/>
      <c r="F93" s="67">
        <f t="shared" si="3"/>
        <v>1050000</v>
      </c>
      <c r="G93" s="67">
        <f t="shared" si="4"/>
        <v>18150000</v>
      </c>
      <c r="H93" s="68">
        <f t="shared" si="5"/>
        <v>5.46875</v>
      </c>
      <c r="I93" s="40" t="s">
        <v>58</v>
      </c>
    </row>
    <row r="94" spans="1:9" ht="28.5">
      <c r="A94" s="40" t="s">
        <v>51</v>
      </c>
      <c r="B94" s="41" t="s">
        <v>141</v>
      </c>
      <c r="C94" s="42">
        <v>3200000</v>
      </c>
      <c r="D94" s="43">
        <v>2300000</v>
      </c>
      <c r="E94" s="66"/>
      <c r="F94" s="67">
        <f t="shared" si="3"/>
        <v>2300000</v>
      </c>
      <c r="G94" s="67">
        <f t="shared" si="4"/>
        <v>900000</v>
      </c>
      <c r="H94" s="68">
        <f t="shared" si="5"/>
        <v>71.875</v>
      </c>
      <c r="I94" s="40" t="s">
        <v>58</v>
      </c>
    </row>
    <row r="95" spans="1:9">
      <c r="A95" s="44" t="s">
        <v>80</v>
      </c>
      <c r="B95" s="45" t="s">
        <v>81</v>
      </c>
      <c r="C95" s="46">
        <v>19100000</v>
      </c>
      <c r="D95" s="47">
        <f>SUM(D96:D100)</f>
        <v>2900000</v>
      </c>
      <c r="E95" s="69"/>
      <c r="F95" s="67">
        <f t="shared" si="3"/>
        <v>2900000</v>
      </c>
      <c r="G95" s="67">
        <f t="shared" si="4"/>
        <v>16200000</v>
      </c>
      <c r="H95" s="68">
        <f t="shared" si="5"/>
        <v>15.183246073298429</v>
      </c>
      <c r="I95" s="40" t="s">
        <v>58</v>
      </c>
    </row>
    <row r="96" spans="1:9">
      <c r="A96" s="40" t="s">
        <v>51</v>
      </c>
      <c r="B96" s="41" t="s">
        <v>142</v>
      </c>
      <c r="C96" s="42">
        <v>600000</v>
      </c>
      <c r="D96" s="43">
        <v>0</v>
      </c>
      <c r="E96" s="66"/>
      <c r="F96" s="67">
        <f t="shared" si="3"/>
        <v>0</v>
      </c>
      <c r="G96" s="67">
        <f t="shared" si="4"/>
        <v>600000</v>
      </c>
      <c r="H96" s="68">
        <f t="shared" si="5"/>
        <v>0</v>
      </c>
      <c r="I96" s="40" t="s">
        <v>58</v>
      </c>
    </row>
    <row r="97" spans="1:9">
      <c r="A97" s="40" t="s">
        <v>51</v>
      </c>
      <c r="B97" s="41" t="s">
        <v>143</v>
      </c>
      <c r="C97" s="42">
        <v>1500000</v>
      </c>
      <c r="D97" s="43">
        <v>0</v>
      </c>
      <c r="E97" s="66"/>
      <c r="F97" s="67">
        <f t="shared" si="3"/>
        <v>0</v>
      </c>
      <c r="G97" s="67">
        <f t="shared" si="4"/>
        <v>1500000</v>
      </c>
      <c r="H97" s="68">
        <f t="shared" si="5"/>
        <v>0</v>
      </c>
      <c r="I97" s="40" t="s">
        <v>58</v>
      </c>
    </row>
    <row r="98" spans="1:9" ht="28.5">
      <c r="A98" s="40" t="s">
        <v>51</v>
      </c>
      <c r="B98" s="41" t="s">
        <v>144</v>
      </c>
      <c r="C98" s="42">
        <v>1800000</v>
      </c>
      <c r="D98" s="43">
        <v>600000</v>
      </c>
      <c r="E98" s="66"/>
      <c r="F98" s="67">
        <f t="shared" si="3"/>
        <v>600000</v>
      </c>
      <c r="G98" s="67">
        <f t="shared" si="4"/>
        <v>1200000</v>
      </c>
      <c r="H98" s="68">
        <f t="shared" si="5"/>
        <v>33.333333333333329</v>
      </c>
      <c r="I98" s="40" t="s">
        <v>58</v>
      </c>
    </row>
    <row r="99" spans="1:9" ht="28.5">
      <c r="A99" s="40" t="s">
        <v>51</v>
      </c>
      <c r="B99" s="41" t="s">
        <v>145</v>
      </c>
      <c r="C99" s="42">
        <v>12000000</v>
      </c>
      <c r="D99" s="43">
        <v>2300000</v>
      </c>
      <c r="E99" s="66"/>
      <c r="F99" s="67">
        <f t="shared" si="3"/>
        <v>2300000</v>
      </c>
      <c r="G99" s="67">
        <f t="shared" si="4"/>
        <v>9700000</v>
      </c>
      <c r="H99" s="68">
        <f t="shared" si="5"/>
        <v>19.166666666666668</v>
      </c>
      <c r="I99" s="40" t="s">
        <v>58</v>
      </c>
    </row>
    <row r="100" spans="1:9">
      <c r="A100" s="40" t="s">
        <v>51</v>
      </c>
      <c r="B100" s="41" t="s">
        <v>146</v>
      </c>
      <c r="C100" s="42">
        <v>3200000</v>
      </c>
      <c r="D100" s="43">
        <v>0</v>
      </c>
      <c r="E100" s="66"/>
      <c r="F100" s="67">
        <f t="shared" si="3"/>
        <v>0</v>
      </c>
      <c r="G100" s="67">
        <f t="shared" si="4"/>
        <v>3200000</v>
      </c>
      <c r="H100" s="68">
        <f t="shared" si="5"/>
        <v>0</v>
      </c>
      <c r="I100" s="40" t="s">
        <v>58</v>
      </c>
    </row>
    <row r="101" spans="1:9">
      <c r="A101" s="53" t="s">
        <v>147</v>
      </c>
      <c r="B101" s="54" t="s">
        <v>148</v>
      </c>
      <c r="C101" s="55">
        <v>34800000</v>
      </c>
      <c r="D101" s="56">
        <f>D102+D105</f>
        <v>7550000</v>
      </c>
      <c r="E101" s="71"/>
      <c r="F101" s="67">
        <f t="shared" si="3"/>
        <v>7550000</v>
      </c>
      <c r="G101" s="67">
        <f t="shared" si="4"/>
        <v>27250000</v>
      </c>
      <c r="H101" s="68">
        <f t="shared" si="5"/>
        <v>21.695402298850574</v>
      </c>
      <c r="I101" s="40" t="s">
        <v>58</v>
      </c>
    </row>
    <row r="102" spans="1:9">
      <c r="A102" s="44" t="s">
        <v>70</v>
      </c>
      <c r="B102" s="45" t="s">
        <v>71</v>
      </c>
      <c r="C102" s="46">
        <v>24600000</v>
      </c>
      <c r="D102" s="47">
        <f>SUM(D103:D104)</f>
        <v>6050000</v>
      </c>
      <c r="E102" s="69"/>
      <c r="F102" s="67">
        <f t="shared" si="3"/>
        <v>6050000</v>
      </c>
      <c r="G102" s="67">
        <f t="shared" si="4"/>
        <v>18550000</v>
      </c>
      <c r="H102" s="68">
        <f t="shared" si="5"/>
        <v>24.59349593495935</v>
      </c>
      <c r="I102" s="40" t="s">
        <v>58</v>
      </c>
    </row>
    <row r="103" spans="1:9">
      <c r="A103" s="40" t="s">
        <v>51</v>
      </c>
      <c r="B103" s="41" t="s">
        <v>149</v>
      </c>
      <c r="C103" s="42">
        <v>21000000</v>
      </c>
      <c r="D103" s="43">
        <v>6050000</v>
      </c>
      <c r="E103" s="66"/>
      <c r="F103" s="67">
        <f t="shared" si="3"/>
        <v>6050000</v>
      </c>
      <c r="G103" s="67">
        <f t="shared" si="4"/>
        <v>14950000</v>
      </c>
      <c r="H103" s="68">
        <f t="shared" si="5"/>
        <v>28.809523809523807</v>
      </c>
      <c r="I103" s="40" t="s">
        <v>58</v>
      </c>
    </row>
    <row r="104" spans="1:9">
      <c r="A104" s="40" t="s">
        <v>51</v>
      </c>
      <c r="B104" s="41" t="s">
        <v>133</v>
      </c>
      <c r="C104" s="42">
        <v>3600000</v>
      </c>
      <c r="D104" s="43">
        <v>0</v>
      </c>
      <c r="E104" s="66"/>
      <c r="F104" s="67">
        <f t="shared" si="3"/>
        <v>0</v>
      </c>
      <c r="G104" s="67">
        <f t="shared" si="4"/>
        <v>3600000</v>
      </c>
      <c r="H104" s="68">
        <f t="shared" si="5"/>
        <v>0</v>
      </c>
      <c r="I104" s="40" t="s">
        <v>58</v>
      </c>
    </row>
    <row r="105" spans="1:9">
      <c r="A105" s="44" t="s">
        <v>80</v>
      </c>
      <c r="B105" s="45" t="s">
        <v>81</v>
      </c>
      <c r="C105" s="46">
        <v>10200000</v>
      </c>
      <c r="D105" s="47">
        <f>SUM(D106:D107)</f>
        <v>1500000</v>
      </c>
      <c r="E105" s="69"/>
      <c r="F105" s="67">
        <f t="shared" si="3"/>
        <v>1500000</v>
      </c>
      <c r="G105" s="67">
        <f t="shared" si="4"/>
        <v>8700000</v>
      </c>
      <c r="H105" s="68">
        <f t="shared" si="5"/>
        <v>14.705882352941178</v>
      </c>
      <c r="I105" s="40" t="s">
        <v>58</v>
      </c>
    </row>
    <row r="106" spans="1:9" ht="28.5">
      <c r="A106" s="40" t="s">
        <v>51</v>
      </c>
      <c r="B106" s="41" t="s">
        <v>150</v>
      </c>
      <c r="C106" s="42">
        <v>1800000</v>
      </c>
      <c r="D106" s="43">
        <v>0</v>
      </c>
      <c r="E106" s="66"/>
      <c r="F106" s="67">
        <f t="shared" si="3"/>
        <v>0</v>
      </c>
      <c r="G106" s="67">
        <f t="shared" si="4"/>
        <v>1800000</v>
      </c>
      <c r="H106" s="68">
        <f t="shared" si="5"/>
        <v>0</v>
      </c>
      <c r="I106" s="40" t="s">
        <v>58</v>
      </c>
    </row>
    <row r="107" spans="1:9">
      <c r="A107" s="40" t="s">
        <v>51</v>
      </c>
      <c r="B107" s="41" t="s">
        <v>151</v>
      </c>
      <c r="C107" s="42">
        <v>8400000</v>
      </c>
      <c r="D107" s="43">
        <v>1500000</v>
      </c>
      <c r="E107" s="66"/>
      <c r="F107" s="67">
        <f t="shared" si="3"/>
        <v>1500000</v>
      </c>
      <c r="G107" s="67">
        <f t="shared" si="4"/>
        <v>6900000</v>
      </c>
      <c r="H107" s="68">
        <f t="shared" si="5"/>
        <v>17.857142857142858</v>
      </c>
      <c r="I107" s="40" t="s">
        <v>58</v>
      </c>
    </row>
    <row r="108" spans="1:9">
      <c r="A108" s="53" t="s">
        <v>152</v>
      </c>
      <c r="B108" s="54" t="s">
        <v>153</v>
      </c>
      <c r="C108" s="55">
        <v>22650000</v>
      </c>
      <c r="D108" s="56">
        <f>D109+D113</f>
        <v>5000000</v>
      </c>
      <c r="E108" s="71"/>
      <c r="F108" s="67">
        <f t="shared" si="3"/>
        <v>5000000</v>
      </c>
      <c r="G108" s="67">
        <f t="shared" si="4"/>
        <v>17650000</v>
      </c>
      <c r="H108" s="68">
        <f t="shared" si="5"/>
        <v>22.075055187637968</v>
      </c>
      <c r="I108" s="40" t="s">
        <v>58</v>
      </c>
    </row>
    <row r="109" spans="1:9">
      <c r="A109" s="44" t="s">
        <v>70</v>
      </c>
      <c r="B109" s="45" t="s">
        <v>71</v>
      </c>
      <c r="C109" s="46">
        <v>12350000</v>
      </c>
      <c r="D109" s="47">
        <f>SUM(D110:D112)</f>
        <v>1800000</v>
      </c>
      <c r="E109" s="69"/>
      <c r="F109" s="67">
        <f t="shared" si="3"/>
        <v>1800000</v>
      </c>
      <c r="G109" s="67">
        <f t="shared" si="4"/>
        <v>10550000</v>
      </c>
      <c r="H109" s="68">
        <f t="shared" si="5"/>
        <v>14.5748987854251</v>
      </c>
      <c r="I109" s="40" t="s">
        <v>58</v>
      </c>
    </row>
    <row r="110" spans="1:9">
      <c r="A110" s="40" t="s">
        <v>51</v>
      </c>
      <c r="B110" s="41" t="s">
        <v>154</v>
      </c>
      <c r="C110" s="42">
        <v>4050000</v>
      </c>
      <c r="D110" s="43">
        <v>1800000</v>
      </c>
      <c r="E110" s="66"/>
      <c r="F110" s="67">
        <f t="shared" si="3"/>
        <v>1800000</v>
      </c>
      <c r="G110" s="67">
        <f t="shared" si="4"/>
        <v>2250000</v>
      </c>
      <c r="H110" s="68">
        <f t="shared" si="5"/>
        <v>44.444444444444443</v>
      </c>
      <c r="I110" s="40" t="s">
        <v>58</v>
      </c>
    </row>
    <row r="111" spans="1:9">
      <c r="A111" s="40" t="s">
        <v>51</v>
      </c>
      <c r="B111" s="41" t="s">
        <v>133</v>
      </c>
      <c r="C111" s="42">
        <v>2000000</v>
      </c>
      <c r="D111" s="43">
        <v>0</v>
      </c>
      <c r="E111" s="66"/>
      <c r="F111" s="67">
        <f t="shared" si="3"/>
        <v>0</v>
      </c>
      <c r="G111" s="67">
        <f t="shared" si="4"/>
        <v>2000000</v>
      </c>
      <c r="H111" s="68">
        <f t="shared" si="5"/>
        <v>0</v>
      </c>
      <c r="I111" s="40" t="s">
        <v>58</v>
      </c>
    </row>
    <row r="112" spans="1:9">
      <c r="A112" s="40" t="s">
        <v>51</v>
      </c>
      <c r="B112" s="41" t="s">
        <v>134</v>
      </c>
      <c r="C112" s="42">
        <v>6300000</v>
      </c>
      <c r="D112" s="43">
        <v>0</v>
      </c>
      <c r="E112" s="66"/>
      <c r="F112" s="67">
        <f t="shared" si="3"/>
        <v>0</v>
      </c>
      <c r="G112" s="67">
        <f t="shared" si="4"/>
        <v>6300000</v>
      </c>
      <c r="H112" s="68">
        <f t="shared" si="5"/>
        <v>0</v>
      </c>
      <c r="I112" s="40" t="s">
        <v>58</v>
      </c>
    </row>
    <row r="113" spans="1:9">
      <c r="A113" s="44" t="s">
        <v>80</v>
      </c>
      <c r="B113" s="45" t="s">
        <v>81</v>
      </c>
      <c r="C113" s="46">
        <v>10300000</v>
      </c>
      <c r="D113" s="47">
        <f>SUM(D114:D117)</f>
        <v>3200000</v>
      </c>
      <c r="E113" s="69"/>
      <c r="F113" s="67">
        <f t="shared" si="3"/>
        <v>3200000</v>
      </c>
      <c r="G113" s="67">
        <f t="shared" si="4"/>
        <v>7100000</v>
      </c>
      <c r="H113" s="68">
        <f t="shared" si="5"/>
        <v>31.067961165048541</v>
      </c>
      <c r="I113" s="40" t="s">
        <v>58</v>
      </c>
    </row>
    <row r="114" spans="1:9">
      <c r="A114" s="40" t="s">
        <v>51</v>
      </c>
      <c r="B114" s="41" t="s">
        <v>136</v>
      </c>
      <c r="C114" s="42">
        <v>800000</v>
      </c>
      <c r="D114" s="43">
        <v>0</v>
      </c>
      <c r="E114" s="66"/>
      <c r="F114" s="67">
        <f t="shared" si="3"/>
        <v>0</v>
      </c>
      <c r="G114" s="67">
        <f t="shared" si="4"/>
        <v>800000</v>
      </c>
      <c r="H114" s="68">
        <f t="shared" si="5"/>
        <v>0</v>
      </c>
      <c r="I114" s="40" t="s">
        <v>58</v>
      </c>
    </row>
    <row r="115" spans="1:9">
      <c r="A115" s="40" t="s">
        <v>51</v>
      </c>
      <c r="B115" s="41" t="s">
        <v>155</v>
      </c>
      <c r="C115" s="42">
        <v>5600000</v>
      </c>
      <c r="D115" s="43">
        <v>1400000</v>
      </c>
      <c r="E115" s="66"/>
      <c r="F115" s="67">
        <f t="shared" si="3"/>
        <v>1400000</v>
      </c>
      <c r="G115" s="67">
        <f t="shared" si="4"/>
        <v>4200000</v>
      </c>
      <c r="H115" s="68">
        <f t="shared" si="5"/>
        <v>25</v>
      </c>
      <c r="I115" s="40" t="s">
        <v>58</v>
      </c>
    </row>
    <row r="116" spans="1:9">
      <c r="A116" s="40" t="s">
        <v>51</v>
      </c>
      <c r="B116" s="41" t="s">
        <v>156</v>
      </c>
      <c r="C116" s="42">
        <v>2700000</v>
      </c>
      <c r="D116" s="43">
        <v>1000000</v>
      </c>
      <c r="E116" s="66"/>
      <c r="F116" s="67">
        <f t="shared" si="3"/>
        <v>1000000</v>
      </c>
      <c r="G116" s="67">
        <f t="shared" si="4"/>
        <v>1700000</v>
      </c>
      <c r="H116" s="68">
        <f t="shared" si="5"/>
        <v>37.037037037037038</v>
      </c>
      <c r="I116" s="40" t="s">
        <v>58</v>
      </c>
    </row>
    <row r="117" spans="1:9">
      <c r="A117" s="40" t="s">
        <v>51</v>
      </c>
      <c r="B117" s="41" t="s">
        <v>157</v>
      </c>
      <c r="C117" s="42">
        <v>1200000</v>
      </c>
      <c r="D117" s="43">
        <v>800000</v>
      </c>
      <c r="E117" s="66"/>
      <c r="F117" s="67">
        <f t="shared" si="3"/>
        <v>800000</v>
      </c>
      <c r="G117" s="67">
        <f t="shared" si="4"/>
        <v>400000</v>
      </c>
      <c r="H117" s="68">
        <f t="shared" si="5"/>
        <v>66.666666666666657</v>
      </c>
      <c r="I117" s="40" t="s">
        <v>58</v>
      </c>
    </row>
    <row r="118" spans="1:9">
      <c r="A118" s="53" t="s">
        <v>158</v>
      </c>
      <c r="B118" s="54" t="s">
        <v>159</v>
      </c>
      <c r="C118" s="55">
        <v>31000000</v>
      </c>
      <c r="D118" s="56">
        <f>D119+D123</f>
        <v>13500000</v>
      </c>
      <c r="E118" s="71"/>
      <c r="F118" s="67">
        <f t="shared" si="3"/>
        <v>13500000</v>
      </c>
      <c r="G118" s="67">
        <f t="shared" si="4"/>
        <v>17500000</v>
      </c>
      <c r="H118" s="68">
        <f t="shared" si="5"/>
        <v>43.548387096774192</v>
      </c>
      <c r="I118" s="40" t="s">
        <v>58</v>
      </c>
    </row>
    <row r="119" spans="1:9">
      <c r="A119" s="44" t="s">
        <v>70</v>
      </c>
      <c r="B119" s="45" t="s">
        <v>71</v>
      </c>
      <c r="C119" s="46">
        <v>17200000</v>
      </c>
      <c r="D119" s="47">
        <f>SUM(D120:D122)</f>
        <v>7500000</v>
      </c>
      <c r="E119" s="69"/>
      <c r="F119" s="67">
        <f t="shared" si="3"/>
        <v>7500000</v>
      </c>
      <c r="G119" s="67">
        <f t="shared" si="4"/>
        <v>9700000</v>
      </c>
      <c r="H119" s="68">
        <f t="shared" si="5"/>
        <v>43.604651162790695</v>
      </c>
      <c r="I119" s="40" t="s">
        <v>58</v>
      </c>
    </row>
    <row r="120" spans="1:9">
      <c r="A120" s="40" t="s">
        <v>51</v>
      </c>
      <c r="B120" s="41" t="s">
        <v>154</v>
      </c>
      <c r="C120" s="42">
        <v>4200000</v>
      </c>
      <c r="D120" s="43">
        <v>1500000</v>
      </c>
      <c r="E120" s="66"/>
      <c r="F120" s="67">
        <f t="shared" si="3"/>
        <v>1500000</v>
      </c>
      <c r="G120" s="67">
        <f t="shared" si="4"/>
        <v>2700000</v>
      </c>
      <c r="H120" s="68">
        <f t="shared" si="5"/>
        <v>35.714285714285715</v>
      </c>
      <c r="I120" s="40" t="s">
        <v>58</v>
      </c>
    </row>
    <row r="121" spans="1:9">
      <c r="A121" s="40" t="s">
        <v>51</v>
      </c>
      <c r="B121" s="41" t="s">
        <v>160</v>
      </c>
      <c r="C121" s="42">
        <v>1000000</v>
      </c>
      <c r="D121" s="43">
        <v>0</v>
      </c>
      <c r="E121" s="66"/>
      <c r="F121" s="67">
        <f t="shared" si="3"/>
        <v>0</v>
      </c>
      <c r="G121" s="67">
        <f t="shared" si="4"/>
        <v>1000000</v>
      </c>
      <c r="H121" s="68">
        <f t="shared" si="5"/>
        <v>0</v>
      </c>
      <c r="I121" s="40" t="s">
        <v>58</v>
      </c>
    </row>
    <row r="122" spans="1:9" ht="28.5">
      <c r="A122" s="40" t="s">
        <v>51</v>
      </c>
      <c r="B122" s="41" t="s">
        <v>161</v>
      </c>
      <c r="C122" s="42">
        <v>12000000</v>
      </c>
      <c r="D122" s="43">
        <v>6000000</v>
      </c>
      <c r="E122" s="66"/>
      <c r="F122" s="67">
        <f t="shared" si="3"/>
        <v>6000000</v>
      </c>
      <c r="G122" s="67">
        <f t="shared" si="4"/>
        <v>6000000</v>
      </c>
      <c r="H122" s="68">
        <f t="shared" si="5"/>
        <v>50</v>
      </c>
      <c r="I122" s="40" t="s">
        <v>58</v>
      </c>
    </row>
    <row r="123" spans="1:9">
      <c r="A123" s="44" t="s">
        <v>80</v>
      </c>
      <c r="B123" s="45" t="s">
        <v>81</v>
      </c>
      <c r="C123" s="46">
        <v>13800000</v>
      </c>
      <c r="D123" s="47">
        <f>SUM(D124:D126)</f>
        <v>6000000</v>
      </c>
      <c r="E123" s="69"/>
      <c r="F123" s="67">
        <f t="shared" si="3"/>
        <v>6000000</v>
      </c>
      <c r="G123" s="67">
        <f t="shared" si="4"/>
        <v>7800000</v>
      </c>
      <c r="H123" s="68">
        <f t="shared" si="5"/>
        <v>43.478260869565219</v>
      </c>
      <c r="I123" s="40" t="s">
        <v>58</v>
      </c>
    </row>
    <row r="124" spans="1:9">
      <c r="A124" s="40" t="s">
        <v>51</v>
      </c>
      <c r="B124" s="41" t="s">
        <v>162</v>
      </c>
      <c r="C124" s="42">
        <v>600000</v>
      </c>
      <c r="D124" s="43">
        <v>0</v>
      </c>
      <c r="E124" s="66"/>
      <c r="F124" s="67">
        <f t="shared" si="3"/>
        <v>0</v>
      </c>
      <c r="G124" s="67">
        <f t="shared" si="4"/>
        <v>600000</v>
      </c>
      <c r="H124" s="68">
        <f t="shared" si="5"/>
        <v>0</v>
      </c>
      <c r="I124" s="40" t="s">
        <v>58</v>
      </c>
    </row>
    <row r="125" spans="1:9" ht="28.5">
      <c r="A125" s="40" t="s">
        <v>51</v>
      </c>
      <c r="B125" s="41" t="s">
        <v>163</v>
      </c>
      <c r="C125" s="42">
        <v>9000000</v>
      </c>
      <c r="D125" s="43">
        <v>4500000</v>
      </c>
      <c r="E125" s="66"/>
      <c r="F125" s="67">
        <f t="shared" si="3"/>
        <v>4500000</v>
      </c>
      <c r="G125" s="67">
        <f t="shared" si="4"/>
        <v>4500000</v>
      </c>
      <c r="H125" s="68">
        <f t="shared" si="5"/>
        <v>50</v>
      </c>
      <c r="I125" s="40" t="s">
        <v>58</v>
      </c>
    </row>
    <row r="126" spans="1:9">
      <c r="A126" s="40" t="s">
        <v>51</v>
      </c>
      <c r="B126" s="41" t="s">
        <v>164</v>
      </c>
      <c r="C126" s="42">
        <v>4200000</v>
      </c>
      <c r="D126" s="43">
        <v>1500000</v>
      </c>
      <c r="E126" s="66"/>
      <c r="F126" s="67">
        <f t="shared" si="3"/>
        <v>1500000</v>
      </c>
      <c r="G126" s="67">
        <f t="shared" si="4"/>
        <v>2700000</v>
      </c>
      <c r="H126" s="68">
        <f t="shared" si="5"/>
        <v>35.714285714285715</v>
      </c>
      <c r="I126" s="40" t="s">
        <v>58</v>
      </c>
    </row>
    <row r="127" spans="1:9">
      <c r="A127" s="53" t="s">
        <v>165</v>
      </c>
      <c r="B127" s="54" t="s">
        <v>166</v>
      </c>
      <c r="C127" s="55">
        <v>66855000</v>
      </c>
      <c r="D127" s="56">
        <f>D128+D131+D134</f>
        <v>20550000</v>
      </c>
      <c r="E127" s="71"/>
      <c r="F127" s="67">
        <f t="shared" si="3"/>
        <v>20550000</v>
      </c>
      <c r="G127" s="67">
        <f t="shared" si="4"/>
        <v>46305000</v>
      </c>
      <c r="H127" s="68">
        <f t="shared" si="5"/>
        <v>30.73816468476554</v>
      </c>
      <c r="I127" s="40" t="s">
        <v>58</v>
      </c>
    </row>
    <row r="128" spans="1:9">
      <c r="A128" s="44" t="s">
        <v>70</v>
      </c>
      <c r="B128" s="45" t="s">
        <v>71</v>
      </c>
      <c r="C128" s="46">
        <v>37200000</v>
      </c>
      <c r="D128" s="47">
        <f>SUM(D129:D130)</f>
        <v>12750000</v>
      </c>
      <c r="E128" s="69"/>
      <c r="F128" s="67">
        <f t="shared" si="3"/>
        <v>12750000</v>
      </c>
      <c r="G128" s="67">
        <f t="shared" si="4"/>
        <v>24450000</v>
      </c>
      <c r="H128" s="68">
        <f t="shared" si="5"/>
        <v>34.274193548387096</v>
      </c>
      <c r="I128" s="40" t="s">
        <v>58</v>
      </c>
    </row>
    <row r="129" spans="1:9" ht="28.5">
      <c r="A129" s="40" t="s">
        <v>51</v>
      </c>
      <c r="B129" s="41" t="s">
        <v>167</v>
      </c>
      <c r="C129" s="42">
        <v>6400000</v>
      </c>
      <c r="D129" s="43">
        <v>0</v>
      </c>
      <c r="E129" s="66"/>
      <c r="F129" s="67">
        <f t="shared" si="3"/>
        <v>0</v>
      </c>
      <c r="G129" s="67">
        <f t="shared" si="4"/>
        <v>6400000</v>
      </c>
      <c r="H129" s="68">
        <f t="shared" si="5"/>
        <v>0</v>
      </c>
      <c r="I129" s="40" t="s">
        <v>58</v>
      </c>
    </row>
    <row r="130" spans="1:9" ht="28.5">
      <c r="A130" s="40" t="s">
        <v>51</v>
      </c>
      <c r="B130" s="41" t="s">
        <v>168</v>
      </c>
      <c r="C130" s="42">
        <v>30800000</v>
      </c>
      <c r="D130" s="43">
        <v>12750000</v>
      </c>
      <c r="E130" s="66"/>
      <c r="F130" s="67">
        <f t="shared" si="3"/>
        <v>12750000</v>
      </c>
      <c r="G130" s="67">
        <f t="shared" si="4"/>
        <v>18050000</v>
      </c>
      <c r="H130" s="68">
        <f t="shared" si="5"/>
        <v>41.396103896103895</v>
      </c>
      <c r="I130" s="40" t="s">
        <v>58</v>
      </c>
    </row>
    <row r="131" spans="1:9">
      <c r="A131" s="44" t="s">
        <v>80</v>
      </c>
      <c r="B131" s="45" t="s">
        <v>81</v>
      </c>
      <c r="C131" s="46">
        <v>24900000</v>
      </c>
      <c r="D131" s="47">
        <f>SUM(D132:D133)</f>
        <v>7800000</v>
      </c>
      <c r="E131" s="69"/>
      <c r="F131" s="67">
        <f t="shared" si="3"/>
        <v>7800000</v>
      </c>
      <c r="G131" s="67">
        <f t="shared" si="4"/>
        <v>17100000</v>
      </c>
      <c r="H131" s="68">
        <f t="shared" si="5"/>
        <v>31.325301204819279</v>
      </c>
      <c r="I131" s="40" t="s">
        <v>58</v>
      </c>
    </row>
    <row r="132" spans="1:9" ht="28.5">
      <c r="A132" s="40" t="s">
        <v>51</v>
      </c>
      <c r="B132" s="41" t="s">
        <v>169</v>
      </c>
      <c r="C132" s="42">
        <v>1800000</v>
      </c>
      <c r="D132" s="43">
        <v>0</v>
      </c>
      <c r="E132" s="66"/>
      <c r="F132" s="67">
        <f t="shared" si="3"/>
        <v>0</v>
      </c>
      <c r="G132" s="67">
        <f t="shared" si="4"/>
        <v>1800000</v>
      </c>
      <c r="H132" s="68">
        <f t="shared" si="5"/>
        <v>0</v>
      </c>
      <c r="I132" s="40" t="s">
        <v>58</v>
      </c>
    </row>
    <row r="133" spans="1:9" ht="28.5">
      <c r="A133" s="40" t="s">
        <v>51</v>
      </c>
      <c r="B133" s="41" t="s">
        <v>170</v>
      </c>
      <c r="C133" s="42">
        <v>23100000</v>
      </c>
      <c r="D133" s="48">
        <v>7800000</v>
      </c>
      <c r="E133" s="66"/>
      <c r="F133" s="67">
        <f t="shared" si="3"/>
        <v>7800000</v>
      </c>
      <c r="G133" s="67">
        <f t="shared" si="4"/>
        <v>15300000</v>
      </c>
      <c r="H133" s="68">
        <f t="shared" si="5"/>
        <v>33.766233766233768</v>
      </c>
      <c r="I133" s="40" t="s">
        <v>58</v>
      </c>
    </row>
    <row r="134" spans="1:9" ht="28.5">
      <c r="A134" s="44" t="s">
        <v>98</v>
      </c>
      <c r="B134" s="45" t="s">
        <v>99</v>
      </c>
      <c r="C134" s="46">
        <v>4755000</v>
      </c>
      <c r="D134" s="47">
        <f>SUM(D135)</f>
        <v>0</v>
      </c>
      <c r="E134" s="69"/>
      <c r="F134" s="67">
        <f t="shared" si="3"/>
        <v>0</v>
      </c>
      <c r="G134" s="67">
        <f t="shared" si="4"/>
        <v>4755000</v>
      </c>
      <c r="H134" s="68">
        <f t="shared" si="5"/>
        <v>0</v>
      </c>
      <c r="I134" s="40" t="s">
        <v>58</v>
      </c>
    </row>
    <row r="135" spans="1:9" ht="28.5">
      <c r="A135" s="40" t="s">
        <v>51</v>
      </c>
      <c r="B135" s="41" t="s">
        <v>171</v>
      </c>
      <c r="C135" s="42">
        <v>4755000</v>
      </c>
      <c r="D135" s="43">
        <v>0</v>
      </c>
      <c r="E135" s="66"/>
      <c r="F135" s="67">
        <f t="shared" si="3"/>
        <v>0</v>
      </c>
      <c r="G135" s="67">
        <f t="shared" si="4"/>
        <v>4755000</v>
      </c>
      <c r="H135" s="68">
        <f t="shared" si="5"/>
        <v>0</v>
      </c>
      <c r="I135" s="40" t="s">
        <v>58</v>
      </c>
    </row>
    <row r="136" spans="1:9">
      <c r="A136" s="53" t="s">
        <v>172</v>
      </c>
      <c r="B136" s="54" t="s">
        <v>173</v>
      </c>
      <c r="C136" s="55">
        <v>64130000</v>
      </c>
      <c r="D136" s="56">
        <f>D137+D141</f>
        <v>21900000</v>
      </c>
      <c r="E136" s="71"/>
      <c r="F136" s="67">
        <f t="shared" si="3"/>
        <v>21900000</v>
      </c>
      <c r="G136" s="67">
        <f t="shared" si="4"/>
        <v>42230000</v>
      </c>
      <c r="H136" s="68">
        <f t="shared" si="5"/>
        <v>34.149384063620772</v>
      </c>
      <c r="I136" s="40" t="s">
        <v>58</v>
      </c>
    </row>
    <row r="137" spans="1:9">
      <c r="A137" s="44" t="s">
        <v>70</v>
      </c>
      <c r="B137" s="45" t="s">
        <v>71</v>
      </c>
      <c r="C137" s="46">
        <v>36000000</v>
      </c>
      <c r="D137" s="47">
        <f>SUM(D138:D140)</f>
        <v>14750000</v>
      </c>
      <c r="E137" s="69"/>
      <c r="F137" s="67">
        <f t="shared" si="3"/>
        <v>14750000</v>
      </c>
      <c r="G137" s="67">
        <f t="shared" si="4"/>
        <v>21250000</v>
      </c>
      <c r="H137" s="68">
        <f t="shared" si="5"/>
        <v>40.972222222222221</v>
      </c>
      <c r="I137" s="40" t="s">
        <v>58</v>
      </c>
    </row>
    <row r="138" spans="1:9">
      <c r="A138" s="40" t="s">
        <v>51</v>
      </c>
      <c r="B138" s="41" t="s">
        <v>154</v>
      </c>
      <c r="C138" s="42">
        <v>7200000</v>
      </c>
      <c r="D138" s="43">
        <v>3750000</v>
      </c>
      <c r="E138" s="66"/>
      <c r="F138" s="67">
        <f t="shared" si="3"/>
        <v>3750000</v>
      </c>
      <c r="G138" s="67">
        <f t="shared" si="4"/>
        <v>3450000</v>
      </c>
      <c r="H138" s="68">
        <f t="shared" si="5"/>
        <v>52.083333333333336</v>
      </c>
      <c r="I138" s="40" t="s">
        <v>58</v>
      </c>
    </row>
    <row r="139" spans="1:9">
      <c r="A139" s="40" t="s">
        <v>51</v>
      </c>
      <c r="B139" s="41" t="s">
        <v>133</v>
      </c>
      <c r="C139" s="42">
        <v>4800000</v>
      </c>
      <c r="D139" s="43">
        <v>0</v>
      </c>
      <c r="E139" s="66"/>
      <c r="F139" s="67">
        <f t="shared" si="3"/>
        <v>0</v>
      </c>
      <c r="G139" s="67">
        <f t="shared" si="4"/>
        <v>4800000</v>
      </c>
      <c r="H139" s="68">
        <f t="shared" si="5"/>
        <v>0</v>
      </c>
      <c r="I139" s="40" t="s">
        <v>58</v>
      </c>
    </row>
    <row r="140" spans="1:9">
      <c r="A140" s="40" t="s">
        <v>51</v>
      </c>
      <c r="B140" s="41" t="s">
        <v>134</v>
      </c>
      <c r="C140" s="42">
        <v>24000000</v>
      </c>
      <c r="D140" s="43">
        <v>11000000</v>
      </c>
      <c r="E140" s="66"/>
      <c r="F140" s="67">
        <f t="shared" ref="F140:F203" si="6">E140+D140</f>
        <v>11000000</v>
      </c>
      <c r="G140" s="67">
        <f t="shared" si="4"/>
        <v>13000000</v>
      </c>
      <c r="H140" s="68">
        <f t="shared" si="5"/>
        <v>45.833333333333329</v>
      </c>
      <c r="I140" s="40" t="s">
        <v>58</v>
      </c>
    </row>
    <row r="141" spans="1:9">
      <c r="A141" s="44" t="s">
        <v>80</v>
      </c>
      <c r="B141" s="45" t="s">
        <v>81</v>
      </c>
      <c r="C141" s="46">
        <v>19200000</v>
      </c>
      <c r="D141" s="47">
        <f>SUM(D142:D144)</f>
        <v>7150000</v>
      </c>
      <c r="E141" s="69"/>
      <c r="F141" s="67">
        <f t="shared" si="6"/>
        <v>7150000</v>
      </c>
      <c r="G141" s="67">
        <f t="shared" ref="G141:G204" si="7">C141-F141</f>
        <v>12050000</v>
      </c>
      <c r="H141" s="68">
        <f t="shared" ref="H141:H204" si="8">F141/C141*100</f>
        <v>37.239583333333329</v>
      </c>
      <c r="I141" s="40" t="s">
        <v>58</v>
      </c>
    </row>
    <row r="142" spans="1:9">
      <c r="A142" s="40" t="s">
        <v>51</v>
      </c>
      <c r="B142" s="41" t="s">
        <v>136</v>
      </c>
      <c r="C142" s="42">
        <v>3600000</v>
      </c>
      <c r="D142" s="43">
        <v>0</v>
      </c>
      <c r="E142" s="66"/>
      <c r="F142" s="67">
        <f t="shared" si="6"/>
        <v>0</v>
      </c>
      <c r="G142" s="67">
        <f t="shared" si="7"/>
        <v>3600000</v>
      </c>
      <c r="H142" s="68">
        <f t="shared" si="8"/>
        <v>0</v>
      </c>
      <c r="I142" s="40" t="s">
        <v>58</v>
      </c>
    </row>
    <row r="143" spans="1:9" ht="28.5">
      <c r="A143" s="40" t="s">
        <v>51</v>
      </c>
      <c r="B143" s="41" t="s">
        <v>174</v>
      </c>
      <c r="C143" s="42">
        <v>8400000</v>
      </c>
      <c r="D143" s="43">
        <v>3400000</v>
      </c>
      <c r="E143" s="66"/>
      <c r="F143" s="67">
        <f t="shared" si="6"/>
        <v>3400000</v>
      </c>
      <c r="G143" s="67">
        <f t="shared" si="7"/>
        <v>5000000</v>
      </c>
      <c r="H143" s="68">
        <f t="shared" si="8"/>
        <v>40.476190476190474</v>
      </c>
      <c r="I143" s="40" t="s">
        <v>58</v>
      </c>
    </row>
    <row r="144" spans="1:9">
      <c r="A144" s="40" t="s">
        <v>51</v>
      </c>
      <c r="B144" s="41" t="s">
        <v>156</v>
      </c>
      <c r="C144" s="42">
        <v>7200000</v>
      </c>
      <c r="D144" s="43">
        <v>3750000</v>
      </c>
      <c r="E144" s="66"/>
      <c r="F144" s="67">
        <f t="shared" si="6"/>
        <v>3750000</v>
      </c>
      <c r="G144" s="67">
        <f t="shared" si="7"/>
        <v>3450000</v>
      </c>
      <c r="H144" s="68">
        <f t="shared" si="8"/>
        <v>52.083333333333336</v>
      </c>
      <c r="I144" s="40" t="s">
        <v>58</v>
      </c>
    </row>
    <row r="145" spans="1:9" ht="28.5">
      <c r="A145" s="44" t="s">
        <v>98</v>
      </c>
      <c r="B145" s="45" t="s">
        <v>99</v>
      </c>
      <c r="C145" s="46">
        <v>8930000</v>
      </c>
      <c r="D145" s="47">
        <f>SUM(D146)</f>
        <v>0</v>
      </c>
      <c r="E145" s="69"/>
      <c r="F145" s="67">
        <f t="shared" si="6"/>
        <v>0</v>
      </c>
      <c r="G145" s="67">
        <f t="shared" si="7"/>
        <v>8930000</v>
      </c>
      <c r="H145" s="68">
        <f t="shared" si="8"/>
        <v>0</v>
      </c>
      <c r="I145" s="40" t="s">
        <v>58</v>
      </c>
    </row>
    <row r="146" spans="1:9">
      <c r="A146" s="40" t="s">
        <v>51</v>
      </c>
      <c r="B146" s="41" t="s">
        <v>175</v>
      </c>
      <c r="C146" s="42">
        <v>8930000</v>
      </c>
      <c r="D146" s="43">
        <v>0</v>
      </c>
      <c r="E146" s="66"/>
      <c r="F146" s="67">
        <f t="shared" si="6"/>
        <v>0</v>
      </c>
      <c r="G146" s="67">
        <f t="shared" si="7"/>
        <v>8930000</v>
      </c>
      <c r="H146" s="68">
        <f t="shared" si="8"/>
        <v>0</v>
      </c>
      <c r="I146" s="40" t="s">
        <v>58</v>
      </c>
    </row>
    <row r="147" spans="1:9">
      <c r="A147" s="53" t="s">
        <v>176</v>
      </c>
      <c r="B147" s="54" t="s">
        <v>177</v>
      </c>
      <c r="C147" s="55">
        <v>45272000</v>
      </c>
      <c r="D147" s="56">
        <f>D148+D151</f>
        <v>0</v>
      </c>
      <c r="E147" s="71"/>
      <c r="F147" s="67">
        <f t="shared" si="6"/>
        <v>0</v>
      </c>
      <c r="G147" s="67">
        <f t="shared" si="7"/>
        <v>45272000</v>
      </c>
      <c r="H147" s="68">
        <f t="shared" si="8"/>
        <v>0</v>
      </c>
      <c r="I147" s="40" t="s">
        <v>58</v>
      </c>
    </row>
    <row r="148" spans="1:9">
      <c r="A148" s="44" t="s">
        <v>70</v>
      </c>
      <c r="B148" s="45" t="s">
        <v>71</v>
      </c>
      <c r="C148" s="46">
        <v>33272000</v>
      </c>
      <c r="D148" s="47">
        <f>SUM(D149:D150)</f>
        <v>0</v>
      </c>
      <c r="E148" s="69"/>
      <c r="F148" s="67">
        <f t="shared" si="6"/>
        <v>0</v>
      </c>
      <c r="G148" s="67">
        <f t="shared" si="7"/>
        <v>33272000</v>
      </c>
      <c r="H148" s="68">
        <f t="shared" si="8"/>
        <v>0</v>
      </c>
      <c r="I148" s="40" t="s">
        <v>58</v>
      </c>
    </row>
    <row r="149" spans="1:9" ht="28.5">
      <c r="A149" s="40" t="s">
        <v>51</v>
      </c>
      <c r="B149" s="41" t="s">
        <v>178</v>
      </c>
      <c r="C149" s="42">
        <v>25272000</v>
      </c>
      <c r="D149" s="43">
        <v>0</v>
      </c>
      <c r="E149" s="66"/>
      <c r="F149" s="67">
        <f t="shared" si="6"/>
        <v>0</v>
      </c>
      <c r="G149" s="67">
        <f t="shared" si="7"/>
        <v>25272000</v>
      </c>
      <c r="H149" s="68">
        <f t="shared" si="8"/>
        <v>0</v>
      </c>
      <c r="I149" s="40" t="s">
        <v>58</v>
      </c>
    </row>
    <row r="150" spans="1:9">
      <c r="A150" s="40" t="s">
        <v>51</v>
      </c>
      <c r="B150" s="41" t="s">
        <v>179</v>
      </c>
      <c r="C150" s="42">
        <v>8000000</v>
      </c>
      <c r="D150" s="43">
        <v>0</v>
      </c>
      <c r="E150" s="66"/>
      <c r="F150" s="67">
        <f t="shared" si="6"/>
        <v>0</v>
      </c>
      <c r="G150" s="67">
        <f t="shared" si="7"/>
        <v>8000000</v>
      </c>
      <c r="H150" s="68">
        <f t="shared" si="8"/>
        <v>0</v>
      </c>
      <c r="I150" s="40" t="s">
        <v>58</v>
      </c>
    </row>
    <row r="151" spans="1:9">
      <c r="A151" s="44" t="s">
        <v>80</v>
      </c>
      <c r="B151" s="45" t="s">
        <v>81</v>
      </c>
      <c r="C151" s="46">
        <v>12000000</v>
      </c>
      <c r="D151" s="47">
        <f>SUM(D152:D154)</f>
        <v>0</v>
      </c>
      <c r="E151" s="69"/>
      <c r="F151" s="67">
        <f t="shared" si="6"/>
        <v>0</v>
      </c>
      <c r="G151" s="67">
        <f t="shared" si="7"/>
        <v>12000000</v>
      </c>
      <c r="H151" s="68">
        <f t="shared" si="8"/>
        <v>0</v>
      </c>
      <c r="I151" s="40" t="s">
        <v>58</v>
      </c>
    </row>
    <row r="152" spans="1:9">
      <c r="A152" s="40" t="s">
        <v>51</v>
      </c>
      <c r="B152" s="41" t="s">
        <v>180</v>
      </c>
      <c r="C152" s="42">
        <v>900000</v>
      </c>
      <c r="D152" s="43">
        <v>0</v>
      </c>
      <c r="E152" s="66"/>
      <c r="F152" s="67">
        <f t="shared" si="6"/>
        <v>0</v>
      </c>
      <c r="G152" s="67">
        <f t="shared" si="7"/>
        <v>900000</v>
      </c>
      <c r="H152" s="68">
        <f t="shared" si="8"/>
        <v>0</v>
      </c>
      <c r="I152" s="40" t="s">
        <v>58</v>
      </c>
    </row>
    <row r="153" spans="1:9" ht="28.5">
      <c r="A153" s="40" t="s">
        <v>51</v>
      </c>
      <c r="B153" s="41" t="s">
        <v>181</v>
      </c>
      <c r="C153" s="42">
        <v>10500000</v>
      </c>
      <c r="D153" s="43">
        <v>0</v>
      </c>
      <c r="E153" s="66"/>
      <c r="F153" s="67">
        <f t="shared" si="6"/>
        <v>0</v>
      </c>
      <c r="G153" s="67">
        <f t="shared" si="7"/>
        <v>10500000</v>
      </c>
      <c r="H153" s="68">
        <f t="shared" si="8"/>
        <v>0</v>
      </c>
      <c r="I153" s="40" t="s">
        <v>58</v>
      </c>
    </row>
    <row r="154" spans="1:9">
      <c r="A154" s="40" t="s">
        <v>51</v>
      </c>
      <c r="B154" s="41" t="s">
        <v>182</v>
      </c>
      <c r="C154" s="42">
        <v>600000</v>
      </c>
      <c r="D154" s="43">
        <v>0</v>
      </c>
      <c r="E154" s="66"/>
      <c r="F154" s="67">
        <f t="shared" si="6"/>
        <v>0</v>
      </c>
      <c r="G154" s="67">
        <f t="shared" si="7"/>
        <v>600000</v>
      </c>
      <c r="H154" s="68">
        <f t="shared" si="8"/>
        <v>0</v>
      </c>
      <c r="I154" s="40" t="s">
        <v>58</v>
      </c>
    </row>
    <row r="155" spans="1:9">
      <c r="A155" s="53" t="s">
        <v>183</v>
      </c>
      <c r="B155" s="54" t="s">
        <v>184</v>
      </c>
      <c r="C155" s="55">
        <v>40460000</v>
      </c>
      <c r="D155" s="56">
        <f>D156+D159</f>
        <v>13800000</v>
      </c>
      <c r="E155" s="71"/>
      <c r="F155" s="67">
        <f t="shared" si="6"/>
        <v>13800000</v>
      </c>
      <c r="G155" s="67">
        <f t="shared" si="7"/>
        <v>26660000</v>
      </c>
      <c r="H155" s="68">
        <f t="shared" si="8"/>
        <v>34.107760751359365</v>
      </c>
      <c r="I155" s="40" t="s">
        <v>58</v>
      </c>
    </row>
    <row r="156" spans="1:9">
      <c r="A156" s="44" t="s">
        <v>70</v>
      </c>
      <c r="B156" s="45" t="s">
        <v>71</v>
      </c>
      <c r="C156" s="46">
        <v>26960000</v>
      </c>
      <c r="D156" s="47">
        <f>SUM(D157:D158)</f>
        <v>12150000</v>
      </c>
      <c r="E156" s="69"/>
      <c r="F156" s="67">
        <f t="shared" si="6"/>
        <v>12150000</v>
      </c>
      <c r="G156" s="67">
        <f t="shared" si="7"/>
        <v>14810000</v>
      </c>
      <c r="H156" s="68">
        <f t="shared" si="8"/>
        <v>45.066765578635014</v>
      </c>
      <c r="I156" s="40" t="s">
        <v>58</v>
      </c>
    </row>
    <row r="157" spans="1:9" ht="28.5">
      <c r="A157" s="40" t="s">
        <v>51</v>
      </c>
      <c r="B157" s="41" t="s">
        <v>185</v>
      </c>
      <c r="C157" s="42">
        <v>4000000</v>
      </c>
      <c r="D157" s="43">
        <v>1200000</v>
      </c>
      <c r="E157" s="66"/>
      <c r="F157" s="67">
        <f t="shared" si="6"/>
        <v>1200000</v>
      </c>
      <c r="G157" s="67">
        <f t="shared" si="7"/>
        <v>2800000</v>
      </c>
      <c r="H157" s="68">
        <f t="shared" si="8"/>
        <v>30</v>
      </c>
      <c r="I157" s="40" t="s">
        <v>58</v>
      </c>
    </row>
    <row r="158" spans="1:9">
      <c r="A158" s="40" t="s">
        <v>51</v>
      </c>
      <c r="B158" s="41" t="s">
        <v>134</v>
      </c>
      <c r="C158" s="42">
        <v>22960000</v>
      </c>
      <c r="D158" s="43">
        <v>10950000</v>
      </c>
      <c r="E158" s="66"/>
      <c r="F158" s="67">
        <f t="shared" si="6"/>
        <v>10950000</v>
      </c>
      <c r="G158" s="67">
        <f t="shared" si="7"/>
        <v>12010000</v>
      </c>
      <c r="H158" s="68">
        <f t="shared" si="8"/>
        <v>47.691637630662022</v>
      </c>
      <c r="I158" s="40" t="s">
        <v>58</v>
      </c>
    </row>
    <row r="159" spans="1:9">
      <c r="A159" s="44" t="s">
        <v>80</v>
      </c>
      <c r="B159" s="45" t="s">
        <v>81</v>
      </c>
      <c r="C159" s="46">
        <v>13500000</v>
      </c>
      <c r="D159" s="47">
        <f>SUM(D160:D161)</f>
        <v>1650000</v>
      </c>
      <c r="E159" s="69"/>
      <c r="F159" s="67">
        <f t="shared" si="6"/>
        <v>1650000</v>
      </c>
      <c r="G159" s="67">
        <f t="shared" si="7"/>
        <v>11850000</v>
      </c>
      <c r="H159" s="68">
        <f t="shared" si="8"/>
        <v>12.222222222222221</v>
      </c>
      <c r="I159" s="40" t="s">
        <v>58</v>
      </c>
    </row>
    <row r="160" spans="1:9">
      <c r="A160" s="40" t="s">
        <v>51</v>
      </c>
      <c r="B160" s="41" t="s">
        <v>186</v>
      </c>
      <c r="C160" s="42">
        <v>2700000</v>
      </c>
      <c r="D160" s="43">
        <v>300000</v>
      </c>
      <c r="E160" s="66"/>
      <c r="F160" s="67">
        <f t="shared" si="6"/>
        <v>300000</v>
      </c>
      <c r="G160" s="67">
        <f t="shared" si="7"/>
        <v>2400000</v>
      </c>
      <c r="H160" s="68">
        <f t="shared" si="8"/>
        <v>11.111111111111111</v>
      </c>
      <c r="I160" s="40" t="s">
        <v>58</v>
      </c>
    </row>
    <row r="161" spans="1:9">
      <c r="A161" s="40" t="s">
        <v>51</v>
      </c>
      <c r="B161" s="41" t="s">
        <v>187</v>
      </c>
      <c r="C161" s="42">
        <v>10800000</v>
      </c>
      <c r="D161" s="43">
        <v>1350000</v>
      </c>
      <c r="E161" s="66"/>
      <c r="F161" s="67">
        <f t="shared" si="6"/>
        <v>1350000</v>
      </c>
      <c r="G161" s="67">
        <f t="shared" si="7"/>
        <v>9450000</v>
      </c>
      <c r="H161" s="68">
        <f t="shared" si="8"/>
        <v>12.5</v>
      </c>
      <c r="I161" s="40" t="s">
        <v>58</v>
      </c>
    </row>
    <row r="162" spans="1:9">
      <c r="A162" s="53" t="s">
        <v>188</v>
      </c>
      <c r="B162" s="54" t="s">
        <v>189</v>
      </c>
      <c r="C162" s="55">
        <v>7800000</v>
      </c>
      <c r="D162" s="56">
        <f>D163+D166</f>
        <v>1400000</v>
      </c>
      <c r="E162" s="71"/>
      <c r="F162" s="67">
        <f t="shared" si="6"/>
        <v>1400000</v>
      </c>
      <c r="G162" s="67">
        <f t="shared" si="7"/>
        <v>6400000</v>
      </c>
      <c r="H162" s="68">
        <f t="shared" si="8"/>
        <v>17.948717948717949</v>
      </c>
      <c r="I162" s="40" t="s">
        <v>58</v>
      </c>
    </row>
    <row r="163" spans="1:9">
      <c r="A163" s="44" t="s">
        <v>70</v>
      </c>
      <c r="B163" s="45" t="s">
        <v>71</v>
      </c>
      <c r="C163" s="46">
        <v>4800000</v>
      </c>
      <c r="D163" s="47">
        <f>SUM(D164:D165)</f>
        <v>1000000</v>
      </c>
      <c r="E163" s="69"/>
      <c r="F163" s="67">
        <f t="shared" si="6"/>
        <v>1000000</v>
      </c>
      <c r="G163" s="67">
        <f t="shared" si="7"/>
        <v>3800000</v>
      </c>
      <c r="H163" s="68">
        <f t="shared" si="8"/>
        <v>20.833333333333336</v>
      </c>
      <c r="I163" s="40" t="s">
        <v>58</v>
      </c>
    </row>
    <row r="164" spans="1:9">
      <c r="A164" s="40" t="s">
        <v>51</v>
      </c>
      <c r="B164" s="41" t="s">
        <v>190</v>
      </c>
      <c r="C164" s="42">
        <v>3200000</v>
      </c>
      <c r="D164" s="43"/>
      <c r="E164" s="66"/>
      <c r="F164" s="67">
        <f t="shared" si="6"/>
        <v>0</v>
      </c>
      <c r="G164" s="67">
        <f t="shared" si="7"/>
        <v>3200000</v>
      </c>
      <c r="H164" s="68">
        <f t="shared" si="8"/>
        <v>0</v>
      </c>
      <c r="I164" s="40" t="s">
        <v>58</v>
      </c>
    </row>
    <row r="165" spans="1:9">
      <c r="A165" s="40" t="s">
        <v>51</v>
      </c>
      <c r="B165" s="41" t="s">
        <v>134</v>
      </c>
      <c r="C165" s="42">
        <v>1600000</v>
      </c>
      <c r="D165" s="43">
        <v>1000000</v>
      </c>
      <c r="E165" s="66"/>
      <c r="F165" s="67">
        <f t="shared" si="6"/>
        <v>1000000</v>
      </c>
      <c r="G165" s="67">
        <f t="shared" si="7"/>
        <v>600000</v>
      </c>
      <c r="H165" s="68">
        <f t="shared" si="8"/>
        <v>62.5</v>
      </c>
      <c r="I165" s="40" t="s">
        <v>58</v>
      </c>
    </row>
    <row r="166" spans="1:9">
      <c r="A166" s="44" t="s">
        <v>80</v>
      </c>
      <c r="B166" s="45" t="s">
        <v>81</v>
      </c>
      <c r="C166" s="46">
        <v>3000000</v>
      </c>
      <c r="D166" s="47">
        <f>SUM(D167:D168)</f>
        <v>400000</v>
      </c>
      <c r="E166" s="69"/>
      <c r="F166" s="67">
        <f t="shared" si="6"/>
        <v>400000</v>
      </c>
      <c r="G166" s="67">
        <f t="shared" si="7"/>
        <v>2600000</v>
      </c>
      <c r="H166" s="68">
        <f t="shared" si="8"/>
        <v>13.333333333333334</v>
      </c>
      <c r="I166" s="40" t="s">
        <v>58</v>
      </c>
    </row>
    <row r="167" spans="1:9">
      <c r="A167" s="40" t="s">
        <v>51</v>
      </c>
      <c r="B167" s="41" t="s">
        <v>191</v>
      </c>
      <c r="C167" s="42">
        <v>1200000</v>
      </c>
      <c r="D167" s="43"/>
      <c r="E167" s="66"/>
      <c r="F167" s="67">
        <f t="shared" si="6"/>
        <v>0</v>
      </c>
      <c r="G167" s="67">
        <f t="shared" si="7"/>
        <v>1200000</v>
      </c>
      <c r="H167" s="68">
        <f t="shared" si="8"/>
        <v>0</v>
      </c>
      <c r="I167" s="40" t="s">
        <v>58</v>
      </c>
    </row>
    <row r="168" spans="1:9">
      <c r="A168" s="40" t="s">
        <v>51</v>
      </c>
      <c r="B168" s="41" t="s">
        <v>192</v>
      </c>
      <c r="C168" s="42">
        <v>1800000</v>
      </c>
      <c r="D168" s="43">
        <v>400000</v>
      </c>
      <c r="E168" s="66"/>
      <c r="F168" s="67">
        <f t="shared" si="6"/>
        <v>400000</v>
      </c>
      <c r="G168" s="67">
        <f t="shared" si="7"/>
        <v>1400000</v>
      </c>
      <c r="H168" s="68">
        <f t="shared" si="8"/>
        <v>22.222222222222221</v>
      </c>
      <c r="I168" s="40" t="s">
        <v>58</v>
      </c>
    </row>
    <row r="169" spans="1:9" ht="28.5">
      <c r="A169" s="53" t="s">
        <v>193</v>
      </c>
      <c r="B169" s="54" t="s">
        <v>194</v>
      </c>
      <c r="C169" s="55">
        <v>6500000</v>
      </c>
      <c r="D169" s="56">
        <f>D170+D172</f>
        <v>6500000</v>
      </c>
      <c r="E169" s="71"/>
      <c r="F169" s="67">
        <f t="shared" si="6"/>
        <v>6500000</v>
      </c>
      <c r="G169" s="67">
        <f t="shared" si="7"/>
        <v>0</v>
      </c>
      <c r="H169" s="68">
        <f t="shared" si="8"/>
        <v>100</v>
      </c>
      <c r="I169" s="40" t="s">
        <v>58</v>
      </c>
    </row>
    <row r="170" spans="1:9">
      <c r="A170" s="44" t="s">
        <v>70</v>
      </c>
      <c r="B170" s="45" t="s">
        <v>71</v>
      </c>
      <c r="C170" s="46">
        <v>5600000</v>
      </c>
      <c r="D170" s="47">
        <f>SUM(D171)</f>
        <v>5600000</v>
      </c>
      <c r="E170" s="69"/>
      <c r="F170" s="67">
        <f t="shared" si="6"/>
        <v>5600000</v>
      </c>
      <c r="G170" s="67">
        <f t="shared" si="7"/>
        <v>0</v>
      </c>
      <c r="H170" s="68">
        <f t="shared" si="8"/>
        <v>100</v>
      </c>
      <c r="I170" s="40" t="s">
        <v>58</v>
      </c>
    </row>
    <row r="171" spans="1:9" ht="28.5">
      <c r="A171" s="40" t="s">
        <v>51</v>
      </c>
      <c r="B171" s="41" t="s">
        <v>195</v>
      </c>
      <c r="C171" s="42">
        <v>5600000</v>
      </c>
      <c r="D171" s="43">
        <v>5600000</v>
      </c>
      <c r="E171" s="66"/>
      <c r="F171" s="67">
        <f t="shared" si="6"/>
        <v>5600000</v>
      </c>
      <c r="G171" s="67">
        <f t="shared" si="7"/>
        <v>0</v>
      </c>
      <c r="H171" s="68">
        <f t="shared" si="8"/>
        <v>100</v>
      </c>
      <c r="I171" s="40" t="s">
        <v>58</v>
      </c>
    </row>
    <row r="172" spans="1:9">
      <c r="A172" s="44" t="s">
        <v>80</v>
      </c>
      <c r="B172" s="45" t="s">
        <v>81</v>
      </c>
      <c r="C172" s="46">
        <v>900000</v>
      </c>
      <c r="D172" s="47">
        <f>SUM(D173:D174)</f>
        <v>900000</v>
      </c>
      <c r="E172" s="69"/>
      <c r="F172" s="67">
        <f t="shared" si="6"/>
        <v>900000</v>
      </c>
      <c r="G172" s="67">
        <f t="shared" si="7"/>
        <v>0</v>
      </c>
      <c r="H172" s="68">
        <f t="shared" si="8"/>
        <v>100</v>
      </c>
      <c r="I172" s="40" t="s">
        <v>58</v>
      </c>
    </row>
    <row r="173" spans="1:9" ht="28.5">
      <c r="A173" s="40" t="s">
        <v>51</v>
      </c>
      <c r="B173" s="41" t="s">
        <v>196</v>
      </c>
      <c r="C173" s="42">
        <v>300000</v>
      </c>
      <c r="D173" s="43">
        <v>300000</v>
      </c>
      <c r="E173" s="66"/>
      <c r="F173" s="67">
        <f t="shared" si="6"/>
        <v>300000</v>
      </c>
      <c r="G173" s="67">
        <f t="shared" si="7"/>
        <v>0</v>
      </c>
      <c r="H173" s="68">
        <f t="shared" si="8"/>
        <v>100</v>
      </c>
      <c r="I173" s="40" t="s">
        <v>58</v>
      </c>
    </row>
    <row r="174" spans="1:9" ht="28.5">
      <c r="A174" s="40" t="s">
        <v>51</v>
      </c>
      <c r="B174" s="41" t="s">
        <v>197</v>
      </c>
      <c r="C174" s="42">
        <v>600000</v>
      </c>
      <c r="D174" s="43">
        <v>600000</v>
      </c>
      <c r="E174" s="66"/>
      <c r="F174" s="67">
        <f t="shared" si="6"/>
        <v>600000</v>
      </c>
      <c r="G174" s="67">
        <f t="shared" si="7"/>
        <v>0</v>
      </c>
      <c r="H174" s="68">
        <f t="shared" si="8"/>
        <v>100</v>
      </c>
      <c r="I174" s="40" t="s">
        <v>58</v>
      </c>
    </row>
    <row r="175" spans="1:9" ht="28.5">
      <c r="A175" s="53" t="s">
        <v>198</v>
      </c>
      <c r="B175" s="54" t="s">
        <v>199</v>
      </c>
      <c r="C175" s="55">
        <v>2400000</v>
      </c>
      <c r="D175" s="56">
        <f>D176+D178</f>
        <v>1100000</v>
      </c>
      <c r="E175" s="71"/>
      <c r="F175" s="67">
        <f t="shared" si="6"/>
        <v>1100000</v>
      </c>
      <c r="G175" s="67">
        <f t="shared" si="7"/>
        <v>1300000</v>
      </c>
      <c r="H175" s="68">
        <f t="shared" si="8"/>
        <v>45.833333333333329</v>
      </c>
      <c r="I175" s="40" t="s">
        <v>58</v>
      </c>
    </row>
    <row r="176" spans="1:9">
      <c r="A176" s="44" t="s">
        <v>70</v>
      </c>
      <c r="B176" s="45" t="s">
        <v>71</v>
      </c>
      <c r="C176" s="46">
        <v>1000000</v>
      </c>
      <c r="D176" s="47">
        <f>SUM(D177)</f>
        <v>1000000</v>
      </c>
      <c r="E176" s="69"/>
      <c r="F176" s="67">
        <f t="shared" si="6"/>
        <v>1000000</v>
      </c>
      <c r="G176" s="67">
        <f t="shared" si="7"/>
        <v>0</v>
      </c>
      <c r="H176" s="68">
        <f t="shared" si="8"/>
        <v>100</v>
      </c>
      <c r="I176" s="40" t="s">
        <v>58</v>
      </c>
    </row>
    <row r="177" spans="1:9">
      <c r="A177" s="40" t="s">
        <v>51</v>
      </c>
      <c r="B177" s="41" t="s">
        <v>190</v>
      </c>
      <c r="C177" s="42">
        <v>1000000</v>
      </c>
      <c r="D177" s="43">
        <v>1000000</v>
      </c>
      <c r="E177" s="66"/>
      <c r="F177" s="67">
        <f t="shared" si="6"/>
        <v>1000000</v>
      </c>
      <c r="G177" s="67">
        <f t="shared" si="7"/>
        <v>0</v>
      </c>
      <c r="H177" s="68">
        <f t="shared" si="8"/>
        <v>100</v>
      </c>
      <c r="I177" s="40" t="s">
        <v>58</v>
      </c>
    </row>
    <row r="178" spans="1:9">
      <c r="A178" s="44" t="s">
        <v>80</v>
      </c>
      <c r="B178" s="45" t="s">
        <v>81</v>
      </c>
      <c r="C178" s="46">
        <v>1400000</v>
      </c>
      <c r="D178" s="47">
        <f>SUM(D179:D180)</f>
        <v>100000</v>
      </c>
      <c r="E178" s="69"/>
      <c r="F178" s="67">
        <f t="shared" si="6"/>
        <v>100000</v>
      </c>
      <c r="G178" s="67">
        <f t="shared" si="7"/>
        <v>1300000</v>
      </c>
      <c r="H178" s="68">
        <f t="shared" si="8"/>
        <v>7.1428571428571423</v>
      </c>
      <c r="I178" s="40" t="s">
        <v>58</v>
      </c>
    </row>
    <row r="179" spans="1:9">
      <c r="A179" s="40" t="s">
        <v>51</v>
      </c>
      <c r="B179" s="41" t="s">
        <v>191</v>
      </c>
      <c r="C179" s="42">
        <v>600000</v>
      </c>
      <c r="D179" s="43">
        <v>0</v>
      </c>
      <c r="E179" s="66"/>
      <c r="F179" s="67">
        <f t="shared" si="6"/>
        <v>0</v>
      </c>
      <c r="G179" s="67">
        <f t="shared" si="7"/>
        <v>600000</v>
      </c>
      <c r="H179" s="68">
        <f t="shared" si="8"/>
        <v>0</v>
      </c>
      <c r="I179" s="40" t="s">
        <v>58</v>
      </c>
    </row>
    <row r="180" spans="1:9">
      <c r="A180" s="40" t="s">
        <v>51</v>
      </c>
      <c r="B180" s="41" t="s">
        <v>192</v>
      </c>
      <c r="C180" s="42">
        <v>800000</v>
      </c>
      <c r="D180" s="43">
        <v>100000</v>
      </c>
      <c r="E180" s="66"/>
      <c r="F180" s="67">
        <f t="shared" si="6"/>
        <v>100000</v>
      </c>
      <c r="G180" s="67">
        <f t="shared" si="7"/>
        <v>700000</v>
      </c>
      <c r="H180" s="68">
        <f t="shared" si="8"/>
        <v>12.5</v>
      </c>
      <c r="I180" s="40" t="s">
        <v>58</v>
      </c>
    </row>
    <row r="181" spans="1:9" ht="28.5">
      <c r="A181" s="40" t="s">
        <v>200</v>
      </c>
      <c r="B181" s="41" t="s">
        <v>201</v>
      </c>
      <c r="C181" s="42">
        <v>7900000</v>
      </c>
      <c r="D181" s="43">
        <f>D182+D185</f>
        <v>1100000</v>
      </c>
      <c r="E181" s="66"/>
      <c r="F181" s="67">
        <f t="shared" si="6"/>
        <v>1100000</v>
      </c>
      <c r="G181" s="67">
        <f t="shared" si="7"/>
        <v>6800000</v>
      </c>
      <c r="H181" s="68">
        <f t="shared" si="8"/>
        <v>13.924050632911392</v>
      </c>
      <c r="I181" s="40" t="s">
        <v>58</v>
      </c>
    </row>
    <row r="182" spans="1:9">
      <c r="A182" s="44" t="s">
        <v>70</v>
      </c>
      <c r="B182" s="45" t="s">
        <v>71</v>
      </c>
      <c r="C182" s="46">
        <v>4900000</v>
      </c>
      <c r="D182" s="47">
        <f>SUM(D183:D184)</f>
        <v>1000000</v>
      </c>
      <c r="E182" s="69"/>
      <c r="F182" s="67">
        <f t="shared" si="6"/>
        <v>1000000</v>
      </c>
      <c r="G182" s="67">
        <f t="shared" si="7"/>
        <v>3900000</v>
      </c>
      <c r="H182" s="68">
        <f t="shared" si="8"/>
        <v>20.408163265306122</v>
      </c>
      <c r="I182" s="40" t="s">
        <v>58</v>
      </c>
    </row>
    <row r="183" spans="1:9">
      <c r="A183" s="40" t="s">
        <v>51</v>
      </c>
      <c r="B183" s="41" t="s">
        <v>190</v>
      </c>
      <c r="C183" s="42">
        <v>2400000</v>
      </c>
      <c r="D183" s="43">
        <v>0</v>
      </c>
      <c r="E183" s="66"/>
      <c r="F183" s="67">
        <f t="shared" si="6"/>
        <v>0</v>
      </c>
      <c r="G183" s="67">
        <f t="shared" si="7"/>
        <v>2400000</v>
      </c>
      <c r="H183" s="68">
        <f t="shared" si="8"/>
        <v>0</v>
      </c>
      <c r="I183" s="40" t="s">
        <v>58</v>
      </c>
    </row>
    <row r="184" spans="1:9">
      <c r="A184" s="40" t="s">
        <v>51</v>
      </c>
      <c r="B184" s="41" t="s">
        <v>134</v>
      </c>
      <c r="C184" s="42">
        <v>2500000</v>
      </c>
      <c r="D184" s="43">
        <v>1000000</v>
      </c>
      <c r="E184" s="66"/>
      <c r="F184" s="67">
        <f t="shared" si="6"/>
        <v>1000000</v>
      </c>
      <c r="G184" s="67">
        <f t="shared" si="7"/>
        <v>1500000</v>
      </c>
      <c r="H184" s="68">
        <f t="shared" si="8"/>
        <v>40</v>
      </c>
      <c r="I184" s="40" t="s">
        <v>58</v>
      </c>
    </row>
    <row r="185" spans="1:9">
      <c r="A185" s="44" t="s">
        <v>80</v>
      </c>
      <c r="B185" s="45" t="s">
        <v>81</v>
      </c>
      <c r="C185" s="46">
        <v>3000000</v>
      </c>
      <c r="D185" s="47">
        <f>SUM(D186:D187)</f>
        <v>100000</v>
      </c>
      <c r="E185" s="69"/>
      <c r="F185" s="67">
        <f t="shared" si="6"/>
        <v>100000</v>
      </c>
      <c r="G185" s="67">
        <f t="shared" si="7"/>
        <v>2900000</v>
      </c>
      <c r="H185" s="68">
        <f t="shared" si="8"/>
        <v>3.3333333333333335</v>
      </c>
      <c r="I185" s="40" t="s">
        <v>58</v>
      </c>
    </row>
    <row r="186" spans="1:9">
      <c r="A186" s="40" t="s">
        <v>51</v>
      </c>
      <c r="B186" s="41" t="s">
        <v>191</v>
      </c>
      <c r="C186" s="42">
        <v>900000</v>
      </c>
      <c r="D186" s="43">
        <v>0</v>
      </c>
      <c r="E186" s="66"/>
      <c r="F186" s="67">
        <f t="shared" si="6"/>
        <v>0</v>
      </c>
      <c r="G186" s="67">
        <f t="shared" si="7"/>
        <v>900000</v>
      </c>
      <c r="H186" s="68">
        <f t="shared" si="8"/>
        <v>0</v>
      </c>
      <c r="I186" s="40" t="s">
        <v>58</v>
      </c>
    </row>
    <row r="187" spans="1:9">
      <c r="A187" s="40" t="s">
        <v>51</v>
      </c>
      <c r="B187" s="41" t="s">
        <v>192</v>
      </c>
      <c r="C187" s="42">
        <v>2100000</v>
      </c>
      <c r="D187" s="43">
        <v>100000</v>
      </c>
      <c r="E187" s="66"/>
      <c r="F187" s="67">
        <f t="shared" si="6"/>
        <v>100000</v>
      </c>
      <c r="G187" s="67">
        <f t="shared" si="7"/>
        <v>2000000</v>
      </c>
      <c r="H187" s="68">
        <f t="shared" si="8"/>
        <v>4.7619047619047619</v>
      </c>
      <c r="I187" s="40" t="s">
        <v>58</v>
      </c>
    </row>
    <row r="188" spans="1:9">
      <c r="A188" s="44" t="s">
        <v>202</v>
      </c>
      <c r="B188" s="45" t="s">
        <v>203</v>
      </c>
      <c r="C188" s="46">
        <v>1682926000</v>
      </c>
      <c r="D188" s="47">
        <f>D190+D194+D196+D200+D203+D207+D211+D221+D224+D229+D233+D241+D245+D248+D250+D258+D261+D265+D269+D277+D280+D283+D286+D295+D298+D301+D305+D313+D316+D318+D323+D329+D334+D336+D339+D346+D349+D351+D354+D362+D364+D366+D369+D371+D374</f>
        <v>244750000</v>
      </c>
      <c r="E188" s="69"/>
      <c r="F188" s="67">
        <f t="shared" si="6"/>
        <v>244750000</v>
      </c>
      <c r="G188" s="67">
        <f t="shared" si="7"/>
        <v>1438176000</v>
      </c>
      <c r="H188" s="68">
        <f t="shared" si="8"/>
        <v>14.543123108205588</v>
      </c>
      <c r="I188" s="40" t="s">
        <v>58</v>
      </c>
    </row>
    <row r="189" spans="1:9">
      <c r="A189" s="53" t="s">
        <v>130</v>
      </c>
      <c r="B189" s="54" t="s">
        <v>131</v>
      </c>
      <c r="C189" s="55">
        <v>100380000</v>
      </c>
      <c r="D189" s="56">
        <f>D190+D194+D196+D200</f>
        <v>34640000</v>
      </c>
      <c r="E189" s="71"/>
      <c r="F189" s="67">
        <f t="shared" si="6"/>
        <v>34640000</v>
      </c>
      <c r="G189" s="67">
        <f t="shared" si="7"/>
        <v>65740000</v>
      </c>
      <c r="H189" s="68">
        <f t="shared" si="8"/>
        <v>34.508866308029489</v>
      </c>
      <c r="I189" s="40" t="s">
        <v>58</v>
      </c>
    </row>
    <row r="190" spans="1:9">
      <c r="A190" s="44" t="s">
        <v>61</v>
      </c>
      <c r="B190" s="45" t="s">
        <v>62</v>
      </c>
      <c r="C190" s="46">
        <v>8280000</v>
      </c>
      <c r="D190" s="47">
        <f>SUM(D191:D193)</f>
        <v>2640000</v>
      </c>
      <c r="E190" s="69"/>
      <c r="F190" s="67">
        <f t="shared" si="6"/>
        <v>2640000</v>
      </c>
      <c r="G190" s="67">
        <f t="shared" si="7"/>
        <v>5640000</v>
      </c>
      <c r="H190" s="68">
        <f t="shared" si="8"/>
        <v>31.884057971014489</v>
      </c>
      <c r="I190" s="40" t="s">
        <v>58</v>
      </c>
    </row>
    <row r="191" spans="1:9" ht="28.5">
      <c r="A191" s="40" t="s">
        <v>51</v>
      </c>
      <c r="B191" s="41" t="s">
        <v>204</v>
      </c>
      <c r="C191" s="42">
        <v>3600000</v>
      </c>
      <c r="D191" s="43"/>
      <c r="E191" s="66"/>
      <c r="F191" s="67">
        <f t="shared" si="6"/>
        <v>0</v>
      </c>
      <c r="G191" s="67">
        <f t="shared" si="7"/>
        <v>3600000</v>
      </c>
      <c r="H191" s="68">
        <f t="shared" si="8"/>
        <v>0</v>
      </c>
      <c r="I191" s="40" t="s">
        <v>58</v>
      </c>
    </row>
    <row r="192" spans="1:9" ht="28.5">
      <c r="A192" s="40" t="s">
        <v>51</v>
      </c>
      <c r="B192" s="41" t="s">
        <v>205</v>
      </c>
      <c r="C192" s="42">
        <v>1320000</v>
      </c>
      <c r="D192" s="43">
        <v>700000</v>
      </c>
      <c r="E192" s="66"/>
      <c r="F192" s="67">
        <f t="shared" si="6"/>
        <v>700000</v>
      </c>
      <c r="G192" s="67">
        <f t="shared" si="7"/>
        <v>620000</v>
      </c>
      <c r="H192" s="68">
        <f t="shared" si="8"/>
        <v>53.030303030303031</v>
      </c>
      <c r="I192" s="40" t="s">
        <v>58</v>
      </c>
    </row>
    <row r="193" spans="1:9" ht="28.5">
      <c r="A193" s="40" t="s">
        <v>51</v>
      </c>
      <c r="B193" s="41" t="s">
        <v>206</v>
      </c>
      <c r="C193" s="42">
        <v>3360000</v>
      </c>
      <c r="D193" s="43">
        <v>1940000</v>
      </c>
      <c r="E193" s="66"/>
      <c r="F193" s="67">
        <f t="shared" si="6"/>
        <v>1940000</v>
      </c>
      <c r="G193" s="67">
        <f t="shared" si="7"/>
        <v>1420000</v>
      </c>
      <c r="H193" s="68">
        <f t="shared" si="8"/>
        <v>57.738095238095234</v>
      </c>
      <c r="I193" s="40" t="s">
        <v>58</v>
      </c>
    </row>
    <row r="194" spans="1:9">
      <c r="A194" s="44" t="s">
        <v>70</v>
      </c>
      <c r="B194" s="45" t="s">
        <v>71</v>
      </c>
      <c r="C194" s="46">
        <v>1500000</v>
      </c>
      <c r="D194" s="47">
        <f>SUM(D195)</f>
        <v>500000</v>
      </c>
      <c r="E194" s="69"/>
      <c r="F194" s="67">
        <f t="shared" si="6"/>
        <v>500000</v>
      </c>
      <c r="G194" s="67">
        <f t="shared" si="7"/>
        <v>1000000</v>
      </c>
      <c r="H194" s="68">
        <f t="shared" si="8"/>
        <v>33.333333333333329</v>
      </c>
      <c r="I194" s="40" t="s">
        <v>58</v>
      </c>
    </row>
    <row r="195" spans="1:9">
      <c r="A195" s="40" t="s">
        <v>51</v>
      </c>
      <c r="B195" s="41" t="s">
        <v>207</v>
      </c>
      <c r="C195" s="42">
        <v>1500000</v>
      </c>
      <c r="D195" s="43">
        <v>500000</v>
      </c>
      <c r="E195" s="66"/>
      <c r="F195" s="67">
        <f t="shared" si="6"/>
        <v>500000</v>
      </c>
      <c r="G195" s="67">
        <f t="shared" si="7"/>
        <v>1000000</v>
      </c>
      <c r="H195" s="68">
        <f t="shared" si="8"/>
        <v>33.333333333333329</v>
      </c>
      <c r="I195" s="40" t="s">
        <v>58</v>
      </c>
    </row>
    <row r="196" spans="1:9">
      <c r="A196" s="44" t="s">
        <v>80</v>
      </c>
      <c r="B196" s="45" t="s">
        <v>81</v>
      </c>
      <c r="C196" s="46">
        <v>11400000</v>
      </c>
      <c r="D196" s="47">
        <f>SUM(D197:D199)</f>
        <v>7500000</v>
      </c>
      <c r="E196" s="69"/>
      <c r="F196" s="67">
        <f t="shared" si="6"/>
        <v>7500000</v>
      </c>
      <c r="G196" s="67">
        <f t="shared" si="7"/>
        <v>3900000</v>
      </c>
      <c r="H196" s="68">
        <f t="shared" si="8"/>
        <v>65.789473684210535</v>
      </c>
      <c r="I196" s="40" t="s">
        <v>58</v>
      </c>
    </row>
    <row r="197" spans="1:9" ht="28.5">
      <c r="A197" s="40" t="s">
        <v>51</v>
      </c>
      <c r="B197" s="41" t="s">
        <v>208</v>
      </c>
      <c r="C197" s="42">
        <v>4100000</v>
      </c>
      <c r="D197" s="43">
        <v>800000</v>
      </c>
      <c r="E197" s="66"/>
      <c r="F197" s="67">
        <f t="shared" si="6"/>
        <v>800000</v>
      </c>
      <c r="G197" s="67">
        <f t="shared" si="7"/>
        <v>3300000</v>
      </c>
      <c r="H197" s="68">
        <f t="shared" si="8"/>
        <v>19.512195121951219</v>
      </c>
      <c r="I197" s="40" t="s">
        <v>58</v>
      </c>
    </row>
    <row r="198" spans="1:9">
      <c r="A198" s="40" t="s">
        <v>51</v>
      </c>
      <c r="B198" s="41" t="s">
        <v>209</v>
      </c>
      <c r="C198" s="42">
        <v>900000</v>
      </c>
      <c r="D198" s="43">
        <v>300000</v>
      </c>
      <c r="E198" s="66"/>
      <c r="F198" s="67">
        <f t="shared" si="6"/>
        <v>300000</v>
      </c>
      <c r="G198" s="67">
        <f t="shared" si="7"/>
        <v>600000</v>
      </c>
      <c r="H198" s="68">
        <f t="shared" si="8"/>
        <v>33.333333333333329</v>
      </c>
      <c r="I198" s="40" t="s">
        <v>58</v>
      </c>
    </row>
    <row r="199" spans="1:9" ht="28.5">
      <c r="A199" s="40" t="s">
        <v>51</v>
      </c>
      <c r="B199" s="41" t="s">
        <v>210</v>
      </c>
      <c r="C199" s="42">
        <v>6400000</v>
      </c>
      <c r="D199" s="43">
        <v>6400000</v>
      </c>
      <c r="E199" s="66"/>
      <c r="F199" s="67">
        <f t="shared" si="6"/>
        <v>6400000</v>
      </c>
      <c r="G199" s="67">
        <f t="shared" si="7"/>
        <v>0</v>
      </c>
      <c r="H199" s="68">
        <f t="shared" si="8"/>
        <v>100</v>
      </c>
      <c r="I199" s="40" t="s">
        <v>58</v>
      </c>
    </row>
    <row r="200" spans="1:9" ht="25.5">
      <c r="A200" s="49" t="s">
        <v>98</v>
      </c>
      <c r="B200" s="50" t="s">
        <v>99</v>
      </c>
      <c r="C200" s="51">
        <v>79200000</v>
      </c>
      <c r="D200" s="52">
        <f>SUM(D201)</f>
        <v>24000000</v>
      </c>
      <c r="E200" s="70"/>
      <c r="F200" s="67">
        <f t="shared" si="6"/>
        <v>24000000</v>
      </c>
      <c r="G200" s="67">
        <f t="shared" si="7"/>
        <v>55200000</v>
      </c>
      <c r="H200" s="68">
        <f t="shared" si="8"/>
        <v>30.303030303030305</v>
      </c>
      <c r="I200" s="40" t="s">
        <v>58</v>
      </c>
    </row>
    <row r="201" spans="1:9">
      <c r="A201" s="40" t="s">
        <v>51</v>
      </c>
      <c r="B201" s="41" t="s">
        <v>211</v>
      </c>
      <c r="C201" s="42">
        <v>79200000</v>
      </c>
      <c r="D201" s="48">
        <v>24000000</v>
      </c>
      <c r="E201" s="66"/>
      <c r="F201" s="67">
        <f t="shared" si="6"/>
        <v>24000000</v>
      </c>
      <c r="G201" s="67">
        <f t="shared" si="7"/>
        <v>55200000</v>
      </c>
      <c r="H201" s="68">
        <f t="shared" si="8"/>
        <v>30.303030303030305</v>
      </c>
      <c r="I201" s="40" t="s">
        <v>58</v>
      </c>
    </row>
    <row r="202" spans="1:9">
      <c r="A202" s="44" t="s">
        <v>138</v>
      </c>
      <c r="B202" s="45" t="s">
        <v>212</v>
      </c>
      <c r="C202" s="46">
        <v>147651000</v>
      </c>
      <c r="D202" s="47">
        <f>D203+D207+D211+D221</f>
        <v>57125000</v>
      </c>
      <c r="E202" s="69"/>
      <c r="F202" s="67">
        <f t="shared" si="6"/>
        <v>57125000</v>
      </c>
      <c r="G202" s="67">
        <f t="shared" si="7"/>
        <v>90526000</v>
      </c>
      <c r="H202" s="68">
        <f t="shared" si="8"/>
        <v>38.689206304054828</v>
      </c>
      <c r="I202" s="40" t="s">
        <v>58</v>
      </c>
    </row>
    <row r="203" spans="1:9">
      <c r="A203" s="44" t="s">
        <v>61</v>
      </c>
      <c r="B203" s="45" t="s">
        <v>62</v>
      </c>
      <c r="C203" s="46">
        <v>7375000</v>
      </c>
      <c r="D203" s="47">
        <f>SUM(D204:D206)</f>
        <v>300000</v>
      </c>
      <c r="E203" s="69"/>
      <c r="F203" s="67">
        <f t="shared" si="6"/>
        <v>300000</v>
      </c>
      <c r="G203" s="67">
        <f t="shared" si="7"/>
        <v>7075000</v>
      </c>
      <c r="H203" s="68">
        <f t="shared" si="8"/>
        <v>4.0677966101694913</v>
      </c>
      <c r="I203" s="40" t="s">
        <v>58</v>
      </c>
    </row>
    <row r="204" spans="1:9">
      <c r="A204" s="40" t="s">
        <v>51</v>
      </c>
      <c r="B204" s="41" t="s">
        <v>213</v>
      </c>
      <c r="C204" s="42">
        <v>3375000</v>
      </c>
      <c r="D204" s="43"/>
      <c r="E204" s="66"/>
      <c r="F204" s="67">
        <f t="shared" ref="F204:F267" si="9">E204+D204</f>
        <v>0</v>
      </c>
      <c r="G204" s="67">
        <f t="shared" si="7"/>
        <v>3375000</v>
      </c>
      <c r="H204" s="68">
        <f t="shared" si="8"/>
        <v>0</v>
      </c>
      <c r="I204" s="40" t="s">
        <v>58</v>
      </c>
    </row>
    <row r="205" spans="1:9" ht="28.5">
      <c r="A205" s="40" t="s">
        <v>51</v>
      </c>
      <c r="B205" s="41" t="s">
        <v>214</v>
      </c>
      <c r="C205" s="42">
        <v>2400000</v>
      </c>
      <c r="D205" s="43">
        <v>300000</v>
      </c>
      <c r="E205" s="66"/>
      <c r="F205" s="67">
        <f t="shared" si="9"/>
        <v>300000</v>
      </c>
      <c r="G205" s="67">
        <f t="shared" ref="G205:G268" si="10">C205-F205</f>
        <v>2100000</v>
      </c>
      <c r="H205" s="68">
        <f t="shared" ref="H205:H268" si="11">F205/C205*100</f>
        <v>12.5</v>
      </c>
      <c r="I205" s="40" t="s">
        <v>58</v>
      </c>
    </row>
    <row r="206" spans="1:9" ht="28.5">
      <c r="A206" s="40" t="s">
        <v>51</v>
      </c>
      <c r="B206" s="41" t="s">
        <v>215</v>
      </c>
      <c r="C206" s="42">
        <v>1600000</v>
      </c>
      <c r="D206" s="43"/>
      <c r="E206" s="66"/>
      <c r="F206" s="67">
        <f t="shared" si="9"/>
        <v>0</v>
      </c>
      <c r="G206" s="67">
        <f t="shared" si="10"/>
        <v>1600000</v>
      </c>
      <c r="H206" s="68">
        <f t="shared" si="11"/>
        <v>0</v>
      </c>
      <c r="I206" s="40" t="s">
        <v>58</v>
      </c>
    </row>
    <row r="207" spans="1:9">
      <c r="A207" s="44" t="s">
        <v>70</v>
      </c>
      <c r="B207" s="45" t="s">
        <v>71</v>
      </c>
      <c r="C207" s="46">
        <v>14600000</v>
      </c>
      <c r="D207" s="47">
        <f>SUM(D208:D210)</f>
        <v>2000000</v>
      </c>
      <c r="E207" s="69"/>
      <c r="F207" s="67">
        <f t="shared" si="9"/>
        <v>2000000</v>
      </c>
      <c r="G207" s="67">
        <f t="shared" si="10"/>
        <v>12600000</v>
      </c>
      <c r="H207" s="68">
        <f t="shared" si="11"/>
        <v>13.698630136986301</v>
      </c>
      <c r="I207" s="40" t="s">
        <v>58</v>
      </c>
    </row>
    <row r="208" spans="1:9" ht="28.5">
      <c r="A208" s="40" t="s">
        <v>51</v>
      </c>
      <c r="B208" s="41" t="s">
        <v>216</v>
      </c>
      <c r="C208" s="42">
        <v>4000000</v>
      </c>
      <c r="D208" s="43">
        <v>2000000</v>
      </c>
      <c r="E208" s="66"/>
      <c r="F208" s="67">
        <f t="shared" si="9"/>
        <v>2000000</v>
      </c>
      <c r="G208" s="67">
        <f t="shared" si="10"/>
        <v>2000000</v>
      </c>
      <c r="H208" s="68">
        <f t="shared" si="11"/>
        <v>50</v>
      </c>
      <c r="I208" s="40" t="s">
        <v>58</v>
      </c>
    </row>
    <row r="209" spans="1:9">
      <c r="A209" s="40" t="s">
        <v>51</v>
      </c>
      <c r="B209" s="41" t="s">
        <v>217</v>
      </c>
      <c r="C209" s="42">
        <v>5100000</v>
      </c>
      <c r="D209" s="43"/>
      <c r="E209" s="66"/>
      <c r="F209" s="67">
        <f t="shared" si="9"/>
        <v>0</v>
      </c>
      <c r="G209" s="67">
        <f t="shared" si="10"/>
        <v>5100000</v>
      </c>
      <c r="H209" s="68">
        <f t="shared" si="11"/>
        <v>0</v>
      </c>
      <c r="I209" s="40" t="s">
        <v>58</v>
      </c>
    </row>
    <row r="210" spans="1:9">
      <c r="A210" s="40" t="s">
        <v>51</v>
      </c>
      <c r="B210" s="41" t="s">
        <v>218</v>
      </c>
      <c r="C210" s="42">
        <v>5500000</v>
      </c>
      <c r="D210" s="43"/>
      <c r="E210" s="66"/>
      <c r="F210" s="67">
        <f t="shared" si="9"/>
        <v>0</v>
      </c>
      <c r="G210" s="67">
        <f t="shared" si="10"/>
        <v>5500000</v>
      </c>
      <c r="H210" s="68">
        <f t="shared" si="11"/>
        <v>0</v>
      </c>
      <c r="I210" s="40" t="s">
        <v>58</v>
      </c>
    </row>
    <row r="211" spans="1:9">
      <c r="A211" s="44" t="s">
        <v>80</v>
      </c>
      <c r="B211" s="45" t="s">
        <v>81</v>
      </c>
      <c r="C211" s="46">
        <v>45800000</v>
      </c>
      <c r="D211" s="47">
        <f>SUM(D212:D220)</f>
        <v>8775000</v>
      </c>
      <c r="E211" s="69"/>
      <c r="F211" s="67">
        <f t="shared" si="9"/>
        <v>8775000</v>
      </c>
      <c r="G211" s="67">
        <f t="shared" si="10"/>
        <v>37025000</v>
      </c>
      <c r="H211" s="68">
        <f t="shared" si="11"/>
        <v>19.159388646288207</v>
      </c>
      <c r="I211" s="40" t="s">
        <v>58</v>
      </c>
    </row>
    <row r="212" spans="1:9" ht="28.5">
      <c r="A212" s="40" t="s">
        <v>51</v>
      </c>
      <c r="B212" s="41" t="s">
        <v>219</v>
      </c>
      <c r="C212" s="42">
        <v>2000000</v>
      </c>
      <c r="D212" s="43"/>
      <c r="E212" s="66"/>
      <c r="F212" s="67">
        <f t="shared" si="9"/>
        <v>0</v>
      </c>
      <c r="G212" s="67">
        <f t="shared" si="10"/>
        <v>2000000</v>
      </c>
      <c r="H212" s="68">
        <f t="shared" si="11"/>
        <v>0</v>
      </c>
      <c r="I212" s="40" t="s">
        <v>58</v>
      </c>
    </row>
    <row r="213" spans="1:9" ht="28.5">
      <c r="A213" s="40" t="s">
        <v>51</v>
      </c>
      <c r="B213" s="41" t="s">
        <v>220</v>
      </c>
      <c r="C213" s="42">
        <v>8800000</v>
      </c>
      <c r="D213" s="43">
        <v>2100000</v>
      </c>
      <c r="E213" s="66"/>
      <c r="F213" s="67">
        <f t="shared" si="9"/>
        <v>2100000</v>
      </c>
      <c r="G213" s="67">
        <f t="shared" si="10"/>
        <v>6700000</v>
      </c>
      <c r="H213" s="68">
        <f t="shared" si="11"/>
        <v>23.863636363636363</v>
      </c>
      <c r="I213" s="40" t="s">
        <v>58</v>
      </c>
    </row>
    <row r="214" spans="1:9" ht="28.5">
      <c r="A214" s="40" t="s">
        <v>51</v>
      </c>
      <c r="B214" s="41" t="s">
        <v>221</v>
      </c>
      <c r="C214" s="42">
        <v>1200000</v>
      </c>
      <c r="D214" s="43"/>
      <c r="E214" s="66"/>
      <c r="F214" s="67">
        <f t="shared" si="9"/>
        <v>0</v>
      </c>
      <c r="G214" s="67">
        <f t="shared" si="10"/>
        <v>1200000</v>
      </c>
      <c r="H214" s="68">
        <f t="shared" si="11"/>
        <v>0</v>
      </c>
      <c r="I214" s="40" t="s">
        <v>58</v>
      </c>
    </row>
    <row r="215" spans="1:9" ht="28.5">
      <c r="A215" s="40" t="s">
        <v>51</v>
      </c>
      <c r="B215" s="41" t="s">
        <v>222</v>
      </c>
      <c r="C215" s="42">
        <v>2400000</v>
      </c>
      <c r="D215" s="43">
        <v>300000</v>
      </c>
      <c r="E215" s="66"/>
      <c r="F215" s="67">
        <f t="shared" si="9"/>
        <v>300000</v>
      </c>
      <c r="G215" s="67">
        <f t="shared" si="10"/>
        <v>2100000</v>
      </c>
      <c r="H215" s="68">
        <f t="shared" si="11"/>
        <v>12.5</v>
      </c>
      <c r="I215" s="40" t="s">
        <v>58</v>
      </c>
    </row>
    <row r="216" spans="1:9" ht="28.5">
      <c r="A216" s="40" t="s">
        <v>51</v>
      </c>
      <c r="B216" s="41" t="s">
        <v>223</v>
      </c>
      <c r="C216" s="42">
        <v>400000</v>
      </c>
      <c r="D216" s="43"/>
      <c r="E216" s="66"/>
      <c r="F216" s="67">
        <f t="shared" si="9"/>
        <v>0</v>
      </c>
      <c r="G216" s="67">
        <f t="shared" si="10"/>
        <v>400000</v>
      </c>
      <c r="H216" s="68">
        <f t="shared" si="11"/>
        <v>0</v>
      </c>
      <c r="I216" s="40" t="s">
        <v>58</v>
      </c>
    </row>
    <row r="217" spans="1:9" ht="28.5">
      <c r="A217" s="40" t="s">
        <v>51</v>
      </c>
      <c r="B217" s="41" t="s">
        <v>224</v>
      </c>
      <c r="C217" s="42">
        <v>10000000</v>
      </c>
      <c r="D217" s="43">
        <v>2000000</v>
      </c>
      <c r="E217" s="66"/>
      <c r="F217" s="67">
        <f t="shared" si="9"/>
        <v>2000000</v>
      </c>
      <c r="G217" s="67">
        <f t="shared" si="10"/>
        <v>8000000</v>
      </c>
      <c r="H217" s="68">
        <f t="shared" si="11"/>
        <v>20</v>
      </c>
      <c r="I217" s="40" t="s">
        <v>58</v>
      </c>
    </row>
    <row r="218" spans="1:9" ht="28.5">
      <c r="A218" s="40" t="s">
        <v>51</v>
      </c>
      <c r="B218" s="41" t="s">
        <v>225</v>
      </c>
      <c r="C218" s="42">
        <v>3000000</v>
      </c>
      <c r="D218" s="43"/>
      <c r="E218" s="66"/>
      <c r="F218" s="67">
        <f t="shared" si="9"/>
        <v>0</v>
      </c>
      <c r="G218" s="67">
        <f t="shared" si="10"/>
        <v>3000000</v>
      </c>
      <c r="H218" s="68">
        <f t="shared" si="11"/>
        <v>0</v>
      </c>
      <c r="I218" s="40" t="s">
        <v>58</v>
      </c>
    </row>
    <row r="219" spans="1:9" ht="28.5">
      <c r="A219" s="40" t="s">
        <v>51</v>
      </c>
      <c r="B219" s="41" t="s">
        <v>226</v>
      </c>
      <c r="C219" s="42">
        <v>4000000</v>
      </c>
      <c r="D219" s="43">
        <v>375000</v>
      </c>
      <c r="E219" s="66"/>
      <c r="F219" s="67">
        <f t="shared" si="9"/>
        <v>375000</v>
      </c>
      <c r="G219" s="67">
        <f t="shared" si="10"/>
        <v>3625000</v>
      </c>
      <c r="H219" s="68">
        <f t="shared" si="11"/>
        <v>9.375</v>
      </c>
      <c r="I219" s="40" t="s">
        <v>58</v>
      </c>
    </row>
    <row r="220" spans="1:9" ht="28.5">
      <c r="A220" s="40" t="s">
        <v>51</v>
      </c>
      <c r="B220" s="41" t="s">
        <v>227</v>
      </c>
      <c r="C220" s="42">
        <v>14000000</v>
      </c>
      <c r="D220" s="43">
        <v>4000000</v>
      </c>
      <c r="E220" s="66"/>
      <c r="F220" s="67">
        <f t="shared" si="9"/>
        <v>4000000</v>
      </c>
      <c r="G220" s="67">
        <f t="shared" si="10"/>
        <v>10000000</v>
      </c>
      <c r="H220" s="68">
        <f t="shared" si="11"/>
        <v>28.571428571428569</v>
      </c>
      <c r="I220" s="40" t="s">
        <v>58</v>
      </c>
    </row>
    <row r="221" spans="1:9" ht="28.5">
      <c r="A221" s="44" t="s">
        <v>98</v>
      </c>
      <c r="B221" s="45" t="s">
        <v>99</v>
      </c>
      <c r="C221" s="46">
        <v>79876000</v>
      </c>
      <c r="D221" s="47">
        <f>SUM(D222)</f>
        <v>46050000</v>
      </c>
      <c r="E221" s="69"/>
      <c r="F221" s="67">
        <f t="shared" si="9"/>
        <v>46050000</v>
      </c>
      <c r="G221" s="67">
        <f t="shared" si="10"/>
        <v>33826000</v>
      </c>
      <c r="H221" s="68">
        <f t="shared" si="11"/>
        <v>57.651860383594567</v>
      </c>
      <c r="I221" s="40" t="s">
        <v>58</v>
      </c>
    </row>
    <row r="222" spans="1:9">
      <c r="A222" s="40" t="s">
        <v>51</v>
      </c>
      <c r="B222" s="41" t="s">
        <v>228</v>
      </c>
      <c r="C222" s="42">
        <v>79876000</v>
      </c>
      <c r="D222" s="43">
        <v>46050000</v>
      </c>
      <c r="E222" s="66"/>
      <c r="F222" s="67">
        <f t="shared" si="9"/>
        <v>46050000</v>
      </c>
      <c r="G222" s="67">
        <f t="shared" si="10"/>
        <v>33826000</v>
      </c>
      <c r="H222" s="68">
        <f t="shared" si="11"/>
        <v>57.651860383594567</v>
      </c>
      <c r="I222" s="40" t="s">
        <v>58</v>
      </c>
    </row>
    <row r="223" spans="1:9">
      <c r="A223" s="53" t="s">
        <v>147</v>
      </c>
      <c r="B223" s="54" t="s">
        <v>148</v>
      </c>
      <c r="C223" s="55">
        <v>75830000</v>
      </c>
      <c r="D223" s="56">
        <f>D224+D229+D233+D241</f>
        <v>9050000</v>
      </c>
      <c r="E223" s="71"/>
      <c r="F223" s="67">
        <f t="shared" si="9"/>
        <v>9050000</v>
      </c>
      <c r="G223" s="67">
        <f t="shared" si="10"/>
        <v>66780000</v>
      </c>
      <c r="H223" s="68">
        <f t="shared" si="11"/>
        <v>11.934590531451931</v>
      </c>
      <c r="I223" s="40" t="s">
        <v>58</v>
      </c>
    </row>
    <row r="224" spans="1:9">
      <c r="A224" s="44" t="s">
        <v>61</v>
      </c>
      <c r="B224" s="45" t="s">
        <v>62</v>
      </c>
      <c r="C224" s="46">
        <v>10205000</v>
      </c>
      <c r="D224" s="47">
        <f>SUM(D225:D228)</f>
        <v>1050000</v>
      </c>
      <c r="E224" s="69"/>
      <c r="F224" s="67">
        <f t="shared" si="9"/>
        <v>1050000</v>
      </c>
      <c r="G224" s="67">
        <f t="shared" si="10"/>
        <v>9155000</v>
      </c>
      <c r="H224" s="68">
        <f t="shared" si="11"/>
        <v>10.289073983341499</v>
      </c>
      <c r="I224" s="40" t="s">
        <v>58</v>
      </c>
    </row>
    <row r="225" spans="1:9">
      <c r="A225" s="40" t="s">
        <v>51</v>
      </c>
      <c r="B225" s="41" t="s">
        <v>213</v>
      </c>
      <c r="C225" s="42">
        <v>7380000</v>
      </c>
      <c r="D225" s="43"/>
      <c r="E225" s="66"/>
      <c r="F225" s="67">
        <f t="shared" si="9"/>
        <v>0</v>
      </c>
      <c r="G225" s="67">
        <f t="shared" si="10"/>
        <v>7380000</v>
      </c>
      <c r="H225" s="68">
        <f t="shared" si="11"/>
        <v>0</v>
      </c>
      <c r="I225" s="40" t="s">
        <v>58</v>
      </c>
    </row>
    <row r="226" spans="1:9">
      <c r="A226" s="40" t="s">
        <v>51</v>
      </c>
      <c r="B226" s="41" t="s">
        <v>229</v>
      </c>
      <c r="C226" s="42">
        <v>125000</v>
      </c>
      <c r="D226" s="43">
        <v>0</v>
      </c>
      <c r="E226" s="66"/>
      <c r="F226" s="67">
        <f t="shared" si="9"/>
        <v>0</v>
      </c>
      <c r="G226" s="67">
        <f t="shared" si="10"/>
        <v>125000</v>
      </c>
      <c r="H226" s="68">
        <f t="shared" si="11"/>
        <v>0</v>
      </c>
      <c r="I226" s="40" t="s">
        <v>58</v>
      </c>
    </row>
    <row r="227" spans="1:9">
      <c r="A227" s="40" t="s">
        <v>51</v>
      </c>
      <c r="B227" s="41" t="s">
        <v>230</v>
      </c>
      <c r="C227" s="42">
        <v>1500000</v>
      </c>
      <c r="D227" s="43">
        <v>1050000</v>
      </c>
      <c r="E227" s="66"/>
      <c r="F227" s="67">
        <f t="shared" si="9"/>
        <v>1050000</v>
      </c>
      <c r="G227" s="67">
        <f t="shared" si="10"/>
        <v>450000</v>
      </c>
      <c r="H227" s="68">
        <f t="shared" si="11"/>
        <v>70</v>
      </c>
      <c r="I227" s="40" t="s">
        <v>58</v>
      </c>
    </row>
    <row r="228" spans="1:9" ht="28.5">
      <c r="A228" s="40" t="s">
        <v>51</v>
      </c>
      <c r="B228" s="41" t="s">
        <v>215</v>
      </c>
      <c r="C228" s="42">
        <v>1200000</v>
      </c>
      <c r="D228" s="43">
        <v>0</v>
      </c>
      <c r="E228" s="66"/>
      <c r="F228" s="67">
        <f t="shared" si="9"/>
        <v>0</v>
      </c>
      <c r="G228" s="67">
        <f t="shared" si="10"/>
        <v>1200000</v>
      </c>
      <c r="H228" s="68">
        <f t="shared" si="11"/>
        <v>0</v>
      </c>
      <c r="I228" s="40" t="s">
        <v>58</v>
      </c>
    </row>
    <row r="229" spans="1:9">
      <c r="A229" s="44" t="s">
        <v>70</v>
      </c>
      <c r="B229" s="45" t="s">
        <v>71</v>
      </c>
      <c r="C229" s="46">
        <v>28200000</v>
      </c>
      <c r="D229" s="47">
        <f>SUM(D230:D232)</f>
        <v>4100000</v>
      </c>
      <c r="E229" s="69"/>
      <c r="F229" s="67">
        <f t="shared" si="9"/>
        <v>4100000</v>
      </c>
      <c r="G229" s="67">
        <f t="shared" si="10"/>
        <v>24100000</v>
      </c>
      <c r="H229" s="68">
        <f t="shared" si="11"/>
        <v>14.539007092198581</v>
      </c>
      <c r="I229" s="40" t="s">
        <v>58</v>
      </c>
    </row>
    <row r="230" spans="1:9">
      <c r="A230" s="40" t="s">
        <v>51</v>
      </c>
      <c r="B230" s="41" t="s">
        <v>231</v>
      </c>
      <c r="C230" s="42">
        <v>3000000</v>
      </c>
      <c r="D230" s="43">
        <v>0</v>
      </c>
      <c r="E230" s="66"/>
      <c r="F230" s="67">
        <f t="shared" si="9"/>
        <v>0</v>
      </c>
      <c r="G230" s="67">
        <f t="shared" si="10"/>
        <v>3000000</v>
      </c>
      <c r="H230" s="68">
        <f t="shared" si="11"/>
        <v>0</v>
      </c>
      <c r="I230" s="40" t="s">
        <v>58</v>
      </c>
    </row>
    <row r="231" spans="1:9">
      <c r="A231" s="40" t="s">
        <v>51</v>
      </c>
      <c r="B231" s="41" t="s">
        <v>232</v>
      </c>
      <c r="C231" s="42">
        <v>4000000</v>
      </c>
      <c r="D231" s="43">
        <v>0</v>
      </c>
      <c r="E231" s="66"/>
      <c r="F231" s="67">
        <f t="shared" si="9"/>
        <v>0</v>
      </c>
      <c r="G231" s="67">
        <f t="shared" si="10"/>
        <v>4000000</v>
      </c>
      <c r="H231" s="68">
        <f t="shared" si="11"/>
        <v>0</v>
      </c>
      <c r="I231" s="40" t="s">
        <v>58</v>
      </c>
    </row>
    <row r="232" spans="1:9">
      <c r="A232" s="40" t="s">
        <v>51</v>
      </c>
      <c r="B232" s="41" t="s">
        <v>233</v>
      </c>
      <c r="C232" s="42">
        <v>21200000</v>
      </c>
      <c r="D232" s="43">
        <v>4100000</v>
      </c>
      <c r="E232" s="66"/>
      <c r="F232" s="67">
        <f t="shared" si="9"/>
        <v>4100000</v>
      </c>
      <c r="G232" s="67">
        <f t="shared" si="10"/>
        <v>17100000</v>
      </c>
      <c r="H232" s="68">
        <f t="shared" si="11"/>
        <v>19.339622641509436</v>
      </c>
      <c r="I232" s="40" t="s">
        <v>58</v>
      </c>
    </row>
    <row r="233" spans="1:9">
      <c r="A233" s="44" t="s">
        <v>80</v>
      </c>
      <c r="B233" s="45" t="s">
        <v>81</v>
      </c>
      <c r="C233" s="46">
        <v>25950000</v>
      </c>
      <c r="D233" s="47">
        <f>SUM(D234:D240)</f>
        <v>3900000</v>
      </c>
      <c r="E233" s="69"/>
      <c r="F233" s="67">
        <f t="shared" si="9"/>
        <v>3900000</v>
      </c>
      <c r="G233" s="67">
        <f t="shared" si="10"/>
        <v>22050000</v>
      </c>
      <c r="H233" s="68">
        <f t="shared" si="11"/>
        <v>15.028901734104046</v>
      </c>
      <c r="I233" s="40" t="s">
        <v>58</v>
      </c>
    </row>
    <row r="234" spans="1:9" ht="28.5">
      <c r="A234" s="40" t="s">
        <v>51</v>
      </c>
      <c r="B234" s="41" t="s">
        <v>234</v>
      </c>
      <c r="C234" s="42">
        <v>2000000</v>
      </c>
      <c r="D234" s="43">
        <v>0</v>
      </c>
      <c r="E234" s="66"/>
      <c r="F234" s="67">
        <f t="shared" si="9"/>
        <v>0</v>
      </c>
      <c r="G234" s="67">
        <f t="shared" si="10"/>
        <v>2000000</v>
      </c>
      <c r="H234" s="68">
        <f t="shared" si="11"/>
        <v>0</v>
      </c>
      <c r="I234" s="40" t="s">
        <v>58</v>
      </c>
    </row>
    <row r="235" spans="1:9">
      <c r="A235" s="40" t="s">
        <v>51</v>
      </c>
      <c r="B235" s="41" t="s">
        <v>235</v>
      </c>
      <c r="C235" s="42">
        <v>4000000</v>
      </c>
      <c r="D235" s="43">
        <v>0</v>
      </c>
      <c r="E235" s="66"/>
      <c r="F235" s="67">
        <f t="shared" si="9"/>
        <v>0</v>
      </c>
      <c r="G235" s="67">
        <f t="shared" si="10"/>
        <v>4000000</v>
      </c>
      <c r="H235" s="68">
        <f t="shared" si="11"/>
        <v>0</v>
      </c>
      <c r="I235" s="40" t="s">
        <v>58</v>
      </c>
    </row>
    <row r="236" spans="1:9">
      <c r="A236" s="40" t="s">
        <v>51</v>
      </c>
      <c r="B236" s="41" t="s">
        <v>209</v>
      </c>
      <c r="C236" s="42">
        <v>450000</v>
      </c>
      <c r="D236" s="43">
        <v>0</v>
      </c>
      <c r="E236" s="66"/>
      <c r="F236" s="67">
        <f t="shared" si="9"/>
        <v>0</v>
      </c>
      <c r="G236" s="67">
        <f t="shared" si="10"/>
        <v>450000</v>
      </c>
      <c r="H236" s="68">
        <f t="shared" si="11"/>
        <v>0</v>
      </c>
      <c r="I236" s="40" t="s">
        <v>58</v>
      </c>
    </row>
    <row r="237" spans="1:9">
      <c r="A237" s="40" t="s">
        <v>51</v>
      </c>
      <c r="B237" s="41" t="s">
        <v>236</v>
      </c>
      <c r="C237" s="42">
        <v>5000000</v>
      </c>
      <c r="D237" s="43">
        <v>1000000</v>
      </c>
      <c r="E237" s="66"/>
      <c r="F237" s="67">
        <f t="shared" si="9"/>
        <v>1000000</v>
      </c>
      <c r="G237" s="67">
        <f t="shared" si="10"/>
        <v>4000000</v>
      </c>
      <c r="H237" s="68">
        <f t="shared" si="11"/>
        <v>20</v>
      </c>
      <c r="I237" s="40" t="s">
        <v>58</v>
      </c>
    </row>
    <row r="238" spans="1:9" ht="28.5">
      <c r="A238" s="40" t="s">
        <v>51</v>
      </c>
      <c r="B238" s="41" t="s">
        <v>237</v>
      </c>
      <c r="C238" s="42">
        <v>3000000</v>
      </c>
      <c r="D238" s="43">
        <v>900000</v>
      </c>
      <c r="E238" s="66"/>
      <c r="F238" s="67">
        <f t="shared" si="9"/>
        <v>900000</v>
      </c>
      <c r="G238" s="67">
        <f t="shared" si="10"/>
        <v>2100000</v>
      </c>
      <c r="H238" s="68">
        <f t="shared" si="11"/>
        <v>30</v>
      </c>
      <c r="I238" s="40" t="s">
        <v>58</v>
      </c>
    </row>
    <row r="239" spans="1:9" ht="28.5">
      <c r="A239" s="40" t="s">
        <v>51</v>
      </c>
      <c r="B239" s="41" t="s">
        <v>238</v>
      </c>
      <c r="C239" s="42">
        <v>10000000</v>
      </c>
      <c r="D239" s="43">
        <v>2000000</v>
      </c>
      <c r="E239" s="66"/>
      <c r="F239" s="67">
        <f t="shared" si="9"/>
        <v>2000000</v>
      </c>
      <c r="G239" s="67">
        <f t="shared" si="10"/>
        <v>8000000</v>
      </c>
      <c r="H239" s="68">
        <f t="shared" si="11"/>
        <v>20</v>
      </c>
      <c r="I239" s="40" t="s">
        <v>58</v>
      </c>
    </row>
    <row r="240" spans="1:9">
      <c r="A240" s="40" t="s">
        <v>51</v>
      </c>
      <c r="B240" s="41" t="s">
        <v>239</v>
      </c>
      <c r="C240" s="42">
        <v>1500000</v>
      </c>
      <c r="D240" s="43"/>
      <c r="E240" s="66"/>
      <c r="F240" s="67">
        <f t="shared" si="9"/>
        <v>0</v>
      </c>
      <c r="G240" s="67">
        <f t="shared" si="10"/>
        <v>1500000</v>
      </c>
      <c r="H240" s="68">
        <f t="shared" si="11"/>
        <v>0</v>
      </c>
      <c r="I240" s="40" t="s">
        <v>58</v>
      </c>
    </row>
    <row r="241" spans="1:9" ht="28.5">
      <c r="A241" s="44" t="s">
        <v>98</v>
      </c>
      <c r="B241" s="45" t="s">
        <v>99</v>
      </c>
      <c r="C241" s="46">
        <v>11475000</v>
      </c>
      <c r="D241" s="47">
        <f>SUM(D242:D243)</f>
        <v>0</v>
      </c>
      <c r="E241" s="69"/>
      <c r="F241" s="67">
        <f t="shared" si="9"/>
        <v>0</v>
      </c>
      <c r="G241" s="67">
        <f t="shared" si="10"/>
        <v>11475000</v>
      </c>
      <c r="H241" s="68">
        <f t="shared" si="11"/>
        <v>0</v>
      </c>
      <c r="I241" s="40" t="s">
        <v>58</v>
      </c>
    </row>
    <row r="242" spans="1:9">
      <c r="A242" s="40" t="s">
        <v>51</v>
      </c>
      <c r="B242" s="41" t="s">
        <v>228</v>
      </c>
      <c r="C242" s="42">
        <v>5325000</v>
      </c>
      <c r="D242" s="43">
        <v>0</v>
      </c>
      <c r="E242" s="66"/>
      <c r="F242" s="67">
        <f t="shared" si="9"/>
        <v>0</v>
      </c>
      <c r="G242" s="67">
        <f t="shared" si="10"/>
        <v>5325000</v>
      </c>
      <c r="H242" s="68">
        <f t="shared" si="11"/>
        <v>0</v>
      </c>
      <c r="I242" s="40" t="s">
        <v>58</v>
      </c>
    </row>
    <row r="243" spans="1:9">
      <c r="A243" s="40" t="s">
        <v>51</v>
      </c>
      <c r="B243" s="41" t="s">
        <v>240</v>
      </c>
      <c r="C243" s="42">
        <v>6150000</v>
      </c>
      <c r="D243" s="43">
        <v>0</v>
      </c>
      <c r="E243" s="66"/>
      <c r="F243" s="67">
        <f t="shared" si="9"/>
        <v>0</v>
      </c>
      <c r="G243" s="67">
        <f t="shared" si="10"/>
        <v>6150000</v>
      </c>
      <c r="H243" s="68">
        <f t="shared" si="11"/>
        <v>0</v>
      </c>
      <c r="I243" s="40" t="s">
        <v>58</v>
      </c>
    </row>
    <row r="244" spans="1:9">
      <c r="A244" s="53" t="s">
        <v>152</v>
      </c>
      <c r="B244" s="54" t="s">
        <v>153</v>
      </c>
      <c r="C244" s="55">
        <v>111150000</v>
      </c>
      <c r="D244" s="56">
        <f>D245+D248+D250+D258</f>
        <v>33004000</v>
      </c>
      <c r="E244" s="71"/>
      <c r="F244" s="67">
        <f t="shared" si="9"/>
        <v>33004000</v>
      </c>
      <c r="G244" s="67">
        <f t="shared" si="10"/>
        <v>78146000</v>
      </c>
      <c r="H244" s="68">
        <f t="shared" si="11"/>
        <v>29.693207377417902</v>
      </c>
      <c r="I244" s="40" t="s">
        <v>58</v>
      </c>
    </row>
    <row r="245" spans="1:9">
      <c r="A245" s="44" t="s">
        <v>61</v>
      </c>
      <c r="B245" s="45" t="s">
        <v>62</v>
      </c>
      <c r="C245" s="46">
        <v>5100000</v>
      </c>
      <c r="D245" s="47">
        <f>SUM(D246:D247)</f>
        <v>0</v>
      </c>
      <c r="E245" s="69"/>
      <c r="F245" s="67">
        <f t="shared" si="9"/>
        <v>0</v>
      </c>
      <c r="G245" s="67">
        <f t="shared" si="10"/>
        <v>5100000</v>
      </c>
      <c r="H245" s="68">
        <f t="shared" si="11"/>
        <v>0</v>
      </c>
      <c r="I245" s="40" t="s">
        <v>58</v>
      </c>
    </row>
    <row r="246" spans="1:9">
      <c r="A246" s="40" t="s">
        <v>51</v>
      </c>
      <c r="B246" s="41" t="s">
        <v>213</v>
      </c>
      <c r="C246" s="42">
        <v>4500000</v>
      </c>
      <c r="D246" s="43">
        <v>0</v>
      </c>
      <c r="E246" s="66"/>
      <c r="F246" s="67">
        <f t="shared" si="9"/>
        <v>0</v>
      </c>
      <c r="G246" s="67">
        <f t="shared" si="10"/>
        <v>4500000</v>
      </c>
      <c r="H246" s="68">
        <f t="shared" si="11"/>
        <v>0</v>
      </c>
      <c r="I246" s="40" t="s">
        <v>58</v>
      </c>
    </row>
    <row r="247" spans="1:9">
      <c r="A247" s="40" t="s">
        <v>51</v>
      </c>
      <c r="B247" s="41" t="s">
        <v>230</v>
      </c>
      <c r="C247" s="42">
        <v>600000</v>
      </c>
      <c r="D247" s="43">
        <v>0</v>
      </c>
      <c r="E247" s="66"/>
      <c r="F247" s="67">
        <f t="shared" si="9"/>
        <v>0</v>
      </c>
      <c r="G247" s="67">
        <f t="shared" si="10"/>
        <v>600000</v>
      </c>
      <c r="H247" s="68">
        <f t="shared" si="11"/>
        <v>0</v>
      </c>
      <c r="I247" s="40" t="s">
        <v>58</v>
      </c>
    </row>
    <row r="248" spans="1:9">
      <c r="A248" s="44" t="s">
        <v>70</v>
      </c>
      <c r="B248" s="45" t="s">
        <v>71</v>
      </c>
      <c r="C248" s="46">
        <v>4900000</v>
      </c>
      <c r="D248" s="47">
        <f>SUM(D249)</f>
        <v>4900000</v>
      </c>
      <c r="E248" s="69"/>
      <c r="F248" s="67">
        <f t="shared" si="9"/>
        <v>4900000</v>
      </c>
      <c r="G248" s="67">
        <f t="shared" si="10"/>
        <v>0</v>
      </c>
      <c r="H248" s="68">
        <f t="shared" si="11"/>
        <v>100</v>
      </c>
      <c r="I248" s="40" t="s">
        <v>58</v>
      </c>
    </row>
    <row r="249" spans="1:9">
      <c r="A249" s="40" t="s">
        <v>51</v>
      </c>
      <c r="B249" s="41" t="s">
        <v>241</v>
      </c>
      <c r="C249" s="42">
        <v>4900000</v>
      </c>
      <c r="D249" s="43">
        <v>4900000</v>
      </c>
      <c r="E249" s="66"/>
      <c r="F249" s="67">
        <f t="shared" si="9"/>
        <v>4900000</v>
      </c>
      <c r="G249" s="67">
        <f t="shared" si="10"/>
        <v>0</v>
      </c>
      <c r="H249" s="68">
        <f t="shared" si="11"/>
        <v>100</v>
      </c>
      <c r="I249" s="40" t="s">
        <v>58</v>
      </c>
    </row>
    <row r="250" spans="1:9">
      <c r="A250" s="44" t="s">
        <v>80</v>
      </c>
      <c r="B250" s="45" t="s">
        <v>81</v>
      </c>
      <c r="C250" s="46">
        <v>23700000</v>
      </c>
      <c r="D250" s="47">
        <f>SUM(D251:D257)</f>
        <v>2600000</v>
      </c>
      <c r="E250" s="69"/>
      <c r="F250" s="67">
        <f t="shared" si="9"/>
        <v>2600000</v>
      </c>
      <c r="G250" s="67">
        <f t="shared" si="10"/>
        <v>21100000</v>
      </c>
      <c r="H250" s="68">
        <f t="shared" si="11"/>
        <v>10.970464135021098</v>
      </c>
      <c r="I250" s="40" t="s">
        <v>58</v>
      </c>
    </row>
    <row r="251" spans="1:9" ht="28.5">
      <c r="A251" s="40" t="s">
        <v>51</v>
      </c>
      <c r="B251" s="41" t="s">
        <v>242</v>
      </c>
      <c r="C251" s="42">
        <v>3000000</v>
      </c>
      <c r="D251" s="43">
        <v>1500000</v>
      </c>
      <c r="E251" s="66"/>
      <c r="F251" s="67">
        <f t="shared" si="9"/>
        <v>1500000</v>
      </c>
      <c r="G251" s="67">
        <f t="shared" si="10"/>
        <v>1500000</v>
      </c>
      <c r="H251" s="68">
        <f t="shared" si="11"/>
        <v>50</v>
      </c>
      <c r="I251" s="40" t="s">
        <v>58</v>
      </c>
    </row>
    <row r="252" spans="1:9" ht="28.5">
      <c r="A252" s="40" t="s">
        <v>51</v>
      </c>
      <c r="B252" s="41" t="s">
        <v>243</v>
      </c>
      <c r="C252" s="42">
        <v>4000000</v>
      </c>
      <c r="D252" s="43">
        <v>0</v>
      </c>
      <c r="E252" s="66"/>
      <c r="F252" s="67">
        <f t="shared" si="9"/>
        <v>0</v>
      </c>
      <c r="G252" s="67">
        <f t="shared" si="10"/>
        <v>4000000</v>
      </c>
      <c r="H252" s="68">
        <f t="shared" si="11"/>
        <v>0</v>
      </c>
      <c r="I252" s="40" t="s">
        <v>58</v>
      </c>
    </row>
    <row r="253" spans="1:9">
      <c r="A253" s="40" t="s">
        <v>51</v>
      </c>
      <c r="B253" s="41" t="s">
        <v>244</v>
      </c>
      <c r="C253" s="42">
        <v>1800000</v>
      </c>
      <c r="D253" s="43">
        <v>0</v>
      </c>
      <c r="E253" s="66"/>
      <c r="F253" s="67">
        <f t="shared" si="9"/>
        <v>0</v>
      </c>
      <c r="G253" s="67">
        <f t="shared" si="10"/>
        <v>1800000</v>
      </c>
      <c r="H253" s="68">
        <f t="shared" si="11"/>
        <v>0</v>
      </c>
      <c r="I253" s="40" t="s">
        <v>58</v>
      </c>
    </row>
    <row r="254" spans="1:9" ht="28.5">
      <c r="A254" s="40" t="s">
        <v>51</v>
      </c>
      <c r="B254" s="41" t="s">
        <v>223</v>
      </c>
      <c r="C254" s="42">
        <v>300000</v>
      </c>
      <c r="D254" s="43">
        <v>0</v>
      </c>
      <c r="E254" s="66"/>
      <c r="F254" s="67">
        <f t="shared" si="9"/>
        <v>0</v>
      </c>
      <c r="G254" s="67">
        <f t="shared" si="10"/>
        <v>300000</v>
      </c>
      <c r="H254" s="68">
        <f t="shared" si="11"/>
        <v>0</v>
      </c>
      <c r="I254" s="40" t="s">
        <v>58</v>
      </c>
    </row>
    <row r="255" spans="1:9" ht="28.5">
      <c r="A255" s="40" t="s">
        <v>51</v>
      </c>
      <c r="B255" s="41" t="s">
        <v>245</v>
      </c>
      <c r="C255" s="42">
        <v>3600000</v>
      </c>
      <c r="D255" s="43">
        <v>1100000</v>
      </c>
      <c r="E255" s="66"/>
      <c r="F255" s="67">
        <f t="shared" si="9"/>
        <v>1100000</v>
      </c>
      <c r="G255" s="67">
        <f t="shared" si="10"/>
        <v>2500000</v>
      </c>
      <c r="H255" s="68">
        <f t="shared" si="11"/>
        <v>30.555555555555557</v>
      </c>
      <c r="I255" s="40" t="s">
        <v>58</v>
      </c>
    </row>
    <row r="256" spans="1:9" ht="28.5">
      <c r="A256" s="40" t="s">
        <v>51</v>
      </c>
      <c r="B256" s="41" t="s">
        <v>246</v>
      </c>
      <c r="C256" s="42">
        <v>8000000</v>
      </c>
      <c r="D256" s="43">
        <v>0</v>
      </c>
      <c r="E256" s="66"/>
      <c r="F256" s="67">
        <f t="shared" si="9"/>
        <v>0</v>
      </c>
      <c r="G256" s="67">
        <f t="shared" si="10"/>
        <v>8000000</v>
      </c>
      <c r="H256" s="68">
        <f t="shared" si="11"/>
        <v>0</v>
      </c>
      <c r="I256" s="40" t="s">
        <v>58</v>
      </c>
    </row>
    <row r="257" spans="1:9">
      <c r="A257" s="40" t="s">
        <v>51</v>
      </c>
      <c r="B257" s="41" t="s">
        <v>247</v>
      </c>
      <c r="C257" s="42">
        <v>3000000</v>
      </c>
      <c r="D257" s="43">
        <v>0</v>
      </c>
      <c r="E257" s="66"/>
      <c r="F257" s="67">
        <f t="shared" si="9"/>
        <v>0</v>
      </c>
      <c r="G257" s="67">
        <f t="shared" si="10"/>
        <v>3000000</v>
      </c>
      <c r="H257" s="68">
        <f t="shared" si="11"/>
        <v>0</v>
      </c>
      <c r="I257" s="40" t="s">
        <v>58</v>
      </c>
    </row>
    <row r="258" spans="1:9" ht="28.5">
      <c r="A258" s="44" t="s">
        <v>98</v>
      </c>
      <c r="B258" s="45" t="s">
        <v>99</v>
      </c>
      <c r="C258" s="46">
        <v>77450000</v>
      </c>
      <c r="D258" s="47">
        <f>SUM(D259)</f>
        <v>25504000</v>
      </c>
      <c r="E258" s="69"/>
      <c r="F258" s="67">
        <f t="shared" si="9"/>
        <v>25504000</v>
      </c>
      <c r="G258" s="67">
        <f t="shared" si="10"/>
        <v>51946000</v>
      </c>
      <c r="H258" s="68">
        <f t="shared" si="11"/>
        <v>32.929632020658488</v>
      </c>
      <c r="I258" s="40" t="s">
        <v>58</v>
      </c>
    </row>
    <row r="259" spans="1:9">
      <c r="A259" s="40" t="s">
        <v>51</v>
      </c>
      <c r="B259" s="41" t="s">
        <v>228</v>
      </c>
      <c r="C259" s="42">
        <v>77450000</v>
      </c>
      <c r="D259" s="43">
        <v>25504000</v>
      </c>
      <c r="E259" s="66"/>
      <c r="F259" s="67">
        <f t="shared" si="9"/>
        <v>25504000</v>
      </c>
      <c r="G259" s="67">
        <f t="shared" si="10"/>
        <v>51946000</v>
      </c>
      <c r="H259" s="68">
        <f t="shared" si="11"/>
        <v>32.929632020658488</v>
      </c>
      <c r="I259" s="40" t="s">
        <v>58</v>
      </c>
    </row>
    <row r="260" spans="1:9">
      <c r="A260" s="53" t="s">
        <v>158</v>
      </c>
      <c r="B260" s="54" t="s">
        <v>248</v>
      </c>
      <c r="C260" s="55">
        <v>99060000</v>
      </c>
      <c r="D260" s="56">
        <f>D261+D265+D269+D277</f>
        <v>5385000</v>
      </c>
      <c r="E260" s="71"/>
      <c r="F260" s="67">
        <f t="shared" si="9"/>
        <v>5385000</v>
      </c>
      <c r="G260" s="67">
        <f t="shared" si="10"/>
        <v>93675000</v>
      </c>
      <c r="H260" s="68">
        <f t="shared" si="11"/>
        <v>5.4360993337371291</v>
      </c>
      <c r="I260" s="40" t="s">
        <v>58</v>
      </c>
    </row>
    <row r="261" spans="1:9">
      <c r="A261" s="44" t="s">
        <v>61</v>
      </c>
      <c r="B261" s="45" t="s">
        <v>62</v>
      </c>
      <c r="C261" s="46">
        <v>6960000</v>
      </c>
      <c r="D261" s="47">
        <f>SUM(D262:D264)</f>
        <v>300000</v>
      </c>
      <c r="E261" s="69"/>
      <c r="F261" s="67">
        <f t="shared" si="9"/>
        <v>300000</v>
      </c>
      <c r="G261" s="67">
        <f t="shared" si="10"/>
        <v>6660000</v>
      </c>
      <c r="H261" s="68">
        <f t="shared" si="11"/>
        <v>4.3103448275862073</v>
      </c>
      <c r="I261" s="40" t="s">
        <v>58</v>
      </c>
    </row>
    <row r="262" spans="1:9" ht="28.5">
      <c r="A262" s="40" t="s">
        <v>51</v>
      </c>
      <c r="B262" s="41" t="s">
        <v>249</v>
      </c>
      <c r="C262" s="42">
        <v>1350000</v>
      </c>
      <c r="D262" s="43">
        <v>0</v>
      </c>
      <c r="E262" s="66"/>
      <c r="F262" s="67">
        <f t="shared" si="9"/>
        <v>0</v>
      </c>
      <c r="G262" s="67">
        <f t="shared" si="10"/>
        <v>1350000</v>
      </c>
      <c r="H262" s="68">
        <f t="shared" si="11"/>
        <v>0</v>
      </c>
      <c r="I262" s="40" t="s">
        <v>58</v>
      </c>
    </row>
    <row r="263" spans="1:9" ht="28.5">
      <c r="A263" s="40" t="s">
        <v>51</v>
      </c>
      <c r="B263" s="41" t="s">
        <v>250</v>
      </c>
      <c r="C263" s="42">
        <v>2880000</v>
      </c>
      <c r="D263" s="43">
        <v>0</v>
      </c>
      <c r="E263" s="66"/>
      <c r="F263" s="67">
        <f t="shared" si="9"/>
        <v>0</v>
      </c>
      <c r="G263" s="67">
        <f t="shared" si="10"/>
        <v>2880000</v>
      </c>
      <c r="H263" s="68">
        <f t="shared" si="11"/>
        <v>0</v>
      </c>
      <c r="I263" s="40" t="s">
        <v>58</v>
      </c>
    </row>
    <row r="264" spans="1:9">
      <c r="A264" s="40" t="s">
        <v>51</v>
      </c>
      <c r="B264" s="41" t="s">
        <v>251</v>
      </c>
      <c r="C264" s="42">
        <v>2730000</v>
      </c>
      <c r="D264" s="43">
        <v>300000</v>
      </c>
      <c r="E264" s="66"/>
      <c r="F264" s="67">
        <f t="shared" si="9"/>
        <v>300000</v>
      </c>
      <c r="G264" s="67">
        <f t="shared" si="10"/>
        <v>2430000</v>
      </c>
      <c r="H264" s="68">
        <f t="shared" si="11"/>
        <v>10.989010989010989</v>
      </c>
      <c r="I264" s="40" t="s">
        <v>58</v>
      </c>
    </row>
    <row r="265" spans="1:9">
      <c r="A265" s="44" t="s">
        <v>70</v>
      </c>
      <c r="B265" s="45" t="s">
        <v>71</v>
      </c>
      <c r="C265" s="46">
        <v>36700000</v>
      </c>
      <c r="D265" s="47">
        <f>SUM(D266:D268)</f>
        <v>2600000</v>
      </c>
      <c r="E265" s="69"/>
      <c r="F265" s="67">
        <f t="shared" si="9"/>
        <v>2600000</v>
      </c>
      <c r="G265" s="67">
        <f t="shared" si="10"/>
        <v>34100000</v>
      </c>
      <c r="H265" s="68">
        <f t="shared" si="11"/>
        <v>7.0844686648501369</v>
      </c>
      <c r="I265" s="40" t="s">
        <v>58</v>
      </c>
    </row>
    <row r="266" spans="1:9" ht="28.5">
      <c r="A266" s="40" t="s">
        <v>51</v>
      </c>
      <c r="B266" s="41" t="s">
        <v>252</v>
      </c>
      <c r="C266" s="42">
        <v>3000000</v>
      </c>
      <c r="D266" s="43">
        <v>0</v>
      </c>
      <c r="E266" s="66"/>
      <c r="F266" s="67">
        <f t="shared" si="9"/>
        <v>0</v>
      </c>
      <c r="G266" s="67">
        <f t="shared" si="10"/>
        <v>3000000</v>
      </c>
      <c r="H266" s="68">
        <f t="shared" si="11"/>
        <v>0</v>
      </c>
      <c r="I266" s="40" t="s">
        <v>58</v>
      </c>
    </row>
    <row r="267" spans="1:9">
      <c r="A267" s="40" t="s">
        <v>51</v>
      </c>
      <c r="B267" s="41" t="s">
        <v>253</v>
      </c>
      <c r="C267" s="42">
        <v>1300000</v>
      </c>
      <c r="D267" s="43">
        <v>0</v>
      </c>
      <c r="E267" s="66"/>
      <c r="F267" s="67">
        <f t="shared" si="9"/>
        <v>0</v>
      </c>
      <c r="G267" s="67">
        <f t="shared" si="10"/>
        <v>1300000</v>
      </c>
      <c r="H267" s="68">
        <f t="shared" si="11"/>
        <v>0</v>
      </c>
      <c r="I267" s="40" t="s">
        <v>58</v>
      </c>
    </row>
    <row r="268" spans="1:9" ht="28.5">
      <c r="A268" s="40" t="s">
        <v>51</v>
      </c>
      <c r="B268" s="41" t="s">
        <v>254</v>
      </c>
      <c r="C268" s="42">
        <v>32400000</v>
      </c>
      <c r="D268" s="43">
        <v>2600000</v>
      </c>
      <c r="E268" s="66"/>
      <c r="F268" s="67">
        <f t="shared" ref="F268:F331" si="12">E268+D268</f>
        <v>2600000</v>
      </c>
      <c r="G268" s="67">
        <f t="shared" si="10"/>
        <v>29800000</v>
      </c>
      <c r="H268" s="68">
        <f t="shared" si="11"/>
        <v>8.0246913580246915</v>
      </c>
      <c r="I268" s="40" t="s">
        <v>58</v>
      </c>
    </row>
    <row r="269" spans="1:9">
      <c r="A269" s="44" t="s">
        <v>80</v>
      </c>
      <c r="B269" s="45" t="s">
        <v>81</v>
      </c>
      <c r="C269" s="46">
        <v>32900000</v>
      </c>
      <c r="D269" s="47">
        <f>SUM(D270:D276)</f>
        <v>1900000</v>
      </c>
      <c r="E269" s="69"/>
      <c r="F269" s="67">
        <f t="shared" si="12"/>
        <v>1900000</v>
      </c>
      <c r="G269" s="67">
        <f t="shared" ref="G269:G332" si="13">C269-F269</f>
        <v>31000000</v>
      </c>
      <c r="H269" s="68">
        <f t="shared" ref="H269:H332" si="14">F269/C269*100</f>
        <v>5.7750759878419453</v>
      </c>
      <c r="I269" s="40" t="s">
        <v>58</v>
      </c>
    </row>
    <row r="270" spans="1:9" ht="28.5">
      <c r="A270" s="40" t="s">
        <v>51</v>
      </c>
      <c r="B270" s="41" t="s">
        <v>219</v>
      </c>
      <c r="C270" s="42">
        <v>2000000</v>
      </c>
      <c r="D270" s="43">
        <v>0</v>
      </c>
      <c r="E270" s="66"/>
      <c r="F270" s="67">
        <f t="shared" si="12"/>
        <v>0</v>
      </c>
      <c r="G270" s="67">
        <f t="shared" si="13"/>
        <v>2000000</v>
      </c>
      <c r="H270" s="68">
        <f t="shared" si="14"/>
        <v>0</v>
      </c>
      <c r="I270" s="40" t="s">
        <v>58</v>
      </c>
    </row>
    <row r="271" spans="1:9" ht="28.5">
      <c r="A271" s="40" t="s">
        <v>51</v>
      </c>
      <c r="B271" s="41" t="s">
        <v>223</v>
      </c>
      <c r="C271" s="42">
        <v>300000</v>
      </c>
      <c r="D271" s="43">
        <v>0</v>
      </c>
      <c r="E271" s="66"/>
      <c r="F271" s="67">
        <f t="shared" si="12"/>
        <v>0</v>
      </c>
      <c r="G271" s="67">
        <f t="shared" si="13"/>
        <v>300000</v>
      </c>
      <c r="H271" s="68">
        <f t="shared" si="14"/>
        <v>0</v>
      </c>
      <c r="I271" s="40" t="s">
        <v>58</v>
      </c>
    </row>
    <row r="272" spans="1:9" ht="28.5">
      <c r="A272" s="40" t="s">
        <v>51</v>
      </c>
      <c r="B272" s="41" t="s">
        <v>255</v>
      </c>
      <c r="C272" s="42">
        <v>6000000</v>
      </c>
      <c r="D272" s="43">
        <v>600000</v>
      </c>
      <c r="E272" s="66"/>
      <c r="F272" s="67">
        <f t="shared" si="12"/>
        <v>600000</v>
      </c>
      <c r="G272" s="67">
        <f t="shared" si="13"/>
        <v>5400000</v>
      </c>
      <c r="H272" s="68">
        <f t="shared" si="14"/>
        <v>10</v>
      </c>
      <c r="I272" s="40" t="s">
        <v>58</v>
      </c>
    </row>
    <row r="273" spans="1:9" ht="28.5">
      <c r="A273" s="40" t="s">
        <v>51</v>
      </c>
      <c r="B273" s="41" t="s">
        <v>256</v>
      </c>
      <c r="C273" s="42">
        <v>9000000</v>
      </c>
      <c r="D273" s="43">
        <v>1300000</v>
      </c>
      <c r="E273" s="66"/>
      <c r="F273" s="67">
        <f t="shared" si="12"/>
        <v>1300000</v>
      </c>
      <c r="G273" s="67">
        <f t="shared" si="13"/>
        <v>7700000</v>
      </c>
      <c r="H273" s="68">
        <f t="shared" si="14"/>
        <v>14.444444444444443</v>
      </c>
      <c r="I273" s="40" t="s">
        <v>58</v>
      </c>
    </row>
    <row r="274" spans="1:9" ht="28.5">
      <c r="A274" s="40" t="s">
        <v>51</v>
      </c>
      <c r="B274" s="41" t="s">
        <v>257</v>
      </c>
      <c r="C274" s="42">
        <v>2400000</v>
      </c>
      <c r="D274" s="43">
        <v>0</v>
      </c>
      <c r="E274" s="66"/>
      <c r="F274" s="67">
        <f t="shared" si="12"/>
        <v>0</v>
      </c>
      <c r="G274" s="67">
        <f t="shared" si="13"/>
        <v>2400000</v>
      </c>
      <c r="H274" s="68">
        <f t="shared" si="14"/>
        <v>0</v>
      </c>
      <c r="I274" s="40" t="s">
        <v>58</v>
      </c>
    </row>
    <row r="275" spans="1:9">
      <c r="A275" s="40" t="s">
        <v>51</v>
      </c>
      <c r="B275" s="41" t="s">
        <v>258</v>
      </c>
      <c r="C275" s="42">
        <v>1200000</v>
      </c>
      <c r="D275" s="43">
        <v>0</v>
      </c>
      <c r="E275" s="66"/>
      <c r="F275" s="67">
        <f t="shared" si="12"/>
        <v>0</v>
      </c>
      <c r="G275" s="67">
        <f t="shared" si="13"/>
        <v>1200000</v>
      </c>
      <c r="H275" s="68">
        <f t="shared" si="14"/>
        <v>0</v>
      </c>
      <c r="I275" s="40" t="s">
        <v>58</v>
      </c>
    </row>
    <row r="276" spans="1:9" ht="28.5">
      <c r="A276" s="40" t="s">
        <v>51</v>
      </c>
      <c r="B276" s="41" t="s">
        <v>259</v>
      </c>
      <c r="C276" s="42">
        <v>12000000</v>
      </c>
      <c r="D276" s="43">
        <v>0</v>
      </c>
      <c r="E276" s="66"/>
      <c r="F276" s="67">
        <f t="shared" si="12"/>
        <v>0</v>
      </c>
      <c r="G276" s="67">
        <f t="shared" si="13"/>
        <v>12000000</v>
      </c>
      <c r="H276" s="68">
        <f t="shared" si="14"/>
        <v>0</v>
      </c>
      <c r="I276" s="40" t="s">
        <v>58</v>
      </c>
    </row>
    <row r="277" spans="1:9" ht="28.5">
      <c r="A277" s="44" t="s">
        <v>98</v>
      </c>
      <c r="B277" s="45" t="s">
        <v>99</v>
      </c>
      <c r="C277" s="46">
        <v>22500000</v>
      </c>
      <c r="D277" s="47">
        <f>SUM(D278)</f>
        <v>585000</v>
      </c>
      <c r="E277" s="69"/>
      <c r="F277" s="67">
        <f t="shared" si="12"/>
        <v>585000</v>
      </c>
      <c r="G277" s="67">
        <f t="shared" si="13"/>
        <v>21915000</v>
      </c>
      <c r="H277" s="68">
        <f t="shared" si="14"/>
        <v>2.6</v>
      </c>
      <c r="I277" s="40" t="s">
        <v>58</v>
      </c>
    </row>
    <row r="278" spans="1:9" ht="28.5">
      <c r="A278" s="40" t="s">
        <v>51</v>
      </c>
      <c r="B278" s="41" t="s">
        <v>260</v>
      </c>
      <c r="C278" s="42">
        <v>22500000</v>
      </c>
      <c r="D278" s="43">
        <v>585000</v>
      </c>
      <c r="E278" s="66"/>
      <c r="F278" s="67">
        <f t="shared" si="12"/>
        <v>585000</v>
      </c>
      <c r="G278" s="67">
        <f t="shared" si="13"/>
        <v>21915000</v>
      </c>
      <c r="H278" s="68">
        <f t="shared" si="14"/>
        <v>2.6</v>
      </c>
      <c r="I278" s="40" t="s">
        <v>58</v>
      </c>
    </row>
    <row r="279" spans="1:9">
      <c r="A279" s="53" t="s">
        <v>165</v>
      </c>
      <c r="B279" s="54" t="s">
        <v>166</v>
      </c>
      <c r="C279" s="55">
        <v>132500000</v>
      </c>
      <c r="D279" s="56">
        <f>D280+D283+D286+D295</f>
        <v>15575000</v>
      </c>
      <c r="E279" s="71"/>
      <c r="F279" s="67">
        <f t="shared" si="12"/>
        <v>15575000</v>
      </c>
      <c r="G279" s="67">
        <f t="shared" si="13"/>
        <v>116925000</v>
      </c>
      <c r="H279" s="68">
        <f t="shared" si="14"/>
        <v>11.754716981132075</v>
      </c>
      <c r="I279" s="40" t="s">
        <v>58</v>
      </c>
    </row>
    <row r="280" spans="1:9">
      <c r="A280" s="44" t="s">
        <v>61</v>
      </c>
      <c r="B280" s="45" t="s">
        <v>62</v>
      </c>
      <c r="C280" s="46">
        <v>7200000</v>
      </c>
      <c r="D280" s="47">
        <f>SUM(D281:D282)</f>
        <v>300000</v>
      </c>
      <c r="E280" s="69"/>
      <c r="F280" s="67">
        <f t="shared" si="12"/>
        <v>300000</v>
      </c>
      <c r="G280" s="67">
        <f t="shared" si="13"/>
        <v>6900000</v>
      </c>
      <c r="H280" s="68">
        <f t="shared" si="14"/>
        <v>4.1666666666666661</v>
      </c>
      <c r="I280" s="40" t="s">
        <v>58</v>
      </c>
    </row>
    <row r="281" spans="1:9" ht="28.5">
      <c r="A281" s="40" t="s">
        <v>51</v>
      </c>
      <c r="B281" s="41" t="s">
        <v>261</v>
      </c>
      <c r="C281" s="42">
        <v>4500000</v>
      </c>
      <c r="D281" s="43">
        <v>300000</v>
      </c>
      <c r="E281" s="66"/>
      <c r="F281" s="67">
        <f t="shared" si="12"/>
        <v>300000</v>
      </c>
      <c r="G281" s="67">
        <f t="shared" si="13"/>
        <v>4200000</v>
      </c>
      <c r="H281" s="68">
        <f t="shared" si="14"/>
        <v>6.666666666666667</v>
      </c>
      <c r="I281" s="40" t="s">
        <v>58</v>
      </c>
    </row>
    <row r="282" spans="1:9" ht="28.5">
      <c r="A282" s="40" t="s">
        <v>51</v>
      </c>
      <c r="B282" s="41" t="s">
        <v>215</v>
      </c>
      <c r="C282" s="42">
        <v>2700000</v>
      </c>
      <c r="D282" s="43">
        <v>0</v>
      </c>
      <c r="E282" s="66"/>
      <c r="F282" s="67">
        <f t="shared" si="12"/>
        <v>0</v>
      </c>
      <c r="G282" s="67">
        <f t="shared" si="13"/>
        <v>2700000</v>
      </c>
      <c r="H282" s="68">
        <f t="shared" si="14"/>
        <v>0</v>
      </c>
      <c r="I282" s="40" t="s">
        <v>58</v>
      </c>
    </row>
    <row r="283" spans="1:9">
      <c r="A283" s="44" t="s">
        <v>70</v>
      </c>
      <c r="B283" s="45" t="s">
        <v>71</v>
      </c>
      <c r="C283" s="46">
        <v>22400000</v>
      </c>
      <c r="D283" s="47">
        <f>SUM(D284:D285)</f>
        <v>250000</v>
      </c>
      <c r="E283" s="69"/>
      <c r="F283" s="67">
        <f t="shared" si="12"/>
        <v>250000</v>
      </c>
      <c r="G283" s="67">
        <f t="shared" si="13"/>
        <v>22150000</v>
      </c>
      <c r="H283" s="68">
        <f t="shared" si="14"/>
        <v>1.1160714285714286</v>
      </c>
      <c r="I283" s="40" t="s">
        <v>58</v>
      </c>
    </row>
    <row r="284" spans="1:9" ht="28.5">
      <c r="A284" s="40" t="s">
        <v>51</v>
      </c>
      <c r="B284" s="41" t="s">
        <v>262</v>
      </c>
      <c r="C284" s="42">
        <v>19400000</v>
      </c>
      <c r="D284" s="43">
        <v>0</v>
      </c>
      <c r="E284" s="66"/>
      <c r="F284" s="67">
        <f t="shared" si="12"/>
        <v>0</v>
      </c>
      <c r="G284" s="67">
        <f t="shared" si="13"/>
        <v>19400000</v>
      </c>
      <c r="H284" s="68">
        <f t="shared" si="14"/>
        <v>0</v>
      </c>
      <c r="I284" s="40" t="s">
        <v>58</v>
      </c>
    </row>
    <row r="285" spans="1:9" ht="28.5">
      <c r="A285" s="40" t="s">
        <v>51</v>
      </c>
      <c r="B285" s="41" t="s">
        <v>263</v>
      </c>
      <c r="C285" s="42">
        <v>3000000</v>
      </c>
      <c r="D285" s="43">
        <v>250000</v>
      </c>
      <c r="E285" s="66"/>
      <c r="F285" s="67">
        <f t="shared" si="12"/>
        <v>250000</v>
      </c>
      <c r="G285" s="67">
        <f t="shared" si="13"/>
        <v>2750000</v>
      </c>
      <c r="H285" s="68">
        <f t="shared" si="14"/>
        <v>8.3333333333333321</v>
      </c>
      <c r="I285" s="40" t="s">
        <v>58</v>
      </c>
    </row>
    <row r="286" spans="1:9">
      <c r="A286" s="44" t="s">
        <v>80</v>
      </c>
      <c r="B286" s="45" t="s">
        <v>81</v>
      </c>
      <c r="C286" s="46">
        <v>42300000</v>
      </c>
      <c r="D286" s="47">
        <f>SUM(D287:D294)</f>
        <v>5775000</v>
      </c>
      <c r="E286" s="69"/>
      <c r="F286" s="67">
        <f t="shared" si="12"/>
        <v>5775000</v>
      </c>
      <c r="G286" s="67">
        <f t="shared" si="13"/>
        <v>36525000</v>
      </c>
      <c r="H286" s="68">
        <f t="shared" si="14"/>
        <v>13.652482269503546</v>
      </c>
      <c r="I286" s="40" t="s">
        <v>58</v>
      </c>
    </row>
    <row r="287" spans="1:9" ht="28.5">
      <c r="A287" s="40" t="s">
        <v>51</v>
      </c>
      <c r="B287" s="41" t="s">
        <v>264</v>
      </c>
      <c r="C287" s="42">
        <v>7200000</v>
      </c>
      <c r="D287" s="43">
        <v>2400000</v>
      </c>
      <c r="E287" s="66"/>
      <c r="F287" s="67">
        <f t="shared" si="12"/>
        <v>2400000</v>
      </c>
      <c r="G287" s="67">
        <f t="shared" si="13"/>
        <v>4800000</v>
      </c>
      <c r="H287" s="68">
        <f t="shared" si="14"/>
        <v>33.333333333333329</v>
      </c>
      <c r="I287" s="40" t="s">
        <v>58</v>
      </c>
    </row>
    <row r="288" spans="1:9" ht="28.5">
      <c r="A288" s="40" t="s">
        <v>51</v>
      </c>
      <c r="B288" s="41" t="s">
        <v>219</v>
      </c>
      <c r="C288" s="42">
        <v>2000000</v>
      </c>
      <c r="D288" s="43"/>
      <c r="E288" s="66"/>
      <c r="F288" s="67">
        <f t="shared" si="12"/>
        <v>0</v>
      </c>
      <c r="G288" s="67">
        <f t="shared" si="13"/>
        <v>2000000</v>
      </c>
      <c r="H288" s="68">
        <f t="shared" si="14"/>
        <v>0</v>
      </c>
      <c r="I288" s="40" t="s">
        <v>58</v>
      </c>
    </row>
    <row r="289" spans="1:9" ht="28.5">
      <c r="A289" s="40" t="s">
        <v>51</v>
      </c>
      <c r="B289" s="41" t="s">
        <v>265</v>
      </c>
      <c r="C289" s="42">
        <v>1600000</v>
      </c>
      <c r="D289" s="43"/>
      <c r="E289" s="66"/>
      <c r="F289" s="67">
        <f t="shared" si="12"/>
        <v>0</v>
      </c>
      <c r="G289" s="67">
        <f t="shared" si="13"/>
        <v>1600000</v>
      </c>
      <c r="H289" s="68">
        <f t="shared" si="14"/>
        <v>0</v>
      </c>
      <c r="I289" s="40" t="s">
        <v>58</v>
      </c>
    </row>
    <row r="290" spans="1:9" ht="28.5">
      <c r="A290" s="40" t="s">
        <v>51</v>
      </c>
      <c r="B290" s="41" t="s">
        <v>266</v>
      </c>
      <c r="C290" s="42">
        <v>3200000</v>
      </c>
      <c r="D290" s="43"/>
      <c r="E290" s="66"/>
      <c r="F290" s="67">
        <f t="shared" si="12"/>
        <v>0</v>
      </c>
      <c r="G290" s="67">
        <f t="shared" si="13"/>
        <v>3200000</v>
      </c>
      <c r="H290" s="68">
        <f t="shared" si="14"/>
        <v>0</v>
      </c>
      <c r="I290" s="40" t="s">
        <v>58</v>
      </c>
    </row>
    <row r="291" spans="1:9" ht="28.5">
      <c r="A291" s="40" t="s">
        <v>51</v>
      </c>
      <c r="B291" s="41" t="s">
        <v>223</v>
      </c>
      <c r="C291" s="42">
        <v>300000</v>
      </c>
      <c r="D291" s="43"/>
      <c r="E291" s="66"/>
      <c r="F291" s="67">
        <f t="shared" si="12"/>
        <v>0</v>
      </c>
      <c r="G291" s="67">
        <f t="shared" si="13"/>
        <v>300000</v>
      </c>
      <c r="H291" s="68">
        <f t="shared" si="14"/>
        <v>0</v>
      </c>
      <c r="I291" s="40" t="s">
        <v>58</v>
      </c>
    </row>
    <row r="292" spans="1:9" ht="28.5">
      <c r="A292" s="40" t="s">
        <v>51</v>
      </c>
      <c r="B292" s="41" t="s">
        <v>267</v>
      </c>
      <c r="C292" s="42">
        <v>8000000</v>
      </c>
      <c r="D292" s="43">
        <v>1000000</v>
      </c>
      <c r="E292" s="66"/>
      <c r="F292" s="67">
        <f t="shared" si="12"/>
        <v>1000000</v>
      </c>
      <c r="G292" s="67">
        <f t="shared" si="13"/>
        <v>7000000</v>
      </c>
      <c r="H292" s="68">
        <f t="shared" si="14"/>
        <v>12.5</v>
      </c>
      <c r="I292" s="40" t="s">
        <v>58</v>
      </c>
    </row>
    <row r="293" spans="1:9" ht="28.5">
      <c r="A293" s="40" t="s">
        <v>51</v>
      </c>
      <c r="B293" s="41" t="s">
        <v>268</v>
      </c>
      <c r="C293" s="42">
        <v>4000000</v>
      </c>
      <c r="D293" s="43">
        <v>375000</v>
      </c>
      <c r="E293" s="66"/>
      <c r="F293" s="67">
        <f t="shared" si="12"/>
        <v>375000</v>
      </c>
      <c r="G293" s="67">
        <f t="shared" si="13"/>
        <v>3625000</v>
      </c>
      <c r="H293" s="68">
        <f t="shared" si="14"/>
        <v>9.375</v>
      </c>
      <c r="I293" s="40" t="s">
        <v>58</v>
      </c>
    </row>
    <row r="294" spans="1:9" ht="28.5">
      <c r="A294" s="40" t="s">
        <v>51</v>
      </c>
      <c r="B294" s="41" t="s">
        <v>269</v>
      </c>
      <c r="C294" s="42">
        <v>16000000</v>
      </c>
      <c r="D294" s="43">
        <v>2000000</v>
      </c>
      <c r="E294" s="66"/>
      <c r="F294" s="67">
        <f t="shared" si="12"/>
        <v>2000000</v>
      </c>
      <c r="G294" s="67">
        <f t="shared" si="13"/>
        <v>14000000</v>
      </c>
      <c r="H294" s="68">
        <f t="shared" si="14"/>
        <v>12.5</v>
      </c>
      <c r="I294" s="40" t="s">
        <v>58</v>
      </c>
    </row>
    <row r="295" spans="1:9" ht="28.5">
      <c r="A295" s="44" t="s">
        <v>98</v>
      </c>
      <c r="B295" s="45" t="s">
        <v>99</v>
      </c>
      <c r="C295" s="46">
        <v>60600000</v>
      </c>
      <c r="D295" s="47">
        <f>SUM(D296)</f>
        <v>9250000</v>
      </c>
      <c r="E295" s="69"/>
      <c r="F295" s="67">
        <f t="shared" si="12"/>
        <v>9250000</v>
      </c>
      <c r="G295" s="67">
        <f t="shared" si="13"/>
        <v>51350000</v>
      </c>
      <c r="H295" s="68">
        <f t="shared" si="14"/>
        <v>15.264026402640262</v>
      </c>
      <c r="I295" s="40" t="s">
        <v>58</v>
      </c>
    </row>
    <row r="296" spans="1:9">
      <c r="A296" s="40" t="s">
        <v>51</v>
      </c>
      <c r="B296" s="41" t="s">
        <v>228</v>
      </c>
      <c r="C296" s="42">
        <v>60600000</v>
      </c>
      <c r="D296" s="43">
        <v>9250000</v>
      </c>
      <c r="E296" s="66"/>
      <c r="F296" s="67">
        <f t="shared" si="12"/>
        <v>9250000</v>
      </c>
      <c r="G296" s="67">
        <f t="shared" si="13"/>
        <v>51350000</v>
      </c>
      <c r="H296" s="68">
        <f t="shared" si="14"/>
        <v>15.264026402640262</v>
      </c>
      <c r="I296" s="40" t="s">
        <v>58</v>
      </c>
    </row>
    <row r="297" spans="1:9">
      <c r="A297" s="53" t="s">
        <v>172</v>
      </c>
      <c r="B297" s="54" t="s">
        <v>173</v>
      </c>
      <c r="C297" s="55">
        <v>95380000</v>
      </c>
      <c r="D297" s="56">
        <f>D298+D301+D305+D313</f>
        <v>16250000</v>
      </c>
      <c r="E297" s="71"/>
      <c r="F297" s="67">
        <f t="shared" si="12"/>
        <v>16250000</v>
      </c>
      <c r="G297" s="67">
        <f t="shared" si="13"/>
        <v>79130000</v>
      </c>
      <c r="H297" s="68">
        <f t="shared" si="14"/>
        <v>17.037114699098343</v>
      </c>
      <c r="I297" s="40" t="s">
        <v>58</v>
      </c>
    </row>
    <row r="298" spans="1:9">
      <c r="A298" s="44" t="s">
        <v>61</v>
      </c>
      <c r="B298" s="45" t="s">
        <v>62</v>
      </c>
      <c r="C298" s="46">
        <v>8400000</v>
      </c>
      <c r="D298" s="47">
        <f>SUM(D299:D300)</f>
        <v>1250000</v>
      </c>
      <c r="E298" s="69"/>
      <c r="F298" s="67">
        <f t="shared" si="12"/>
        <v>1250000</v>
      </c>
      <c r="G298" s="67">
        <f t="shared" si="13"/>
        <v>7150000</v>
      </c>
      <c r="H298" s="68">
        <f t="shared" si="14"/>
        <v>14.880952380952381</v>
      </c>
      <c r="I298" s="40" t="s">
        <v>58</v>
      </c>
    </row>
    <row r="299" spans="1:9">
      <c r="A299" s="40" t="s">
        <v>51</v>
      </c>
      <c r="B299" s="41" t="s">
        <v>230</v>
      </c>
      <c r="C299" s="42">
        <v>4500000</v>
      </c>
      <c r="D299" s="43">
        <v>1250000</v>
      </c>
      <c r="E299" s="66"/>
      <c r="F299" s="67">
        <f t="shared" si="12"/>
        <v>1250000</v>
      </c>
      <c r="G299" s="67">
        <f t="shared" si="13"/>
        <v>3250000</v>
      </c>
      <c r="H299" s="68">
        <f t="shared" si="14"/>
        <v>27.777777777777779</v>
      </c>
      <c r="I299" s="40" t="s">
        <v>58</v>
      </c>
    </row>
    <row r="300" spans="1:9" ht="28.5">
      <c r="A300" s="40" t="s">
        <v>51</v>
      </c>
      <c r="B300" s="41" t="s">
        <v>270</v>
      </c>
      <c r="C300" s="42">
        <v>3900000</v>
      </c>
      <c r="D300" s="43">
        <v>0</v>
      </c>
      <c r="E300" s="66"/>
      <c r="F300" s="67">
        <f t="shared" si="12"/>
        <v>0</v>
      </c>
      <c r="G300" s="67">
        <f t="shared" si="13"/>
        <v>3900000</v>
      </c>
      <c r="H300" s="68">
        <f t="shared" si="14"/>
        <v>0</v>
      </c>
      <c r="I300" s="40" t="s">
        <v>58</v>
      </c>
    </row>
    <row r="301" spans="1:9">
      <c r="A301" s="44" t="s">
        <v>70</v>
      </c>
      <c r="B301" s="45" t="s">
        <v>71</v>
      </c>
      <c r="C301" s="46">
        <v>38100000</v>
      </c>
      <c r="D301" s="47">
        <f>SUM(D302:D304)</f>
        <v>5500000</v>
      </c>
      <c r="E301" s="69"/>
      <c r="F301" s="67">
        <f t="shared" si="12"/>
        <v>5500000</v>
      </c>
      <c r="G301" s="67">
        <f t="shared" si="13"/>
        <v>32600000</v>
      </c>
      <c r="H301" s="68">
        <f t="shared" si="14"/>
        <v>14.435695538057743</v>
      </c>
      <c r="I301" s="40" t="s">
        <v>58</v>
      </c>
    </row>
    <row r="302" spans="1:9">
      <c r="A302" s="40" t="s">
        <v>51</v>
      </c>
      <c r="B302" s="41" t="s">
        <v>271</v>
      </c>
      <c r="C302" s="42">
        <v>35600000</v>
      </c>
      <c r="D302" s="43">
        <v>5300000</v>
      </c>
      <c r="E302" s="66"/>
      <c r="F302" s="67">
        <f t="shared" si="12"/>
        <v>5300000</v>
      </c>
      <c r="G302" s="67">
        <f t="shared" si="13"/>
        <v>30300000</v>
      </c>
      <c r="H302" s="68">
        <f t="shared" si="14"/>
        <v>14.887640449438203</v>
      </c>
      <c r="I302" s="40" t="s">
        <v>58</v>
      </c>
    </row>
    <row r="303" spans="1:9" ht="28.5">
      <c r="A303" s="40" t="s">
        <v>51</v>
      </c>
      <c r="B303" s="41" t="s">
        <v>272</v>
      </c>
      <c r="C303" s="42">
        <v>2100000</v>
      </c>
      <c r="D303" s="43"/>
      <c r="E303" s="66"/>
      <c r="F303" s="67">
        <f t="shared" si="12"/>
        <v>0</v>
      </c>
      <c r="G303" s="67">
        <f t="shared" si="13"/>
        <v>2100000</v>
      </c>
      <c r="H303" s="68">
        <f t="shared" si="14"/>
        <v>0</v>
      </c>
      <c r="I303" s="40" t="s">
        <v>58</v>
      </c>
    </row>
    <row r="304" spans="1:9">
      <c r="A304" s="40" t="s">
        <v>51</v>
      </c>
      <c r="B304" s="41" t="s">
        <v>273</v>
      </c>
      <c r="C304" s="42">
        <v>400000</v>
      </c>
      <c r="D304" s="43">
        <v>200000</v>
      </c>
      <c r="E304" s="66"/>
      <c r="F304" s="67">
        <f t="shared" si="12"/>
        <v>200000</v>
      </c>
      <c r="G304" s="67">
        <f t="shared" si="13"/>
        <v>200000</v>
      </c>
      <c r="H304" s="68">
        <f t="shared" si="14"/>
        <v>50</v>
      </c>
      <c r="I304" s="40" t="s">
        <v>58</v>
      </c>
    </row>
    <row r="305" spans="1:9">
      <c r="A305" s="44" t="s">
        <v>80</v>
      </c>
      <c r="B305" s="45" t="s">
        <v>81</v>
      </c>
      <c r="C305" s="46">
        <v>32500000</v>
      </c>
      <c r="D305" s="47">
        <f>SUM(D306:D312)</f>
        <v>9500000</v>
      </c>
      <c r="E305" s="69"/>
      <c r="F305" s="67">
        <f t="shared" si="12"/>
        <v>9500000</v>
      </c>
      <c r="G305" s="67">
        <f t="shared" si="13"/>
        <v>23000000</v>
      </c>
      <c r="H305" s="68">
        <f t="shared" si="14"/>
        <v>29.230769230769234</v>
      </c>
      <c r="I305" s="40" t="s">
        <v>58</v>
      </c>
    </row>
    <row r="306" spans="1:9" ht="28.5">
      <c r="A306" s="40" t="s">
        <v>51</v>
      </c>
      <c r="B306" s="41" t="s">
        <v>274</v>
      </c>
      <c r="C306" s="42">
        <v>600000</v>
      </c>
      <c r="D306" s="43">
        <v>0</v>
      </c>
      <c r="E306" s="66"/>
      <c r="F306" s="67">
        <f t="shared" si="12"/>
        <v>0</v>
      </c>
      <c r="G306" s="67">
        <f t="shared" si="13"/>
        <v>600000</v>
      </c>
      <c r="H306" s="68">
        <f t="shared" si="14"/>
        <v>0</v>
      </c>
      <c r="I306" s="40" t="s">
        <v>58</v>
      </c>
    </row>
    <row r="307" spans="1:9" ht="28.5">
      <c r="A307" s="40" t="s">
        <v>51</v>
      </c>
      <c r="B307" s="41" t="s">
        <v>275</v>
      </c>
      <c r="C307" s="42">
        <v>1200000</v>
      </c>
      <c r="D307" s="43">
        <v>0</v>
      </c>
      <c r="E307" s="66"/>
      <c r="F307" s="67">
        <f t="shared" si="12"/>
        <v>0</v>
      </c>
      <c r="G307" s="67">
        <f t="shared" si="13"/>
        <v>1200000</v>
      </c>
      <c r="H307" s="68">
        <f t="shared" si="14"/>
        <v>0</v>
      </c>
      <c r="I307" s="40" t="s">
        <v>58</v>
      </c>
    </row>
    <row r="308" spans="1:9" ht="28.5">
      <c r="A308" s="40" t="s">
        <v>51</v>
      </c>
      <c r="B308" s="41" t="s">
        <v>276</v>
      </c>
      <c r="C308" s="42">
        <v>100000</v>
      </c>
      <c r="D308" s="43">
        <v>100000</v>
      </c>
      <c r="E308" s="66"/>
      <c r="F308" s="67">
        <f t="shared" si="12"/>
        <v>100000</v>
      </c>
      <c r="G308" s="67">
        <f t="shared" si="13"/>
        <v>0</v>
      </c>
      <c r="H308" s="68">
        <f t="shared" si="14"/>
        <v>100</v>
      </c>
      <c r="I308" s="40" t="s">
        <v>58</v>
      </c>
    </row>
    <row r="309" spans="1:9">
      <c r="A309" s="40" t="s">
        <v>51</v>
      </c>
      <c r="B309" s="41" t="s">
        <v>236</v>
      </c>
      <c r="C309" s="42">
        <v>8000000</v>
      </c>
      <c r="D309" s="43">
        <v>1000000</v>
      </c>
      <c r="E309" s="66"/>
      <c r="F309" s="67">
        <f t="shared" si="12"/>
        <v>1000000</v>
      </c>
      <c r="G309" s="67">
        <f t="shared" si="13"/>
        <v>7000000</v>
      </c>
      <c r="H309" s="68">
        <f t="shared" si="14"/>
        <v>12.5</v>
      </c>
      <c r="I309" s="40" t="s">
        <v>58</v>
      </c>
    </row>
    <row r="310" spans="1:9" ht="28.5">
      <c r="A310" s="40" t="s">
        <v>51</v>
      </c>
      <c r="B310" s="41" t="s">
        <v>277</v>
      </c>
      <c r="C310" s="42">
        <v>4800000</v>
      </c>
      <c r="D310" s="43">
        <v>4600000</v>
      </c>
      <c r="E310" s="66"/>
      <c r="F310" s="67">
        <f t="shared" si="12"/>
        <v>4600000</v>
      </c>
      <c r="G310" s="67">
        <f t="shared" si="13"/>
        <v>200000</v>
      </c>
      <c r="H310" s="68">
        <f t="shared" si="14"/>
        <v>95.833333333333343</v>
      </c>
      <c r="I310" s="40" t="s">
        <v>58</v>
      </c>
    </row>
    <row r="311" spans="1:9" ht="28.5">
      <c r="A311" s="40" t="s">
        <v>51</v>
      </c>
      <c r="B311" s="41" t="s">
        <v>278</v>
      </c>
      <c r="C311" s="42">
        <v>1800000</v>
      </c>
      <c r="D311" s="43">
        <v>1800000</v>
      </c>
      <c r="E311" s="66"/>
      <c r="F311" s="67">
        <f t="shared" si="12"/>
        <v>1800000</v>
      </c>
      <c r="G311" s="67">
        <f t="shared" si="13"/>
        <v>0</v>
      </c>
      <c r="H311" s="68">
        <f t="shared" si="14"/>
        <v>100</v>
      </c>
      <c r="I311" s="40" t="s">
        <v>58</v>
      </c>
    </row>
    <row r="312" spans="1:9">
      <c r="A312" s="40" t="s">
        <v>51</v>
      </c>
      <c r="B312" s="41" t="s">
        <v>279</v>
      </c>
      <c r="C312" s="42">
        <v>16000000</v>
      </c>
      <c r="D312" s="43">
        <v>2000000</v>
      </c>
      <c r="E312" s="66"/>
      <c r="F312" s="67">
        <f t="shared" si="12"/>
        <v>2000000</v>
      </c>
      <c r="G312" s="67">
        <f t="shared" si="13"/>
        <v>14000000</v>
      </c>
      <c r="H312" s="68">
        <f t="shared" si="14"/>
        <v>12.5</v>
      </c>
      <c r="I312" s="40" t="s">
        <v>58</v>
      </c>
    </row>
    <row r="313" spans="1:9" ht="28.5">
      <c r="A313" s="44" t="s">
        <v>98</v>
      </c>
      <c r="B313" s="45" t="s">
        <v>99</v>
      </c>
      <c r="C313" s="46">
        <v>16380000</v>
      </c>
      <c r="D313" s="47">
        <f>SUM(D314)</f>
        <v>0</v>
      </c>
      <c r="E313" s="69"/>
      <c r="F313" s="67">
        <f t="shared" si="12"/>
        <v>0</v>
      </c>
      <c r="G313" s="67">
        <f t="shared" si="13"/>
        <v>16380000</v>
      </c>
      <c r="H313" s="68">
        <f t="shared" si="14"/>
        <v>0</v>
      </c>
      <c r="I313" s="40" t="s">
        <v>58</v>
      </c>
    </row>
    <row r="314" spans="1:9">
      <c r="A314" s="40" t="s">
        <v>51</v>
      </c>
      <c r="B314" s="41" t="s">
        <v>211</v>
      </c>
      <c r="C314" s="42">
        <v>16380000</v>
      </c>
      <c r="D314" s="43">
        <v>0</v>
      </c>
      <c r="E314" s="66"/>
      <c r="F314" s="67">
        <f t="shared" si="12"/>
        <v>0</v>
      </c>
      <c r="G314" s="67">
        <f t="shared" si="13"/>
        <v>16380000</v>
      </c>
      <c r="H314" s="68">
        <f t="shared" si="14"/>
        <v>0</v>
      </c>
      <c r="I314" s="40" t="s">
        <v>58</v>
      </c>
    </row>
    <row r="315" spans="1:9">
      <c r="A315" s="53" t="s">
        <v>176</v>
      </c>
      <c r="B315" s="54" t="s">
        <v>177</v>
      </c>
      <c r="C315" s="55">
        <v>473480000</v>
      </c>
      <c r="D315" s="56">
        <f>D316+D318+D323+D329</f>
        <v>61125000</v>
      </c>
      <c r="E315" s="71"/>
      <c r="F315" s="67">
        <f t="shared" si="12"/>
        <v>61125000</v>
      </c>
      <c r="G315" s="67">
        <f t="shared" si="13"/>
        <v>412355000</v>
      </c>
      <c r="H315" s="68">
        <f t="shared" si="14"/>
        <v>12.909732195657684</v>
      </c>
      <c r="I315" s="40" t="s">
        <v>58</v>
      </c>
    </row>
    <row r="316" spans="1:9">
      <c r="A316" s="44" t="s">
        <v>61</v>
      </c>
      <c r="B316" s="45" t="s">
        <v>62</v>
      </c>
      <c r="C316" s="46">
        <v>3000000</v>
      </c>
      <c r="D316" s="47">
        <f>SUM(D317)</f>
        <v>1300000</v>
      </c>
      <c r="E316" s="69"/>
      <c r="F316" s="67">
        <f t="shared" si="12"/>
        <v>1300000</v>
      </c>
      <c r="G316" s="67">
        <f t="shared" si="13"/>
        <v>1700000</v>
      </c>
      <c r="H316" s="68">
        <f t="shared" si="14"/>
        <v>43.333333333333336</v>
      </c>
      <c r="I316" s="40" t="s">
        <v>58</v>
      </c>
    </row>
    <row r="317" spans="1:9" ht="28.5">
      <c r="A317" s="40" t="s">
        <v>51</v>
      </c>
      <c r="B317" s="41" t="s">
        <v>280</v>
      </c>
      <c r="C317" s="42">
        <v>3000000</v>
      </c>
      <c r="D317" s="43">
        <v>1300000</v>
      </c>
      <c r="E317" s="66"/>
      <c r="F317" s="67">
        <f t="shared" si="12"/>
        <v>1300000</v>
      </c>
      <c r="G317" s="67">
        <f t="shared" si="13"/>
        <v>1700000</v>
      </c>
      <c r="H317" s="68">
        <f t="shared" si="14"/>
        <v>43.333333333333336</v>
      </c>
      <c r="I317" s="40" t="s">
        <v>58</v>
      </c>
    </row>
    <row r="318" spans="1:9">
      <c r="A318" s="44" t="s">
        <v>70</v>
      </c>
      <c r="B318" s="45" t="s">
        <v>71</v>
      </c>
      <c r="C318" s="46">
        <v>240800000</v>
      </c>
      <c r="D318" s="47">
        <f>SUM(D319:D322)</f>
        <v>20700000</v>
      </c>
      <c r="E318" s="69"/>
      <c r="F318" s="67">
        <f t="shared" si="12"/>
        <v>20700000</v>
      </c>
      <c r="G318" s="67">
        <f t="shared" si="13"/>
        <v>220100000</v>
      </c>
      <c r="H318" s="68">
        <f t="shared" si="14"/>
        <v>8.5963455149501655</v>
      </c>
      <c r="I318" s="40" t="s">
        <v>58</v>
      </c>
    </row>
    <row r="319" spans="1:9" ht="28.5">
      <c r="A319" s="40" t="s">
        <v>51</v>
      </c>
      <c r="B319" s="41" t="s">
        <v>281</v>
      </c>
      <c r="C319" s="42">
        <v>28000000</v>
      </c>
      <c r="D319" s="43">
        <v>10900000</v>
      </c>
      <c r="E319" s="66"/>
      <c r="F319" s="67">
        <f t="shared" si="12"/>
        <v>10900000</v>
      </c>
      <c r="G319" s="67">
        <f t="shared" si="13"/>
        <v>17100000</v>
      </c>
      <c r="H319" s="68">
        <f t="shared" si="14"/>
        <v>38.928571428571431</v>
      </c>
      <c r="I319" s="40" t="s">
        <v>58</v>
      </c>
    </row>
    <row r="320" spans="1:9">
      <c r="A320" s="40" t="s">
        <v>51</v>
      </c>
      <c r="B320" s="41" t="s">
        <v>282</v>
      </c>
      <c r="C320" s="42">
        <v>16800000</v>
      </c>
      <c r="D320" s="43">
        <v>9800000</v>
      </c>
      <c r="E320" s="66"/>
      <c r="F320" s="67">
        <f t="shared" si="12"/>
        <v>9800000</v>
      </c>
      <c r="G320" s="67">
        <f t="shared" si="13"/>
        <v>7000000</v>
      </c>
      <c r="H320" s="68">
        <f t="shared" si="14"/>
        <v>58.333333333333336</v>
      </c>
      <c r="I320" s="40" t="s">
        <v>58</v>
      </c>
    </row>
    <row r="321" spans="1:9" ht="28.5">
      <c r="A321" s="40" t="s">
        <v>51</v>
      </c>
      <c r="B321" s="41" t="s">
        <v>283</v>
      </c>
      <c r="C321" s="42">
        <v>96000000</v>
      </c>
      <c r="D321" s="43">
        <v>0</v>
      </c>
      <c r="E321" s="66"/>
      <c r="F321" s="67">
        <f t="shared" si="12"/>
        <v>0</v>
      </c>
      <c r="G321" s="67">
        <f t="shared" si="13"/>
        <v>96000000</v>
      </c>
      <c r="H321" s="68">
        <f t="shared" si="14"/>
        <v>0</v>
      </c>
      <c r="I321" s="40" t="s">
        <v>58</v>
      </c>
    </row>
    <row r="322" spans="1:9">
      <c r="A322" s="40" t="s">
        <v>51</v>
      </c>
      <c r="B322" s="41" t="s">
        <v>284</v>
      </c>
      <c r="C322" s="42">
        <v>100000000</v>
      </c>
      <c r="D322" s="43">
        <v>0</v>
      </c>
      <c r="E322" s="66"/>
      <c r="F322" s="67">
        <f t="shared" si="12"/>
        <v>0</v>
      </c>
      <c r="G322" s="67">
        <f t="shared" si="13"/>
        <v>100000000</v>
      </c>
      <c r="H322" s="68">
        <f t="shared" si="14"/>
        <v>0</v>
      </c>
      <c r="I322" s="40" t="s">
        <v>58</v>
      </c>
    </row>
    <row r="323" spans="1:9">
      <c r="A323" s="44" t="s">
        <v>80</v>
      </c>
      <c r="B323" s="45" t="s">
        <v>81</v>
      </c>
      <c r="C323" s="46">
        <v>138000000</v>
      </c>
      <c r="D323" s="47">
        <f>SUM(D324:D328)</f>
        <v>6850000</v>
      </c>
      <c r="E323" s="69"/>
      <c r="F323" s="67">
        <f t="shared" si="12"/>
        <v>6850000</v>
      </c>
      <c r="G323" s="67">
        <f t="shared" si="13"/>
        <v>131150000</v>
      </c>
      <c r="H323" s="68">
        <f t="shared" si="14"/>
        <v>4.9637681159420293</v>
      </c>
      <c r="I323" s="40" t="s">
        <v>58</v>
      </c>
    </row>
    <row r="324" spans="1:9" ht="28.5">
      <c r="A324" s="40" t="s">
        <v>51</v>
      </c>
      <c r="B324" s="41" t="s">
        <v>219</v>
      </c>
      <c r="C324" s="42">
        <v>2000000</v>
      </c>
      <c r="D324" s="43">
        <v>150000</v>
      </c>
      <c r="E324" s="66"/>
      <c r="F324" s="67">
        <f t="shared" si="12"/>
        <v>150000</v>
      </c>
      <c r="G324" s="67">
        <f t="shared" si="13"/>
        <v>1850000</v>
      </c>
      <c r="H324" s="68">
        <f t="shared" si="14"/>
        <v>7.5</v>
      </c>
      <c r="I324" s="40" t="s">
        <v>58</v>
      </c>
    </row>
    <row r="325" spans="1:9">
      <c r="A325" s="40" t="s">
        <v>51</v>
      </c>
      <c r="B325" s="41" t="s">
        <v>285</v>
      </c>
      <c r="C325" s="42">
        <v>8000000</v>
      </c>
      <c r="D325" s="43">
        <v>1000000</v>
      </c>
      <c r="E325" s="66"/>
      <c r="F325" s="67">
        <f t="shared" si="12"/>
        <v>1000000</v>
      </c>
      <c r="G325" s="67">
        <f t="shared" si="13"/>
        <v>7000000</v>
      </c>
      <c r="H325" s="68">
        <f t="shared" si="14"/>
        <v>12.5</v>
      </c>
      <c r="I325" s="40" t="s">
        <v>58</v>
      </c>
    </row>
    <row r="326" spans="1:9">
      <c r="A326" s="40" t="s">
        <v>51</v>
      </c>
      <c r="B326" s="41" t="s">
        <v>236</v>
      </c>
      <c r="C326" s="42">
        <v>60000000</v>
      </c>
      <c r="D326" s="43">
        <v>5500000</v>
      </c>
      <c r="E326" s="66"/>
      <c r="F326" s="67">
        <f t="shared" si="12"/>
        <v>5500000</v>
      </c>
      <c r="G326" s="67">
        <f t="shared" si="13"/>
        <v>54500000</v>
      </c>
      <c r="H326" s="68">
        <f t="shared" si="14"/>
        <v>9.1666666666666661</v>
      </c>
      <c r="I326" s="40" t="s">
        <v>58</v>
      </c>
    </row>
    <row r="327" spans="1:9">
      <c r="A327" s="40" t="s">
        <v>51</v>
      </c>
      <c r="B327" s="41" t="s">
        <v>247</v>
      </c>
      <c r="C327" s="42">
        <v>64000000</v>
      </c>
      <c r="D327" s="43"/>
      <c r="E327" s="66"/>
      <c r="F327" s="67">
        <f t="shared" si="12"/>
        <v>0</v>
      </c>
      <c r="G327" s="67">
        <f t="shared" si="13"/>
        <v>64000000</v>
      </c>
      <c r="H327" s="68">
        <f t="shared" si="14"/>
        <v>0</v>
      </c>
      <c r="I327" s="40" t="s">
        <v>58</v>
      </c>
    </row>
    <row r="328" spans="1:9" ht="28.5">
      <c r="A328" s="40" t="s">
        <v>51</v>
      </c>
      <c r="B328" s="41" t="s">
        <v>286</v>
      </c>
      <c r="C328" s="42">
        <v>4000000</v>
      </c>
      <c r="D328" s="43">
        <v>200000</v>
      </c>
      <c r="E328" s="66"/>
      <c r="F328" s="67">
        <f t="shared" si="12"/>
        <v>200000</v>
      </c>
      <c r="G328" s="67">
        <f t="shared" si="13"/>
        <v>3800000</v>
      </c>
      <c r="H328" s="68">
        <f t="shared" si="14"/>
        <v>5</v>
      </c>
      <c r="I328" s="40" t="s">
        <v>58</v>
      </c>
    </row>
    <row r="329" spans="1:9" ht="28.5">
      <c r="A329" s="44" t="s">
        <v>98</v>
      </c>
      <c r="B329" s="45" t="s">
        <v>99</v>
      </c>
      <c r="C329" s="46">
        <v>91680000</v>
      </c>
      <c r="D329" s="47">
        <f>SUM(D330:D332)</f>
        <v>32275000</v>
      </c>
      <c r="E329" s="69"/>
      <c r="F329" s="67">
        <f t="shared" si="12"/>
        <v>32275000</v>
      </c>
      <c r="G329" s="67">
        <f t="shared" si="13"/>
        <v>59405000</v>
      </c>
      <c r="H329" s="68">
        <f t="shared" si="14"/>
        <v>35.203970331588131</v>
      </c>
      <c r="I329" s="40" t="s">
        <v>58</v>
      </c>
    </row>
    <row r="330" spans="1:9">
      <c r="A330" s="40" t="s">
        <v>51</v>
      </c>
      <c r="B330" s="41" t="s">
        <v>287</v>
      </c>
      <c r="C330" s="42">
        <v>39200000</v>
      </c>
      <c r="D330" s="43">
        <v>0</v>
      </c>
      <c r="E330" s="66"/>
      <c r="F330" s="67">
        <f t="shared" si="12"/>
        <v>0</v>
      </c>
      <c r="G330" s="67">
        <f t="shared" si="13"/>
        <v>39200000</v>
      </c>
      <c r="H330" s="68">
        <f t="shared" si="14"/>
        <v>0</v>
      </c>
      <c r="I330" s="40" t="s">
        <v>58</v>
      </c>
    </row>
    <row r="331" spans="1:9">
      <c r="A331" s="40" t="s">
        <v>51</v>
      </c>
      <c r="B331" s="41" t="s">
        <v>287</v>
      </c>
      <c r="C331" s="42">
        <v>20000000</v>
      </c>
      <c r="D331" s="43">
        <v>0</v>
      </c>
      <c r="E331" s="66"/>
      <c r="F331" s="67">
        <f t="shared" si="12"/>
        <v>0</v>
      </c>
      <c r="G331" s="67">
        <f t="shared" si="13"/>
        <v>20000000</v>
      </c>
      <c r="H331" s="68">
        <f t="shared" si="14"/>
        <v>0</v>
      </c>
      <c r="I331" s="40" t="s">
        <v>58</v>
      </c>
    </row>
    <row r="332" spans="1:9">
      <c r="A332" s="40" t="s">
        <v>51</v>
      </c>
      <c r="B332" s="41" t="s">
        <v>288</v>
      </c>
      <c r="C332" s="42">
        <v>32480000</v>
      </c>
      <c r="D332" s="43">
        <v>32275000</v>
      </c>
      <c r="E332" s="66"/>
      <c r="F332" s="67">
        <f t="shared" ref="F332:F395" si="15">E332+D332</f>
        <v>32275000</v>
      </c>
      <c r="G332" s="67">
        <f t="shared" si="13"/>
        <v>205000</v>
      </c>
      <c r="H332" s="68">
        <f t="shared" si="14"/>
        <v>99.368842364532014</v>
      </c>
      <c r="I332" s="40" t="s">
        <v>58</v>
      </c>
    </row>
    <row r="333" spans="1:9">
      <c r="A333" s="53" t="s">
        <v>183</v>
      </c>
      <c r="B333" s="54" t="s">
        <v>289</v>
      </c>
      <c r="C333" s="55">
        <v>93875000</v>
      </c>
      <c r="D333" s="56">
        <f>D334+D336+D339+D346</f>
        <v>0</v>
      </c>
      <c r="E333" s="71"/>
      <c r="F333" s="67">
        <f t="shared" si="15"/>
        <v>0</v>
      </c>
      <c r="G333" s="67">
        <f t="shared" ref="G333:G396" si="16">C333-F333</f>
        <v>93875000</v>
      </c>
      <c r="H333" s="68">
        <f t="shared" ref="H333:H396" si="17">F333/C333*100</f>
        <v>0</v>
      </c>
      <c r="I333" s="40" t="s">
        <v>58</v>
      </c>
    </row>
    <row r="334" spans="1:9">
      <c r="A334" s="44" t="s">
        <v>61</v>
      </c>
      <c r="B334" s="45" t="s">
        <v>62</v>
      </c>
      <c r="C334" s="46">
        <v>3000000</v>
      </c>
      <c r="D334" s="47">
        <f>SUM(D335)</f>
        <v>0</v>
      </c>
      <c r="E334" s="69"/>
      <c r="F334" s="67">
        <f t="shared" si="15"/>
        <v>0</v>
      </c>
      <c r="G334" s="67">
        <f t="shared" si="16"/>
        <v>3000000</v>
      </c>
      <c r="H334" s="68">
        <f t="shared" si="17"/>
        <v>0</v>
      </c>
      <c r="I334" s="40" t="s">
        <v>58</v>
      </c>
    </row>
    <row r="335" spans="1:9" ht="28.5">
      <c r="A335" s="40" t="s">
        <v>51</v>
      </c>
      <c r="B335" s="41" t="s">
        <v>280</v>
      </c>
      <c r="C335" s="42">
        <v>3000000</v>
      </c>
      <c r="D335" s="43">
        <v>0</v>
      </c>
      <c r="E335" s="66"/>
      <c r="F335" s="67">
        <f t="shared" si="15"/>
        <v>0</v>
      </c>
      <c r="G335" s="67">
        <f t="shared" si="16"/>
        <v>3000000</v>
      </c>
      <c r="H335" s="68">
        <f t="shared" si="17"/>
        <v>0</v>
      </c>
      <c r="I335" s="40" t="s">
        <v>58</v>
      </c>
    </row>
    <row r="336" spans="1:9">
      <c r="A336" s="44" t="s">
        <v>70</v>
      </c>
      <c r="B336" s="45" t="s">
        <v>71</v>
      </c>
      <c r="C336" s="46">
        <v>16200000</v>
      </c>
      <c r="D336" s="47">
        <f>SUM(D337:D338)</f>
        <v>0</v>
      </c>
      <c r="E336" s="69"/>
      <c r="F336" s="67">
        <f t="shared" si="15"/>
        <v>0</v>
      </c>
      <c r="G336" s="67">
        <f t="shared" si="16"/>
        <v>16200000</v>
      </c>
      <c r="H336" s="68">
        <f t="shared" si="17"/>
        <v>0</v>
      </c>
      <c r="I336" s="40" t="s">
        <v>58</v>
      </c>
    </row>
    <row r="337" spans="1:9" ht="28.5">
      <c r="A337" s="40" t="s">
        <v>51</v>
      </c>
      <c r="B337" s="41" t="s">
        <v>290</v>
      </c>
      <c r="C337" s="42">
        <v>1200000</v>
      </c>
      <c r="D337" s="43">
        <v>0</v>
      </c>
      <c r="E337" s="66"/>
      <c r="F337" s="67">
        <f t="shared" si="15"/>
        <v>0</v>
      </c>
      <c r="G337" s="67">
        <f t="shared" si="16"/>
        <v>1200000</v>
      </c>
      <c r="H337" s="68">
        <f t="shared" si="17"/>
        <v>0</v>
      </c>
      <c r="I337" s="40" t="s">
        <v>58</v>
      </c>
    </row>
    <row r="338" spans="1:9">
      <c r="A338" s="40" t="s">
        <v>51</v>
      </c>
      <c r="B338" s="41" t="s">
        <v>291</v>
      </c>
      <c r="C338" s="42">
        <v>15000000</v>
      </c>
      <c r="D338" s="43">
        <v>0</v>
      </c>
      <c r="E338" s="66"/>
      <c r="F338" s="67">
        <f t="shared" si="15"/>
        <v>0</v>
      </c>
      <c r="G338" s="67">
        <f t="shared" si="16"/>
        <v>15000000</v>
      </c>
      <c r="H338" s="68">
        <f t="shared" si="17"/>
        <v>0</v>
      </c>
      <c r="I338" s="40" t="s">
        <v>58</v>
      </c>
    </row>
    <row r="339" spans="1:9">
      <c r="A339" s="44" t="s">
        <v>80</v>
      </c>
      <c r="B339" s="45" t="s">
        <v>81</v>
      </c>
      <c r="C339" s="46">
        <v>45050000</v>
      </c>
      <c r="D339" s="47">
        <f>SUM(D340:D345)</f>
        <v>0</v>
      </c>
      <c r="E339" s="69"/>
      <c r="F339" s="67">
        <f t="shared" si="15"/>
        <v>0</v>
      </c>
      <c r="G339" s="67">
        <f t="shared" si="16"/>
        <v>45050000</v>
      </c>
      <c r="H339" s="68">
        <f t="shared" si="17"/>
        <v>0</v>
      </c>
      <c r="I339" s="40" t="s">
        <v>58</v>
      </c>
    </row>
    <row r="340" spans="1:9">
      <c r="A340" s="40" t="s">
        <v>51</v>
      </c>
      <c r="B340" s="41" t="s">
        <v>285</v>
      </c>
      <c r="C340" s="42">
        <v>6000000</v>
      </c>
      <c r="D340" s="43">
        <v>0</v>
      </c>
      <c r="E340" s="66"/>
      <c r="F340" s="67">
        <f t="shared" si="15"/>
        <v>0</v>
      </c>
      <c r="G340" s="67">
        <f t="shared" si="16"/>
        <v>6000000</v>
      </c>
      <c r="H340" s="68">
        <f t="shared" si="17"/>
        <v>0</v>
      </c>
      <c r="I340" s="40" t="s">
        <v>58</v>
      </c>
    </row>
    <row r="341" spans="1:9" ht="28.5">
      <c r="A341" s="40" t="s">
        <v>51</v>
      </c>
      <c r="B341" s="41" t="s">
        <v>292</v>
      </c>
      <c r="C341" s="42">
        <v>3000000</v>
      </c>
      <c r="D341" s="43">
        <v>0</v>
      </c>
      <c r="E341" s="66"/>
      <c r="F341" s="67">
        <f t="shared" si="15"/>
        <v>0</v>
      </c>
      <c r="G341" s="67">
        <f t="shared" si="16"/>
        <v>3000000</v>
      </c>
      <c r="H341" s="68">
        <f t="shared" si="17"/>
        <v>0</v>
      </c>
      <c r="I341" s="40" t="s">
        <v>58</v>
      </c>
    </row>
    <row r="342" spans="1:9" ht="28.5">
      <c r="A342" s="40" t="s">
        <v>51</v>
      </c>
      <c r="B342" s="41" t="s">
        <v>293</v>
      </c>
      <c r="C342" s="42">
        <v>450000</v>
      </c>
      <c r="D342" s="43">
        <v>0</v>
      </c>
      <c r="E342" s="66"/>
      <c r="F342" s="67">
        <f t="shared" si="15"/>
        <v>0</v>
      </c>
      <c r="G342" s="67">
        <f t="shared" si="16"/>
        <v>450000</v>
      </c>
      <c r="H342" s="68">
        <f t="shared" si="17"/>
        <v>0</v>
      </c>
      <c r="I342" s="40" t="s">
        <v>58</v>
      </c>
    </row>
    <row r="343" spans="1:9" ht="28.5">
      <c r="A343" s="40" t="s">
        <v>51</v>
      </c>
      <c r="B343" s="41" t="s">
        <v>226</v>
      </c>
      <c r="C343" s="42">
        <v>6000000</v>
      </c>
      <c r="D343" s="43">
        <v>0</v>
      </c>
      <c r="E343" s="66"/>
      <c r="F343" s="67">
        <f t="shared" si="15"/>
        <v>0</v>
      </c>
      <c r="G343" s="67">
        <f t="shared" si="16"/>
        <v>6000000</v>
      </c>
      <c r="H343" s="68">
        <f t="shared" si="17"/>
        <v>0</v>
      </c>
      <c r="I343" s="40" t="s">
        <v>58</v>
      </c>
    </row>
    <row r="344" spans="1:9">
      <c r="A344" s="40" t="s">
        <v>51</v>
      </c>
      <c r="B344" s="41" t="s">
        <v>247</v>
      </c>
      <c r="C344" s="42">
        <v>16800000</v>
      </c>
      <c r="D344" s="43">
        <v>0</v>
      </c>
      <c r="E344" s="66"/>
      <c r="F344" s="67">
        <f t="shared" si="15"/>
        <v>0</v>
      </c>
      <c r="G344" s="67">
        <f t="shared" si="16"/>
        <v>16800000</v>
      </c>
      <c r="H344" s="68">
        <f t="shared" si="17"/>
        <v>0</v>
      </c>
      <c r="I344" s="40" t="s">
        <v>58</v>
      </c>
    </row>
    <row r="345" spans="1:9">
      <c r="A345" s="40" t="s">
        <v>51</v>
      </c>
      <c r="B345" s="41" t="s">
        <v>294</v>
      </c>
      <c r="C345" s="42">
        <v>12800000</v>
      </c>
      <c r="D345" s="43">
        <v>0</v>
      </c>
      <c r="E345" s="66"/>
      <c r="F345" s="67">
        <f t="shared" si="15"/>
        <v>0</v>
      </c>
      <c r="G345" s="67">
        <f t="shared" si="16"/>
        <v>12800000</v>
      </c>
      <c r="H345" s="68">
        <f t="shared" si="17"/>
        <v>0</v>
      </c>
      <c r="I345" s="40" t="s">
        <v>58</v>
      </c>
    </row>
    <row r="346" spans="1:9" ht="28.5">
      <c r="A346" s="44" t="s">
        <v>98</v>
      </c>
      <c r="B346" s="45" t="s">
        <v>99</v>
      </c>
      <c r="C346" s="46">
        <v>29625000</v>
      </c>
      <c r="D346" s="47">
        <f>SUM(D347)</f>
        <v>0</v>
      </c>
      <c r="E346" s="69"/>
      <c r="F346" s="67">
        <f t="shared" si="15"/>
        <v>0</v>
      </c>
      <c r="G346" s="67">
        <f t="shared" si="16"/>
        <v>29625000</v>
      </c>
      <c r="H346" s="68">
        <f t="shared" si="17"/>
        <v>0</v>
      </c>
      <c r="I346" s="40" t="s">
        <v>58</v>
      </c>
    </row>
    <row r="347" spans="1:9">
      <c r="A347" s="40" t="s">
        <v>51</v>
      </c>
      <c r="B347" s="41" t="s">
        <v>295</v>
      </c>
      <c r="C347" s="42">
        <v>29625000</v>
      </c>
      <c r="D347" s="43">
        <v>0</v>
      </c>
      <c r="E347" s="66"/>
      <c r="F347" s="67">
        <f t="shared" si="15"/>
        <v>0</v>
      </c>
      <c r="G347" s="67">
        <f t="shared" si="16"/>
        <v>29625000</v>
      </c>
      <c r="H347" s="68">
        <f t="shared" si="17"/>
        <v>0</v>
      </c>
      <c r="I347" s="40" t="s">
        <v>58</v>
      </c>
    </row>
    <row r="348" spans="1:9">
      <c r="A348" s="53" t="s">
        <v>188</v>
      </c>
      <c r="B348" s="54" t="s">
        <v>296</v>
      </c>
      <c r="C348" s="55">
        <v>37900000</v>
      </c>
      <c r="D348" s="56">
        <f>D349+D351+D354</f>
        <v>0</v>
      </c>
      <c r="E348" s="71"/>
      <c r="F348" s="67">
        <f t="shared" si="15"/>
        <v>0</v>
      </c>
      <c r="G348" s="67">
        <f t="shared" si="16"/>
        <v>37900000</v>
      </c>
      <c r="H348" s="68">
        <f t="shared" si="17"/>
        <v>0</v>
      </c>
      <c r="I348" s="40" t="s">
        <v>58</v>
      </c>
    </row>
    <row r="349" spans="1:9">
      <c r="A349" s="44" t="s">
        <v>61</v>
      </c>
      <c r="B349" s="45" t="s">
        <v>62</v>
      </c>
      <c r="C349" s="46">
        <v>5000000</v>
      </c>
      <c r="D349" s="47">
        <f>SUM(D350)</f>
        <v>0</v>
      </c>
      <c r="E349" s="69"/>
      <c r="F349" s="67">
        <f t="shared" si="15"/>
        <v>0</v>
      </c>
      <c r="G349" s="67">
        <f t="shared" si="16"/>
        <v>5000000</v>
      </c>
      <c r="H349" s="68">
        <f t="shared" si="17"/>
        <v>0</v>
      </c>
      <c r="I349" s="40" t="s">
        <v>58</v>
      </c>
    </row>
    <row r="350" spans="1:9">
      <c r="A350" s="40" t="s">
        <v>51</v>
      </c>
      <c r="B350" s="41" t="s">
        <v>297</v>
      </c>
      <c r="C350" s="42">
        <v>5000000</v>
      </c>
      <c r="D350" s="43">
        <v>0</v>
      </c>
      <c r="E350" s="66"/>
      <c r="F350" s="67">
        <f t="shared" si="15"/>
        <v>0</v>
      </c>
      <c r="G350" s="67">
        <f t="shared" si="16"/>
        <v>5000000</v>
      </c>
      <c r="H350" s="68">
        <f t="shared" si="17"/>
        <v>0</v>
      </c>
      <c r="I350" s="40" t="s">
        <v>58</v>
      </c>
    </row>
    <row r="351" spans="1:9">
      <c r="A351" s="44" t="s">
        <v>70</v>
      </c>
      <c r="B351" s="45" t="s">
        <v>71</v>
      </c>
      <c r="C351" s="46">
        <v>10200000</v>
      </c>
      <c r="D351" s="47">
        <f>SUM(D352:D353)</f>
        <v>0</v>
      </c>
      <c r="E351" s="69"/>
      <c r="F351" s="67">
        <f t="shared" si="15"/>
        <v>0</v>
      </c>
      <c r="G351" s="67">
        <f t="shared" si="16"/>
        <v>10200000</v>
      </c>
      <c r="H351" s="68">
        <f t="shared" si="17"/>
        <v>0</v>
      </c>
      <c r="I351" s="40" t="s">
        <v>58</v>
      </c>
    </row>
    <row r="352" spans="1:9" ht="28.5">
      <c r="A352" s="40" t="s">
        <v>51</v>
      </c>
      <c r="B352" s="41" t="s">
        <v>290</v>
      </c>
      <c r="C352" s="42">
        <v>1200000</v>
      </c>
      <c r="D352" s="43">
        <v>0</v>
      </c>
      <c r="E352" s="66"/>
      <c r="F352" s="67">
        <f t="shared" si="15"/>
        <v>0</v>
      </c>
      <c r="G352" s="67">
        <f t="shared" si="16"/>
        <v>1200000</v>
      </c>
      <c r="H352" s="68">
        <f t="shared" si="17"/>
        <v>0</v>
      </c>
      <c r="I352" s="40" t="s">
        <v>58</v>
      </c>
    </row>
    <row r="353" spans="1:9" ht="28.5">
      <c r="A353" s="40" t="s">
        <v>51</v>
      </c>
      <c r="B353" s="41" t="s">
        <v>298</v>
      </c>
      <c r="C353" s="42">
        <v>9000000</v>
      </c>
      <c r="D353" s="43">
        <v>0</v>
      </c>
      <c r="E353" s="66"/>
      <c r="F353" s="67">
        <f t="shared" si="15"/>
        <v>0</v>
      </c>
      <c r="G353" s="67">
        <f t="shared" si="16"/>
        <v>9000000</v>
      </c>
      <c r="H353" s="68">
        <f t="shared" si="17"/>
        <v>0</v>
      </c>
      <c r="I353" s="40" t="s">
        <v>58</v>
      </c>
    </row>
    <row r="354" spans="1:9">
      <c r="A354" s="44" t="s">
        <v>80</v>
      </c>
      <c r="B354" s="45" t="s">
        <v>81</v>
      </c>
      <c r="C354" s="46">
        <v>22700000</v>
      </c>
      <c r="D354" s="47">
        <f>SUM(D355:D360)</f>
        <v>0</v>
      </c>
      <c r="E354" s="69"/>
      <c r="F354" s="67">
        <f t="shared" si="15"/>
        <v>0</v>
      </c>
      <c r="G354" s="67">
        <f t="shared" si="16"/>
        <v>22700000</v>
      </c>
      <c r="H354" s="68">
        <f t="shared" si="17"/>
        <v>0</v>
      </c>
      <c r="I354" s="40" t="s">
        <v>58</v>
      </c>
    </row>
    <row r="355" spans="1:9" ht="28.5">
      <c r="A355" s="40" t="s">
        <v>51</v>
      </c>
      <c r="B355" s="41" t="s">
        <v>299</v>
      </c>
      <c r="C355" s="42">
        <v>2000000</v>
      </c>
      <c r="D355" s="43"/>
      <c r="E355" s="66"/>
      <c r="F355" s="67">
        <f t="shared" si="15"/>
        <v>0</v>
      </c>
      <c r="G355" s="67">
        <f t="shared" si="16"/>
        <v>2000000</v>
      </c>
      <c r="H355" s="68">
        <f t="shared" si="17"/>
        <v>0</v>
      </c>
      <c r="I355" s="40" t="s">
        <v>58</v>
      </c>
    </row>
    <row r="356" spans="1:9" ht="28.5">
      <c r="A356" s="40" t="s">
        <v>51</v>
      </c>
      <c r="B356" s="41" t="s">
        <v>292</v>
      </c>
      <c r="C356" s="42">
        <v>1500000</v>
      </c>
      <c r="D356" s="43"/>
      <c r="E356" s="66"/>
      <c r="F356" s="67">
        <f t="shared" si="15"/>
        <v>0</v>
      </c>
      <c r="G356" s="67">
        <f t="shared" si="16"/>
        <v>1500000</v>
      </c>
      <c r="H356" s="68">
        <f t="shared" si="17"/>
        <v>0</v>
      </c>
      <c r="I356" s="40" t="s">
        <v>58</v>
      </c>
    </row>
    <row r="357" spans="1:9" ht="28.5">
      <c r="A357" s="40" t="s">
        <v>51</v>
      </c>
      <c r="B357" s="41" t="s">
        <v>293</v>
      </c>
      <c r="C357" s="42">
        <v>200000</v>
      </c>
      <c r="D357" s="43"/>
      <c r="E357" s="66"/>
      <c r="F357" s="67">
        <f t="shared" si="15"/>
        <v>0</v>
      </c>
      <c r="G357" s="67">
        <f t="shared" si="16"/>
        <v>200000</v>
      </c>
      <c r="H357" s="68">
        <f t="shared" si="17"/>
        <v>0</v>
      </c>
      <c r="I357" s="40" t="s">
        <v>58</v>
      </c>
    </row>
    <row r="358" spans="1:9">
      <c r="A358" s="40" t="s">
        <v>51</v>
      </c>
      <c r="B358" s="41" t="s">
        <v>236</v>
      </c>
      <c r="C358" s="42">
        <v>8000000</v>
      </c>
      <c r="D358" s="43"/>
      <c r="E358" s="66"/>
      <c r="F358" s="67">
        <f t="shared" si="15"/>
        <v>0</v>
      </c>
      <c r="G358" s="67">
        <f t="shared" si="16"/>
        <v>8000000</v>
      </c>
      <c r="H358" s="68">
        <f t="shared" si="17"/>
        <v>0</v>
      </c>
      <c r="I358" s="40" t="s">
        <v>58</v>
      </c>
    </row>
    <row r="359" spans="1:9" ht="28.5">
      <c r="A359" s="40" t="s">
        <v>51</v>
      </c>
      <c r="B359" s="41" t="s">
        <v>237</v>
      </c>
      <c r="C359" s="42">
        <v>3000000</v>
      </c>
      <c r="D359" s="43"/>
      <c r="E359" s="66"/>
      <c r="F359" s="67">
        <f t="shared" si="15"/>
        <v>0</v>
      </c>
      <c r="G359" s="67">
        <f t="shared" si="16"/>
        <v>3000000</v>
      </c>
      <c r="H359" s="68">
        <f t="shared" si="17"/>
        <v>0</v>
      </c>
      <c r="I359" s="40" t="s">
        <v>58</v>
      </c>
    </row>
    <row r="360" spans="1:9">
      <c r="A360" s="40" t="s">
        <v>51</v>
      </c>
      <c r="B360" s="41" t="s">
        <v>247</v>
      </c>
      <c r="C360" s="42">
        <v>8000000</v>
      </c>
      <c r="D360" s="43"/>
      <c r="E360" s="66"/>
      <c r="F360" s="67">
        <f t="shared" si="15"/>
        <v>0</v>
      </c>
      <c r="G360" s="67">
        <f t="shared" si="16"/>
        <v>8000000</v>
      </c>
      <c r="H360" s="68">
        <f t="shared" si="17"/>
        <v>0</v>
      </c>
      <c r="I360" s="40" t="s">
        <v>58</v>
      </c>
    </row>
    <row r="361" spans="1:9" ht="28.5">
      <c r="A361" s="53" t="s">
        <v>198</v>
      </c>
      <c r="B361" s="54" t="s">
        <v>199</v>
      </c>
      <c r="C361" s="55">
        <v>12130000</v>
      </c>
      <c r="D361" s="56">
        <f>D362+D364+D366</f>
        <v>5600000</v>
      </c>
      <c r="E361" s="71"/>
      <c r="F361" s="67">
        <f t="shared" si="15"/>
        <v>5600000</v>
      </c>
      <c r="G361" s="67">
        <f t="shared" si="16"/>
        <v>6530000</v>
      </c>
      <c r="H361" s="68">
        <f t="shared" si="17"/>
        <v>46.166529266281948</v>
      </c>
      <c r="I361" s="40" t="s">
        <v>58</v>
      </c>
    </row>
    <row r="362" spans="1:9">
      <c r="A362" s="44" t="s">
        <v>61</v>
      </c>
      <c r="B362" s="45" t="s">
        <v>62</v>
      </c>
      <c r="C362" s="46">
        <v>250000</v>
      </c>
      <c r="D362" s="47">
        <f>SUM(D363)</f>
        <v>0</v>
      </c>
      <c r="E362" s="69"/>
      <c r="F362" s="67">
        <f t="shared" si="15"/>
        <v>0</v>
      </c>
      <c r="G362" s="67">
        <f t="shared" si="16"/>
        <v>250000</v>
      </c>
      <c r="H362" s="68">
        <f t="shared" si="17"/>
        <v>0</v>
      </c>
      <c r="I362" s="40" t="s">
        <v>58</v>
      </c>
    </row>
    <row r="363" spans="1:9">
      <c r="A363" s="40" t="s">
        <v>51</v>
      </c>
      <c r="B363" s="41" t="s">
        <v>297</v>
      </c>
      <c r="C363" s="42">
        <v>250000</v>
      </c>
      <c r="D363" s="43"/>
      <c r="E363" s="66"/>
      <c r="F363" s="67">
        <f t="shared" si="15"/>
        <v>0</v>
      </c>
      <c r="G363" s="67">
        <f t="shared" si="16"/>
        <v>250000</v>
      </c>
      <c r="H363" s="68">
        <f t="shared" si="17"/>
        <v>0</v>
      </c>
      <c r="I363" s="40" t="s">
        <v>58</v>
      </c>
    </row>
    <row r="364" spans="1:9">
      <c r="A364" s="44" t="s">
        <v>70</v>
      </c>
      <c r="B364" s="45" t="s">
        <v>71</v>
      </c>
      <c r="C364" s="46">
        <v>6600000</v>
      </c>
      <c r="D364" s="47">
        <f>SUM(D365)</f>
        <v>5600000</v>
      </c>
      <c r="E364" s="69"/>
      <c r="F364" s="67">
        <f t="shared" si="15"/>
        <v>5600000</v>
      </c>
      <c r="G364" s="67">
        <f t="shared" si="16"/>
        <v>1000000</v>
      </c>
      <c r="H364" s="68">
        <f t="shared" si="17"/>
        <v>84.848484848484844</v>
      </c>
      <c r="I364" s="40" t="s">
        <v>58</v>
      </c>
    </row>
    <row r="365" spans="1:9">
      <c r="A365" s="40" t="s">
        <v>51</v>
      </c>
      <c r="B365" s="41" t="s">
        <v>291</v>
      </c>
      <c r="C365" s="42">
        <v>6600000</v>
      </c>
      <c r="D365" s="43">
        <v>5600000</v>
      </c>
      <c r="E365" s="66"/>
      <c r="F365" s="67">
        <f t="shared" si="15"/>
        <v>5600000</v>
      </c>
      <c r="G365" s="67">
        <f t="shared" si="16"/>
        <v>1000000</v>
      </c>
      <c r="H365" s="68">
        <f t="shared" si="17"/>
        <v>84.848484848484844</v>
      </c>
      <c r="I365" s="40" t="s">
        <v>58</v>
      </c>
    </row>
    <row r="366" spans="1:9" ht="28.5">
      <c r="A366" s="44" t="s">
        <v>98</v>
      </c>
      <c r="B366" s="45" t="s">
        <v>99</v>
      </c>
      <c r="C366" s="46">
        <v>5280000</v>
      </c>
      <c r="D366" s="47">
        <f>SUM(D367)</f>
        <v>0</v>
      </c>
      <c r="E366" s="69"/>
      <c r="F366" s="67">
        <f t="shared" si="15"/>
        <v>0</v>
      </c>
      <c r="G366" s="67">
        <f t="shared" si="16"/>
        <v>5280000</v>
      </c>
      <c r="H366" s="68">
        <f t="shared" si="17"/>
        <v>0</v>
      </c>
      <c r="I366" s="40" t="s">
        <v>58</v>
      </c>
    </row>
    <row r="367" spans="1:9">
      <c r="A367" s="40" t="s">
        <v>51</v>
      </c>
      <c r="B367" s="41" t="s">
        <v>295</v>
      </c>
      <c r="C367" s="42">
        <v>5280000</v>
      </c>
      <c r="D367" s="43" t="s">
        <v>51</v>
      </c>
      <c r="E367" s="66"/>
      <c r="F367" s="67"/>
      <c r="G367" s="67">
        <f t="shared" si="16"/>
        <v>5280000</v>
      </c>
      <c r="H367" s="68">
        <f t="shared" si="17"/>
        <v>0</v>
      </c>
      <c r="I367" s="40" t="s">
        <v>58</v>
      </c>
    </row>
    <row r="368" spans="1:9" ht="28.5">
      <c r="A368" s="53" t="s">
        <v>200</v>
      </c>
      <c r="B368" s="54" t="s">
        <v>300</v>
      </c>
      <c r="C368" s="55">
        <v>13540000</v>
      </c>
      <c r="D368" s="56">
        <f>D369+D371+D374</f>
        <v>6996000</v>
      </c>
      <c r="E368" s="66"/>
      <c r="F368" s="67">
        <f t="shared" si="15"/>
        <v>6996000</v>
      </c>
      <c r="G368" s="67">
        <f t="shared" si="16"/>
        <v>6544000</v>
      </c>
      <c r="H368" s="68">
        <f t="shared" si="17"/>
        <v>51.669128508124075</v>
      </c>
      <c r="I368" s="40" t="s">
        <v>58</v>
      </c>
    </row>
    <row r="369" spans="1:9">
      <c r="A369" s="44" t="s">
        <v>61</v>
      </c>
      <c r="B369" s="45" t="s">
        <v>62</v>
      </c>
      <c r="C369" s="46">
        <v>1000000</v>
      </c>
      <c r="D369" s="47">
        <f>SUM(D370)</f>
        <v>0</v>
      </c>
      <c r="E369" s="69"/>
      <c r="F369" s="67">
        <f t="shared" si="15"/>
        <v>0</v>
      </c>
      <c r="G369" s="67">
        <f t="shared" si="16"/>
        <v>1000000</v>
      </c>
      <c r="H369" s="68">
        <f t="shared" si="17"/>
        <v>0</v>
      </c>
      <c r="I369" s="40" t="s">
        <v>58</v>
      </c>
    </row>
    <row r="370" spans="1:9">
      <c r="A370" s="40" t="s">
        <v>51</v>
      </c>
      <c r="B370" s="41" t="s">
        <v>297</v>
      </c>
      <c r="C370" s="42">
        <v>1000000</v>
      </c>
      <c r="D370" s="43" t="s">
        <v>51</v>
      </c>
      <c r="E370" s="66"/>
      <c r="F370" s="67"/>
      <c r="G370" s="67">
        <f t="shared" si="16"/>
        <v>1000000</v>
      </c>
      <c r="H370" s="68">
        <f t="shared" si="17"/>
        <v>0</v>
      </c>
      <c r="I370" s="40" t="s">
        <v>58</v>
      </c>
    </row>
    <row r="371" spans="1:9">
      <c r="A371" s="44" t="s">
        <v>70</v>
      </c>
      <c r="B371" s="45" t="s">
        <v>71</v>
      </c>
      <c r="C371" s="46">
        <v>7500000</v>
      </c>
      <c r="D371" s="47">
        <f>SUM(D372:D373)</f>
        <v>4700000</v>
      </c>
      <c r="E371" s="69"/>
      <c r="F371" s="67">
        <f t="shared" si="15"/>
        <v>4700000</v>
      </c>
      <c r="G371" s="67">
        <f t="shared" si="16"/>
        <v>2800000</v>
      </c>
      <c r="H371" s="68">
        <f t="shared" si="17"/>
        <v>62.666666666666671</v>
      </c>
      <c r="I371" s="40" t="s">
        <v>58</v>
      </c>
    </row>
    <row r="372" spans="1:9" ht="28.5">
      <c r="A372" s="40" t="s">
        <v>51</v>
      </c>
      <c r="B372" s="41" t="s">
        <v>290</v>
      </c>
      <c r="C372" s="42">
        <v>1200000</v>
      </c>
      <c r="D372" s="43" t="s">
        <v>51</v>
      </c>
      <c r="E372" s="66"/>
      <c r="F372" s="67"/>
      <c r="G372" s="67">
        <f t="shared" si="16"/>
        <v>1200000</v>
      </c>
      <c r="H372" s="68">
        <f t="shared" si="17"/>
        <v>0</v>
      </c>
      <c r="I372" s="40" t="s">
        <v>58</v>
      </c>
    </row>
    <row r="373" spans="1:9">
      <c r="A373" s="40" t="s">
        <v>51</v>
      </c>
      <c r="B373" s="41" t="s">
        <v>291</v>
      </c>
      <c r="C373" s="42">
        <v>6300000</v>
      </c>
      <c r="D373" s="43">
        <v>4700000</v>
      </c>
      <c r="E373" s="66"/>
      <c r="F373" s="67">
        <f t="shared" si="15"/>
        <v>4700000</v>
      </c>
      <c r="G373" s="67">
        <f t="shared" si="16"/>
        <v>1600000</v>
      </c>
      <c r="H373" s="68">
        <f t="shared" si="17"/>
        <v>74.603174603174608</v>
      </c>
      <c r="I373" s="40" t="s">
        <v>58</v>
      </c>
    </row>
    <row r="374" spans="1:9" ht="28.5">
      <c r="A374" s="44" t="s">
        <v>98</v>
      </c>
      <c r="B374" s="45" t="s">
        <v>99</v>
      </c>
      <c r="C374" s="46">
        <v>5040000</v>
      </c>
      <c r="D374" s="47">
        <f>SUM(D375)</f>
        <v>2296000</v>
      </c>
      <c r="E374" s="69"/>
      <c r="F374" s="67">
        <f t="shared" si="15"/>
        <v>2296000</v>
      </c>
      <c r="G374" s="67">
        <f t="shared" si="16"/>
        <v>2744000</v>
      </c>
      <c r="H374" s="68">
        <f t="shared" si="17"/>
        <v>45.555555555555557</v>
      </c>
      <c r="I374" s="40" t="s">
        <v>58</v>
      </c>
    </row>
    <row r="375" spans="1:9">
      <c r="A375" s="40" t="s">
        <v>51</v>
      </c>
      <c r="B375" s="41" t="s">
        <v>295</v>
      </c>
      <c r="C375" s="42">
        <v>5040000</v>
      </c>
      <c r="D375" s="43">
        <v>2296000</v>
      </c>
      <c r="E375" s="66"/>
      <c r="F375" s="67">
        <f t="shared" si="15"/>
        <v>2296000</v>
      </c>
      <c r="G375" s="67">
        <f t="shared" si="16"/>
        <v>2744000</v>
      </c>
      <c r="H375" s="68">
        <f t="shared" si="17"/>
        <v>45.555555555555557</v>
      </c>
      <c r="I375" s="40" t="s">
        <v>58</v>
      </c>
    </row>
    <row r="376" spans="1:9">
      <c r="A376" s="40" t="s">
        <v>301</v>
      </c>
      <c r="B376" s="41" t="s">
        <v>302</v>
      </c>
      <c r="C376" s="42">
        <v>465123000</v>
      </c>
      <c r="D376" s="43">
        <f>D377+D383+D390+D398+D404+D410+D417+D424+D432+D438+D444+D451</f>
        <v>34068000</v>
      </c>
      <c r="E376" s="66"/>
      <c r="F376" s="67">
        <f t="shared" si="15"/>
        <v>34068000</v>
      </c>
      <c r="G376" s="67">
        <f t="shared" si="16"/>
        <v>431055000</v>
      </c>
      <c r="H376" s="68">
        <f t="shared" si="17"/>
        <v>7.3245141607703763</v>
      </c>
      <c r="I376" s="40" t="s">
        <v>58</v>
      </c>
    </row>
    <row r="377" spans="1:9">
      <c r="A377" s="40" t="s">
        <v>130</v>
      </c>
      <c r="B377" s="41" t="s">
        <v>131</v>
      </c>
      <c r="C377" s="42">
        <v>8313000</v>
      </c>
      <c r="D377" s="43">
        <f>D378+D380</f>
        <v>1583000</v>
      </c>
      <c r="E377" s="66"/>
      <c r="F377" s="67">
        <f t="shared" si="15"/>
        <v>1583000</v>
      </c>
      <c r="G377" s="67">
        <f t="shared" si="16"/>
        <v>6730000</v>
      </c>
      <c r="H377" s="68">
        <f t="shared" si="17"/>
        <v>19.042463611211353</v>
      </c>
      <c r="I377" s="40" t="s">
        <v>58</v>
      </c>
    </row>
    <row r="378" spans="1:9">
      <c r="A378" s="44" t="s">
        <v>61</v>
      </c>
      <c r="B378" s="45" t="s">
        <v>62</v>
      </c>
      <c r="C378" s="46">
        <v>1353000</v>
      </c>
      <c r="D378" s="47">
        <f>SUM(D379)</f>
        <v>1353000</v>
      </c>
      <c r="E378" s="69"/>
      <c r="F378" s="67">
        <f t="shared" si="15"/>
        <v>1353000</v>
      </c>
      <c r="G378" s="67">
        <f t="shared" si="16"/>
        <v>0</v>
      </c>
      <c r="H378" s="68">
        <f t="shared" si="17"/>
        <v>100</v>
      </c>
      <c r="I378" s="40" t="s">
        <v>58</v>
      </c>
    </row>
    <row r="379" spans="1:9">
      <c r="A379" s="40" t="s">
        <v>51</v>
      </c>
      <c r="B379" s="41" t="s">
        <v>303</v>
      </c>
      <c r="C379" s="42">
        <v>1353000</v>
      </c>
      <c r="D379" s="43">
        <v>1353000</v>
      </c>
      <c r="E379" s="66"/>
      <c r="F379" s="67">
        <f t="shared" si="15"/>
        <v>1353000</v>
      </c>
      <c r="G379" s="67">
        <f t="shared" si="16"/>
        <v>0</v>
      </c>
      <c r="H379" s="68">
        <f t="shared" si="17"/>
        <v>100</v>
      </c>
      <c r="I379" s="40" t="s">
        <v>58</v>
      </c>
    </row>
    <row r="380" spans="1:9">
      <c r="A380" s="44" t="s">
        <v>70</v>
      </c>
      <c r="B380" s="45" t="s">
        <v>71</v>
      </c>
      <c r="C380" s="46">
        <v>6960000</v>
      </c>
      <c r="D380" s="47">
        <f>SUM(D381:D382)</f>
        <v>230000</v>
      </c>
      <c r="E380" s="69"/>
      <c r="F380" s="67">
        <f t="shared" si="15"/>
        <v>230000</v>
      </c>
      <c r="G380" s="67">
        <f t="shared" si="16"/>
        <v>6730000</v>
      </c>
      <c r="H380" s="68">
        <f t="shared" si="17"/>
        <v>3.3045977011494254</v>
      </c>
      <c r="I380" s="40" t="s">
        <v>58</v>
      </c>
    </row>
    <row r="381" spans="1:9" ht="28.5">
      <c r="A381" s="40" t="s">
        <v>51</v>
      </c>
      <c r="B381" s="41" t="s">
        <v>304</v>
      </c>
      <c r="C381" s="42">
        <v>6040000</v>
      </c>
      <c r="D381" s="43">
        <v>0</v>
      </c>
      <c r="E381" s="66"/>
      <c r="F381" s="67">
        <f t="shared" si="15"/>
        <v>0</v>
      </c>
      <c r="G381" s="67">
        <f t="shared" si="16"/>
        <v>6040000</v>
      </c>
      <c r="H381" s="68">
        <f t="shared" si="17"/>
        <v>0</v>
      </c>
      <c r="I381" s="40" t="s">
        <v>58</v>
      </c>
    </row>
    <row r="382" spans="1:9" ht="28.5">
      <c r="A382" s="40" t="s">
        <v>51</v>
      </c>
      <c r="B382" s="41" t="s">
        <v>305</v>
      </c>
      <c r="C382" s="42">
        <v>920000</v>
      </c>
      <c r="D382" s="43">
        <v>230000</v>
      </c>
      <c r="E382" s="66"/>
      <c r="F382" s="67">
        <f t="shared" si="15"/>
        <v>230000</v>
      </c>
      <c r="G382" s="67">
        <f t="shared" si="16"/>
        <v>690000</v>
      </c>
      <c r="H382" s="68">
        <f t="shared" si="17"/>
        <v>25</v>
      </c>
      <c r="I382" s="40" t="s">
        <v>58</v>
      </c>
    </row>
    <row r="383" spans="1:9">
      <c r="A383" s="40" t="s">
        <v>138</v>
      </c>
      <c r="B383" s="41" t="s">
        <v>139</v>
      </c>
      <c r="C383" s="42">
        <v>10970000</v>
      </c>
      <c r="D383" s="43">
        <f>D384+D387</f>
        <v>750000</v>
      </c>
      <c r="E383" s="66"/>
      <c r="F383" s="67">
        <f t="shared" si="15"/>
        <v>750000</v>
      </c>
      <c r="G383" s="67">
        <f t="shared" si="16"/>
        <v>10220000</v>
      </c>
      <c r="H383" s="68">
        <f t="shared" si="17"/>
        <v>6.8368277119416589</v>
      </c>
      <c r="I383" s="40" t="s">
        <v>58</v>
      </c>
    </row>
    <row r="384" spans="1:9">
      <c r="A384" s="44" t="s">
        <v>61</v>
      </c>
      <c r="B384" s="45" t="s">
        <v>62</v>
      </c>
      <c r="C384" s="46">
        <v>3210000</v>
      </c>
      <c r="D384" s="47">
        <f>SUM(D385:D386)</f>
        <v>0</v>
      </c>
      <c r="E384" s="69"/>
      <c r="F384" s="67">
        <f t="shared" si="15"/>
        <v>0</v>
      </c>
      <c r="G384" s="67">
        <f t="shared" si="16"/>
        <v>3210000</v>
      </c>
      <c r="H384" s="68">
        <f t="shared" si="17"/>
        <v>0</v>
      </c>
      <c r="I384" s="40" t="s">
        <v>58</v>
      </c>
    </row>
    <row r="385" spans="1:9">
      <c r="A385" s="40" t="s">
        <v>51</v>
      </c>
      <c r="B385" s="41" t="s">
        <v>306</v>
      </c>
      <c r="C385" s="42">
        <v>1650000</v>
      </c>
      <c r="D385" s="43">
        <v>0</v>
      </c>
      <c r="E385" s="66"/>
      <c r="F385" s="67">
        <f t="shared" si="15"/>
        <v>0</v>
      </c>
      <c r="G385" s="67">
        <f t="shared" si="16"/>
        <v>1650000</v>
      </c>
      <c r="H385" s="68">
        <f t="shared" si="17"/>
        <v>0</v>
      </c>
      <c r="I385" s="40" t="s">
        <v>58</v>
      </c>
    </row>
    <row r="386" spans="1:9">
      <c r="A386" s="40" t="s">
        <v>51</v>
      </c>
      <c r="B386" s="41" t="s">
        <v>307</v>
      </c>
      <c r="C386" s="42">
        <v>1560000</v>
      </c>
      <c r="D386" s="43">
        <v>0</v>
      </c>
      <c r="E386" s="66"/>
      <c r="F386" s="67">
        <f t="shared" si="15"/>
        <v>0</v>
      </c>
      <c r="G386" s="67">
        <f t="shared" si="16"/>
        <v>1560000</v>
      </c>
      <c r="H386" s="68">
        <f t="shared" si="17"/>
        <v>0</v>
      </c>
      <c r="I386" s="40" t="s">
        <v>58</v>
      </c>
    </row>
    <row r="387" spans="1:9">
      <c r="A387" s="44" t="s">
        <v>70</v>
      </c>
      <c r="B387" s="45" t="s">
        <v>71</v>
      </c>
      <c r="C387" s="46">
        <v>7760000</v>
      </c>
      <c r="D387" s="47">
        <f>SUM(D388:D389)</f>
        <v>750000</v>
      </c>
      <c r="E387" s="69"/>
      <c r="F387" s="67">
        <f t="shared" si="15"/>
        <v>750000</v>
      </c>
      <c r="G387" s="67">
        <f t="shared" si="16"/>
        <v>7010000</v>
      </c>
      <c r="H387" s="68">
        <f t="shared" si="17"/>
        <v>9.6649484536082486</v>
      </c>
      <c r="I387" s="40" t="s">
        <v>58</v>
      </c>
    </row>
    <row r="388" spans="1:9">
      <c r="A388" s="40" t="s">
        <v>51</v>
      </c>
      <c r="B388" s="41" t="s">
        <v>308</v>
      </c>
      <c r="C388" s="42">
        <v>5000000</v>
      </c>
      <c r="D388" s="43">
        <v>550000</v>
      </c>
      <c r="E388" s="66"/>
      <c r="F388" s="67">
        <f t="shared" si="15"/>
        <v>550000</v>
      </c>
      <c r="G388" s="67">
        <f t="shared" si="16"/>
        <v>4450000</v>
      </c>
      <c r="H388" s="68">
        <f t="shared" si="17"/>
        <v>11</v>
      </c>
      <c r="I388" s="40" t="s">
        <v>58</v>
      </c>
    </row>
    <row r="389" spans="1:9">
      <c r="A389" s="40" t="s">
        <v>51</v>
      </c>
      <c r="B389" s="41" t="s">
        <v>309</v>
      </c>
      <c r="C389" s="42">
        <v>2760000</v>
      </c>
      <c r="D389" s="43">
        <v>200000</v>
      </c>
      <c r="E389" s="66"/>
      <c r="F389" s="67">
        <f t="shared" si="15"/>
        <v>200000</v>
      </c>
      <c r="G389" s="67">
        <f t="shared" si="16"/>
        <v>2560000</v>
      </c>
      <c r="H389" s="68">
        <f t="shared" si="17"/>
        <v>7.2463768115942031</v>
      </c>
      <c r="I389" s="40" t="s">
        <v>58</v>
      </c>
    </row>
    <row r="390" spans="1:9">
      <c r="A390" s="40" t="s">
        <v>147</v>
      </c>
      <c r="B390" s="41" t="s">
        <v>310</v>
      </c>
      <c r="C390" s="42">
        <v>10460000</v>
      </c>
      <c r="D390" s="43">
        <f>D391+D394</f>
        <v>2115000</v>
      </c>
      <c r="E390" s="66"/>
      <c r="F390" s="67">
        <f t="shared" si="15"/>
        <v>2115000</v>
      </c>
      <c r="G390" s="67">
        <f t="shared" si="16"/>
        <v>8345000</v>
      </c>
      <c r="H390" s="68">
        <f t="shared" si="17"/>
        <v>20.219885277246654</v>
      </c>
      <c r="I390" s="40" t="s">
        <v>58</v>
      </c>
    </row>
    <row r="391" spans="1:9">
      <c r="A391" s="44" t="s">
        <v>61</v>
      </c>
      <c r="B391" s="45" t="s">
        <v>62</v>
      </c>
      <c r="C391" s="46">
        <v>2460000</v>
      </c>
      <c r="D391" s="47">
        <f>SUM(D392:D393)</f>
        <v>1140000</v>
      </c>
      <c r="E391" s="69"/>
      <c r="F391" s="67">
        <f t="shared" si="15"/>
        <v>1140000</v>
      </c>
      <c r="G391" s="67">
        <f t="shared" si="16"/>
        <v>1320000</v>
      </c>
      <c r="H391" s="68">
        <f t="shared" si="17"/>
        <v>46.341463414634148</v>
      </c>
      <c r="I391" s="40" t="s">
        <v>58</v>
      </c>
    </row>
    <row r="392" spans="1:9">
      <c r="A392" s="40" t="s">
        <v>51</v>
      </c>
      <c r="B392" s="41" t="s">
        <v>311</v>
      </c>
      <c r="C392" s="42">
        <v>1230000</v>
      </c>
      <c r="D392" s="43">
        <v>1140000</v>
      </c>
      <c r="E392" s="66"/>
      <c r="F392" s="67">
        <f t="shared" si="15"/>
        <v>1140000</v>
      </c>
      <c r="G392" s="67">
        <f t="shared" si="16"/>
        <v>90000</v>
      </c>
      <c r="H392" s="68">
        <f t="shared" si="17"/>
        <v>92.682926829268297</v>
      </c>
      <c r="I392" s="40" t="s">
        <v>58</v>
      </c>
    </row>
    <row r="393" spans="1:9">
      <c r="A393" s="40" t="s">
        <v>51</v>
      </c>
      <c r="B393" s="41" t="s">
        <v>312</v>
      </c>
      <c r="C393" s="42">
        <v>1230000</v>
      </c>
      <c r="D393" s="43" t="s">
        <v>51</v>
      </c>
      <c r="E393" s="66"/>
      <c r="F393" s="67"/>
      <c r="G393" s="67">
        <f t="shared" si="16"/>
        <v>1230000</v>
      </c>
      <c r="H393" s="68">
        <f t="shared" si="17"/>
        <v>0</v>
      </c>
      <c r="I393" s="40" t="s">
        <v>58</v>
      </c>
    </row>
    <row r="394" spans="1:9">
      <c r="A394" s="44" t="s">
        <v>70</v>
      </c>
      <c r="B394" s="45" t="s">
        <v>71</v>
      </c>
      <c r="C394" s="46">
        <v>8000000</v>
      </c>
      <c r="D394" s="47">
        <f>SUM(D395:D397)</f>
        <v>975000</v>
      </c>
      <c r="E394" s="69"/>
      <c r="F394" s="67">
        <f t="shared" si="15"/>
        <v>975000</v>
      </c>
      <c r="G394" s="67">
        <f t="shared" si="16"/>
        <v>7025000</v>
      </c>
      <c r="H394" s="68">
        <f t="shared" si="17"/>
        <v>12.1875</v>
      </c>
      <c r="I394" s="40" t="s">
        <v>58</v>
      </c>
    </row>
    <row r="395" spans="1:9">
      <c r="A395" s="40" t="s">
        <v>51</v>
      </c>
      <c r="B395" s="41" t="s">
        <v>308</v>
      </c>
      <c r="C395" s="42">
        <v>3000000</v>
      </c>
      <c r="D395" s="43">
        <v>750000</v>
      </c>
      <c r="E395" s="66"/>
      <c r="F395" s="67">
        <f t="shared" si="15"/>
        <v>750000</v>
      </c>
      <c r="G395" s="67">
        <f t="shared" si="16"/>
        <v>2250000</v>
      </c>
      <c r="H395" s="68">
        <f t="shared" si="17"/>
        <v>25</v>
      </c>
      <c r="I395" s="40" t="s">
        <v>58</v>
      </c>
    </row>
    <row r="396" spans="1:9">
      <c r="A396" s="40" t="s">
        <v>51</v>
      </c>
      <c r="B396" s="41" t="s">
        <v>313</v>
      </c>
      <c r="C396" s="42">
        <v>900000</v>
      </c>
      <c r="D396" s="43">
        <v>225000</v>
      </c>
      <c r="E396" s="66"/>
      <c r="F396" s="67">
        <f t="shared" ref="F396:F456" si="18">E396+D396</f>
        <v>225000</v>
      </c>
      <c r="G396" s="67">
        <f t="shared" si="16"/>
        <v>675000</v>
      </c>
      <c r="H396" s="68">
        <f t="shared" si="17"/>
        <v>25</v>
      </c>
      <c r="I396" s="40" t="s">
        <v>58</v>
      </c>
    </row>
    <row r="397" spans="1:9">
      <c r="A397" s="40" t="s">
        <v>51</v>
      </c>
      <c r="B397" s="41" t="s">
        <v>314</v>
      </c>
      <c r="C397" s="42">
        <v>4100000</v>
      </c>
      <c r="D397" s="43">
        <v>0</v>
      </c>
      <c r="E397" s="66"/>
      <c r="F397" s="67">
        <f t="shared" si="18"/>
        <v>0</v>
      </c>
      <c r="G397" s="67">
        <f t="shared" ref="G397:G457" si="19">C397-F397</f>
        <v>4100000</v>
      </c>
      <c r="H397" s="68">
        <f t="shared" ref="H397:H457" si="20">F397/C397*100</f>
        <v>0</v>
      </c>
      <c r="I397" s="40" t="s">
        <v>58</v>
      </c>
    </row>
    <row r="398" spans="1:9">
      <c r="A398" s="40" t="s">
        <v>152</v>
      </c>
      <c r="B398" s="41" t="s">
        <v>153</v>
      </c>
      <c r="C398" s="42">
        <v>3720000</v>
      </c>
      <c r="D398" s="43">
        <f>D399+D401</f>
        <v>0</v>
      </c>
      <c r="E398" s="66"/>
      <c r="F398" s="67">
        <f t="shared" si="18"/>
        <v>0</v>
      </c>
      <c r="G398" s="67">
        <f t="shared" si="19"/>
        <v>3720000</v>
      </c>
      <c r="H398" s="68">
        <f t="shared" si="20"/>
        <v>0</v>
      </c>
      <c r="I398" s="40" t="s">
        <v>58</v>
      </c>
    </row>
    <row r="399" spans="1:9">
      <c r="A399" s="44" t="s">
        <v>61</v>
      </c>
      <c r="B399" s="45" t="s">
        <v>62</v>
      </c>
      <c r="C399" s="46">
        <v>1470000</v>
      </c>
      <c r="D399" s="47">
        <f>SUM(D400)</f>
        <v>0</v>
      </c>
      <c r="E399" s="69"/>
      <c r="F399" s="67">
        <f t="shared" si="18"/>
        <v>0</v>
      </c>
      <c r="G399" s="67">
        <f t="shared" si="19"/>
        <v>1470000</v>
      </c>
      <c r="H399" s="68">
        <f t="shared" si="20"/>
        <v>0</v>
      </c>
      <c r="I399" s="40" t="s">
        <v>58</v>
      </c>
    </row>
    <row r="400" spans="1:9">
      <c r="A400" s="40" t="s">
        <v>51</v>
      </c>
      <c r="B400" s="41" t="s">
        <v>315</v>
      </c>
      <c r="C400" s="42">
        <v>1470000</v>
      </c>
      <c r="D400" s="43">
        <v>0</v>
      </c>
      <c r="E400" s="66"/>
      <c r="F400" s="67">
        <f t="shared" si="18"/>
        <v>0</v>
      </c>
      <c r="G400" s="67">
        <f t="shared" si="19"/>
        <v>1470000</v>
      </c>
      <c r="H400" s="68">
        <f t="shared" si="20"/>
        <v>0</v>
      </c>
      <c r="I400" s="40" t="s">
        <v>58</v>
      </c>
    </row>
    <row r="401" spans="1:9">
      <c r="A401" s="44" t="s">
        <v>70</v>
      </c>
      <c r="B401" s="45" t="s">
        <v>71</v>
      </c>
      <c r="C401" s="46">
        <v>2250000</v>
      </c>
      <c r="D401" s="47">
        <f>SUM(D402:D403)</f>
        <v>0</v>
      </c>
      <c r="E401" s="69"/>
      <c r="F401" s="67">
        <f t="shared" si="18"/>
        <v>0</v>
      </c>
      <c r="G401" s="67">
        <f t="shared" si="19"/>
        <v>2250000</v>
      </c>
      <c r="H401" s="68">
        <f t="shared" si="20"/>
        <v>0</v>
      </c>
      <c r="I401" s="40" t="s">
        <v>58</v>
      </c>
    </row>
    <row r="402" spans="1:9">
      <c r="A402" s="40" t="s">
        <v>51</v>
      </c>
      <c r="B402" s="41" t="s">
        <v>308</v>
      </c>
      <c r="C402" s="42">
        <v>1800000</v>
      </c>
      <c r="D402" s="43">
        <v>0</v>
      </c>
      <c r="E402" s="66"/>
      <c r="F402" s="67">
        <f t="shared" si="18"/>
        <v>0</v>
      </c>
      <c r="G402" s="67">
        <f t="shared" si="19"/>
        <v>1800000</v>
      </c>
      <c r="H402" s="68">
        <f t="shared" si="20"/>
        <v>0</v>
      </c>
      <c r="I402" s="40" t="s">
        <v>58</v>
      </c>
    </row>
    <row r="403" spans="1:9">
      <c r="A403" s="40" t="s">
        <v>51</v>
      </c>
      <c r="B403" s="41" t="s">
        <v>313</v>
      </c>
      <c r="C403" s="42">
        <v>450000</v>
      </c>
      <c r="D403" s="43">
        <v>0</v>
      </c>
      <c r="E403" s="66"/>
      <c r="F403" s="67">
        <f t="shared" si="18"/>
        <v>0</v>
      </c>
      <c r="G403" s="67">
        <f t="shared" si="19"/>
        <v>450000</v>
      </c>
      <c r="H403" s="68">
        <f t="shared" si="20"/>
        <v>0</v>
      </c>
      <c r="I403" s="40" t="s">
        <v>58</v>
      </c>
    </row>
    <row r="404" spans="1:9">
      <c r="A404" s="40" t="s">
        <v>158</v>
      </c>
      <c r="B404" s="41" t="s">
        <v>159</v>
      </c>
      <c r="C404" s="42">
        <v>4990000</v>
      </c>
      <c r="D404" s="43">
        <f>D405+D407</f>
        <v>2000000</v>
      </c>
      <c r="E404" s="66"/>
      <c r="F404" s="67">
        <f t="shared" si="18"/>
        <v>2000000</v>
      </c>
      <c r="G404" s="67">
        <f t="shared" si="19"/>
        <v>2990000</v>
      </c>
      <c r="H404" s="68">
        <f t="shared" si="20"/>
        <v>40.080160320641284</v>
      </c>
      <c r="I404" s="40" t="s">
        <v>58</v>
      </c>
    </row>
    <row r="405" spans="1:9">
      <c r="A405" s="44" t="s">
        <v>61</v>
      </c>
      <c r="B405" s="45" t="s">
        <v>62</v>
      </c>
      <c r="C405" s="46">
        <v>1950000</v>
      </c>
      <c r="D405" s="47">
        <f>SUM(D406)</f>
        <v>0</v>
      </c>
      <c r="E405" s="69"/>
      <c r="F405" s="67">
        <f t="shared" si="18"/>
        <v>0</v>
      </c>
      <c r="G405" s="67">
        <f t="shared" si="19"/>
        <v>1950000</v>
      </c>
      <c r="H405" s="68">
        <f t="shared" si="20"/>
        <v>0</v>
      </c>
      <c r="I405" s="40" t="s">
        <v>58</v>
      </c>
    </row>
    <row r="406" spans="1:9">
      <c r="A406" s="40" t="s">
        <v>51</v>
      </c>
      <c r="B406" s="41" t="s">
        <v>316</v>
      </c>
      <c r="C406" s="42">
        <v>1950000</v>
      </c>
      <c r="D406" s="43">
        <v>0</v>
      </c>
      <c r="E406" s="66"/>
      <c r="F406" s="67">
        <f t="shared" si="18"/>
        <v>0</v>
      </c>
      <c r="G406" s="67">
        <f t="shared" si="19"/>
        <v>1950000</v>
      </c>
      <c r="H406" s="68">
        <f t="shared" si="20"/>
        <v>0</v>
      </c>
      <c r="I406" s="40" t="s">
        <v>58</v>
      </c>
    </row>
    <row r="407" spans="1:9">
      <c r="A407" s="44" t="s">
        <v>70</v>
      </c>
      <c r="B407" s="45" t="s">
        <v>71</v>
      </c>
      <c r="C407" s="46">
        <v>3040000</v>
      </c>
      <c r="D407" s="47">
        <f>SUM(D408:D409)</f>
        <v>2000000</v>
      </c>
      <c r="E407" s="69"/>
      <c r="F407" s="67">
        <f t="shared" si="18"/>
        <v>2000000</v>
      </c>
      <c r="G407" s="67">
        <f t="shared" si="19"/>
        <v>1040000</v>
      </c>
      <c r="H407" s="68">
        <f t="shared" si="20"/>
        <v>65.789473684210535</v>
      </c>
      <c r="I407" s="40" t="s">
        <v>58</v>
      </c>
    </row>
    <row r="408" spans="1:9">
      <c r="A408" s="40" t="s">
        <v>51</v>
      </c>
      <c r="B408" s="41" t="s">
        <v>308</v>
      </c>
      <c r="C408" s="42">
        <v>1200000</v>
      </c>
      <c r="D408" s="43">
        <v>1080000</v>
      </c>
      <c r="E408" s="66"/>
      <c r="F408" s="67">
        <f t="shared" si="18"/>
        <v>1080000</v>
      </c>
      <c r="G408" s="67">
        <f t="shared" si="19"/>
        <v>120000</v>
      </c>
      <c r="H408" s="68">
        <f t="shared" si="20"/>
        <v>90</v>
      </c>
      <c r="I408" s="40" t="s">
        <v>58</v>
      </c>
    </row>
    <row r="409" spans="1:9" ht="28.5">
      <c r="A409" s="40" t="s">
        <v>51</v>
      </c>
      <c r="B409" s="41" t="s">
        <v>317</v>
      </c>
      <c r="C409" s="42">
        <v>1840000</v>
      </c>
      <c r="D409" s="43">
        <v>920000</v>
      </c>
      <c r="E409" s="66"/>
      <c r="F409" s="67">
        <f t="shared" si="18"/>
        <v>920000</v>
      </c>
      <c r="G409" s="67">
        <f t="shared" si="19"/>
        <v>920000</v>
      </c>
      <c r="H409" s="68">
        <f t="shared" si="20"/>
        <v>50</v>
      </c>
      <c r="I409" s="40" t="s">
        <v>58</v>
      </c>
    </row>
    <row r="410" spans="1:9">
      <c r="A410" s="40" t="s">
        <v>165</v>
      </c>
      <c r="B410" s="41" t="s">
        <v>166</v>
      </c>
      <c r="C410" s="42">
        <v>12180000</v>
      </c>
      <c r="D410" s="43">
        <f>D411+D414</f>
        <v>4060000</v>
      </c>
      <c r="E410" s="66"/>
      <c r="F410" s="67">
        <f t="shared" si="18"/>
        <v>4060000</v>
      </c>
      <c r="G410" s="67">
        <f t="shared" si="19"/>
        <v>8120000</v>
      </c>
      <c r="H410" s="68">
        <f t="shared" si="20"/>
        <v>33.333333333333329</v>
      </c>
      <c r="I410" s="40" t="s">
        <v>58</v>
      </c>
    </row>
    <row r="411" spans="1:9">
      <c r="A411" s="44" t="s">
        <v>61</v>
      </c>
      <c r="B411" s="45" t="s">
        <v>62</v>
      </c>
      <c r="C411" s="46">
        <v>3780000</v>
      </c>
      <c r="D411" s="47">
        <f>SUM(D412:D413)</f>
        <v>0</v>
      </c>
      <c r="E411" s="69"/>
      <c r="F411" s="67">
        <f t="shared" si="18"/>
        <v>0</v>
      </c>
      <c r="G411" s="67">
        <f t="shared" si="19"/>
        <v>3780000</v>
      </c>
      <c r="H411" s="68">
        <f t="shared" si="20"/>
        <v>0</v>
      </c>
      <c r="I411" s="40" t="s">
        <v>58</v>
      </c>
    </row>
    <row r="412" spans="1:9">
      <c r="A412" s="40" t="s">
        <v>51</v>
      </c>
      <c r="B412" s="41" t="s">
        <v>303</v>
      </c>
      <c r="C412" s="42">
        <v>2070000</v>
      </c>
      <c r="D412" s="43" t="s">
        <v>51</v>
      </c>
      <c r="E412" s="66"/>
      <c r="F412" s="67"/>
      <c r="G412" s="67">
        <f t="shared" si="19"/>
        <v>2070000</v>
      </c>
      <c r="H412" s="68">
        <f t="shared" si="20"/>
        <v>0</v>
      </c>
      <c r="I412" s="40" t="s">
        <v>58</v>
      </c>
    </row>
    <row r="413" spans="1:9">
      <c r="A413" s="40" t="s">
        <v>51</v>
      </c>
      <c r="B413" s="41" t="s">
        <v>318</v>
      </c>
      <c r="C413" s="42">
        <v>1710000</v>
      </c>
      <c r="D413" s="43" t="s">
        <v>51</v>
      </c>
      <c r="E413" s="66"/>
      <c r="F413" s="67"/>
      <c r="G413" s="67">
        <f t="shared" si="19"/>
        <v>1710000</v>
      </c>
      <c r="H413" s="68">
        <f t="shared" si="20"/>
        <v>0</v>
      </c>
      <c r="I413" s="40" t="s">
        <v>58</v>
      </c>
    </row>
    <row r="414" spans="1:9">
      <c r="A414" s="44" t="s">
        <v>70</v>
      </c>
      <c r="B414" s="45" t="s">
        <v>71</v>
      </c>
      <c r="C414" s="46">
        <v>8400000</v>
      </c>
      <c r="D414" s="47">
        <f>SUM(D415:D416)</f>
        <v>4060000</v>
      </c>
      <c r="E414" s="69"/>
      <c r="F414" s="67">
        <f t="shared" si="18"/>
        <v>4060000</v>
      </c>
      <c r="G414" s="67">
        <f t="shared" si="19"/>
        <v>4340000</v>
      </c>
      <c r="H414" s="68">
        <f t="shared" si="20"/>
        <v>48.333333333333336</v>
      </c>
      <c r="I414" s="40" t="s">
        <v>58</v>
      </c>
    </row>
    <row r="415" spans="1:9">
      <c r="A415" s="40" t="s">
        <v>51</v>
      </c>
      <c r="B415" s="41" t="s">
        <v>308</v>
      </c>
      <c r="C415" s="42">
        <v>5640000</v>
      </c>
      <c r="D415" s="43">
        <v>2680000</v>
      </c>
      <c r="E415" s="66"/>
      <c r="F415" s="67">
        <f t="shared" si="18"/>
        <v>2680000</v>
      </c>
      <c r="G415" s="67">
        <f t="shared" si="19"/>
        <v>2960000</v>
      </c>
      <c r="H415" s="68">
        <f t="shared" si="20"/>
        <v>47.5177304964539</v>
      </c>
      <c r="I415" s="40" t="s">
        <v>58</v>
      </c>
    </row>
    <row r="416" spans="1:9">
      <c r="A416" s="40" t="s">
        <v>51</v>
      </c>
      <c r="B416" s="41" t="s">
        <v>313</v>
      </c>
      <c r="C416" s="42">
        <v>2760000</v>
      </c>
      <c r="D416" s="43">
        <v>1380000</v>
      </c>
      <c r="E416" s="66"/>
      <c r="F416" s="67">
        <f t="shared" si="18"/>
        <v>1380000</v>
      </c>
      <c r="G416" s="67">
        <f t="shared" si="19"/>
        <v>1380000</v>
      </c>
      <c r="H416" s="68">
        <f t="shared" si="20"/>
        <v>50</v>
      </c>
      <c r="I416" s="40" t="s">
        <v>58</v>
      </c>
    </row>
    <row r="417" spans="1:9">
      <c r="A417" s="40" t="s">
        <v>172</v>
      </c>
      <c r="B417" s="41" t="s">
        <v>319</v>
      </c>
      <c r="C417" s="42">
        <v>9300000</v>
      </c>
      <c r="D417" s="43">
        <f>D418+D421</f>
        <v>4885000</v>
      </c>
      <c r="E417" s="66"/>
      <c r="F417" s="67">
        <f t="shared" si="18"/>
        <v>4885000</v>
      </c>
      <c r="G417" s="67">
        <f t="shared" si="19"/>
        <v>4415000</v>
      </c>
      <c r="H417" s="68">
        <f t="shared" si="20"/>
        <v>52.526881720430104</v>
      </c>
      <c r="I417" s="40" t="s">
        <v>58</v>
      </c>
    </row>
    <row r="418" spans="1:9">
      <c r="A418" s="44" t="s">
        <v>61</v>
      </c>
      <c r="B418" s="45" t="s">
        <v>62</v>
      </c>
      <c r="C418" s="46">
        <v>3300000</v>
      </c>
      <c r="D418" s="47">
        <f>SUM(D419:D420)</f>
        <v>3270000</v>
      </c>
      <c r="E418" s="69"/>
      <c r="F418" s="67">
        <f t="shared" si="18"/>
        <v>3270000</v>
      </c>
      <c r="G418" s="67">
        <f t="shared" si="19"/>
        <v>30000</v>
      </c>
      <c r="H418" s="68">
        <f t="shared" si="20"/>
        <v>99.090909090909093</v>
      </c>
      <c r="I418" s="40" t="s">
        <v>58</v>
      </c>
    </row>
    <row r="419" spans="1:9" ht="28.5">
      <c r="A419" s="40" t="s">
        <v>51</v>
      </c>
      <c r="B419" s="41" t="s">
        <v>320</v>
      </c>
      <c r="C419" s="42">
        <v>1650000</v>
      </c>
      <c r="D419" s="43">
        <v>1620000</v>
      </c>
      <c r="E419" s="66"/>
      <c r="F419" s="67">
        <f t="shared" si="18"/>
        <v>1620000</v>
      </c>
      <c r="G419" s="67">
        <f t="shared" si="19"/>
        <v>30000</v>
      </c>
      <c r="H419" s="68">
        <f t="shared" si="20"/>
        <v>98.181818181818187</v>
      </c>
      <c r="I419" s="40" t="s">
        <v>58</v>
      </c>
    </row>
    <row r="420" spans="1:9" ht="28.5">
      <c r="A420" s="40" t="s">
        <v>51</v>
      </c>
      <c r="B420" s="41" t="s">
        <v>321</v>
      </c>
      <c r="C420" s="42">
        <v>1650000</v>
      </c>
      <c r="D420" s="43">
        <v>1650000</v>
      </c>
      <c r="E420" s="66"/>
      <c r="F420" s="67">
        <f t="shared" si="18"/>
        <v>1650000</v>
      </c>
      <c r="G420" s="67">
        <f t="shared" si="19"/>
        <v>0</v>
      </c>
      <c r="H420" s="68">
        <f t="shared" si="20"/>
        <v>100</v>
      </c>
      <c r="I420" s="40" t="s">
        <v>58</v>
      </c>
    </row>
    <row r="421" spans="1:9">
      <c r="A421" s="44" t="s">
        <v>70</v>
      </c>
      <c r="B421" s="45" t="s">
        <v>71</v>
      </c>
      <c r="C421" s="46">
        <v>6000000</v>
      </c>
      <c r="D421" s="47">
        <f>SUM(D422:D423)</f>
        <v>1615000</v>
      </c>
      <c r="E421" s="69"/>
      <c r="F421" s="67">
        <f t="shared" si="18"/>
        <v>1615000</v>
      </c>
      <c r="G421" s="67">
        <f t="shared" si="19"/>
        <v>4385000</v>
      </c>
      <c r="H421" s="68">
        <f t="shared" si="20"/>
        <v>26.916666666666668</v>
      </c>
      <c r="I421" s="40" t="s">
        <v>58</v>
      </c>
    </row>
    <row r="422" spans="1:9" ht="28.5">
      <c r="A422" s="40" t="s">
        <v>51</v>
      </c>
      <c r="B422" s="41" t="s">
        <v>322</v>
      </c>
      <c r="C422" s="42">
        <v>4160000</v>
      </c>
      <c r="D422" s="43">
        <v>1065000</v>
      </c>
      <c r="E422" s="66"/>
      <c r="F422" s="67">
        <f t="shared" si="18"/>
        <v>1065000</v>
      </c>
      <c r="G422" s="67">
        <f t="shared" si="19"/>
        <v>3095000</v>
      </c>
      <c r="H422" s="68">
        <f t="shared" si="20"/>
        <v>25.600961538461537</v>
      </c>
      <c r="I422" s="40" t="s">
        <v>58</v>
      </c>
    </row>
    <row r="423" spans="1:9" ht="28.5">
      <c r="A423" s="40" t="s">
        <v>51</v>
      </c>
      <c r="B423" s="41" t="s">
        <v>323</v>
      </c>
      <c r="C423" s="42">
        <v>1840000</v>
      </c>
      <c r="D423" s="43">
        <v>550000</v>
      </c>
      <c r="E423" s="66"/>
      <c r="F423" s="67">
        <f t="shared" si="18"/>
        <v>550000</v>
      </c>
      <c r="G423" s="67">
        <f t="shared" si="19"/>
        <v>1290000</v>
      </c>
      <c r="H423" s="68">
        <f t="shared" si="20"/>
        <v>29.891304347826086</v>
      </c>
      <c r="I423" s="40" t="s">
        <v>58</v>
      </c>
    </row>
    <row r="424" spans="1:9">
      <c r="A424" s="40" t="s">
        <v>183</v>
      </c>
      <c r="B424" s="41" t="s">
        <v>184</v>
      </c>
      <c r="C424" s="42">
        <v>25905000</v>
      </c>
      <c r="D424" s="43">
        <f>+D425+D429</f>
        <v>3565000</v>
      </c>
      <c r="E424" s="66"/>
      <c r="F424" s="67">
        <f t="shared" si="18"/>
        <v>3565000</v>
      </c>
      <c r="G424" s="67">
        <f t="shared" si="19"/>
        <v>22340000</v>
      </c>
      <c r="H424" s="68">
        <f t="shared" si="20"/>
        <v>13.761822042076819</v>
      </c>
      <c r="I424" s="40" t="s">
        <v>58</v>
      </c>
    </row>
    <row r="425" spans="1:9">
      <c r="A425" s="44" t="s">
        <v>61</v>
      </c>
      <c r="B425" s="45" t="s">
        <v>62</v>
      </c>
      <c r="C425" s="46">
        <v>14155000</v>
      </c>
      <c r="D425" s="47">
        <f>SUM(D426:D428)</f>
        <v>1025000</v>
      </c>
      <c r="E425" s="69"/>
      <c r="F425" s="67">
        <f t="shared" si="18"/>
        <v>1025000</v>
      </c>
      <c r="G425" s="67">
        <f t="shared" si="19"/>
        <v>13130000</v>
      </c>
      <c r="H425" s="68">
        <f t="shared" si="20"/>
        <v>7.2412575061815616</v>
      </c>
      <c r="I425" s="40" t="s">
        <v>58</v>
      </c>
    </row>
    <row r="426" spans="1:9">
      <c r="A426" s="40" t="s">
        <v>51</v>
      </c>
      <c r="B426" s="41" t="s">
        <v>324</v>
      </c>
      <c r="C426" s="42">
        <v>4365000</v>
      </c>
      <c r="D426" s="43" t="s">
        <v>51</v>
      </c>
      <c r="E426" s="66"/>
      <c r="F426" s="67"/>
      <c r="G426" s="67">
        <f t="shared" si="19"/>
        <v>4365000</v>
      </c>
      <c r="H426" s="68">
        <f t="shared" si="20"/>
        <v>0</v>
      </c>
      <c r="I426" s="40" t="s">
        <v>58</v>
      </c>
    </row>
    <row r="427" spans="1:9">
      <c r="A427" s="40" t="s">
        <v>51</v>
      </c>
      <c r="B427" s="41" t="s">
        <v>325</v>
      </c>
      <c r="C427" s="42">
        <v>6750000</v>
      </c>
      <c r="D427" s="43" t="s">
        <v>51</v>
      </c>
      <c r="E427" s="66"/>
      <c r="F427" s="67"/>
      <c r="G427" s="67">
        <f t="shared" si="19"/>
        <v>6750000</v>
      </c>
      <c r="H427" s="68">
        <f t="shared" si="20"/>
        <v>0</v>
      </c>
      <c r="I427" s="40" t="s">
        <v>58</v>
      </c>
    </row>
    <row r="428" spans="1:9">
      <c r="A428" s="40" t="s">
        <v>51</v>
      </c>
      <c r="B428" s="41" t="s">
        <v>326</v>
      </c>
      <c r="C428" s="42">
        <v>3040000</v>
      </c>
      <c r="D428" s="43">
        <v>1025000</v>
      </c>
      <c r="E428" s="66"/>
      <c r="F428" s="67">
        <f t="shared" si="18"/>
        <v>1025000</v>
      </c>
      <c r="G428" s="67">
        <f t="shared" si="19"/>
        <v>2015000</v>
      </c>
      <c r="H428" s="68">
        <f t="shared" si="20"/>
        <v>33.71710526315789</v>
      </c>
      <c r="I428" s="40" t="s">
        <v>58</v>
      </c>
    </row>
    <row r="429" spans="1:9">
      <c r="A429" s="44" t="s">
        <v>70</v>
      </c>
      <c r="B429" s="45" t="s">
        <v>71</v>
      </c>
      <c r="C429" s="46">
        <v>11750000</v>
      </c>
      <c r="D429" s="47">
        <f>SUM(D430:D431)</f>
        <v>2540000</v>
      </c>
      <c r="E429" s="69"/>
      <c r="F429" s="67">
        <f t="shared" si="18"/>
        <v>2540000</v>
      </c>
      <c r="G429" s="67">
        <f t="shared" si="19"/>
        <v>9210000</v>
      </c>
      <c r="H429" s="68">
        <f t="shared" si="20"/>
        <v>21.617021276595743</v>
      </c>
      <c r="I429" s="40" t="s">
        <v>58</v>
      </c>
    </row>
    <row r="430" spans="1:9">
      <c r="A430" s="40" t="s">
        <v>51</v>
      </c>
      <c r="B430" s="41" t="s">
        <v>327</v>
      </c>
      <c r="C430" s="42">
        <v>3450000</v>
      </c>
      <c r="D430" s="43">
        <v>600000</v>
      </c>
      <c r="E430" s="66"/>
      <c r="F430" s="67">
        <f t="shared" si="18"/>
        <v>600000</v>
      </c>
      <c r="G430" s="67">
        <f t="shared" si="19"/>
        <v>2850000</v>
      </c>
      <c r="H430" s="68">
        <f t="shared" si="20"/>
        <v>17.391304347826086</v>
      </c>
      <c r="I430" s="40" t="s">
        <v>58</v>
      </c>
    </row>
    <row r="431" spans="1:9">
      <c r="A431" s="40" t="s">
        <v>51</v>
      </c>
      <c r="B431" s="41" t="s">
        <v>328</v>
      </c>
      <c r="C431" s="42">
        <v>8300000</v>
      </c>
      <c r="D431" s="43">
        <v>1940000</v>
      </c>
      <c r="E431" s="66"/>
      <c r="F431" s="67">
        <f t="shared" si="18"/>
        <v>1940000</v>
      </c>
      <c r="G431" s="67">
        <f t="shared" si="19"/>
        <v>6360000</v>
      </c>
      <c r="H431" s="68">
        <f t="shared" si="20"/>
        <v>23.373493975903614</v>
      </c>
      <c r="I431" s="40" t="s">
        <v>58</v>
      </c>
    </row>
    <row r="432" spans="1:9">
      <c r="A432" s="40" t="s">
        <v>188</v>
      </c>
      <c r="B432" s="41" t="s">
        <v>329</v>
      </c>
      <c r="C432" s="42">
        <v>5420000</v>
      </c>
      <c r="D432" s="43">
        <f>+D433+D435</f>
        <v>2900000</v>
      </c>
      <c r="E432" s="66"/>
      <c r="F432" s="67">
        <f t="shared" si="18"/>
        <v>2900000</v>
      </c>
      <c r="G432" s="67">
        <f t="shared" si="19"/>
        <v>2520000</v>
      </c>
      <c r="H432" s="68">
        <f t="shared" si="20"/>
        <v>53.505535055350549</v>
      </c>
      <c r="I432" s="40" t="s">
        <v>58</v>
      </c>
    </row>
    <row r="433" spans="1:9">
      <c r="A433" s="44" t="s">
        <v>61</v>
      </c>
      <c r="B433" s="45" t="s">
        <v>62</v>
      </c>
      <c r="C433" s="46">
        <v>2700000</v>
      </c>
      <c r="D433" s="47">
        <f>SUM(D434)</f>
        <v>2700000</v>
      </c>
      <c r="E433" s="69"/>
      <c r="F433" s="67">
        <f t="shared" si="18"/>
        <v>2700000</v>
      </c>
      <c r="G433" s="67">
        <f t="shared" si="19"/>
        <v>0</v>
      </c>
      <c r="H433" s="68">
        <f t="shared" si="20"/>
        <v>100</v>
      </c>
      <c r="I433" s="40" t="s">
        <v>58</v>
      </c>
    </row>
    <row r="434" spans="1:9" ht="28.5">
      <c r="A434" s="40" t="s">
        <v>51</v>
      </c>
      <c r="B434" s="41" t="s">
        <v>330</v>
      </c>
      <c r="C434" s="42">
        <v>2700000</v>
      </c>
      <c r="D434" s="43">
        <v>2700000</v>
      </c>
      <c r="E434" s="66"/>
      <c r="F434" s="67">
        <f t="shared" si="18"/>
        <v>2700000</v>
      </c>
      <c r="G434" s="67">
        <f t="shared" si="19"/>
        <v>0</v>
      </c>
      <c r="H434" s="68">
        <f t="shared" si="20"/>
        <v>100</v>
      </c>
      <c r="I434" s="40" t="s">
        <v>58</v>
      </c>
    </row>
    <row r="435" spans="1:9">
      <c r="A435" s="44" t="s">
        <v>70</v>
      </c>
      <c r="B435" s="45" t="s">
        <v>71</v>
      </c>
      <c r="C435" s="46">
        <v>2720000</v>
      </c>
      <c r="D435" s="47">
        <f>SUM(D436:D437)</f>
        <v>200000</v>
      </c>
      <c r="E435" s="69"/>
      <c r="F435" s="67">
        <f t="shared" si="18"/>
        <v>200000</v>
      </c>
      <c r="G435" s="67">
        <f t="shared" si="19"/>
        <v>2520000</v>
      </c>
      <c r="H435" s="68">
        <f t="shared" si="20"/>
        <v>7.3529411764705888</v>
      </c>
      <c r="I435" s="40" t="s">
        <v>58</v>
      </c>
    </row>
    <row r="436" spans="1:9">
      <c r="A436" s="40" t="s">
        <v>51</v>
      </c>
      <c r="B436" s="41" t="s">
        <v>331</v>
      </c>
      <c r="C436" s="42">
        <v>920000</v>
      </c>
      <c r="D436" s="43">
        <v>50000</v>
      </c>
      <c r="E436" s="66"/>
      <c r="F436" s="67">
        <f t="shared" si="18"/>
        <v>50000</v>
      </c>
      <c r="G436" s="67">
        <f t="shared" si="19"/>
        <v>870000</v>
      </c>
      <c r="H436" s="68">
        <f t="shared" si="20"/>
        <v>5.4347826086956523</v>
      </c>
      <c r="I436" s="40" t="s">
        <v>58</v>
      </c>
    </row>
    <row r="437" spans="1:9">
      <c r="A437" s="40" t="s">
        <v>51</v>
      </c>
      <c r="B437" s="41" t="s">
        <v>328</v>
      </c>
      <c r="C437" s="42">
        <v>1800000</v>
      </c>
      <c r="D437" s="43">
        <v>150000</v>
      </c>
      <c r="E437" s="66"/>
      <c r="F437" s="67">
        <f t="shared" si="18"/>
        <v>150000</v>
      </c>
      <c r="G437" s="67">
        <f t="shared" si="19"/>
        <v>1650000</v>
      </c>
      <c r="H437" s="68">
        <f t="shared" si="20"/>
        <v>8.3333333333333321</v>
      </c>
      <c r="I437" s="40" t="s">
        <v>58</v>
      </c>
    </row>
    <row r="438" spans="1:9" ht="28.5">
      <c r="A438" s="40" t="s">
        <v>193</v>
      </c>
      <c r="B438" s="41" t="s">
        <v>332</v>
      </c>
      <c r="C438" s="42">
        <v>3355000</v>
      </c>
      <c r="D438" s="43">
        <f>D439+D441</f>
        <v>1240000</v>
      </c>
      <c r="E438" s="66"/>
      <c r="F438" s="67">
        <f t="shared" si="18"/>
        <v>1240000</v>
      </c>
      <c r="G438" s="67">
        <f t="shared" si="19"/>
        <v>2115000</v>
      </c>
      <c r="H438" s="68">
        <f t="shared" si="20"/>
        <v>36.959761549925489</v>
      </c>
      <c r="I438" s="40" t="s">
        <v>58</v>
      </c>
    </row>
    <row r="439" spans="1:9">
      <c r="A439" s="44" t="s">
        <v>61</v>
      </c>
      <c r="B439" s="45" t="s">
        <v>62</v>
      </c>
      <c r="C439" s="46">
        <v>2115000</v>
      </c>
      <c r="D439" s="47">
        <f>SUM(D440)</f>
        <v>0</v>
      </c>
      <c r="E439" s="69"/>
      <c r="F439" s="67">
        <f t="shared" si="18"/>
        <v>0</v>
      </c>
      <c r="G439" s="67">
        <f t="shared" si="19"/>
        <v>2115000</v>
      </c>
      <c r="H439" s="68">
        <f t="shared" si="20"/>
        <v>0</v>
      </c>
      <c r="I439" s="40" t="s">
        <v>58</v>
      </c>
    </row>
    <row r="440" spans="1:9" ht="28.5">
      <c r="A440" s="40" t="s">
        <v>51</v>
      </c>
      <c r="B440" s="41" t="s">
        <v>333</v>
      </c>
      <c r="C440" s="42">
        <v>2115000</v>
      </c>
      <c r="D440" s="43" t="s">
        <v>51</v>
      </c>
      <c r="E440" s="66"/>
      <c r="F440" s="67"/>
      <c r="G440" s="67">
        <f t="shared" si="19"/>
        <v>2115000</v>
      </c>
      <c r="H440" s="68">
        <f t="shared" si="20"/>
        <v>0</v>
      </c>
      <c r="I440" s="40" t="s">
        <v>58</v>
      </c>
    </row>
    <row r="441" spans="1:9">
      <c r="A441" s="44" t="s">
        <v>70</v>
      </c>
      <c r="B441" s="45" t="s">
        <v>71</v>
      </c>
      <c r="C441" s="46">
        <v>1240000</v>
      </c>
      <c r="D441" s="47">
        <f>SUM(D442:D443)</f>
        <v>1240000</v>
      </c>
      <c r="E441" s="69"/>
      <c r="F441" s="67">
        <f t="shared" si="18"/>
        <v>1240000</v>
      </c>
      <c r="G441" s="67">
        <f t="shared" si="19"/>
        <v>0</v>
      </c>
      <c r="H441" s="68">
        <f t="shared" si="20"/>
        <v>100</v>
      </c>
      <c r="I441" s="40" t="s">
        <v>58</v>
      </c>
    </row>
    <row r="442" spans="1:9">
      <c r="A442" s="40" t="s">
        <v>51</v>
      </c>
      <c r="B442" s="41" t="s">
        <v>327</v>
      </c>
      <c r="C442" s="42">
        <v>300000</v>
      </c>
      <c r="D442" s="43">
        <v>300000</v>
      </c>
      <c r="E442" s="66"/>
      <c r="F442" s="67">
        <f t="shared" si="18"/>
        <v>300000</v>
      </c>
      <c r="G442" s="67">
        <f t="shared" si="19"/>
        <v>0</v>
      </c>
      <c r="H442" s="68">
        <f t="shared" si="20"/>
        <v>100</v>
      </c>
      <c r="I442" s="40" t="s">
        <v>58</v>
      </c>
    </row>
    <row r="443" spans="1:9">
      <c r="A443" s="40" t="s">
        <v>51</v>
      </c>
      <c r="B443" s="41" t="s">
        <v>328</v>
      </c>
      <c r="C443" s="42">
        <v>940000</v>
      </c>
      <c r="D443" s="43">
        <v>940000</v>
      </c>
      <c r="E443" s="66"/>
      <c r="F443" s="67">
        <f t="shared" si="18"/>
        <v>940000</v>
      </c>
      <c r="G443" s="67">
        <f t="shared" si="19"/>
        <v>0</v>
      </c>
      <c r="H443" s="68">
        <f t="shared" si="20"/>
        <v>100</v>
      </c>
      <c r="I443" s="40" t="s">
        <v>58</v>
      </c>
    </row>
    <row r="444" spans="1:9" ht="28.5">
      <c r="A444" s="40" t="s">
        <v>198</v>
      </c>
      <c r="B444" s="41" t="s">
        <v>334</v>
      </c>
      <c r="C444" s="42">
        <v>6200000</v>
      </c>
      <c r="D444" s="43">
        <f>D445+D448</f>
        <v>5570000</v>
      </c>
      <c r="E444" s="66"/>
      <c r="F444" s="67">
        <f t="shared" si="18"/>
        <v>5570000</v>
      </c>
      <c r="G444" s="67">
        <f t="shared" si="19"/>
        <v>630000</v>
      </c>
      <c r="H444" s="68">
        <f t="shared" si="20"/>
        <v>89.838709677419359</v>
      </c>
      <c r="I444" s="40" t="s">
        <v>58</v>
      </c>
    </row>
    <row r="445" spans="1:9">
      <c r="A445" s="44" t="s">
        <v>61</v>
      </c>
      <c r="B445" s="45" t="s">
        <v>62</v>
      </c>
      <c r="C445" s="46">
        <v>5300000</v>
      </c>
      <c r="D445" s="47">
        <f>SUM(D446:D447)</f>
        <v>5300000</v>
      </c>
      <c r="E445" s="69"/>
      <c r="F445" s="67">
        <f t="shared" si="18"/>
        <v>5300000</v>
      </c>
      <c r="G445" s="67">
        <f t="shared" si="19"/>
        <v>0</v>
      </c>
      <c r="H445" s="68">
        <f t="shared" si="20"/>
        <v>100</v>
      </c>
      <c r="I445" s="40" t="s">
        <v>58</v>
      </c>
    </row>
    <row r="446" spans="1:9" ht="28.5">
      <c r="A446" s="40" t="s">
        <v>51</v>
      </c>
      <c r="B446" s="41" t="s">
        <v>335</v>
      </c>
      <c r="C446" s="42">
        <v>1340000</v>
      </c>
      <c r="D446" s="43">
        <v>1340000</v>
      </c>
      <c r="E446" s="66"/>
      <c r="F446" s="67">
        <f t="shared" si="18"/>
        <v>1340000</v>
      </c>
      <c r="G446" s="67">
        <f t="shared" si="19"/>
        <v>0</v>
      </c>
      <c r="H446" s="68">
        <f t="shared" si="20"/>
        <v>100</v>
      </c>
      <c r="I446" s="40" t="s">
        <v>58</v>
      </c>
    </row>
    <row r="447" spans="1:9">
      <c r="A447" s="40" t="s">
        <v>51</v>
      </c>
      <c r="B447" s="41" t="s">
        <v>336</v>
      </c>
      <c r="C447" s="42">
        <v>3960000</v>
      </c>
      <c r="D447" s="43">
        <v>3960000</v>
      </c>
      <c r="E447" s="66"/>
      <c r="F447" s="67">
        <f t="shared" si="18"/>
        <v>3960000</v>
      </c>
      <c r="G447" s="67">
        <f t="shared" si="19"/>
        <v>0</v>
      </c>
      <c r="H447" s="68">
        <f t="shared" si="20"/>
        <v>100</v>
      </c>
      <c r="I447" s="40" t="s">
        <v>58</v>
      </c>
    </row>
    <row r="448" spans="1:9">
      <c r="A448" s="44" t="s">
        <v>70</v>
      </c>
      <c r="B448" s="45" t="s">
        <v>71</v>
      </c>
      <c r="C448" s="46">
        <v>900000</v>
      </c>
      <c r="D448" s="47">
        <f>SUM(D449:D450)</f>
        <v>270000</v>
      </c>
      <c r="E448" s="69"/>
      <c r="F448" s="67">
        <f t="shared" si="18"/>
        <v>270000</v>
      </c>
      <c r="G448" s="67">
        <f t="shared" si="19"/>
        <v>630000</v>
      </c>
      <c r="H448" s="68">
        <f t="shared" si="20"/>
        <v>30</v>
      </c>
      <c r="I448" s="40" t="s">
        <v>58</v>
      </c>
    </row>
    <row r="449" spans="1:9">
      <c r="A449" s="40" t="s">
        <v>51</v>
      </c>
      <c r="B449" s="41" t="s">
        <v>337</v>
      </c>
      <c r="C449" s="42">
        <v>230000</v>
      </c>
      <c r="D449" s="43">
        <v>50000</v>
      </c>
      <c r="E449" s="66"/>
      <c r="F449" s="67">
        <f t="shared" si="18"/>
        <v>50000</v>
      </c>
      <c r="G449" s="67">
        <f t="shared" si="19"/>
        <v>180000</v>
      </c>
      <c r="H449" s="68">
        <f t="shared" si="20"/>
        <v>21.739130434782609</v>
      </c>
      <c r="I449" s="40" t="s">
        <v>58</v>
      </c>
    </row>
    <row r="450" spans="1:9">
      <c r="A450" s="40" t="s">
        <v>51</v>
      </c>
      <c r="B450" s="41" t="s">
        <v>338</v>
      </c>
      <c r="C450" s="42">
        <v>670000</v>
      </c>
      <c r="D450" s="43">
        <v>220000</v>
      </c>
      <c r="E450" s="66"/>
      <c r="F450" s="67">
        <f t="shared" si="18"/>
        <v>220000</v>
      </c>
      <c r="G450" s="67">
        <f t="shared" si="19"/>
        <v>450000</v>
      </c>
      <c r="H450" s="68">
        <f t="shared" si="20"/>
        <v>32.835820895522389</v>
      </c>
      <c r="I450" s="40" t="s">
        <v>58</v>
      </c>
    </row>
    <row r="451" spans="1:9" ht="28.5">
      <c r="A451" s="40" t="s">
        <v>200</v>
      </c>
      <c r="B451" s="41" t="s">
        <v>339</v>
      </c>
      <c r="C451" s="42">
        <v>6010000</v>
      </c>
      <c r="D451" s="43">
        <f>D452+D455</f>
        <v>5400000</v>
      </c>
      <c r="E451" s="66"/>
      <c r="F451" s="67">
        <f t="shared" si="18"/>
        <v>5400000</v>
      </c>
      <c r="G451" s="67">
        <f t="shared" si="19"/>
        <v>610000</v>
      </c>
      <c r="H451" s="68">
        <f t="shared" si="20"/>
        <v>89.850249584026614</v>
      </c>
      <c r="I451" s="40" t="s">
        <v>58</v>
      </c>
    </row>
    <row r="452" spans="1:9">
      <c r="A452" s="44" t="s">
        <v>61</v>
      </c>
      <c r="B452" s="45" t="s">
        <v>62</v>
      </c>
      <c r="C452" s="46">
        <v>5140000</v>
      </c>
      <c r="D452" s="47">
        <f>SUM(D453:D454)</f>
        <v>5140000</v>
      </c>
      <c r="E452" s="69"/>
      <c r="F452" s="67">
        <f t="shared" si="18"/>
        <v>5140000</v>
      </c>
      <c r="G452" s="67">
        <f t="shared" si="19"/>
        <v>0</v>
      </c>
      <c r="H452" s="68">
        <f t="shared" si="20"/>
        <v>100</v>
      </c>
      <c r="I452" s="40" t="s">
        <v>58</v>
      </c>
    </row>
    <row r="453" spans="1:9" ht="28.5">
      <c r="A453" s="40" t="s">
        <v>51</v>
      </c>
      <c r="B453" s="41" t="s">
        <v>340</v>
      </c>
      <c r="C453" s="42">
        <v>1360000</v>
      </c>
      <c r="D453" s="43">
        <v>1360000</v>
      </c>
      <c r="E453" s="66"/>
      <c r="F453" s="67">
        <f t="shared" si="18"/>
        <v>1360000</v>
      </c>
      <c r="G453" s="67">
        <f t="shared" si="19"/>
        <v>0</v>
      </c>
      <c r="H453" s="68">
        <f t="shared" si="20"/>
        <v>100</v>
      </c>
      <c r="I453" s="40" t="s">
        <v>58</v>
      </c>
    </row>
    <row r="454" spans="1:9">
      <c r="A454" s="40" t="s">
        <v>51</v>
      </c>
      <c r="B454" s="41" t="s">
        <v>341</v>
      </c>
      <c r="C454" s="42">
        <v>3780000</v>
      </c>
      <c r="D454" s="43">
        <v>3780000</v>
      </c>
      <c r="E454" s="66"/>
      <c r="F454" s="67">
        <f t="shared" si="18"/>
        <v>3780000</v>
      </c>
      <c r="G454" s="67">
        <f t="shared" si="19"/>
        <v>0</v>
      </c>
      <c r="H454" s="68">
        <f t="shared" si="20"/>
        <v>100</v>
      </c>
      <c r="I454" s="40" t="s">
        <v>58</v>
      </c>
    </row>
    <row r="455" spans="1:9">
      <c r="A455" s="44" t="s">
        <v>70</v>
      </c>
      <c r="B455" s="45" t="s">
        <v>71</v>
      </c>
      <c r="C455" s="46">
        <v>870000</v>
      </c>
      <c r="D455" s="47">
        <f>SUM(D456:D457)</f>
        <v>260000</v>
      </c>
      <c r="E455" s="69"/>
      <c r="F455" s="67">
        <f t="shared" si="18"/>
        <v>260000</v>
      </c>
      <c r="G455" s="67">
        <f t="shared" si="19"/>
        <v>610000</v>
      </c>
      <c r="H455" s="68">
        <f t="shared" si="20"/>
        <v>29.885057471264371</v>
      </c>
      <c r="I455" s="40" t="s">
        <v>58</v>
      </c>
    </row>
    <row r="456" spans="1:9">
      <c r="A456" s="40" t="s">
        <v>51</v>
      </c>
      <c r="B456" s="41" t="s">
        <v>337</v>
      </c>
      <c r="C456" s="42">
        <v>230000</v>
      </c>
      <c r="D456" s="43">
        <v>50000</v>
      </c>
      <c r="E456" s="66"/>
      <c r="F456" s="67">
        <f t="shared" si="18"/>
        <v>50000</v>
      </c>
      <c r="G456" s="67">
        <f t="shared" si="19"/>
        <v>180000</v>
      </c>
      <c r="H456" s="68">
        <f t="shared" si="20"/>
        <v>21.739130434782609</v>
      </c>
      <c r="I456" s="40" t="s">
        <v>58</v>
      </c>
    </row>
    <row r="457" spans="1:9">
      <c r="A457" s="57" t="s">
        <v>51</v>
      </c>
      <c r="B457" s="58" t="s">
        <v>342</v>
      </c>
      <c r="C457" s="59">
        <v>640000</v>
      </c>
      <c r="D457" s="60">
        <v>210000</v>
      </c>
      <c r="E457" s="72"/>
      <c r="F457" s="73">
        <f>E457+D457</f>
        <v>210000</v>
      </c>
      <c r="G457" s="73">
        <f t="shared" si="19"/>
        <v>430000</v>
      </c>
      <c r="H457" s="74">
        <f t="shared" si="20"/>
        <v>32.8125</v>
      </c>
      <c r="I457" s="57" t="s">
        <v>58</v>
      </c>
    </row>
    <row r="458" spans="1:9">
      <c r="A458" s="61"/>
      <c r="B458" s="62" t="s">
        <v>343</v>
      </c>
      <c r="C458" s="63">
        <f>C455+C452+C448+C445+C441+C439+C435+C433+C429+C425+C421+C418+C414+C411+C407+C405+C401+C399+C394+C391+C387+C384+C380+C378+C374+C371+C369+C366+C364+C362+C354+C351+C349+C346+C339+C336+C334+C329+C323+C318+C316+C313+C305+C301+C298+C295+C286+C283+C280+C277+C269+C265+C261+C258+C250+C245+C241+C233+C229+C224+C221+C211+C207+C203+C200+C196+C194+C190+C185+C182+C178+C176+C172+C170+C166+C163+C159+C156+C151+C148+C145+C141+C137+C134+C131+C128+C123+C119+C113+C109+C105+C102+C95+C92+C87+C83+C76+C66+C58+C48+C31+C22+C14+C248</f>
        <v>3818165000</v>
      </c>
      <c r="D458" s="63">
        <f>D455+D452+D448+D445+D441+D439+D435+D433+D429+D425+D421+D418+D414+D411+D407+D405+D401+D399+D394+D391+D387+D384+D380+D378+D374+D371+D369+D366+D364+D362+D354+D351+D349+D346+D339+D336+D334+D329+D323+D318+D316+D313+D305+D301+D298+D295+D286+D283+D280+D277+D269+D265+D261+D258+D250+D245+D241+D233+D229+D224+D221+D211+D207+D203+D200+D196+D194+D190+D185+D182+D178+D176+D172+D170+D166+D163+D159+D156+D151+D148+D145+D141+D137+D134+D131+D128+D123+D119+D113+D109+D105+D102+D95+D92+D87+D83+D76+D66+D58+D48+D31+D22+D14+D248</f>
        <v>755789257</v>
      </c>
      <c r="E458" s="63">
        <f>E455+E452+E448+E445+E441+E439+E435+E433+E429+E425+E421+E418+E414+E411+E407+E405+E401+E399+E394+E391+E387+E384+E380+E378+E374+E371+E369+E366+E364+E362+E354+E351+E349+E346+E339+E336+E334+E329+E323+E318+E316+E313+E305+E301+E298+E295+E286+E283+E280+E277+E269+E265+E261+E258+E250+E245+E241+E233+E229+E224+E221+E211+E207+E203+E200+E196+E194+E190+E185+E182+E178+E176+E172+E170+E166+E163+E159+E156+E151+E148+E145+E141+E137+E134+E131+E128+E123+E119+E113+E109+E105+E102+E95+E92+E87+E83+E76+E66+E58+E48+E31+E22+E14+E248</f>
        <v>26100000</v>
      </c>
      <c r="F458" s="63">
        <f>F455+F452+F448+F445+F441+F439+F435+F433+F429+F425+F421+F418+F414+F411+F407+F405+F401+F399+F394+F391+F387+F384+F380+F378+F374+F371+F369+F366+F364+F362+F354+F351+F349+F346+F339+F336+F334+F329+F323+F318+F316+F313+F305+F301+F298+F295+F286+F283+F280+F277+F269+F265+F261+F258+F250+F245+F241+F233+F229+F224+F221+F211+F207+F203+F200+F196+F194+F190+F185+F182+F178+F176+F172+F170+F166+F163+F159+F156+F151+F148+F145+F141+F137+F134+F131+F128+F123+F119+F113+F109+F105+F102+F95+F92+F87+F83+F76+F66+F58+F48+F31+F22+F14+F248</f>
        <v>781889257</v>
      </c>
      <c r="G458" s="63">
        <f>G455+G452+G448+G445+G441+G439+G435+G433+G429+G425+G421+G418+G414+G411+G407+G405+G401+G399+G394+G391+G387+G384+G380+G378+G374+G371+G369+G366+G364+G362+G354+G351+G349+G346+G339+G336+G334+G329+G323+G318+G316+G313+G305+G301+G298+G295+G286+G283+G280+G277+G269+G265+G261+G258+G250+G245+G241+G233+G229+G224+G221+G211+G207+G203+G200+G196+G194+G190+G185+G182+G178+G176+G172+G170+G166+G163+G159+G156+G151+G148+G145+G141+G137+G134+G131+G128+G123+G119+G113+G109+G105+G102+G95+G92+G87+G83+G76+G66+G58+G48+G31+G22+G14+G248</f>
        <v>3036275743</v>
      </c>
      <c r="H458" s="75">
        <f>F458/C458*100</f>
        <v>20.478142170388132</v>
      </c>
      <c r="I458" s="61" t="s">
        <v>58</v>
      </c>
    </row>
    <row r="460" spans="1:9">
      <c r="E460" s="91"/>
      <c r="F460" s="92" t="s">
        <v>344</v>
      </c>
      <c r="G460" s="91"/>
    </row>
    <row r="461" spans="1:9">
      <c r="E461" s="91"/>
      <c r="F461" s="93" t="s">
        <v>345</v>
      </c>
      <c r="G461" s="91"/>
    </row>
    <row r="462" spans="1:9">
      <c r="E462" s="91"/>
      <c r="F462" s="93" t="s">
        <v>346</v>
      </c>
      <c r="G462" s="91"/>
    </row>
    <row r="463" spans="1:9">
      <c r="E463" s="91"/>
      <c r="F463" s="94"/>
      <c r="G463" s="91"/>
    </row>
    <row r="464" spans="1:9">
      <c r="E464" s="91"/>
      <c r="F464" s="93"/>
      <c r="G464" s="91"/>
    </row>
    <row r="465" spans="5:7">
      <c r="E465" s="91"/>
      <c r="F465" s="93"/>
      <c r="G465" s="91"/>
    </row>
    <row r="466" spans="5:7">
      <c r="E466" s="95" t="s">
        <v>347</v>
      </c>
      <c r="F466" s="95"/>
      <c r="G466" s="95"/>
    </row>
    <row r="467" spans="5:7">
      <c r="E467" s="96" t="s">
        <v>348</v>
      </c>
      <c r="F467" s="96"/>
      <c r="G467" s="96"/>
    </row>
  </sheetData>
  <mergeCells count="13">
    <mergeCell ref="E466:G466"/>
    <mergeCell ref="E467:G467"/>
    <mergeCell ref="H7:I8"/>
    <mergeCell ref="A1:I1"/>
    <mergeCell ref="A2:I2"/>
    <mergeCell ref="A3:I3"/>
    <mergeCell ref="A4:I4"/>
    <mergeCell ref="A7:A8"/>
    <mergeCell ref="B7:B8"/>
    <mergeCell ref="C7:C8"/>
    <mergeCell ref="D7:E7"/>
    <mergeCell ref="F7:F8"/>
    <mergeCell ref="G7:G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51B.525119 </vt:lpstr>
      <vt:lpstr>REAL</vt:lpstr>
    </vt:vector>
  </TitlesOfParts>
  <Company>Toshiba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TOSHIBA P845</dc:creator>
  <cp:lastModifiedBy>TOSHIBA P845</cp:lastModifiedBy>
  <cp:lastPrinted>2020-09-02T03:17:16Z</cp:lastPrinted>
  <dcterms:created xsi:type="dcterms:W3CDTF">2020-01-21T03:26:54Z</dcterms:created>
  <dcterms:modified xsi:type="dcterms:W3CDTF">2020-09-14T03:41:00Z</dcterms:modified>
</cp:coreProperties>
</file>