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9840" windowHeight="6345"/>
  </bookViews>
  <sheets>
    <sheet name="REAL" sheetId="27" r:id="rId1"/>
    <sheet name="52B.525115" sheetId="35" r:id="rId2"/>
    <sheet name="52B.525113" sheetId="32" r:id="rId3"/>
    <sheet name="52BD1.525115 " sheetId="37" r:id="rId4"/>
    <sheet name="53BD.525115" sheetId="31" r:id="rId5"/>
    <sheet name="53BD.525119" sheetId="34" r:id="rId6"/>
    <sheet name="54BD.525113" sheetId="36" r:id="rId7"/>
    <sheet name="Sheet1" sheetId="33" r:id="rId8"/>
  </sheets>
  <externalReferences>
    <externalReference r:id="rId9"/>
    <externalReference r:id="rId10"/>
  </externalReferences>
  <calcPr calcId="124519"/>
</workbook>
</file>

<file path=xl/calcChain.xml><?xml version="1.0" encoding="utf-8"?>
<calcChain xmlns="http://schemas.openxmlformats.org/spreadsheetml/2006/main">
  <c r="G31" i="31"/>
  <c r="L31"/>
  <c r="K31"/>
  <c r="D105" i="27" l="1"/>
  <c r="D411"/>
  <c r="C357"/>
  <c r="E265"/>
  <c r="M19" i="32"/>
  <c r="L19"/>
  <c r="K19"/>
  <c r="F410" i="27"/>
  <c r="H410" s="1"/>
  <c r="F409"/>
  <c r="G409" s="1"/>
  <c r="F408"/>
  <c r="C408"/>
  <c r="F407"/>
  <c r="G407" s="1"/>
  <c r="F406"/>
  <c r="G406" s="1"/>
  <c r="F405"/>
  <c r="C405"/>
  <c r="F404"/>
  <c r="H404" s="1"/>
  <c r="F403"/>
  <c r="G403" s="1"/>
  <c r="F402"/>
  <c r="G402" s="1"/>
  <c r="F401"/>
  <c r="C401"/>
  <c r="F400"/>
  <c r="G400" s="1"/>
  <c r="F399"/>
  <c r="H399" s="1"/>
  <c r="F398"/>
  <c r="C398"/>
  <c r="F397"/>
  <c r="H397" s="1"/>
  <c r="F396"/>
  <c r="G396" s="1"/>
  <c r="F395"/>
  <c r="G395" s="1"/>
  <c r="F394"/>
  <c r="C394"/>
  <c r="F393"/>
  <c r="G393" s="1"/>
  <c r="E392"/>
  <c r="C392"/>
  <c r="F391"/>
  <c r="G391" s="1"/>
  <c r="F390"/>
  <c r="H390" s="1"/>
  <c r="F389"/>
  <c r="G389" s="1"/>
  <c r="E388"/>
  <c r="F388" s="1"/>
  <c r="C388"/>
  <c r="F387"/>
  <c r="G387" s="1"/>
  <c r="F386"/>
  <c r="G386" s="1"/>
  <c r="E385"/>
  <c r="F385" s="1"/>
  <c r="C385"/>
  <c r="F384"/>
  <c r="G384" s="1"/>
  <c r="F383"/>
  <c r="G383" s="1"/>
  <c r="F382"/>
  <c r="H382" s="1"/>
  <c r="E381"/>
  <c r="F381" s="1"/>
  <c r="C381"/>
  <c r="F380"/>
  <c r="H380" s="1"/>
  <c r="F379"/>
  <c r="G379" s="1"/>
  <c r="F378"/>
  <c r="G378" s="1"/>
  <c r="E377"/>
  <c r="F377" s="1"/>
  <c r="C377"/>
  <c r="F376"/>
  <c r="H376" s="1"/>
  <c r="F375"/>
  <c r="G375" s="1"/>
  <c r="F374"/>
  <c r="H374" s="1"/>
  <c r="F373"/>
  <c r="G373" s="1"/>
  <c r="F372"/>
  <c r="G372" s="1"/>
  <c r="F371"/>
  <c r="G371" s="1"/>
  <c r="F370"/>
  <c r="C370"/>
  <c r="F369"/>
  <c r="F368"/>
  <c r="H368" s="1"/>
  <c r="F367"/>
  <c r="G367" s="1"/>
  <c r="E366"/>
  <c r="F366" s="1"/>
  <c r="C366"/>
  <c r="F365"/>
  <c r="G365" s="1"/>
  <c r="F364"/>
  <c r="G364" s="1"/>
  <c r="E363"/>
  <c r="F363" s="1"/>
  <c r="C363"/>
  <c r="F362"/>
  <c r="F361"/>
  <c r="H361" s="1"/>
  <c r="F360"/>
  <c r="G360" s="1"/>
  <c r="F359"/>
  <c r="C359"/>
  <c r="F358"/>
  <c r="H358" s="1"/>
  <c r="F357"/>
  <c r="H357" s="1"/>
  <c r="F356"/>
  <c r="G356" s="1"/>
  <c r="F355"/>
  <c r="H355" s="1"/>
  <c r="E354"/>
  <c r="F354" s="1"/>
  <c r="C354"/>
  <c r="F353"/>
  <c r="G353" s="1"/>
  <c r="F352"/>
  <c r="G352" s="1"/>
  <c r="E351"/>
  <c r="C351"/>
  <c r="F350"/>
  <c r="G350" s="1"/>
  <c r="F349"/>
  <c r="H349" s="1"/>
  <c r="F348"/>
  <c r="G348" s="1"/>
  <c r="E347"/>
  <c r="F347" s="1"/>
  <c r="C347"/>
  <c r="F346"/>
  <c r="G346" s="1"/>
  <c r="F345"/>
  <c r="G345" s="1"/>
  <c r="E344"/>
  <c r="F344" s="1"/>
  <c r="C344"/>
  <c r="F343"/>
  <c r="G343" s="1"/>
  <c r="F342"/>
  <c r="G342" s="1"/>
  <c r="F341"/>
  <c r="H341" s="1"/>
  <c r="E340"/>
  <c r="F340" s="1"/>
  <c r="C340"/>
  <c r="F339"/>
  <c r="H339" s="1"/>
  <c r="F338"/>
  <c r="G338" s="1"/>
  <c r="E337"/>
  <c r="F337" s="1"/>
  <c r="C337"/>
  <c r="F336"/>
  <c r="G336" s="1"/>
  <c r="F335"/>
  <c r="G335" s="1"/>
  <c r="E334"/>
  <c r="F334" s="1"/>
  <c r="C334"/>
  <c r="F333"/>
  <c r="G333" s="1"/>
  <c r="E332"/>
  <c r="F332" s="1"/>
  <c r="C332"/>
  <c r="F331"/>
  <c r="H331" s="1"/>
  <c r="F330"/>
  <c r="G330" s="1"/>
  <c r="F329"/>
  <c r="C329"/>
  <c r="C328" s="1"/>
  <c r="F328"/>
  <c r="F327"/>
  <c r="H327" s="1"/>
  <c r="F326"/>
  <c r="C326"/>
  <c r="F325"/>
  <c r="G325" s="1"/>
  <c r="F324"/>
  <c r="G324" s="1"/>
  <c r="E323"/>
  <c r="F323" s="1"/>
  <c r="C323"/>
  <c r="F322"/>
  <c r="G322" s="1"/>
  <c r="F321"/>
  <c r="C321"/>
  <c r="F320"/>
  <c r="H320" s="1"/>
  <c r="F319"/>
  <c r="H319" s="1"/>
  <c r="F318"/>
  <c r="G318" s="1"/>
  <c r="E317"/>
  <c r="F317" s="1"/>
  <c r="C317"/>
  <c r="F316"/>
  <c r="G316" s="1"/>
  <c r="F315"/>
  <c r="G315" s="1"/>
  <c r="F314"/>
  <c r="H314" s="1"/>
  <c r="F313"/>
  <c r="H313" s="1"/>
  <c r="F312"/>
  <c r="G312" s="1"/>
  <c r="F311"/>
  <c r="H311" s="1"/>
  <c r="F310"/>
  <c r="H310" s="1"/>
  <c r="F309"/>
  <c r="H309" s="1"/>
  <c r="E308"/>
  <c r="F308" s="1"/>
  <c r="C308"/>
  <c r="F307"/>
  <c r="H307" s="1"/>
  <c r="F306"/>
  <c r="G306" s="1"/>
  <c r="F305"/>
  <c r="G305" s="1"/>
  <c r="F304"/>
  <c r="H304" s="1"/>
  <c r="E303"/>
  <c r="F303" s="1"/>
  <c r="C303"/>
  <c r="F302"/>
  <c r="H302" s="1"/>
  <c r="F301"/>
  <c r="C301"/>
  <c r="F300"/>
  <c r="H300" s="1"/>
  <c r="F299"/>
  <c r="G299" s="1"/>
  <c r="F298"/>
  <c r="G298" s="1"/>
  <c r="F297"/>
  <c r="H297" s="1"/>
  <c r="F296"/>
  <c r="H296" s="1"/>
  <c r="F295"/>
  <c r="C295"/>
  <c r="F294"/>
  <c r="G294" s="1"/>
  <c r="F293"/>
  <c r="G293" s="1"/>
  <c r="F292"/>
  <c r="C292"/>
  <c r="F291"/>
  <c r="H291" s="1"/>
  <c r="F290"/>
  <c r="C290"/>
  <c r="F289"/>
  <c r="H289" s="1"/>
  <c r="F288"/>
  <c r="G288" s="1"/>
  <c r="F287"/>
  <c r="C287"/>
  <c r="F286"/>
  <c r="G286" s="1"/>
  <c r="F285"/>
  <c r="H285" s="1"/>
  <c r="F284"/>
  <c r="H284" s="1"/>
  <c r="F283"/>
  <c r="G283" s="1"/>
  <c r="F282"/>
  <c r="C282"/>
  <c r="F281"/>
  <c r="H281" s="1"/>
  <c r="F280"/>
  <c r="C280"/>
  <c r="F279"/>
  <c r="H279" s="1"/>
  <c r="F278"/>
  <c r="C278"/>
  <c r="F277"/>
  <c r="H277" s="1"/>
  <c r="F276"/>
  <c r="G276" s="1"/>
  <c r="F275"/>
  <c r="C275"/>
  <c r="F274"/>
  <c r="G274" s="1"/>
  <c r="F273"/>
  <c r="H273" s="1"/>
  <c r="F272"/>
  <c r="H272" s="1"/>
  <c r="F271"/>
  <c r="C271"/>
  <c r="F270"/>
  <c r="G270" s="1"/>
  <c r="F269"/>
  <c r="C269"/>
  <c r="F268"/>
  <c r="G268" s="1"/>
  <c r="F267"/>
  <c r="C267"/>
  <c r="F266"/>
  <c r="H266" s="1"/>
  <c r="G265"/>
  <c r="F265"/>
  <c r="H265" s="1"/>
  <c r="E264"/>
  <c r="F264" s="1"/>
  <c r="C264"/>
  <c r="F263"/>
  <c r="H263" s="1"/>
  <c r="F262"/>
  <c r="G262" s="1"/>
  <c r="E261"/>
  <c r="F261" s="1"/>
  <c r="C261"/>
  <c r="F260"/>
  <c r="G260" s="1"/>
  <c r="F259"/>
  <c r="H259" s="1"/>
  <c r="F258"/>
  <c r="E258"/>
  <c r="C258"/>
  <c r="F257"/>
  <c r="H257" s="1"/>
  <c r="F256"/>
  <c r="C256"/>
  <c r="F255"/>
  <c r="H255" s="1"/>
  <c r="F254"/>
  <c r="H254" s="1"/>
  <c r="E253"/>
  <c r="F253" s="1"/>
  <c r="C253"/>
  <c r="F252"/>
  <c r="H252" s="1"/>
  <c r="F251"/>
  <c r="G251" s="1"/>
  <c r="F250"/>
  <c r="G250" s="1"/>
  <c r="E249"/>
  <c r="F249" s="1"/>
  <c r="C249"/>
  <c r="F248"/>
  <c r="G248" s="1"/>
  <c r="E247"/>
  <c r="F247" s="1"/>
  <c r="C247"/>
  <c r="F246"/>
  <c r="G246" s="1"/>
  <c r="F245"/>
  <c r="C245"/>
  <c r="F244"/>
  <c r="H244" s="1"/>
  <c r="F243"/>
  <c r="H243" s="1"/>
  <c r="E242"/>
  <c r="F242" s="1"/>
  <c r="C242"/>
  <c r="F241"/>
  <c r="H241" s="1"/>
  <c r="F240"/>
  <c r="G240" s="1"/>
  <c r="F239"/>
  <c r="G239" s="1"/>
  <c r="F238"/>
  <c r="H238" s="1"/>
  <c r="F237"/>
  <c r="H237" s="1"/>
  <c r="F236"/>
  <c r="G236" s="1"/>
  <c r="E235"/>
  <c r="F235" s="1"/>
  <c r="C235"/>
  <c r="F234"/>
  <c r="G234" s="1"/>
  <c r="F233"/>
  <c r="C233"/>
  <c r="F232"/>
  <c r="G232" s="1"/>
  <c r="E231"/>
  <c r="F231" s="1"/>
  <c r="C231"/>
  <c r="F230"/>
  <c r="G230" s="1"/>
  <c r="F229"/>
  <c r="H229" s="1"/>
  <c r="F228"/>
  <c r="H228" s="1"/>
  <c r="C228"/>
  <c r="F227"/>
  <c r="H227" s="1"/>
  <c r="F226"/>
  <c r="G226" s="1"/>
  <c r="F225"/>
  <c r="G225" s="1"/>
  <c r="F224"/>
  <c r="C224"/>
  <c r="F223"/>
  <c r="H223" s="1"/>
  <c r="F222"/>
  <c r="H222" s="1"/>
  <c r="E221"/>
  <c r="F221" s="1"/>
  <c r="C221"/>
  <c r="F220"/>
  <c r="H220" s="1"/>
  <c r="F219"/>
  <c r="G219" s="1"/>
  <c r="E218"/>
  <c r="F218" s="1"/>
  <c r="C218"/>
  <c r="F217"/>
  <c r="G217" s="1"/>
  <c r="F216"/>
  <c r="G216" s="1"/>
  <c r="F215"/>
  <c r="H215" s="1"/>
  <c r="F214"/>
  <c r="C214"/>
  <c r="F213"/>
  <c r="H213" s="1"/>
  <c r="F212"/>
  <c r="C212"/>
  <c r="F211"/>
  <c r="G211" s="1"/>
  <c r="F210"/>
  <c r="H210" s="1"/>
  <c r="F209"/>
  <c r="C209"/>
  <c r="F208"/>
  <c r="H208" s="1"/>
  <c r="F207"/>
  <c r="H207" s="1"/>
  <c r="C207"/>
  <c r="F206"/>
  <c r="H206" s="1"/>
  <c r="F205"/>
  <c r="G205" s="1"/>
  <c r="H204"/>
  <c r="F204"/>
  <c r="G204" s="1"/>
  <c r="F203"/>
  <c r="C203"/>
  <c r="F202"/>
  <c r="H202" s="1"/>
  <c r="F201"/>
  <c r="C201"/>
  <c r="F200"/>
  <c r="H200" s="1"/>
  <c r="F199"/>
  <c r="G199" s="1"/>
  <c r="F198"/>
  <c r="H198" s="1"/>
  <c r="F197"/>
  <c r="C197"/>
  <c r="F196"/>
  <c r="H196" s="1"/>
  <c r="E195"/>
  <c r="F195" s="1"/>
  <c r="C195"/>
  <c r="F194"/>
  <c r="H194" s="1"/>
  <c r="F193"/>
  <c r="H193" s="1"/>
  <c r="F192"/>
  <c r="G192" s="1"/>
  <c r="E191"/>
  <c r="F191" s="1"/>
  <c r="C191"/>
  <c r="F190"/>
  <c r="G190" s="1"/>
  <c r="F189"/>
  <c r="G189" s="1"/>
  <c r="F188"/>
  <c r="H188" s="1"/>
  <c r="E187"/>
  <c r="F187" s="1"/>
  <c r="C187"/>
  <c r="F186"/>
  <c r="H186" s="1"/>
  <c r="F185"/>
  <c r="H185" s="1"/>
  <c r="F184"/>
  <c r="G184" s="1"/>
  <c r="F183"/>
  <c r="G183" s="1"/>
  <c r="F182"/>
  <c r="H182" s="1"/>
  <c r="F181"/>
  <c r="H181" s="1"/>
  <c r="E180"/>
  <c r="F180" s="1"/>
  <c r="C180"/>
  <c r="F179"/>
  <c r="H179" s="1"/>
  <c r="F178"/>
  <c r="G178" s="1"/>
  <c r="F177"/>
  <c r="G177" s="1"/>
  <c r="F176"/>
  <c r="E176"/>
  <c r="C176"/>
  <c r="F175"/>
  <c r="G175" s="1"/>
  <c r="F174"/>
  <c r="H174" s="1"/>
  <c r="E173"/>
  <c r="F173" s="1"/>
  <c r="C173"/>
  <c r="F172"/>
  <c r="G172" s="1"/>
  <c r="F171"/>
  <c r="H171" s="1"/>
  <c r="F170"/>
  <c r="C170"/>
  <c r="F169"/>
  <c r="G169" s="1"/>
  <c r="F168"/>
  <c r="H168" s="1"/>
  <c r="F167"/>
  <c r="G167" s="1"/>
  <c r="E166"/>
  <c r="F166" s="1"/>
  <c r="C166"/>
  <c r="F165"/>
  <c r="H165" s="1"/>
  <c r="F164"/>
  <c r="H164" s="1"/>
  <c r="F163"/>
  <c r="G163" s="1"/>
  <c r="E162"/>
  <c r="F162" s="1"/>
  <c r="C162"/>
  <c r="F161"/>
  <c r="G161" s="1"/>
  <c r="F160"/>
  <c r="H160" s="1"/>
  <c r="F159"/>
  <c r="H159" s="1"/>
  <c r="E158"/>
  <c r="F158" s="1"/>
  <c r="C158"/>
  <c r="F157"/>
  <c r="H157" s="1"/>
  <c r="F156"/>
  <c r="H156" s="1"/>
  <c r="F155"/>
  <c r="G155" s="1"/>
  <c r="F154"/>
  <c r="H154" s="1"/>
  <c r="E153"/>
  <c r="F153" s="1"/>
  <c r="C153"/>
  <c r="F152"/>
  <c r="H152" s="1"/>
  <c r="F151"/>
  <c r="H151" s="1"/>
  <c r="F150"/>
  <c r="H150" s="1"/>
  <c r="E149"/>
  <c r="F149" s="1"/>
  <c r="H149" s="1"/>
  <c r="C149"/>
  <c r="F148"/>
  <c r="H148" s="1"/>
  <c r="F147"/>
  <c r="G147" s="1"/>
  <c r="F146"/>
  <c r="G146" s="1"/>
  <c r="F145"/>
  <c r="H145" s="1"/>
  <c r="E145"/>
  <c r="C145"/>
  <c r="F144"/>
  <c r="H144" s="1"/>
  <c r="F143"/>
  <c r="H143" s="1"/>
  <c r="F142"/>
  <c r="H142" s="1"/>
  <c r="E141"/>
  <c r="F141" s="1"/>
  <c r="H141" s="1"/>
  <c r="C141"/>
  <c r="F140"/>
  <c r="H140" s="1"/>
  <c r="F139"/>
  <c r="G139" s="1"/>
  <c r="G138"/>
  <c r="F138"/>
  <c r="H138" s="1"/>
  <c r="F137"/>
  <c r="E137"/>
  <c r="C137"/>
  <c r="F136"/>
  <c r="H136" s="1"/>
  <c r="F135"/>
  <c r="H135" s="1"/>
  <c r="F134"/>
  <c r="H134" s="1"/>
  <c r="E133"/>
  <c r="F133" s="1"/>
  <c r="H133" s="1"/>
  <c r="C133"/>
  <c r="F132"/>
  <c r="H132" s="1"/>
  <c r="F131"/>
  <c r="G131" s="1"/>
  <c r="G130"/>
  <c r="F130"/>
  <c r="H130" s="1"/>
  <c r="F129"/>
  <c r="H129" s="1"/>
  <c r="F128"/>
  <c r="C128"/>
  <c r="G128" s="1"/>
  <c r="F127"/>
  <c r="H127" s="1"/>
  <c r="F126"/>
  <c r="G126" s="1"/>
  <c r="F125"/>
  <c r="H125" s="1"/>
  <c r="E124"/>
  <c r="F124" s="1"/>
  <c r="H124" s="1"/>
  <c r="C124"/>
  <c r="F123"/>
  <c r="H123" s="1"/>
  <c r="F122"/>
  <c r="H122" s="1"/>
  <c r="F121"/>
  <c r="H121" s="1"/>
  <c r="C121"/>
  <c r="G120"/>
  <c r="F120"/>
  <c r="H120" s="1"/>
  <c r="F119"/>
  <c r="G119" s="1"/>
  <c r="F118"/>
  <c r="H118" s="1"/>
  <c r="F117"/>
  <c r="H117" s="1"/>
  <c r="F116"/>
  <c r="H116" s="1"/>
  <c r="F115"/>
  <c r="G115" s="1"/>
  <c r="F114"/>
  <c r="H114" s="1"/>
  <c r="F113"/>
  <c r="H113" s="1"/>
  <c r="F112"/>
  <c r="H112" s="1"/>
  <c r="F111"/>
  <c r="G111" s="1"/>
  <c r="F110"/>
  <c r="H110" s="1"/>
  <c r="F109"/>
  <c r="H109" s="1"/>
  <c r="F108"/>
  <c r="H108" s="1"/>
  <c r="E107"/>
  <c r="F107" s="1"/>
  <c r="C107"/>
  <c r="F106"/>
  <c r="H106" s="1"/>
  <c r="F105"/>
  <c r="G105" s="1"/>
  <c r="F104"/>
  <c r="H104" s="1"/>
  <c r="F103"/>
  <c r="H103" s="1"/>
  <c r="F102"/>
  <c r="H102" s="1"/>
  <c r="F101"/>
  <c r="G101" s="1"/>
  <c r="F100"/>
  <c r="H100" s="1"/>
  <c r="F99"/>
  <c r="H99" s="1"/>
  <c r="F98"/>
  <c r="H98" s="1"/>
  <c r="F97"/>
  <c r="G97" s="1"/>
  <c r="F96"/>
  <c r="H96" s="1"/>
  <c r="F95"/>
  <c r="H95" s="1"/>
  <c r="E94"/>
  <c r="C94"/>
  <c r="F93"/>
  <c r="H93" s="1"/>
  <c r="F92"/>
  <c r="H92" s="1"/>
  <c r="F91"/>
  <c r="G91" s="1"/>
  <c r="F90"/>
  <c r="H90" s="1"/>
  <c r="F89"/>
  <c r="H89" s="1"/>
  <c r="F88"/>
  <c r="H88" s="1"/>
  <c r="F87"/>
  <c r="G87" s="1"/>
  <c r="F86"/>
  <c r="H86" s="1"/>
  <c r="F85"/>
  <c r="H85" s="1"/>
  <c r="F84"/>
  <c r="H84" s="1"/>
  <c r="F83"/>
  <c r="G83" s="1"/>
  <c r="F82"/>
  <c r="H82" s="1"/>
  <c r="F81"/>
  <c r="H81" s="1"/>
  <c r="F80"/>
  <c r="H80" s="1"/>
  <c r="F79"/>
  <c r="G79" s="1"/>
  <c r="F78"/>
  <c r="H78" s="1"/>
  <c r="F77"/>
  <c r="H77" s="1"/>
  <c r="F76"/>
  <c r="H76" s="1"/>
  <c r="F75"/>
  <c r="G75" s="1"/>
  <c r="F74"/>
  <c r="H74" s="1"/>
  <c r="F73"/>
  <c r="H73" s="1"/>
  <c r="E72"/>
  <c r="F72" s="1"/>
  <c r="C72"/>
  <c r="F71"/>
  <c r="H71" s="1"/>
  <c r="F70"/>
  <c r="G70" s="1"/>
  <c r="F69"/>
  <c r="G69" s="1"/>
  <c r="F68"/>
  <c r="H68" s="1"/>
  <c r="F67"/>
  <c r="H67" s="1"/>
  <c r="F66"/>
  <c r="G66" s="1"/>
  <c r="F65"/>
  <c r="G65" s="1"/>
  <c r="F64"/>
  <c r="H64" s="1"/>
  <c r="F63"/>
  <c r="H63" s="1"/>
  <c r="F62"/>
  <c r="H62" s="1"/>
  <c r="F61"/>
  <c r="G61" s="1"/>
  <c r="F60"/>
  <c r="H60" s="1"/>
  <c r="F59"/>
  <c r="H59" s="1"/>
  <c r="E58"/>
  <c r="C58"/>
  <c r="F57"/>
  <c r="H57" s="1"/>
  <c r="F56"/>
  <c r="G56" s="1"/>
  <c r="F55"/>
  <c r="H55" s="1"/>
  <c r="F54"/>
  <c r="H54" s="1"/>
  <c r="E53"/>
  <c r="F53" s="1"/>
  <c r="C53"/>
  <c r="F52"/>
  <c r="H52" s="1"/>
  <c r="F51"/>
  <c r="H51" s="1"/>
  <c r="F50"/>
  <c r="G50" s="1"/>
  <c r="F49"/>
  <c r="H49" s="1"/>
  <c r="F48"/>
  <c r="H48" s="1"/>
  <c r="F47"/>
  <c r="H47" s="1"/>
  <c r="F46"/>
  <c r="G46" s="1"/>
  <c r="F45"/>
  <c r="H45" s="1"/>
  <c r="E44"/>
  <c r="F44" s="1"/>
  <c r="C44"/>
  <c r="F43"/>
  <c r="H43" s="1"/>
  <c r="F42"/>
  <c r="G42" s="1"/>
  <c r="F41"/>
  <c r="H41" s="1"/>
  <c r="F40"/>
  <c r="G40" s="1"/>
  <c r="F39"/>
  <c r="H39" s="1"/>
  <c r="F38"/>
  <c r="G38" s="1"/>
  <c r="F37"/>
  <c r="H37" s="1"/>
  <c r="F36"/>
  <c r="G36" s="1"/>
  <c r="F35"/>
  <c r="H35" s="1"/>
  <c r="F34"/>
  <c r="H34" s="1"/>
  <c r="F33"/>
  <c r="H33" s="1"/>
  <c r="E32"/>
  <c r="F32" s="1"/>
  <c r="C32"/>
  <c r="F31"/>
  <c r="H31" s="1"/>
  <c r="F30"/>
  <c r="G30" s="1"/>
  <c r="F29"/>
  <c r="H29" s="1"/>
  <c r="F28"/>
  <c r="H28" s="1"/>
  <c r="F27"/>
  <c r="H27" s="1"/>
  <c r="F26"/>
  <c r="G26" s="1"/>
  <c r="F25"/>
  <c r="H25" s="1"/>
  <c r="F24"/>
  <c r="H24" s="1"/>
  <c r="F23"/>
  <c r="H23" s="1"/>
  <c r="E22"/>
  <c r="C22"/>
  <c r="F21"/>
  <c r="H21" s="1"/>
  <c r="F20"/>
  <c r="G20" s="1"/>
  <c r="F19"/>
  <c r="H19" s="1"/>
  <c r="F18"/>
  <c r="H18" s="1"/>
  <c r="F17"/>
  <c r="H17" s="1"/>
  <c r="F16"/>
  <c r="G16" s="1"/>
  <c r="F15"/>
  <c r="H15" s="1"/>
  <c r="E14"/>
  <c r="C14"/>
  <c r="H13"/>
  <c r="G13"/>
  <c r="F12"/>
  <c r="H12" s="1"/>
  <c r="C362" l="1"/>
  <c r="G362" s="1"/>
  <c r="H381"/>
  <c r="G287"/>
  <c r="H290"/>
  <c r="G370"/>
  <c r="H343"/>
  <c r="G359"/>
  <c r="G148"/>
  <c r="H372"/>
  <c r="G74"/>
  <c r="H250"/>
  <c r="G112"/>
  <c r="G156"/>
  <c r="G282"/>
  <c r="H299"/>
  <c r="H370"/>
  <c r="H384"/>
  <c r="H176"/>
  <c r="H249"/>
  <c r="G258"/>
  <c r="G259"/>
  <c r="H212"/>
  <c r="H286"/>
  <c r="G12"/>
  <c r="H32"/>
  <c r="G49"/>
  <c r="G102"/>
  <c r="G108"/>
  <c r="G154"/>
  <c r="H180"/>
  <c r="H183"/>
  <c r="H214"/>
  <c r="G220"/>
  <c r="H231"/>
  <c r="H246"/>
  <c r="H256"/>
  <c r="H267"/>
  <c r="G281"/>
  <c r="G290"/>
  <c r="H295"/>
  <c r="H323"/>
  <c r="H326"/>
  <c r="G328"/>
  <c r="G331"/>
  <c r="G349"/>
  <c r="G355"/>
  <c r="G358"/>
  <c r="C369"/>
  <c r="G369" s="1"/>
  <c r="G376"/>
  <c r="G394"/>
  <c r="H353"/>
  <c r="G37"/>
  <c r="H44"/>
  <c r="G90"/>
  <c r="H107"/>
  <c r="G116"/>
  <c r="H153"/>
  <c r="H167"/>
  <c r="H197"/>
  <c r="G200"/>
  <c r="G210"/>
  <c r="H221"/>
  <c r="H230"/>
  <c r="H242"/>
  <c r="H247"/>
  <c r="G252"/>
  <c r="G257"/>
  <c r="H271"/>
  <c r="G278"/>
  <c r="H280"/>
  <c r="G319"/>
  <c r="G327"/>
  <c r="H359"/>
  <c r="G390"/>
  <c r="H395"/>
  <c r="H398"/>
  <c r="G401"/>
  <c r="H258"/>
  <c r="H301"/>
  <c r="G307"/>
  <c r="G311"/>
  <c r="G313"/>
  <c r="H315"/>
  <c r="H332"/>
  <c r="H335"/>
  <c r="H340"/>
  <c r="G361"/>
  <c r="H364"/>
  <c r="H268"/>
  <c r="G271"/>
  <c r="G272"/>
  <c r="G275"/>
  <c r="H278"/>
  <c r="G284"/>
  <c r="H292"/>
  <c r="H324"/>
  <c r="H385"/>
  <c r="G398"/>
  <c r="H405"/>
  <c r="G269"/>
  <c r="H282"/>
  <c r="H283"/>
  <c r="G308"/>
  <c r="G309"/>
  <c r="H321"/>
  <c r="H344"/>
  <c r="G374"/>
  <c r="H401"/>
  <c r="G404"/>
  <c r="H224"/>
  <c r="H251"/>
  <c r="H245"/>
  <c r="G253"/>
  <c r="G231"/>
  <c r="G247"/>
  <c r="G249"/>
  <c r="G160"/>
  <c r="G168"/>
  <c r="G176"/>
  <c r="H177"/>
  <c r="H201"/>
  <c r="G207"/>
  <c r="H209"/>
  <c r="G213"/>
  <c r="H170"/>
  <c r="H172"/>
  <c r="G180"/>
  <c r="G181"/>
  <c r="G193"/>
  <c r="G198"/>
  <c r="H203"/>
  <c r="G171"/>
  <c r="G214"/>
  <c r="H137"/>
  <c r="G134"/>
  <c r="G125"/>
  <c r="H128"/>
  <c r="G142"/>
  <c r="G82"/>
  <c r="G92"/>
  <c r="G98"/>
  <c r="G78"/>
  <c r="G17"/>
  <c r="G45"/>
  <c r="G29"/>
  <c r="G39"/>
  <c r="G25"/>
  <c r="G32"/>
  <c r="G33"/>
  <c r="H38"/>
  <c r="H328"/>
  <c r="H329"/>
  <c r="C411"/>
  <c r="G243"/>
  <c r="G357"/>
  <c r="G153"/>
  <c r="G152"/>
  <c r="G149"/>
  <c r="H61"/>
  <c r="G221"/>
  <c r="E411"/>
  <c r="F14"/>
  <c r="H14" s="1"/>
  <c r="G19"/>
  <c r="G23"/>
  <c r="G31"/>
  <c r="G35"/>
  <c r="H42"/>
  <c r="G51"/>
  <c r="H56"/>
  <c r="H65"/>
  <c r="H69"/>
  <c r="G76"/>
  <c r="G84"/>
  <c r="G100"/>
  <c r="H105"/>
  <c r="G114"/>
  <c r="H146"/>
  <c r="G150"/>
  <c r="G170"/>
  <c r="G179"/>
  <c r="G185"/>
  <c r="G206"/>
  <c r="H225"/>
  <c r="G228"/>
  <c r="G233"/>
  <c r="H260"/>
  <c r="H262"/>
  <c r="H275"/>
  <c r="H276"/>
  <c r="G289"/>
  <c r="H293"/>
  <c r="G301"/>
  <c r="H305"/>
  <c r="G323"/>
  <c r="G326"/>
  <c r="H334"/>
  <c r="G340"/>
  <c r="G341"/>
  <c r="H363"/>
  <c r="H378"/>
  <c r="G381"/>
  <c r="G382"/>
  <c r="G399"/>
  <c r="H402"/>
  <c r="H406"/>
  <c r="G410"/>
  <c r="G21"/>
  <c r="G44"/>
  <c r="G60"/>
  <c r="G62"/>
  <c r="H66"/>
  <c r="H70"/>
  <c r="G86"/>
  <c r="G107"/>
  <c r="G124"/>
  <c r="G133"/>
  <c r="G137"/>
  <c r="G141"/>
  <c r="G145"/>
  <c r="H175"/>
  <c r="H189"/>
  <c r="H216"/>
  <c r="G227"/>
  <c r="H232"/>
  <c r="G237"/>
  <c r="H239"/>
  <c r="G242"/>
  <c r="H248"/>
  <c r="G264"/>
  <c r="H274"/>
  <c r="G295"/>
  <c r="G296"/>
  <c r="H298"/>
  <c r="G300"/>
  <c r="H312"/>
  <c r="H316"/>
  <c r="H318"/>
  <c r="H322"/>
  <c r="H325"/>
  <c r="G329"/>
  <c r="H333"/>
  <c r="G339"/>
  <c r="H345"/>
  <c r="H350"/>
  <c r="H352"/>
  <c r="H354"/>
  <c r="G368"/>
  <c r="H371"/>
  <c r="H375"/>
  <c r="H377"/>
  <c r="G380"/>
  <c r="H386"/>
  <c r="H391"/>
  <c r="H393"/>
  <c r="H407"/>
  <c r="G15"/>
  <c r="F22"/>
  <c r="H22" s="1"/>
  <c r="G27"/>
  <c r="G41"/>
  <c r="G43"/>
  <c r="G47"/>
  <c r="G55"/>
  <c r="G57"/>
  <c r="G64"/>
  <c r="G68"/>
  <c r="G80"/>
  <c r="G88"/>
  <c r="G96"/>
  <c r="G104"/>
  <c r="G106"/>
  <c r="G110"/>
  <c r="G118"/>
  <c r="G121"/>
  <c r="G123"/>
  <c r="G127"/>
  <c r="G132"/>
  <c r="G136"/>
  <c r="G140"/>
  <c r="G144"/>
  <c r="G164"/>
  <c r="G201"/>
  <c r="G212"/>
  <c r="G222"/>
  <c r="G241"/>
  <c r="G254"/>
  <c r="G263"/>
  <c r="H269"/>
  <c r="H270"/>
  <c r="G277"/>
  <c r="H287"/>
  <c r="H288"/>
  <c r="H294"/>
  <c r="H306"/>
  <c r="H330"/>
  <c r="H342"/>
  <c r="G351"/>
  <c r="H360"/>
  <c r="H383"/>
  <c r="H394"/>
  <c r="H400"/>
  <c r="G405"/>
  <c r="G166"/>
  <c r="H166"/>
  <c r="G317"/>
  <c r="H317"/>
  <c r="G158"/>
  <c r="H158"/>
  <c r="G195"/>
  <c r="H195"/>
  <c r="G235"/>
  <c r="H235"/>
  <c r="G303"/>
  <c r="H303"/>
  <c r="G337"/>
  <c r="H337"/>
  <c r="G366"/>
  <c r="H366"/>
  <c r="G53"/>
  <c r="H53"/>
  <c r="G162"/>
  <c r="H162"/>
  <c r="G173"/>
  <c r="H173"/>
  <c r="G187"/>
  <c r="H187"/>
  <c r="G72"/>
  <c r="H72"/>
  <c r="G191"/>
  <c r="H191"/>
  <c r="G218"/>
  <c r="H218"/>
  <c r="G261"/>
  <c r="H261"/>
  <c r="G347"/>
  <c r="H347"/>
  <c r="G388"/>
  <c r="H388"/>
  <c r="G18"/>
  <c r="G24"/>
  <c r="G28"/>
  <c r="G34"/>
  <c r="G48"/>
  <c r="G52"/>
  <c r="G54"/>
  <c r="G59"/>
  <c r="G63"/>
  <c r="G67"/>
  <c r="G71"/>
  <c r="G73"/>
  <c r="G77"/>
  <c r="G81"/>
  <c r="G85"/>
  <c r="G89"/>
  <c r="G93"/>
  <c r="F94"/>
  <c r="G95"/>
  <c r="G99"/>
  <c r="G103"/>
  <c r="G109"/>
  <c r="G113"/>
  <c r="G117"/>
  <c r="G122"/>
  <c r="G129"/>
  <c r="G135"/>
  <c r="G143"/>
  <c r="G151"/>
  <c r="G157"/>
  <c r="G159"/>
  <c r="G165"/>
  <c r="G174"/>
  <c r="G182"/>
  <c r="G186"/>
  <c r="G188"/>
  <c r="G194"/>
  <c r="G196"/>
  <c r="G197"/>
  <c r="G202"/>
  <c r="G203"/>
  <c r="G208"/>
  <c r="G209"/>
  <c r="G215"/>
  <c r="G223"/>
  <c r="G224"/>
  <c r="G229"/>
  <c r="H233"/>
  <c r="G238"/>
  <c r="G244"/>
  <c r="G245"/>
  <c r="G255"/>
  <c r="G256"/>
  <c r="G266"/>
  <c r="G267"/>
  <c r="G273"/>
  <c r="G279"/>
  <c r="G280"/>
  <c r="G285"/>
  <c r="G291"/>
  <c r="G292"/>
  <c r="G297"/>
  <c r="G302"/>
  <c r="G304"/>
  <c r="G310"/>
  <c r="G314"/>
  <c r="G320"/>
  <c r="G321"/>
  <c r="G332"/>
  <c r="G334"/>
  <c r="G344"/>
  <c r="F351"/>
  <c r="H351" s="1"/>
  <c r="G354"/>
  <c r="H362"/>
  <c r="G363"/>
  <c r="G377"/>
  <c r="G385"/>
  <c r="F392"/>
  <c r="H408"/>
  <c r="H16"/>
  <c r="H20"/>
  <c r="H26"/>
  <c r="H30"/>
  <c r="H36"/>
  <c r="H40"/>
  <c r="H46"/>
  <c r="H50"/>
  <c r="H75"/>
  <c r="H79"/>
  <c r="H83"/>
  <c r="H87"/>
  <c r="H91"/>
  <c r="H97"/>
  <c r="H101"/>
  <c r="H111"/>
  <c r="H115"/>
  <c r="H119"/>
  <c r="H126"/>
  <c r="H131"/>
  <c r="H139"/>
  <c r="H147"/>
  <c r="H155"/>
  <c r="H161"/>
  <c r="H163"/>
  <c r="H169"/>
  <c r="H178"/>
  <c r="H184"/>
  <c r="H190"/>
  <c r="H192"/>
  <c r="H199"/>
  <c r="H205"/>
  <c r="H211"/>
  <c r="H217"/>
  <c r="H219"/>
  <c r="H226"/>
  <c r="H234"/>
  <c r="H236"/>
  <c r="H240"/>
  <c r="H253"/>
  <c r="H264"/>
  <c r="H308"/>
  <c r="H336"/>
  <c r="H338"/>
  <c r="H346"/>
  <c r="H348"/>
  <c r="H356"/>
  <c r="H365"/>
  <c r="H367"/>
  <c r="H373"/>
  <c r="H379"/>
  <c r="H387"/>
  <c r="H389"/>
  <c r="H396"/>
  <c r="H403"/>
  <c r="G408"/>
  <c r="H409"/>
  <c r="F58"/>
  <c r="H369" l="1"/>
  <c r="G14"/>
  <c r="G22"/>
  <c r="F411"/>
  <c r="H411" s="1"/>
  <c r="G58"/>
  <c r="G392"/>
  <c r="H392"/>
  <c r="G94"/>
  <c r="G411" s="1"/>
  <c r="H94"/>
  <c r="G16" i="37" l="1"/>
  <c r="G19" i="32" l="1"/>
  <c r="G21" i="35"/>
  <c r="I19" i="32"/>
  <c r="I18"/>
  <c r="G34" i="34"/>
  <c r="G51" i="32"/>
  <c r="G47" i="37" l="1"/>
  <c r="I47"/>
  <c r="I16"/>
  <c r="G16" i="36"/>
  <c r="I15"/>
  <c r="I14"/>
  <c r="I47"/>
  <c r="H47"/>
  <c r="G47"/>
  <c r="I46"/>
  <c r="I16"/>
  <c r="G60" i="35"/>
  <c r="I60"/>
  <c r="I21"/>
  <c r="I17" i="32"/>
  <c r="I51" s="1"/>
  <c r="I16"/>
  <c r="I15"/>
  <c r="I14"/>
  <c r="I63" i="31"/>
  <c r="H63"/>
  <c r="G63"/>
  <c r="N313" i="27" l="1"/>
  <c r="N314" s="1"/>
  <c r="L400" l="1"/>
  <c r="L387"/>
  <c r="L358"/>
  <c r="I34" i="34"/>
  <c r="H34"/>
  <c r="L397" i="27"/>
  <c r="L398"/>
  <c r="L401"/>
  <c r="L404"/>
  <c r="L405"/>
  <c r="L408"/>
  <c r="L350"/>
  <c r="L352"/>
  <c r="L353"/>
  <c r="L354"/>
  <c r="L356"/>
  <c r="L359"/>
  <c r="L362"/>
  <c r="L363"/>
  <c r="L366"/>
  <c r="L369"/>
  <c r="L370"/>
  <c r="L372"/>
  <c r="L373"/>
  <c r="L374"/>
  <c r="L376"/>
  <c r="L377"/>
  <c r="L378"/>
  <c r="L380"/>
  <c r="L381"/>
  <c r="L382"/>
  <c r="L384"/>
  <c r="L385"/>
  <c r="L388"/>
  <c r="L391"/>
  <c r="L394"/>
  <c r="L336"/>
  <c r="L338"/>
  <c r="L339"/>
  <c r="L340"/>
  <c r="L342"/>
  <c r="L343"/>
  <c r="L345"/>
  <c r="L346"/>
  <c r="L347"/>
  <c r="L349"/>
  <c r="L331"/>
  <c r="L332"/>
  <c r="L333"/>
  <c r="L335"/>
  <c r="L16"/>
  <c r="L17"/>
  <c r="L18"/>
  <c r="L19"/>
  <c r="L20"/>
  <c r="L21"/>
  <c r="L22"/>
  <c r="L24"/>
  <c r="L25"/>
  <c r="L26"/>
  <c r="L27"/>
  <c r="L28"/>
  <c r="L29"/>
  <c r="L30"/>
  <c r="L31"/>
  <c r="L33"/>
  <c r="L34"/>
  <c r="L35"/>
  <c r="L36"/>
  <c r="L37"/>
  <c r="L38"/>
  <c r="L39"/>
  <c r="L40"/>
  <c r="L41"/>
  <c r="L42"/>
  <c r="L43"/>
  <c r="L45"/>
  <c r="L46"/>
  <c r="L47"/>
  <c r="L48"/>
  <c r="L49"/>
  <c r="L50"/>
  <c r="L51"/>
  <c r="L52"/>
  <c r="L54"/>
  <c r="L55"/>
  <c r="L56"/>
  <c r="L57"/>
  <c r="L58"/>
  <c r="L59"/>
  <c r="L61"/>
  <c r="L62"/>
  <c r="L63"/>
  <c r="L64"/>
  <c r="L65"/>
  <c r="L66"/>
  <c r="L67"/>
  <c r="L68"/>
  <c r="L69"/>
  <c r="L70"/>
  <c r="L71"/>
  <c r="L72"/>
  <c r="L73"/>
  <c r="L74"/>
  <c r="L75"/>
  <c r="L76"/>
  <c r="L77"/>
  <c r="L78"/>
  <c r="L79"/>
  <c r="L80"/>
  <c r="L81"/>
  <c r="L83"/>
  <c r="L84"/>
  <c r="L85"/>
  <c r="L86"/>
  <c r="L87"/>
  <c r="L88"/>
  <c r="L89"/>
  <c r="L90"/>
  <c r="L91"/>
  <c r="L92"/>
  <c r="L93"/>
  <c r="L94"/>
  <c r="L96"/>
  <c r="L97"/>
  <c r="L98"/>
  <c r="L99"/>
  <c r="L100"/>
  <c r="L101"/>
  <c r="L102"/>
  <c r="L103"/>
  <c r="L104"/>
  <c r="L105"/>
  <c r="L106"/>
  <c r="L107"/>
  <c r="L108"/>
  <c r="L109"/>
  <c r="L111"/>
  <c r="L112"/>
  <c r="L113"/>
  <c r="L115"/>
  <c r="L116"/>
  <c r="L117"/>
  <c r="L120"/>
  <c r="L121"/>
  <c r="L122"/>
  <c r="L124"/>
  <c r="L125"/>
  <c r="L126"/>
  <c r="L128"/>
  <c r="L129"/>
  <c r="L130"/>
  <c r="L132"/>
  <c r="L133"/>
  <c r="L134"/>
  <c r="L136"/>
  <c r="L137"/>
  <c r="L138"/>
  <c r="L140"/>
  <c r="L141"/>
  <c r="L142"/>
  <c r="L143"/>
  <c r="L145"/>
  <c r="L146"/>
  <c r="L147"/>
  <c r="L149"/>
  <c r="L150"/>
  <c r="L153"/>
  <c r="L154"/>
  <c r="L155"/>
  <c r="L157"/>
  <c r="L158"/>
  <c r="L160"/>
  <c r="L161"/>
  <c r="L162"/>
  <c r="L164"/>
  <c r="L165"/>
  <c r="L168"/>
  <c r="L169"/>
  <c r="L172"/>
  <c r="L173"/>
  <c r="L174"/>
  <c r="L176"/>
  <c r="L177"/>
  <c r="L180"/>
  <c r="L181"/>
  <c r="L182"/>
  <c r="L183"/>
  <c r="L184"/>
  <c r="L185"/>
  <c r="L186"/>
  <c r="L187"/>
  <c r="L188"/>
  <c r="L189"/>
  <c r="L190"/>
  <c r="L191"/>
  <c r="L192"/>
  <c r="L193"/>
  <c r="L195"/>
  <c r="L196"/>
  <c r="L197"/>
  <c r="L199"/>
  <c r="L201"/>
  <c r="L203"/>
  <c r="L205"/>
  <c r="L206"/>
  <c r="L208"/>
  <c r="L209"/>
  <c r="L211"/>
  <c r="L212"/>
  <c r="L213"/>
  <c r="L215"/>
  <c r="L218"/>
  <c r="L220"/>
  <c r="L221"/>
  <c r="L222"/>
  <c r="L224"/>
  <c r="L225"/>
  <c r="L226"/>
  <c r="L227"/>
  <c r="L228"/>
  <c r="L229"/>
  <c r="L231"/>
  <c r="L232"/>
  <c r="L234"/>
  <c r="L236"/>
  <c r="L238"/>
  <c r="L239"/>
  <c r="L240"/>
  <c r="L241"/>
  <c r="L242"/>
  <c r="L243"/>
  <c r="L244"/>
  <c r="L246"/>
  <c r="L247"/>
  <c r="L249"/>
  <c r="L250"/>
  <c r="L252"/>
  <c r="L253"/>
  <c r="L255"/>
  <c r="L256"/>
  <c r="L258"/>
  <c r="L260"/>
  <c r="L262"/>
  <c r="L263"/>
  <c r="L264"/>
  <c r="L266"/>
  <c r="L267"/>
  <c r="L269"/>
  <c r="L271"/>
  <c r="L273"/>
  <c r="L274"/>
  <c r="L275"/>
  <c r="L276"/>
  <c r="L278"/>
  <c r="L281"/>
  <c r="L283"/>
  <c r="L284"/>
  <c r="L286"/>
  <c r="L287"/>
  <c r="L288"/>
  <c r="L289"/>
  <c r="L290"/>
  <c r="L291"/>
  <c r="L293"/>
  <c r="L295"/>
  <c r="L296"/>
  <c r="L297"/>
  <c r="L298"/>
  <c r="L300"/>
  <c r="L301"/>
  <c r="L302"/>
  <c r="L303"/>
  <c r="L304"/>
  <c r="L305"/>
  <c r="L306"/>
  <c r="L307"/>
  <c r="L309"/>
  <c r="L310"/>
  <c r="L311"/>
  <c r="L313"/>
  <c r="L315"/>
  <c r="L318"/>
  <c r="L320"/>
  <c r="L321"/>
  <c r="L323"/>
  <c r="L325"/>
  <c r="L326"/>
  <c r="L329"/>
  <c r="L15"/>
  <c r="K406"/>
  <c r="L406" s="1"/>
  <c r="K403"/>
  <c r="L403" s="1"/>
  <c r="K399"/>
  <c r="L399" s="1"/>
  <c r="K396"/>
  <c r="L396" s="1"/>
  <c r="K392"/>
  <c r="L392" s="1"/>
  <c r="K390"/>
  <c r="L390" s="1"/>
  <c r="K386"/>
  <c r="L386" s="1"/>
  <c r="K383"/>
  <c r="L383" s="1"/>
  <c r="K379"/>
  <c r="L379" s="1"/>
  <c r="K375"/>
  <c r="L375" s="1"/>
  <c r="K371"/>
  <c r="K368"/>
  <c r="L368" s="1"/>
  <c r="K364"/>
  <c r="L364" s="1"/>
  <c r="K361"/>
  <c r="L361" s="1"/>
  <c r="K357"/>
  <c r="L357" s="1"/>
  <c r="K355"/>
  <c r="L355" s="1"/>
  <c r="K351"/>
  <c r="L351" s="1"/>
  <c r="K348"/>
  <c r="L348" s="1"/>
  <c r="K344"/>
  <c r="L344" s="1"/>
  <c r="K341"/>
  <c r="L341" s="1"/>
  <c r="K337"/>
  <c r="L337" s="1"/>
  <c r="K334"/>
  <c r="L334" s="1"/>
  <c r="K330"/>
  <c r="K328"/>
  <c r="L328" s="1"/>
  <c r="K324"/>
  <c r="L324" s="1"/>
  <c r="K322"/>
  <c r="L322" s="1"/>
  <c r="K319"/>
  <c r="L319" s="1"/>
  <c r="K317"/>
  <c r="L317" s="1"/>
  <c r="K314"/>
  <c r="L314" s="1"/>
  <c r="K312"/>
  <c r="L312" s="1"/>
  <c r="K308"/>
  <c r="L308" s="1"/>
  <c r="K299"/>
  <c r="L299" s="1"/>
  <c r="K294"/>
  <c r="L294" s="1"/>
  <c r="K292"/>
  <c r="L292" s="1"/>
  <c r="K285"/>
  <c r="L285" s="1"/>
  <c r="K282"/>
  <c r="K280"/>
  <c r="L280" s="1"/>
  <c r="K277"/>
  <c r="L277" s="1"/>
  <c r="K272"/>
  <c r="L272" s="1"/>
  <c r="K270"/>
  <c r="L270" s="1"/>
  <c r="K268"/>
  <c r="L268" s="1"/>
  <c r="K265"/>
  <c r="L265" s="1"/>
  <c r="K261"/>
  <c r="L261" s="1"/>
  <c r="K259"/>
  <c r="L259" s="1"/>
  <c r="K257"/>
  <c r="L257" s="1"/>
  <c r="K254"/>
  <c r="L254" s="1"/>
  <c r="K251"/>
  <c r="L251" s="1"/>
  <c r="K248"/>
  <c r="L248" s="1"/>
  <c r="K245"/>
  <c r="L245" s="1"/>
  <c r="K237"/>
  <c r="L237" s="1"/>
  <c r="K235"/>
  <c r="L235" s="1"/>
  <c r="K233"/>
  <c r="L233" s="1"/>
  <c r="K230"/>
  <c r="L230" s="1"/>
  <c r="K223"/>
  <c r="L223" s="1"/>
  <c r="K219"/>
  <c r="K217"/>
  <c r="L217" s="1"/>
  <c r="K214"/>
  <c r="L214" s="1"/>
  <c r="K210"/>
  <c r="L210" s="1"/>
  <c r="K207"/>
  <c r="L207" s="1"/>
  <c r="K204"/>
  <c r="K200"/>
  <c r="L200" s="1"/>
  <c r="K198"/>
  <c r="L198" s="1"/>
  <c r="K194"/>
  <c r="L194" s="1"/>
  <c r="K179"/>
  <c r="L179" s="1"/>
  <c r="K175"/>
  <c r="L175" s="1"/>
  <c r="K171"/>
  <c r="K167"/>
  <c r="K166" s="1"/>
  <c r="L166" s="1"/>
  <c r="K163"/>
  <c r="L163" s="1"/>
  <c r="K159"/>
  <c r="L159" s="1"/>
  <c r="K156"/>
  <c r="L156" s="1"/>
  <c r="K152"/>
  <c r="L152" s="1"/>
  <c r="K148"/>
  <c r="L148" s="1"/>
  <c r="K144"/>
  <c r="L144" s="1"/>
  <c r="K139"/>
  <c r="L139" s="1"/>
  <c r="K135"/>
  <c r="L135" s="1"/>
  <c r="K131"/>
  <c r="L131" s="1"/>
  <c r="K127"/>
  <c r="L127" s="1"/>
  <c r="K123"/>
  <c r="L123" s="1"/>
  <c r="K119"/>
  <c r="K114"/>
  <c r="L114" s="1"/>
  <c r="K110"/>
  <c r="L110" s="1"/>
  <c r="K95"/>
  <c r="L95" s="1"/>
  <c r="K82"/>
  <c r="L82" s="1"/>
  <c r="K60"/>
  <c r="L60" s="1"/>
  <c r="K53"/>
  <c r="L53" s="1"/>
  <c r="K44"/>
  <c r="L44" s="1"/>
  <c r="K32"/>
  <c r="L32" s="1"/>
  <c r="K23"/>
  <c r="L23" s="1"/>
  <c r="K178" l="1"/>
  <c r="L178" s="1"/>
  <c r="K367"/>
  <c r="L367" s="1"/>
  <c r="K118"/>
  <c r="K170"/>
  <c r="L170" s="1"/>
  <c r="K216"/>
  <c r="L216" s="1"/>
  <c r="K279"/>
  <c r="L279" s="1"/>
  <c r="K151"/>
  <c r="L371"/>
  <c r="K316"/>
  <c r="L282"/>
  <c r="L393"/>
  <c r="L365"/>
  <c r="L219"/>
  <c r="K202"/>
  <c r="L204"/>
  <c r="L171"/>
  <c r="L167"/>
  <c r="L119"/>
  <c r="L407"/>
  <c r="K395"/>
  <c r="L395" s="1"/>
  <c r="K402"/>
  <c r="L402" s="1"/>
  <c r="K360"/>
  <c r="L360" s="1"/>
  <c r="K389"/>
  <c r="L389" s="1"/>
  <c r="L118" l="1"/>
  <c r="L151"/>
  <c r="L202"/>
  <c r="L316"/>
  <c r="I31" i="31" l="1"/>
  <c r="H31"/>
  <c r="L330" i="27" l="1"/>
  <c r="L327"/>
</calcChain>
</file>

<file path=xl/sharedStrings.xml><?xml version="1.0" encoding="utf-8"?>
<sst xmlns="http://schemas.openxmlformats.org/spreadsheetml/2006/main" count="1649" uniqueCount="444">
  <si>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</si>
  <si>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</si>
  <si>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</si>
  <si>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</si>
  <si>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</si>
  <si>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</si>
  <si>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</si>
  <si>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</si>
  <si>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</si>
  <si>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</si>
  <si>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</si>
  <si>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</si>
  <si>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</si>
  <si>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</si>
  <si>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</si>
  <si>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</si>
  <si>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</si>
  <si>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</si>
  <si>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</si>
  <si>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</si>
  <si>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</si>
  <si>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</si>
  <si>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</si>
  <si>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</si>
  <si>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</si>
  <si>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</si>
  <si>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</si>
  <si>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</si>
  <si>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</si>
  <si>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</si>
  <si>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</si>
  <si>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</si>
  <si>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</si>
  <si>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</si>
  <si>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</si>
  <si>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</si>
  <si>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</si>
  <si>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</si>
  <si>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</si>
  <si>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</si>
  <si>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</si>
  <si>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</si>
  <si>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</si>
  <si>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</si>
  <si>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</si>
  <si>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</si>
  <si>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</si>
  <si>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</si>
  <si>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</si>
  <si>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</si>
  <si>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</si>
  <si>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</si>
  <si>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</si>
  <si>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</si>
  <si>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</si>
  <si>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</si>
  <si>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</si>
  <si>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</si>
  <si>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</si>
  <si>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</si>
  <si>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</si>
  <si>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</si>
  <si>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</si>
  <si>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</si>
  <si>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</si>
  <si>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</si>
  <si>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</si>
  <si>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</si>
  <si>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</si>
  <si>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</si>
  <si>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</si>
  <si>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</si>
  <si>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</si>
  <si>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</si>
  <si>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</si>
  <si>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</si>
  <si>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</si>
  <si>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</si>
  <si>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</si>
  <si>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</si>
  <si>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</si>
  <si>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</si>
  <si>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</si>
  <si>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</si>
  <si>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</si>
  <si>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</si>
  <si>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</si>
  <si>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</si>
  <si>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</si>
  <si>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</si>
  <si>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</si>
  <si>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</si>
  <si>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</si>
  <si>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</si>
  <si>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</si>
  <si>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</si>
  <si>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</si>
  <si>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</si>
  <si>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</si>
  <si>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</si>
  <si>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</si>
  <si>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</si>
  <si>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</si>
  <si>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</si>
  <si>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</si>
  <si>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</si>
  <si>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</si>
  <si>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</si>
  <si>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</si>
  <si>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</si>
  <si>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</si>
  <si>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</si>
  <si>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</si>
  <si>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</si>
  <si>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</si>
  <si>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</si>
  <si>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</si>
  <si>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</si>
  <si>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</si>
  <si>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</si>
  <si>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</si>
  <si>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</si>
  <si>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</si>
  <si>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</si>
  <si>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</si>
  <si>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</si>
  <si>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</si>
  <si>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</si>
  <si>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</si>
  <si>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</si>
  <si>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</si>
  <si>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</si>
  <si>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</si>
  <si>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</si>
  <si>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</si>
  <si>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</si>
  <si>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</si>
  <si>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</si>
  <si>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</si>
  <si>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</si>
  <si>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</si>
  <si>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</si>
  <si>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</si>
  <si>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</si>
  <si>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</si>
  <si>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</si>
  <si>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</si>
  <si>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</si>
  <si>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</si>
  <si>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</si>
  <si>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</si>
  <si>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</si>
  <si>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</si>
  <si>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</si>
  <si>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</si>
  <si>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</si>
  <si>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</si>
  <si>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</si>
  <si>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</si>
  <si>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</si>
  <si>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</si>
  <si>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</si>
  <si>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</si>
  <si>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</si>
  <si>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</si>
  <si>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</si>
  <si>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</si>
  <si>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</si>
  <si>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rapat persiapan Praktek Klinik  16 ORG x 5 LHN x 1 KL x 2 SMT</t>
  </si>
  <si>
    <t xml:space="preserve">    -     Narasumber Pembekalan Praktek  2 OR x 2 JAM x 2 SMT</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</si>
  <si>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</si>
  <si>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</si>
  <si>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</si>
  <si>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</si>
  <si>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</si>
  <si>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</si>
  <si>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</si>
  <si>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</si>
  <si>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</si>
  <si>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</si>
  <si>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Bimbingan Praktek Klinik</t>
  </si>
  <si>
    <t xml:space="preserve">    -     Uang Harian Penyerahan dan Penarikan Praktek Klinik</t>
  </si>
  <si>
    <t xml:space="preserve">    -     Uang harian bimbingan praktek klinik  2 OR x 10 LHN x 2 SMT</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</si>
  <si>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</si>
  <si>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</si>
  <si>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</si>
  <si>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</si>
  <si>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</si>
  <si>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</si>
  <si>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</si>
  <si>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</si>
  <si>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</si>
  <si>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</si>
  <si>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</si>
  <si>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</si>
  <si>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</si>
  <si>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</si>
  <si>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</si>
  <si>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</si>
  <si>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</si>
  <si>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</si>
  <si>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</si>
  <si>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</si>
  <si>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</si>
  <si>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</si>
  <si>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</si>
  <si>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</si>
  <si>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</si>
  <si>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</si>
  <si>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</si>
  <si>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</si>
  <si>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</si>
  <si>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</si>
  <si>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</si>
  <si>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</si>
  <si>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</si>
  <si>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</si>
  <si>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</si>
  <si>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</si>
  <si>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</si>
  <si>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</si>
  <si>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</si>
  <si>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</si>
  <si>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</si>
  <si>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</si>
  <si>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</si>
  <si>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</si>
  <si>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</si>
  <si>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</si>
  <si>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</si>
  <si>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</si>
  <si>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</si>
  <si>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</si>
  <si>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</si>
  <si>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</si>
  <si>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</si>
  <si>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</si>
  <si>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</si>
  <si>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</si>
  <si>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</si>
  <si>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</si>
  <si>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</si>
  <si>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</si>
  <si>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</si>
  <si>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</si>
  <si>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</si>
  <si>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</si>
  <si>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</si>
  <si>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</si>
  <si>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</si>
  <si>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</si>
  <si>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</si>
  <si>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</si>
  <si>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</si>
  <si>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</si>
  <si>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</si>
  <si>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</si>
  <si>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</si>
  <si>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</si>
  <si>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</si>
  <si>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</si>
  <si>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</si>
  <si>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</si>
  <si>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</si>
  <si>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</si>
  <si>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</si>
  <si>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</si>
  <si>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</si>
  <si>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</si>
  <si>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</si>
  <si>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</si>
  <si>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</si>
  <si>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</si>
  <si>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</si>
  <si>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</si>
  <si>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</si>
  <si>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</si>
  <si>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</si>
  <si>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</si>
  <si>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</si>
  <si>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 01/01/024.12.10/ 5034/501/002.52B.525113</t>
  </si>
  <si>
    <t>Klasifikasi Belanja :052B.525113</t>
  </si>
  <si>
    <t>: 01/01/024.12.10/ 5034/501/002.53BD.525115</t>
  </si>
  <si>
    <t>Klasifikasi Belanja :053BD.525115</t>
  </si>
  <si>
    <t xml:space="preserve">    -     BIaya seminar, workshop, pelatihan bagi Tenaga Pendidik dan  Kependidikan</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</si>
  <si>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</si>
  <si>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</si>
  <si>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</si>
  <si>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</si>
  <si>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</si>
  <si>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</si>
  <si>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</si>
  <si>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</si>
  <si>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</si>
  <si>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</si>
  <si>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</si>
  <si>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</si>
  <si>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</si>
  <si>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</si>
  <si>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</si>
  <si>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</si>
  <si>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</si>
  <si>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</si>
  <si>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</si>
  <si>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</si>
  <si>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</si>
  <si>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</si>
  <si>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</si>
  <si>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</si>
  <si>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</si>
  <si>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</si>
  <si>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</si>
  <si>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Uang hari workshop, seminar , rapat dll ( Prodi MAgelang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</si>
  <si>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</si>
  <si>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</si>
  <si>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</si>
  <si>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01/01/024.12.10/ 5034/501/002.53BD.525119</t>
  </si>
  <si>
    <t>Klasifikasi Belanja :053BD.525119</t>
  </si>
  <si>
    <r>
      <t xml:space="preserve">    -     Narasumber pelatihan IT</t>
    </r>
    <r>
      <rPr>
        <sz val="11"/>
        <color theme="1"/>
        <rFont val="Arial Unicode MS"/>
        <family val="2"/>
      </rPr>
      <t xml:space="preserve"> ( 2 or x 5 hr x 3 jam x 6 prodi)</t>
    </r>
  </si>
  <si>
    <t>Diki Retno Yuliani,, SST,M.Tr.Keb</t>
  </si>
  <si>
    <t>Transport dalam Kota dalam rangka Kegiatan Bimbingan / Supervisi Praktik Klinik Kebidanan II Mahasiswa Semester V pada tanggal 2 November 2020 di Puskesmas Wangon I Kabupaten Banyumas Prodi DIII Kebidanan Purwokerto Poltekkes Kemenkes Semarang a/n Diki Retno Yuliani,, SST,M.Tr.Keb</t>
  </si>
  <si>
    <t>Fitria Zuhriyatun, SST,M.Kes</t>
  </si>
  <si>
    <t>Transport dalam Kota dalam rangka Kegiatan Bimbingan / Supervisi Praktik Klinik Kebidanan II Mahasiswa Semester V pada tanggal 4 November 2020 di Puskesmas Kemranjen I Kabupaten Banyumas Prodi DIII Kebidanan Purwokerto Poltekkes Kemenkes Semarang a/n Fitria Zuhriyatun, SST,M.Kes</t>
  </si>
  <si>
    <t>Septerina PW, SST,M.Kes</t>
  </si>
  <si>
    <t>Transport dalam Kota dalam rangka Kegiatan Bimbingan / Supervisi Praktik Klinik Kebidanan II Mahasiswa Semester V pada tanggal 5 November 2020 di Puskesmas Sokaraja I Kabupaten Banyumas Prodi DIII Kebidanan Purwokerto Poltekkes Kemenkes Semarang a/n Septerina PW, SST,M.Kes</t>
  </si>
  <si>
    <t>Riza Amalia, SST,M.Kes</t>
  </si>
  <si>
    <t>Transport dalam Kota dalam rangka Kegiatan Bimbingan / Supervisi Praktik Klinik Kebidanan II Mahasiswa Semester V pada tanggal 6 November 2020 di Puskesmas Sumbang I Kabupaten Banyumas Prodi DIII Kebidanan Purwokerto Poltekkes Kemenkes Semarang a/n Riza Amalia, SST,M.Kes</t>
  </si>
  <si>
    <t>Rusmini, S.Kep,Ns,MH</t>
  </si>
  <si>
    <t>Transport dalam Kota dalam rangka Kegiatan Bimbingan / Supervisi Praktik Klinik Kebidanan II Mahasiswa Semester V pada tanggal 16 November 2020 di Puskesmas Wangon I Kabupaten Banyumas Prodi DIII Kebidanan Purwokerto Poltekkes Kemenkes Semarang a/n Rusmini, S.Kep,Ns,MH</t>
  </si>
  <si>
    <t xml:space="preserve"> Puji Hastuti, Ahli (A),MH.Kes</t>
  </si>
  <si>
    <t>Transport dalam Kota dalam rangka Kegiatan Bimbingan / Supervisi Praktik Klinik Kebidanan II Mahasiswa Semester V pada tanggal 17 November 2020 di Puskesmas Sumpiuh I Kabupaten Banyumas Prodi DIII Kebidanan Purwokerto Poltekkes Kemenkes Semarang a/n Puji Hastuti, Ahli (A),MH.Kes</t>
  </si>
  <si>
    <t>Sumiyati, S.Kep,Ns,MPH</t>
  </si>
  <si>
    <t>Transport dalam Kota dalam rangka Kegiatan Bimbingan / Supervisi Praktik Klinik Kebidanan II Mahasiswa Semester V pada tanggal 18 November 2020 di Puskesmas Kemranjen I Kabupaten Banyumas Prodi DIII Kebidanan Purwokerto Poltekkes Kemenkes Semarang a/n Sumiyati, S.Kep,Ns,MPH</t>
  </si>
  <si>
    <t>Anita Widiastuti, S.Kep,M.Kes</t>
  </si>
  <si>
    <t>Transport dalam Kota dalam rangka Kegiatan Bimbingan / Supervisi Praktik Klinik Kebidanan II Mahasiswa Semester V pada tanggal 19 November 2020 di Puskesmas Sokaraja I Kabupaten Banyumas Prodi DIII Kebidanan Purwokerto Poltekkes Kemenkes Semarang a/n Anita Widiastuti, S.Kep,M.Kes</t>
  </si>
  <si>
    <t>Fajaria Nur Aini, SST,M.Tr.Keb</t>
  </si>
  <si>
    <t>Transport dalam Kota dalam rangka Kegiatan Bimbingan / Supervisi Praktik Klinik Kebidanan II Mahasiswa Semester V pada tanggal 20 November 2020 di Puskesmas Sumbang I Kabupaten Banyumas Prodi DIII Kebidanan Purwokerto Poltekkes Kemenkes Semarang a/n Fajaria Nur Aini, SST,M.Tr.Keb</t>
  </si>
  <si>
    <t>Diki Retno Yuliani, SST,M.Tr.Keb</t>
  </si>
  <si>
    <t>Transport dalam Kota dalam rangka Kegiatan Bimbingan / Supervisi Praktik Klinik Kebidanan II Mahasiswa Semester V pada tanggal 23 November 2020 di Puskesmas Wangon I Kabupaten Banyumas Prodi DIII Kebidanan Purwokerto Poltekkes Kemenkes Semarang a/n Diki Retno Yuliani, SST,M.Tr.Keb</t>
  </si>
  <si>
    <t>Vina Nurul Utami, SST,M.Kes</t>
  </si>
  <si>
    <t>Transport dalam Kota dalam rangka Kegiatan Bimbingan / Supervisi Praktik Klinik Kebidanan II Mahasiswa Semester V pada tanggal 23 November 2020 di Puskesmas Wangon I Kabupaten Banyumas Prodi DIII Kebidanan Purwokerto Poltekkes Kemenkes Semarang a/n Vina Nurul Utami, SST,M.Kes</t>
  </si>
  <si>
    <t>Transport dalam Kota dalam rangka Kegiatan Bimbingan / Supervisi Praktik Klinik Kebidanan II Mahasiswa Semester V pada tanggal 24 November 2020 di Puskesmas Sumpiuh I Kabupaten Banyumas Prodi DIII Kebidanan Purwokerto Poltekkes Kemenkes Semarang a/n Anita Widiastuti,S.Kep.M.Kes</t>
  </si>
  <si>
    <t>Fitria Zuhriyatun, SST,M,Kes</t>
  </si>
  <si>
    <t>Transport dalam Kota dalam rangka Kegiatan Bimbingan / Supervisi Praktik Klinik Kebidanan II Mahasiswa Semester V pada tanggal 25 November 2020 di Puskesmas Kemranjen I Kabupaten Banyumas Prodi DIII Kebidanan Purwokerto Poltekkes Kemenkes Semarang a/n Fitria Zuhriyatun, SST,M,Kes</t>
  </si>
  <si>
    <t>Septerina PW,SST,M.Kes</t>
  </si>
  <si>
    <t>Transport dalam Kota dalam rangka Kegiatan Bimbingan / Supervisi Praktik Klinik Kebidanan II Mahasiswa Semester V pada tanggal 26 November 2020 di Puskesmas Sokaraja I Kabupaten Banyumas Prodi DIII Kebidanan Purwokerto Poltekkes Kemenkes Semarang a/n Septerina PW,SST,M.Kes</t>
  </si>
  <si>
    <t>Riza Amalia,SST,M.Kes</t>
  </si>
  <si>
    <t>Transport dalam Kota dalam rangka Kegiatan Bimbingan / Supervisi Praktik Klinik Kebidanan II Mahasiswa Semester V pada tanggal 27 November 2020 di Puskesmas Sumbang I Kabupaten Banyumas Prodi DIII Kebidanan Purwokerto Poltekkes Kemenkes Semarang a/n Riza Amalia,SST,M.Kes</t>
  </si>
  <si>
    <t>Puji Hastuti, Ahli (A),MH.Kes</t>
  </si>
  <si>
    <t xml:space="preserve">Transport dalam Kota dalam rangka Kegiatan Penarikan Mahasiswa Praktik Klinik Kebidanan II Tingkat III Semester V pada tanggal 11 Desember 2020 di Puskesmas  
Wangon I Prodi DIII Kebidanan Purwokerto Poltekkes Kemenkes Semarang 
</t>
  </si>
  <si>
    <t xml:space="preserve">Transport dalam Kota dalam rangka Kegiatan Penarikan Mahasiswa Praktik Klinik Kebidanan II Tingkat III Semester V pada tanggal 11 Desember 2020 di Puskesmas  
Sokaraja I Prodi DIII Kebidanan Purwokerto Poltekkes Kemenkes Semarang 
</t>
  </si>
  <si>
    <t>Delanita Rosiananda</t>
  </si>
  <si>
    <t>Honor DTT Ekstrakurikuler Senam Prodi D III Kebidanan Purwokerto Poltekkes Kemenkes Semarang Bulan Oktober 2020</t>
  </si>
  <si>
    <t>dr. Marta Isyana Dewi,Sp.OG</t>
  </si>
  <si>
    <t xml:space="preserve">Honor Dosen Tamu Tahun 2020  Prodi D III Kebidanan Purwokerto Poltekkes Kemenkes Semarang </t>
  </si>
  <si>
    <t>DR.Muskinul Fuad ,M.Ag</t>
  </si>
  <si>
    <t xml:space="preserve">Honor  Dosen Tidak Tetap Semester Ganjil Tahun 2020 Prodi D III Kebidanan Purwokerto Poltekkes Kemenkes Semarang Bulan Oktober 2020
</t>
  </si>
  <si>
    <t>: 01/01/024.12.10/ 5034/501/002.52B.525115</t>
  </si>
  <si>
    <t>Klasifikasi Belanja :052B.525115</t>
  </si>
  <si>
    <t>Transport DTT Ekstrakurikuler Senam Prodi D III Kebidanan Purwokerto Poltekkes Kemenkes Semarang Bulan Oktober 2020</t>
  </si>
  <si>
    <t>: 01/01/024.12.10/ 5034/501/002.54BD.525113</t>
  </si>
  <si>
    <t>Klasifikasi Belanja :054BD.525113</t>
  </si>
  <si>
    <t>DR. Muskinul Fuad, M.Ag</t>
  </si>
  <si>
    <t>Honor  Pembuatan Soal Ujian Akhir TK I Semester I  Tahun 2020 Prodi D III Kebidanan Purwokerto Poltekkes Kemenkes Semarang</t>
  </si>
  <si>
    <t xml:space="preserve">Honor  Koreksi Soal Ujian Akhir TK I Semester I Tahun 2020 Prodi D III Kebidanan Purwokerto Poltekkes Kemenkes Semarang </t>
  </si>
  <si>
    <t>: 01/01/024.12.10/ 5034/501/002.52BD.525115</t>
  </si>
  <si>
    <t>Klasifikasi Belanja :052BD.525115</t>
  </si>
  <si>
    <t>Puji Hastuti, Ahli (A).M.Hkes</t>
  </si>
  <si>
    <t>Warsito</t>
  </si>
  <si>
    <t xml:space="preserve">Uang Harian  perjalanan dari Purwokerto ke Yogyakarta dalam  rangka Membantu kegiatan Workshop Modul Interaktif Pembelajaran Online dan Virtual Reality Pembelajaran Praktek Laboratorium di Hotel Griya Persada Kalirang Yogyakarta pada tanggal 23 Oktober 2020  Prodi D III  Kebidanan Purwokerto Poltekkes Kemenkes Semarang  </t>
  </si>
  <si>
    <t xml:space="preserve">Uang Harian dalam  rangka Koordinasi berupa menyelesaikan administrasi praktek pada tanggal 13 Oktober 2020  Prodi D III  Kebidanan Purwokerto Poltekkes Kemenkes Semarang  </t>
  </si>
  <si>
    <t xml:space="preserve">Uang Harian dalam rangka membantu kegiatan Workshop Monitoring dan evaluasi Realokasi Anggaran TA 2020 pada tanggal 3-4 November 2020 di Semarang Prodi D III  Kebidanan Purwokerto Poltekkes Kemenkes Semarang  </t>
  </si>
  <si>
    <t xml:space="preserve">Uang Harian dalam rangka membantu kegiatan Workshop Aplikasi Sistem Informatika Manajemen Kepegawaian (SIMPEG) Polkesmar pada tanggal 25-26 Agustus 2020 di Semarang Prodi D III  Kebidanan Purwokerto Poltekkes Kemenkes Semarang  </t>
  </si>
  <si>
    <t xml:space="preserve">Puskesmas Kejobong Kabupaten Purbalingga </t>
  </si>
  <si>
    <t xml:space="preserve">Puskesmas Keutasari Kabupaten Purbalingga </t>
  </si>
  <si>
    <t>Puskesmas Adimulyo Kab Kebumen</t>
  </si>
  <si>
    <t>Puskesmas Padamara Kab Purbalingga</t>
  </si>
  <si>
    <t>Puskesmas Rembang Kab Purbalingga</t>
  </si>
  <si>
    <t>Puskesmas Danasari Kab Tegal</t>
  </si>
  <si>
    <t xml:space="preserve">Biaya Lahan Praktik Klinik Kebidanan II Semester V Tahun 2020
Prodi D III  Kebidanan Purwokerto Poltekkes Kemenkes Semarang
di Puskesmas Danasari Kabupaten Tegal
pada tanggal 5 Oktober  – 12 Desember 2020 
1 Mhs x 10 Mg x  62.000,-  = Rp  620.000,-
Fee Ka Puskesmas               = Rp  150.000,-
</t>
  </si>
  <si>
    <t>Puskesmas Taktakan Kab Banten</t>
  </si>
  <si>
    <t>Puskesmas Mandiraja II Kab Banjarnegara</t>
  </si>
  <si>
    <t xml:space="preserve">Puskesmas Karangmoncol </t>
  </si>
  <si>
    <t xml:space="preserve">Puskesmas Bobotsari Kab Purbalingga </t>
  </si>
  <si>
    <t>Puskesmas Serayu Larangan Kab Purbalingga</t>
  </si>
  <si>
    <t>Puskesmas Pagedongan Kab Banjarnegara</t>
  </si>
  <si>
    <t>Puskesmas Kamarang Kab Cirebon</t>
  </si>
  <si>
    <t>Puskesmas Bojong I Kab Pekalongan</t>
  </si>
  <si>
    <t>Puskesmas Selomerto Kabupaten Wonososbo</t>
  </si>
  <si>
    <t xml:space="preserve">Puskesmas Karanganyar kab Purbalingga </t>
  </si>
  <si>
    <t>Puskesmas Tegal Timur Kota Tegal</t>
  </si>
  <si>
    <t>Puskesmas Purwanegara II Kab Banjarnegara</t>
  </si>
  <si>
    <t>Puskesmas Jeruklegi Kab Cilacap</t>
  </si>
  <si>
    <t>Puskesmas Kalibawang Kab Wonosobo</t>
  </si>
  <si>
    <t xml:space="preserve">Biaya Lahan Praktik Klinik Kebidanan II Semester V Tahun 2020
Prodi D III  Kebidanan Purwokerto Poltekkes Kemenkes Semarang
di Puskesmas Rembang Kabupaten Purbalingga
pada tanggal 5 Oktober  – 12 Desember 2020 
2 Mhs x 10 Mg x  62.000,-  = Rp  1.240.000,- Fee Ka Puskesmas               = Rp     150.000,
</t>
  </si>
  <si>
    <t xml:space="preserve">Biaya Lahan Praktik Klinik Kebidanan II Semester V Tahun 2020
Prodi D III  Kebidanan Purwokerto Poltekkes Kemenkes Semarang
di Puskesmas Kejobong Kabupaten Purbalingga
pada tanggal 5 Oktober  – 12 Desember 2020 
2 Mhs x 10 Mg x  62.000,-  = Rp  1.240.000,- Fee Ka Puskesmas               = Rp     150.000,-
</t>
  </si>
  <si>
    <t xml:space="preserve">Biaya Lahan Praktik Klinik Kebidanan II Semester V Tahun 2020
Prodi D III  Kebidanan Purwokerto Poltekkes Kemenkes Semarang
di Puskesmas Kutasari Kabupaten Purbalingga
pada tanggal 5 Oktober  – 12 Desember 2020 
2 Mhs x 10 Mg x  62.000,-  = Rp  1.240.000,- Fee Ka Puskesmas               = Rp     150.000,-
</t>
  </si>
  <si>
    <t xml:space="preserve">Biaya Lahan Praktik Klinik Kebidanan II Semester V Tahun 2020
Prodi D III  Kebidanan Purwokerto Poltekkes Kemenkes Semarang
di Puskesmas Pagedongan Kabupaten Banjarnegara
pada tanggal 5 Oktober  – 12 Desember 2020 
1 Mhs x 10 Mg x  62.000,-  = Rp  620.000,- Fee Ka Puskesmas               = Rp  150.000,-
</t>
  </si>
  <si>
    <t xml:space="preserve">Biaya Lahan Praktik Klinik Kebidanan II Semester V Tahun 2020
Prodi D III  Kebidanan Purwokerto Poltekkes Kemenkes Semarang
di Puskesmas Kamarang Kabupaten Cirebon
pada tanggal 5 Oktober  – 12 Desember 2020 
1 Mhs x 10 Mg x  62.000,-  = Rp  620.000,- Fee Ka Puskesmas               = Rp  150.000,-
</t>
  </si>
  <si>
    <t xml:space="preserve">Biaya Lahan Praktik Klinik Kebidanan II Semester V Tahun 2020
Prodi D III  Kebidanan Purwokerto Poltekkes Kemenkes Semarang
di Puskesmas Karanganyar Kabupaten Purbalingga
pada tanggal 5 Oktober  – 12 Desember 2020 
2 Mhs x 10 Mg x  62.000,-  = Rp  1.240.000,- Fee Ka Puskesmas               = Rp     150.000,-
</t>
  </si>
  <si>
    <t xml:space="preserve">Biaya Lahan Praktik Klinik Kebidanan II Semester V Tahun 2020
Prodi D III  Kebidanan Purwokerto Poltekkes Kemenkes Semarang
di Puskesmas Tegal Timur Kota Tegal 
pada tanggal 5 Oktober  – 12 Desember 2020 
1 Mhs x 10 Mg x  62.000,-  = Rp  620.000,- Fee Ka Puskesmas               = Rp  150.000,-
</t>
  </si>
  <si>
    <t xml:space="preserve">Biaya Lahan Praktik Klinik Kebidanan II Semester V Tahun 2020
Prodi D III  Kebidanan Purwokerto Poltekkes Kemenkes Semarang
di Puskesmas Kalibawang Kabupaten Wonosobo
pada tanggal 5 Oktober  – 12 Desember 2020 
1 Mhs x 10 Mg x  62.000,-  = Rp  620.000,- Fee Ka Puskesmas               = Rp  150.000,-
</t>
  </si>
  <si>
    <t xml:space="preserve">Biaya Lahan Praktik Klinik Kebidanan II Semester V Tahun 2020
Prodi D III  Kebidanan Purwokerto Poltekkes Kemenkes Semarang
di Puskesmas Purwanegara II Kabupaten Banjarnegara 
pada tanggal 5 Oktober  – 12 Desember 2020 
1 Mhs x 10 Mg x  62.000,-  = Rp  620.000,-Fee Ka Puskesmas               = Rp  150.000,-
</t>
  </si>
  <si>
    <t xml:space="preserve">Biaya Lahan Praktik Klinik Kebidanan II Semester V Tahun 2020
Prodi D III  Kebidanan Purwokerto Poltekkes Kemenkes Semarang
di Puskesmas Karangmoncol 
pada tanggal 5 Oktober  – 12 Desember 2020 
1 Mhs x 10 Mg x  62.000,-  = Rp  620.000,-Fee Ka Puskesmas               = Rp  150.000,-
</t>
  </si>
  <si>
    <t xml:space="preserve">Biaya Lahan Praktik Klinik Kebidanan II Semester V Tahun 2020
Prodi D III  Kebidanan Purwokerto Poltekkes Kemenkes Semarang
di Puskesmas Adimulyo Kabupaten Kebumen
pada tanggal 5 Oktober  – 12 Desember 2020 
3 Mhs x 10 Mg x  62.000,-  = Rp  1.860.000,-Fee Ka Puskesmas               = Rp     150.000,-
</t>
  </si>
  <si>
    <t xml:space="preserve">Biaya Lahan Praktik Klinik Kebidanan II Semester V Tahun 2020
Prodi D III  Kebidanan Purwokerto Poltekkes Kemenkes Semarang
di Puskesmas Padamara Kabupaten Purbalingga
pada tanggal 5 Oktober  – 12 Desember 2020 
2 Mhs x 10 Mg x  62.000,-  = Rp  1.240.000,-Fee Ka Puskesmas               = Rp     150.000,-
</t>
  </si>
  <si>
    <t xml:space="preserve">Biaya Lahan Praktik Klinik Kebidanan II Semester V Tahun 2020
Prodi D III  Kebidanan Purwokerto Poltekkes Kemenkes Semarang
di Puskesmas Taktakan Kabupaten Banten
pada tanggal 5 Oktober  – 12 Desember 2020 
1 Mhs x 10 Mg x  62.000,-  = Rp  620.000,-Fee Ka Puskesmas               = Rp  150.000,-
</t>
  </si>
  <si>
    <t xml:space="preserve">Biaya Lahan Praktik Klinik Kebidanan II Semester V Tahun 2020
Prodi D III  Kebidanan Purwokerto Poltekkes Kemenkes Semarang
di Puskesmas Mandiraja II Kabupaten Banjarnegara
pada tanggal 5 Oktober  – 12 Desember 2020 
2 Mhs x 10 Mg x  62.000,-  = Rp  1.240.000,-Fee Ka Puskesmas               = Rp     150.000,-
</t>
  </si>
  <si>
    <t xml:space="preserve">Biaya Lahan Praktik Klinik Kebidanan II Semester V Tahun 2020
Prodi D III  Kebidanan Purwokerto Poltekkes Kemenkes Semarang
di Puskesmas Bobotsari Kabupaten Purbalingga
pada tanggal 5 Oktober  – 12 Desember 2020 
2 Mhs x 10 Mg x  62.000,-  = Rp  1.240.000,-Fee Ka Puskesmas               = Rp     150.000,-
</t>
  </si>
  <si>
    <t xml:space="preserve">Biaya Lahan Praktik Klinik Kebidanan II Semester V Tahun 2020
Prodi D III  Kebidanan Purwokerto Poltekkes Kemenkes Semarang
di Puskesmas Serayu Larangan Kabupaten Purbalingga
pada tanggal 5 Oktober  – 12 Desember 2020 
3 Mhs x 10 Mg x  62.000,-  = Rp  1.860.000,-Fee Ka Puskesmas               = Rp     150.000,-
</t>
  </si>
  <si>
    <t xml:space="preserve">Biaya Lahan Praktik Klinik Kebidanan II Semester V Tahun 2020
Prodi D III  Kebidanan Purwokerto Poltekkes Kemenkes Semarang
di Puskesmas Bojong I Kabupaten Pekalongan
pada tanggal 5 Oktober  – 12 Desember 2020 
2 Mhs x 10 Mg x  62.000,-  = Rp  1.240.000,-Fee Ka Puskesmas               = Rp     150.000,-
</t>
  </si>
  <si>
    <t xml:space="preserve">Biaya Lahan Praktik Klinik Kebidanan II Semester V Tahun 2020
Prodi D III  Kebidanan Purwokerto Poltekkes Kemenkes Semarang
di Puskesmas I Selomerto Kabupaten Wonosobo
pada tanggal 5 Oktober  – 12 Desember 2020 
2 Mhs x 10 Mg x  62.000,-  = Rp  1.240.000,-Fee Ka Puskesmas               = Rp     150.000,-
</t>
  </si>
  <si>
    <t xml:space="preserve">Biaya Lahan Praktik Klinik Kebidanan II Semester V Tahun 2020
Prodi D III  Kebidanan Purwokerto Poltekkes Kemenkes Semarang
di Puskesmas Jeruk Legi I Kabupaten Cilacap
pada tanggal 5 Oktober  – 12 Desember 2020 
2 Mhs x 10 Mg x  62.000,-  = Rp  1.240.000,-Fee Ka Puskesmas               = Rp     150.000,-
</t>
  </si>
  <si>
    <t>Honor DTT Ekstrakurikuler Senam Prodi D III Kebidanan Purwokerto Poltekkes Kemenkes Semarang Bulan November - Desember 2020</t>
  </si>
  <si>
    <t xml:space="preserve">Honor  Dosen Tidak Tetap Semester Ganjil Tahun 2020 Prodi D III Kebidanan Purwokerto Poltekkes Kemenkes Semarang Bulan November 2020
</t>
  </si>
  <si>
    <t>Rusmini,S.Kep,Ns,MH</t>
  </si>
  <si>
    <t>Transport dari Purwokerto Ke Brebes dalam rangka Koordinasi Penyelesaian Administrasi Praktik Klinik Kebidanan II Di Puskesmas Paguyangan Brebes pada tanggal 11 November 2020 Prodi DIII Kebidanan Purwokerto Poltekkes Kemenkes Semarang  a/n Rusmini, S.Kep,Ns,MH</t>
  </si>
  <si>
    <t>Puji Hastuti,Ahli (A),MH.Kes</t>
  </si>
  <si>
    <t xml:space="preserve">Transport dari Purwokerto Ke Brebes dalam rangka Koordinasi Penyelesaian Administrasi Praktik Klinik Kebidanan II Di Puskesmas Paguyangan Brebes pada tanggal 11 November 2020 Prodi DIII Kebidanan Purwokerto Poltekkes Kemenkes Semarang  a/n Puji Hastuti, Ahli (A),MH.Kes </t>
  </si>
  <si>
    <t>Suparti</t>
  </si>
  <si>
    <t>Transport dari Purwokerto Ke Brebes dalam rangka Koordinasi Penyelesaian Administrasi Praktik Klinik Kebidanan II Di Puskesmas Paguyangan Brebes pada tanggal 11 November 2020 Prodi DIII Kebidanan Purwokerto Poltekkes Kemenkes Semarang  a/n Suparti</t>
  </si>
  <si>
    <t>Transport DTT Ekstrakurikuler Senam Prodi D III Kebidanan Purwokerto Poltekkes Kemenkes Semarang Bulan November - Desember 2020</t>
  </si>
  <si>
    <t xml:space="preserve">  - Biaya pembuatan video pembelajaran</t>
  </si>
  <si>
    <t>Transport narasumber workshop kurikulum ( or x 1 hr)</t>
  </si>
  <si>
    <t>Belanja Modal</t>
  </si>
  <si>
    <t>- scaner brother PDS-5000F ( Semarang )</t>
  </si>
  <si>
    <t>Lemari Dosen  ( blora)</t>
  </si>
  <si>
    <t>Lemari Arsip  ( blora)</t>
  </si>
  <si>
    <t>Printer  ( blora)</t>
  </si>
  <si>
    <t>Front desk laboratorium  ( blora)</t>
  </si>
  <si>
    <t>Sekat partisi ruang dosen  ( blora)</t>
  </si>
  <si>
    <t>Sofa set ruang tamu dan ruang kaprodi  ( blora)</t>
  </si>
  <si>
    <t>Cermin konseling menyusui  ( blora)</t>
  </si>
  <si>
    <t>Kursi Dosen  ( blora)</t>
  </si>
  <si>
    <t>Karpet ruang konseling menyusui  ( blora)</t>
  </si>
  <si>
    <t>Figura untuk jurnal, visi misi, WBK ( blora)</t>
  </si>
  <si>
    <t xml:space="preserve">  - Transport rapat koordinasi jurusan [18 ORG x 1 KL]</t>
  </si>
  <si>
    <t>Transport narasumber kompetensi PWS Sarjana Terapan Kebidanan Magelang</t>
  </si>
  <si>
    <t>Honor pembuatan soal UAS Matrikulasi ( 3 MK x 5 kls)</t>
  </si>
  <si>
    <t>Honor pembuatan soal UAS Matrikulasi ( 5 MK x 2 kls)</t>
  </si>
  <si>
    <t>Honor pembuatan soal UAS Matrikulasi ( 3 MK x 291 MHSW)</t>
  </si>
  <si>
    <t>LAPORAN REALIASI BLU 65 PWT</t>
  </si>
  <si>
    <t>BULAN DESEMBER 2020</t>
  </si>
  <si>
    <r>
      <t xml:space="preserve">Semarang, </t>
    </r>
    <r>
      <rPr>
        <sz val="10"/>
        <color theme="0"/>
        <rFont val="Arial Unicode MS"/>
        <family val="2"/>
      </rPr>
      <t>9 Nopember  2020</t>
    </r>
  </si>
</sst>
</file>

<file path=xl/styles.xml><?xml version="1.0" encoding="utf-8"?>
<styleSheet xmlns="http://schemas.openxmlformats.org/spreadsheetml/2006/main">
  <numFmts count="5">
    <numFmt numFmtId="41" formatCode="_(* #,##0_);_(* \(#,##0\);_(* &quot;-&quot;_);_(@_)"/>
    <numFmt numFmtId="43" formatCode="_(* #,##0.00_);_(* \(#,##0.00\);_(* &quot;-&quot;??_);_(@_)"/>
    <numFmt numFmtId="164" formatCode="_(* #,##0_);_(* \(#,##0\);_(* &quot;-&quot;??_);_(@_)"/>
    <numFmt numFmtId="165" formatCode="[$-421]dd\ mmmm\ yyyy;@"/>
    <numFmt numFmtId="166" formatCode="dd/mm/yy;@"/>
  </numFmts>
  <fonts count="21">
    <font>
      <sz val="11"/>
      <color theme="1"/>
      <name val="Arial Black"/>
      <family val="2"/>
    </font>
    <font>
      <sz val="10"/>
      <name val="Arial"/>
      <family val="2"/>
    </font>
    <font>
      <sz val="10"/>
      <color theme="1"/>
      <name val="Arial"/>
      <family val="2"/>
    </font>
    <font>
      <b/>
      <sz val="10"/>
      <color indexed="8"/>
      <name val="Arial"/>
      <family val="2"/>
    </font>
    <font>
      <b/>
      <sz val="10"/>
      <color theme="1"/>
      <name val="Arial"/>
      <family val="2"/>
    </font>
    <font>
      <sz val="11"/>
      <color theme="1"/>
      <name val="Arial Black"/>
      <family val="2"/>
    </font>
    <font>
      <b/>
      <i/>
      <sz val="10"/>
      <color theme="1"/>
      <name val="Arial"/>
      <family val="2"/>
    </font>
    <font>
      <b/>
      <sz val="10"/>
      <color theme="1"/>
      <name val="Arial Unicode MS"/>
      <family val="2"/>
    </font>
    <font>
      <sz val="10"/>
      <color theme="1"/>
      <name val="Arial Unicode MS"/>
      <family val="2"/>
    </font>
    <font>
      <b/>
      <i/>
      <sz val="10"/>
      <color theme="1"/>
      <name val="Arial Unicode MS"/>
      <family val="2"/>
    </font>
    <font>
      <sz val="11"/>
      <color theme="1"/>
      <name val="Arial Unicode MS"/>
      <family val="2"/>
    </font>
    <font>
      <i/>
      <sz val="10"/>
      <color theme="1"/>
      <name val="Arial Unicode MS"/>
      <family val="2"/>
    </font>
    <font>
      <sz val="10"/>
      <name val="Arial Unicode MS"/>
      <family val="2"/>
    </font>
    <font>
      <b/>
      <u/>
      <sz val="10"/>
      <name val="Arial Unicode MS"/>
      <family val="2"/>
    </font>
    <font>
      <b/>
      <sz val="10"/>
      <name val="Arial Unicode MS"/>
      <family val="2"/>
    </font>
    <font>
      <b/>
      <u/>
      <sz val="10"/>
      <color theme="1"/>
      <name val="Arial Unicode MS"/>
      <family val="2"/>
    </font>
    <font>
      <b/>
      <sz val="10"/>
      <color indexed="8"/>
      <name val="Arial Unicode MS"/>
      <family val="2"/>
    </font>
    <font>
      <sz val="10"/>
      <color indexed="8"/>
      <name val="Arial"/>
      <family val="2"/>
    </font>
    <font>
      <sz val="10"/>
      <color indexed="8"/>
      <name val="Arial Unicode MS"/>
      <family val="2"/>
    </font>
    <font>
      <sz val="10"/>
      <color rgb="FFFF0000"/>
      <name val="Arial Unicode MS"/>
      <family val="2"/>
    </font>
    <font>
      <sz val="10"/>
      <color theme="0"/>
      <name val="Arial Unicode MS"/>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5" fillId="0" borderId="0" applyFont="0" applyFill="0" applyBorder="0" applyAlignment="0" applyProtection="0"/>
  </cellStyleXfs>
  <cellXfs count="225">
    <xf numFmtId="0" fontId="0" fillId="0" borderId="0" xfId="0"/>
    <xf numFmtId="0" fontId="0" fillId="0" borderId="0" xfId="0" applyAlignment="1">
      <alignment vertical="center"/>
    </xf>
    <xf numFmtId="3" fontId="2" fillId="0" borderId="7" xfId="4" applyNumberFormat="1" applyFont="1" applyBorder="1"/>
    <xf numFmtId="3" fontId="2" fillId="3" borderId="7" xfId="4" applyNumberFormat="1" applyFont="1" applyFill="1" applyBorder="1"/>
    <xf numFmtId="3" fontId="4" fillId="0" borderId="7" xfId="4" applyNumberFormat="1" applyFont="1" applyBorder="1"/>
    <xf numFmtId="3" fontId="2" fillId="0" borderId="7" xfId="4" applyNumberFormat="1" applyFont="1" applyBorder="1" applyAlignment="1">
      <alignment vertical="center"/>
    </xf>
    <xf numFmtId="3" fontId="4" fillId="0" borderId="7" xfId="4" applyNumberFormat="1" applyFont="1" applyBorder="1" applyAlignment="1">
      <alignment vertical="center"/>
    </xf>
    <xf numFmtId="3" fontId="2" fillId="5" borderId="7" xfId="4" applyNumberFormat="1" applyFont="1" applyFill="1" applyBorder="1"/>
    <xf numFmtId="3" fontId="6" fillId="0" borderId="7" xfId="4" applyNumberFormat="1" applyFont="1" applyBorder="1"/>
    <xf numFmtId="3" fontId="4" fillId="6" borderId="7" xfId="4" applyNumberFormat="1" applyFont="1" applyFill="1" applyBorder="1"/>
    <xf numFmtId="3" fontId="4" fillId="0" borderId="7" xfId="0" applyNumberFormat="1" applyFont="1" applyBorder="1"/>
    <xf numFmtId="3" fontId="2" fillId="0" borderId="8" xfId="4" applyNumberFormat="1" applyFont="1" applyBorder="1"/>
    <xf numFmtId="3" fontId="0" fillId="0" borderId="0" xfId="0" applyNumberFormat="1"/>
    <xf numFmtId="3" fontId="2" fillId="6" borderId="7" xfId="4" applyNumberFormat="1" applyFont="1" applyFill="1" applyBorder="1"/>
    <xf numFmtId="0" fontId="8" fillId="0" borderId="0" xfId="0" applyFont="1" applyAlignment="1">
      <alignment vertical="center"/>
    </xf>
    <xf numFmtId="3" fontId="8" fillId="0" borderId="0" xfId="0" applyNumberFormat="1" applyFont="1" applyAlignment="1">
      <alignment vertical="center"/>
    </xf>
    <xf numFmtId="3" fontId="8" fillId="0" borderId="0" xfId="4" applyNumberFormat="1" applyFont="1" applyAlignment="1">
      <alignment vertical="center"/>
    </xf>
    <xf numFmtId="3" fontId="8" fillId="3" borderId="0" xfId="0" applyNumberFormat="1" applyFont="1" applyFill="1" applyAlignment="1">
      <alignment vertical="center"/>
    </xf>
    <xf numFmtId="0" fontId="8" fillId="3" borderId="0" xfId="0" applyFont="1" applyFill="1" applyAlignment="1">
      <alignment vertical="center"/>
    </xf>
    <xf numFmtId="0" fontId="8" fillId="0" borderId="6" xfId="0" applyFont="1" applyBorder="1" applyAlignment="1">
      <alignment vertical="center"/>
    </xf>
    <xf numFmtId="3" fontId="8" fillId="0" borderId="6" xfId="4" applyNumberFormat="1" applyFont="1" applyBorder="1" applyAlignment="1">
      <alignment vertical="center"/>
    </xf>
    <xf numFmtId="3" fontId="8" fillId="0" borderId="6" xfId="0" applyNumberFormat="1" applyFont="1" applyBorder="1" applyAlignment="1">
      <alignment vertical="center"/>
    </xf>
    <xf numFmtId="3" fontId="8" fillId="3" borderId="6" xfId="0" applyNumberFormat="1" applyFont="1" applyFill="1" applyBorder="1" applyAlignment="1">
      <alignment vertical="center"/>
    </xf>
    <xf numFmtId="0" fontId="8" fillId="3" borderId="6" xfId="0" applyFont="1" applyFill="1" applyBorder="1" applyAlignment="1">
      <alignment vertical="center"/>
    </xf>
    <xf numFmtId="0" fontId="8" fillId="0" borderId="7" xfId="0" applyFont="1" applyBorder="1" applyAlignment="1">
      <alignment vertical="center"/>
    </xf>
    <xf numFmtId="3" fontId="8" fillId="0" borderId="7" xfId="4" applyNumberFormat="1" applyFont="1" applyBorder="1" applyAlignment="1">
      <alignment vertical="center"/>
    </xf>
    <xf numFmtId="3" fontId="8" fillId="0" borderId="7" xfId="0" applyNumberFormat="1" applyFont="1" applyBorder="1" applyAlignment="1">
      <alignment vertical="center"/>
    </xf>
    <xf numFmtId="3" fontId="8" fillId="3" borderId="7" xfId="0" applyNumberFormat="1" applyFont="1" applyFill="1" applyBorder="1" applyAlignment="1">
      <alignment vertical="center"/>
    </xf>
    <xf numFmtId="0" fontId="8" fillId="3" borderId="7" xfId="0" applyFont="1" applyFill="1" applyBorder="1" applyAlignment="1">
      <alignment vertical="center"/>
    </xf>
    <xf numFmtId="0" fontId="8" fillId="4" borderId="7" xfId="0" applyFont="1" applyFill="1" applyBorder="1" applyAlignment="1">
      <alignment vertical="center"/>
    </xf>
    <xf numFmtId="0" fontId="8" fillId="4" borderId="7" xfId="0" applyFont="1" applyFill="1" applyBorder="1" applyAlignment="1">
      <alignment vertical="center" wrapText="1"/>
    </xf>
    <xf numFmtId="3" fontId="8" fillId="4" borderId="7" xfId="4" applyNumberFormat="1" applyFont="1" applyFill="1" applyBorder="1" applyAlignment="1">
      <alignment vertical="center"/>
    </xf>
    <xf numFmtId="3" fontId="8" fillId="4" borderId="7" xfId="0" applyNumberFormat="1" applyFont="1" applyFill="1" applyBorder="1" applyAlignment="1">
      <alignment vertical="center"/>
    </xf>
    <xf numFmtId="1" fontId="8" fillId="4" borderId="7" xfId="0" applyNumberFormat="1" applyFont="1" applyFill="1" applyBorder="1" applyAlignment="1">
      <alignment vertical="center"/>
    </xf>
    <xf numFmtId="3" fontId="7" fillId="0" borderId="7" xfId="4" applyNumberFormat="1" applyFont="1" applyBorder="1" applyAlignment="1">
      <alignment vertical="center"/>
    </xf>
    <xf numFmtId="3" fontId="7" fillId="3" borderId="7" xfId="4" applyNumberFormat="1" applyFont="1" applyFill="1" applyBorder="1" applyAlignment="1">
      <alignment vertical="center"/>
    </xf>
    <xf numFmtId="3" fontId="7" fillId="3" borderId="7" xfId="0" applyNumberFormat="1" applyFont="1" applyFill="1" applyBorder="1" applyAlignment="1">
      <alignment vertical="center"/>
    </xf>
    <xf numFmtId="1" fontId="7" fillId="3" borderId="7" xfId="0" applyNumberFormat="1" applyFont="1" applyFill="1" applyBorder="1" applyAlignment="1">
      <alignment vertical="center"/>
    </xf>
    <xf numFmtId="0" fontId="7" fillId="3" borderId="7" xfId="0" applyFont="1" applyFill="1" applyBorder="1" applyAlignment="1">
      <alignment vertical="center"/>
    </xf>
    <xf numFmtId="0" fontId="7" fillId="0" borderId="7" xfId="0" applyFont="1" applyBorder="1" applyAlignment="1">
      <alignment vertical="center"/>
    </xf>
    <xf numFmtId="3" fontId="8" fillId="3" borderId="7" xfId="4" applyNumberFormat="1" applyFont="1" applyFill="1" applyBorder="1" applyAlignment="1">
      <alignment vertical="center"/>
    </xf>
    <xf numFmtId="1" fontId="8" fillId="3" borderId="7" xfId="0" applyNumberFormat="1" applyFont="1" applyFill="1" applyBorder="1" applyAlignment="1">
      <alignment vertical="center"/>
    </xf>
    <xf numFmtId="0" fontId="8" fillId="3" borderId="7" xfId="0" applyFont="1" applyFill="1" applyBorder="1" applyAlignment="1">
      <alignment vertical="center" wrapText="1"/>
    </xf>
    <xf numFmtId="0" fontId="7" fillId="3" borderId="7" xfId="0" applyFont="1" applyFill="1" applyBorder="1" applyAlignment="1">
      <alignment vertical="center" wrapText="1"/>
    </xf>
    <xf numFmtId="0" fontId="8" fillId="5" borderId="7" xfId="0" applyFont="1" applyFill="1" applyBorder="1" applyAlignment="1">
      <alignment vertical="center"/>
    </xf>
    <xf numFmtId="0" fontId="8" fillId="5" borderId="7" xfId="0" applyFont="1" applyFill="1" applyBorder="1" applyAlignment="1">
      <alignment vertical="center" wrapText="1"/>
    </xf>
    <xf numFmtId="3" fontId="8" fillId="5" borderId="7" xfId="4" applyNumberFormat="1" applyFont="1" applyFill="1" applyBorder="1" applyAlignment="1">
      <alignment vertical="center"/>
    </xf>
    <xf numFmtId="3" fontId="8" fillId="5" borderId="7" xfId="0" applyNumberFormat="1" applyFont="1" applyFill="1" applyBorder="1" applyAlignment="1">
      <alignment vertical="center"/>
    </xf>
    <xf numFmtId="1" fontId="8" fillId="5" borderId="7" xfId="0" applyNumberFormat="1" applyFont="1" applyFill="1" applyBorder="1" applyAlignment="1">
      <alignment vertical="center"/>
    </xf>
    <xf numFmtId="0" fontId="9" fillId="0" borderId="7" xfId="0" applyFont="1" applyBorder="1" applyAlignment="1">
      <alignment vertical="center"/>
    </xf>
    <xf numFmtId="3" fontId="9" fillId="0" borderId="7" xfId="4" applyNumberFormat="1" applyFont="1" applyBorder="1" applyAlignment="1">
      <alignment vertical="center"/>
    </xf>
    <xf numFmtId="3" fontId="9" fillId="0" borderId="7" xfId="0" applyNumberFormat="1" applyFont="1" applyBorder="1" applyAlignment="1">
      <alignment vertical="center"/>
    </xf>
    <xf numFmtId="0" fontId="8" fillId="3" borderId="7" xfId="0" quotePrefix="1" applyFont="1" applyFill="1" applyBorder="1" applyAlignment="1">
      <alignment vertical="center" wrapText="1"/>
    </xf>
    <xf numFmtId="3" fontId="7" fillId="0" borderId="7" xfId="0" applyNumberFormat="1" applyFont="1" applyBorder="1" applyAlignment="1">
      <alignment vertical="center"/>
    </xf>
    <xf numFmtId="0" fontId="7" fillId="6" borderId="7" xfId="0" applyFont="1" applyFill="1" applyBorder="1" applyAlignment="1">
      <alignment vertical="center"/>
    </xf>
    <xf numFmtId="0" fontId="7" fillId="6" borderId="7" xfId="0" applyFont="1" applyFill="1" applyBorder="1" applyAlignment="1">
      <alignment vertical="center" wrapText="1"/>
    </xf>
    <xf numFmtId="3" fontId="7" fillId="6" borderId="7" xfId="4" applyNumberFormat="1" applyFont="1" applyFill="1" applyBorder="1" applyAlignment="1">
      <alignment vertical="center"/>
    </xf>
    <xf numFmtId="3" fontId="7" fillId="6" borderId="7" xfId="0" applyNumberFormat="1" applyFont="1" applyFill="1" applyBorder="1" applyAlignment="1">
      <alignment vertical="center"/>
    </xf>
    <xf numFmtId="1" fontId="7" fillId="6" borderId="7" xfId="0" applyNumberFormat="1" applyFont="1" applyFill="1" applyBorder="1" applyAlignment="1">
      <alignment vertical="center"/>
    </xf>
    <xf numFmtId="0" fontId="8" fillId="6" borderId="7" xfId="0" applyFont="1" applyFill="1" applyBorder="1" applyAlignment="1">
      <alignment vertical="center"/>
    </xf>
    <xf numFmtId="3" fontId="8" fillId="6" borderId="7" xfId="4" applyNumberFormat="1" applyFont="1" applyFill="1" applyBorder="1" applyAlignment="1">
      <alignment vertical="center"/>
    </xf>
    <xf numFmtId="3" fontId="8" fillId="6" borderId="7" xfId="0" applyNumberFormat="1" applyFont="1" applyFill="1" applyBorder="1" applyAlignment="1">
      <alignment vertical="center"/>
    </xf>
    <xf numFmtId="1" fontId="8" fillId="6" borderId="7" xfId="0" applyNumberFormat="1" applyFont="1" applyFill="1" applyBorder="1" applyAlignment="1">
      <alignment vertical="center"/>
    </xf>
    <xf numFmtId="1" fontId="11" fillId="3" borderId="7" xfId="0" applyNumberFormat="1" applyFont="1" applyFill="1" applyBorder="1" applyAlignment="1">
      <alignment vertical="center"/>
    </xf>
    <xf numFmtId="0" fontId="11" fillId="3" borderId="7" xfId="0" applyFont="1" applyFill="1" applyBorder="1" applyAlignment="1">
      <alignment vertical="center"/>
    </xf>
    <xf numFmtId="0" fontId="8" fillId="0" borderId="8" xfId="0" applyFont="1" applyBorder="1" applyAlignment="1">
      <alignment vertical="center"/>
    </xf>
    <xf numFmtId="3" fontId="8" fillId="0" borderId="8" xfId="4" applyNumberFormat="1" applyFont="1" applyBorder="1" applyAlignment="1">
      <alignment vertical="center"/>
    </xf>
    <xf numFmtId="3" fontId="8" fillId="0" borderId="8" xfId="0" applyNumberFormat="1" applyFont="1" applyBorder="1" applyAlignment="1">
      <alignment vertical="center"/>
    </xf>
    <xf numFmtId="3" fontId="8" fillId="3" borderId="8" xfId="0" applyNumberFormat="1" applyFont="1" applyFill="1" applyBorder="1" applyAlignment="1">
      <alignment vertical="center"/>
    </xf>
    <xf numFmtId="1" fontId="8" fillId="3" borderId="8" xfId="0" applyNumberFormat="1" applyFont="1" applyFill="1" applyBorder="1" applyAlignment="1">
      <alignment vertical="center"/>
    </xf>
    <xf numFmtId="0" fontId="8" fillId="3" borderId="8" xfId="0" applyFont="1" applyFill="1" applyBorder="1" applyAlignment="1">
      <alignment vertical="center"/>
    </xf>
    <xf numFmtId="0" fontId="7" fillId="0" borderId="4" xfId="0" applyFont="1" applyBorder="1" applyAlignment="1">
      <alignment vertical="center"/>
    </xf>
    <xf numFmtId="3" fontId="7" fillId="0" borderId="4" xfId="0" applyNumberFormat="1" applyFont="1" applyBorder="1" applyAlignment="1">
      <alignment vertical="center"/>
    </xf>
    <xf numFmtId="1" fontId="7" fillId="3" borderId="4" xfId="0" applyNumberFormat="1" applyFont="1" applyFill="1" applyBorder="1" applyAlignment="1">
      <alignment vertical="center"/>
    </xf>
    <xf numFmtId="0" fontId="7" fillId="3" borderId="4" xfId="0" applyFont="1" applyFill="1" applyBorder="1" applyAlignment="1">
      <alignment vertical="center"/>
    </xf>
    <xf numFmtId="3" fontId="12" fillId="3" borderId="0" xfId="0" applyNumberFormat="1" applyFont="1" applyFill="1" applyBorder="1" applyAlignment="1">
      <alignment horizontal="center" vertical="center"/>
    </xf>
    <xf numFmtId="3" fontId="8" fillId="3" borderId="0" xfId="0" applyNumberFormat="1" applyFont="1" applyFill="1" applyAlignment="1">
      <alignment horizontal="center" vertical="center"/>
    </xf>
    <xf numFmtId="0" fontId="10" fillId="0" borderId="0" xfId="0" applyFont="1" applyAlignment="1">
      <alignment vertical="center"/>
    </xf>
    <xf numFmtId="3" fontId="10" fillId="0" borderId="0" xfId="0" applyNumberFormat="1" applyFont="1" applyAlignment="1">
      <alignment vertical="center"/>
    </xf>
    <xf numFmtId="3" fontId="10" fillId="3" borderId="0" xfId="0" applyNumberFormat="1" applyFont="1" applyFill="1" applyAlignment="1">
      <alignment vertical="center"/>
    </xf>
    <xf numFmtId="0" fontId="10" fillId="3" borderId="0" xfId="0" applyFont="1" applyFill="1" applyAlignment="1">
      <alignment vertical="center"/>
    </xf>
    <xf numFmtId="43" fontId="8" fillId="0" borderId="0" xfId="4" applyFont="1" applyAlignment="1">
      <alignment vertical="center"/>
    </xf>
    <xf numFmtId="43" fontId="0" fillId="0" borderId="0" xfId="4" applyFont="1"/>
    <xf numFmtId="43" fontId="0" fillId="0" borderId="0" xfId="0" applyNumberFormat="1"/>
    <xf numFmtId="0" fontId="8" fillId="0" borderId="0" xfId="0" applyFont="1"/>
    <xf numFmtId="0" fontId="8" fillId="2" borderId="0" xfId="0" applyFont="1" applyFill="1"/>
    <xf numFmtId="0" fontId="8" fillId="0" borderId="0" xfId="0" applyFont="1" applyAlignment="1">
      <alignment horizontal="left"/>
    </xf>
    <xf numFmtId="0" fontId="8" fillId="3" borderId="0" xfId="0" applyFont="1" applyFill="1" applyAlignment="1">
      <alignment vertical="center" wrapText="1"/>
    </xf>
    <xf numFmtId="0" fontId="7" fillId="0" borderId="4" xfId="0" applyFont="1" applyBorder="1" applyAlignment="1">
      <alignment horizontal="center" vertical="center"/>
    </xf>
    <xf numFmtId="0" fontId="7" fillId="0" borderId="4" xfId="0" applyFont="1" applyBorder="1" applyAlignment="1">
      <alignment horizontal="center"/>
    </xf>
    <xf numFmtId="0" fontId="8" fillId="0" borderId="4" xfId="0" applyFont="1" applyBorder="1" applyAlignment="1">
      <alignment horizontal="center" vertical="center"/>
    </xf>
    <xf numFmtId="0" fontId="12" fillId="3" borderId="10" xfId="0" applyFont="1" applyFill="1" applyBorder="1" applyAlignment="1">
      <alignment horizontal="center" vertical="center"/>
    </xf>
    <xf numFmtId="0" fontId="12" fillId="3" borderId="10" xfId="0" applyFont="1" applyFill="1" applyBorder="1" applyAlignment="1">
      <alignment horizontal="center" vertical="center" wrapText="1"/>
    </xf>
    <xf numFmtId="0" fontId="12" fillId="3" borderId="10" xfId="0" applyFont="1" applyFill="1" applyBorder="1" applyAlignment="1">
      <alignment horizontal="left" vertical="center" wrapText="1"/>
    </xf>
    <xf numFmtId="165" fontId="12" fillId="3" borderId="10" xfId="0" applyNumberFormat="1" applyFont="1" applyFill="1" applyBorder="1" applyAlignment="1">
      <alignment horizontal="center" vertical="center"/>
    </xf>
    <xf numFmtId="0" fontId="14" fillId="3" borderId="10" xfId="0" applyFont="1" applyFill="1" applyBorder="1" applyAlignment="1">
      <alignment horizontal="center" vertical="center"/>
    </xf>
    <xf numFmtId="41" fontId="12" fillId="3" borderId="10" xfId="0" applyNumberFormat="1" applyFont="1" applyFill="1" applyBorder="1" applyAlignment="1">
      <alignment horizontal="center" vertical="center"/>
    </xf>
    <xf numFmtId="0" fontId="12" fillId="0" borderId="4" xfId="0" applyFont="1" applyBorder="1" applyAlignment="1">
      <alignment horizontal="left" vertical="center"/>
    </xf>
    <xf numFmtId="41" fontId="8" fillId="0" borderId="4" xfId="0" applyNumberFormat="1" applyFont="1" applyBorder="1" applyAlignment="1">
      <alignment vertical="center"/>
    </xf>
    <xf numFmtId="0" fontId="12" fillId="3" borderId="9" xfId="0" applyFont="1" applyFill="1" applyBorder="1" applyAlignment="1">
      <alignment horizontal="center" vertical="center"/>
    </xf>
    <xf numFmtId="0" fontId="12" fillId="3" borderId="9" xfId="0" applyFont="1" applyFill="1" applyBorder="1" applyAlignment="1">
      <alignment horizontal="center" vertical="center" wrapText="1"/>
    </xf>
    <xf numFmtId="165" fontId="12" fillId="3" borderId="9" xfId="0" applyNumberFormat="1" applyFont="1" applyFill="1" applyBorder="1" applyAlignment="1">
      <alignment horizontal="center" vertical="center"/>
    </xf>
    <xf numFmtId="0" fontId="14" fillId="3" borderId="9" xfId="0" applyFont="1" applyFill="1" applyBorder="1" applyAlignment="1">
      <alignment horizontal="center" vertical="center"/>
    </xf>
    <xf numFmtId="41" fontId="12" fillId="3" borderId="9" xfId="0" applyNumberFormat="1" applyFont="1" applyFill="1" applyBorder="1" applyAlignment="1">
      <alignment horizontal="center" vertical="center"/>
    </xf>
    <xf numFmtId="0" fontId="12" fillId="3" borderId="11" xfId="0" applyFont="1" applyFill="1" applyBorder="1" applyAlignment="1">
      <alignment horizontal="center" vertical="center"/>
    </xf>
    <xf numFmtId="0" fontId="12" fillId="3" borderId="11" xfId="0" applyFont="1" applyFill="1" applyBorder="1" applyAlignment="1">
      <alignment horizontal="center" vertical="center" wrapText="1"/>
    </xf>
    <xf numFmtId="165" fontId="12" fillId="3" borderId="11" xfId="0" applyNumberFormat="1" applyFont="1" applyFill="1" applyBorder="1" applyAlignment="1">
      <alignment horizontal="center" vertical="center"/>
    </xf>
    <xf numFmtId="0" fontId="14" fillId="3" borderId="11" xfId="0" applyFont="1" applyFill="1" applyBorder="1" applyAlignment="1">
      <alignment horizontal="center" vertical="center"/>
    </xf>
    <xf numFmtId="41" fontId="12" fillId="3" borderId="11" xfId="0" applyNumberFormat="1" applyFont="1" applyFill="1" applyBorder="1" applyAlignment="1">
      <alignment horizontal="center" vertical="center"/>
    </xf>
    <xf numFmtId="0" fontId="8" fillId="0" borderId="4" xfId="0" applyFont="1" applyBorder="1" applyAlignment="1">
      <alignment vertical="center"/>
    </xf>
    <xf numFmtId="164" fontId="7" fillId="2" borderId="4" xfId="0" applyNumberFormat="1" applyFont="1" applyFill="1" applyBorder="1" applyAlignment="1">
      <alignment vertical="center"/>
    </xf>
    <xf numFmtId="0" fontId="7" fillId="0" borderId="0" xfId="0" applyFont="1" applyBorder="1" applyAlignment="1">
      <alignment horizontal="center"/>
    </xf>
    <xf numFmtId="0" fontId="8" fillId="0" borderId="0" xfId="0" applyFont="1" applyBorder="1"/>
    <xf numFmtId="164" fontId="7" fillId="2" borderId="0" xfId="0" applyNumberFormat="1" applyFont="1" applyFill="1" applyBorder="1"/>
    <xf numFmtId="0" fontId="8" fillId="0" borderId="0" xfId="0" applyFont="1" applyBorder="1" applyAlignment="1">
      <alignment horizontal="left"/>
    </xf>
    <xf numFmtId="0" fontId="8" fillId="0" borderId="0" xfId="0" applyFont="1" applyBorder="1" applyAlignment="1">
      <alignment horizontal="center"/>
    </xf>
    <xf numFmtId="0" fontId="8" fillId="2" borderId="0" xfId="0" applyFont="1" applyFill="1" applyBorder="1"/>
    <xf numFmtId="0" fontId="7" fillId="2" borderId="0" xfId="0" applyFont="1" applyFill="1"/>
    <xf numFmtId="0" fontId="15" fillId="0" borderId="0" xfId="0" applyFont="1"/>
    <xf numFmtId="0" fontId="15" fillId="3" borderId="0" xfId="0" applyFont="1" applyFill="1" applyAlignment="1"/>
    <xf numFmtId="0" fontId="7" fillId="0" borderId="0" xfId="0" applyFont="1"/>
    <xf numFmtId="0" fontId="7" fillId="3" borderId="0" xfId="0" applyFont="1" applyFill="1"/>
    <xf numFmtId="0" fontId="8" fillId="0" borderId="10" xfId="0" applyFont="1" applyBorder="1" applyAlignment="1">
      <alignment horizontal="center" vertical="center" wrapText="1"/>
    </xf>
    <xf numFmtId="0" fontId="8" fillId="0" borderId="10" xfId="0" applyFont="1" applyBorder="1" applyAlignment="1">
      <alignment horizontal="left" vertical="top" wrapText="1"/>
    </xf>
    <xf numFmtId="0" fontId="8" fillId="0" borderId="10" xfId="0" applyFont="1" applyBorder="1"/>
    <xf numFmtId="0" fontId="12" fillId="3" borderId="9" xfId="0" applyFont="1" applyFill="1" applyBorder="1" applyAlignment="1">
      <alignment horizontal="left" vertical="top" wrapText="1"/>
    </xf>
    <xf numFmtId="0" fontId="12" fillId="0" borderId="0" xfId="0" applyFont="1"/>
    <xf numFmtId="0" fontId="12" fillId="2" borderId="0" xfId="0" applyFont="1" applyFill="1"/>
    <xf numFmtId="0" fontId="12" fillId="0" borderId="0" xfId="0" applyFont="1" applyAlignment="1">
      <alignment horizontal="left"/>
    </xf>
    <xf numFmtId="0" fontId="12" fillId="0" borderId="0" xfId="0" applyFont="1" applyAlignment="1">
      <alignment vertical="center"/>
    </xf>
    <xf numFmtId="0" fontId="12" fillId="3" borderId="0" xfId="0" applyFont="1" applyFill="1" applyAlignment="1">
      <alignment vertical="center" wrapText="1"/>
    </xf>
    <xf numFmtId="0" fontId="14" fillId="0" borderId="4" xfId="0" applyFont="1" applyBorder="1" applyAlignment="1">
      <alignment horizontal="center" vertical="center"/>
    </xf>
    <xf numFmtId="0" fontId="14" fillId="0" borderId="4" xfId="0" applyFont="1" applyBorder="1" applyAlignment="1">
      <alignment horizontal="center"/>
    </xf>
    <xf numFmtId="0" fontId="14" fillId="0" borderId="10" xfId="0" applyFont="1" applyBorder="1" applyAlignment="1">
      <alignment horizontal="center"/>
    </xf>
    <xf numFmtId="41" fontId="12" fillId="0" borderId="10"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3" borderId="11" xfId="0" applyFont="1" applyFill="1" applyBorder="1" applyAlignment="1">
      <alignment horizontal="left" vertical="center" wrapText="1"/>
    </xf>
    <xf numFmtId="0" fontId="14" fillId="0" borderId="11" xfId="0" applyFont="1" applyBorder="1" applyAlignment="1">
      <alignment horizontal="center"/>
    </xf>
    <xf numFmtId="41" fontId="12" fillId="0" borderId="11" xfId="0" applyNumberFormat="1" applyFont="1" applyBorder="1" applyAlignment="1">
      <alignment horizontal="center" vertical="center" wrapText="1"/>
    </xf>
    <xf numFmtId="0" fontId="12" fillId="0" borderId="4" xfId="0" applyFont="1" applyBorder="1" applyAlignment="1">
      <alignment vertical="center"/>
    </xf>
    <xf numFmtId="0" fontId="14" fillId="0" borderId="4" xfId="0" applyFont="1" applyBorder="1" applyAlignment="1">
      <alignment vertical="center"/>
    </xf>
    <xf numFmtId="164" fontId="14" fillId="2" borderId="4" xfId="0" applyNumberFormat="1" applyFont="1" applyFill="1" applyBorder="1" applyAlignment="1">
      <alignment vertical="center"/>
    </xf>
    <xf numFmtId="0" fontId="12" fillId="0" borderId="0" xfId="0" applyFont="1" applyBorder="1" applyAlignment="1">
      <alignment horizontal="center"/>
    </xf>
    <xf numFmtId="0" fontId="12" fillId="0" borderId="0" xfId="0" applyFont="1" applyBorder="1" applyAlignment="1">
      <alignment horizontal="left"/>
    </xf>
    <xf numFmtId="0" fontId="14" fillId="0" borderId="0" xfId="0" applyFont="1" applyBorder="1" applyAlignment="1">
      <alignment horizontal="center"/>
    </xf>
    <xf numFmtId="0" fontId="12" fillId="0" borderId="0" xfId="0" applyFont="1" applyBorder="1"/>
    <xf numFmtId="164" fontId="14" fillId="2" borderId="0" xfId="0" applyNumberFormat="1" applyFont="1" applyFill="1" applyBorder="1"/>
    <xf numFmtId="0" fontId="12" fillId="0" borderId="0" xfId="0" applyFont="1" applyBorder="1" applyAlignment="1">
      <alignment horizontal="left"/>
    </xf>
    <xf numFmtId="0" fontId="12" fillId="0" borderId="0" xfId="0" applyFont="1" applyBorder="1" applyAlignment="1">
      <alignment horizontal="center"/>
    </xf>
    <xf numFmtId="0" fontId="12" fillId="2" borderId="0" xfId="0" applyFont="1" applyFill="1" applyBorder="1"/>
    <xf numFmtId="0" fontId="16" fillId="2" borderId="0" xfId="0" applyFont="1" applyFill="1"/>
    <xf numFmtId="0" fontId="14" fillId="2" borderId="0" xfId="0" applyFont="1" applyFill="1"/>
    <xf numFmtId="0" fontId="12" fillId="0" borderId="4" xfId="0" applyFont="1" applyBorder="1" applyAlignment="1">
      <alignment horizontal="center" vertical="center"/>
    </xf>
    <xf numFmtId="0" fontId="12" fillId="3" borderId="4" xfId="0" applyFont="1" applyFill="1" applyBorder="1" applyAlignment="1">
      <alignment horizontal="center" vertical="center"/>
    </xf>
    <xf numFmtId="0" fontId="12" fillId="3" borderId="4" xfId="0" applyFont="1" applyFill="1" applyBorder="1" applyAlignment="1">
      <alignment horizontal="center" vertical="center" wrapText="1"/>
    </xf>
    <xf numFmtId="0" fontId="12" fillId="3" borderId="4" xfId="0" applyFont="1" applyFill="1" applyBorder="1" applyAlignment="1">
      <alignment horizontal="left" vertical="center" wrapText="1"/>
    </xf>
    <xf numFmtId="165" fontId="12" fillId="3" borderId="4" xfId="0" applyNumberFormat="1" applyFont="1" applyFill="1" applyBorder="1" applyAlignment="1">
      <alignment horizontal="center" vertical="center"/>
    </xf>
    <xf numFmtId="0" fontId="14" fillId="3" borderId="4" xfId="0" applyFont="1" applyFill="1" applyBorder="1" applyAlignment="1">
      <alignment horizontal="center" vertical="center"/>
    </xf>
    <xf numFmtId="41" fontId="12" fillId="3" borderId="4" xfId="0" applyNumberFormat="1" applyFont="1" applyFill="1" applyBorder="1" applyAlignment="1">
      <alignment horizontal="center" vertical="center"/>
    </xf>
    <xf numFmtId="41" fontId="12" fillId="0" borderId="4" xfId="0" applyNumberFormat="1" applyFont="1" applyBorder="1" applyAlignment="1">
      <alignment horizontal="center" vertical="center" wrapText="1"/>
    </xf>
    <xf numFmtId="0" fontId="12" fillId="3" borderId="4" xfId="0" applyFont="1" applyFill="1" applyBorder="1" applyAlignment="1">
      <alignment horizontal="left" vertical="top" wrapText="1"/>
    </xf>
    <xf numFmtId="164" fontId="12" fillId="3" borderId="4" xfId="4" applyNumberFormat="1" applyFont="1" applyFill="1" applyBorder="1" applyAlignment="1">
      <alignment horizontal="center" vertical="center"/>
    </xf>
    <xf numFmtId="166" fontId="12" fillId="3" borderId="4" xfId="0" applyNumberFormat="1" applyFont="1" applyFill="1" applyBorder="1" applyAlignment="1">
      <alignment horizontal="center" vertical="center"/>
    </xf>
    <xf numFmtId="0" fontId="12" fillId="3" borderId="5" xfId="0" applyFont="1" applyFill="1" applyBorder="1" applyAlignment="1">
      <alignment horizontal="center" vertical="center"/>
    </xf>
    <xf numFmtId="0" fontId="12" fillId="3" borderId="5" xfId="0" applyFont="1" applyFill="1" applyBorder="1" applyAlignment="1">
      <alignment horizontal="center" vertical="center" wrapText="1"/>
    </xf>
    <xf numFmtId="0" fontId="12" fillId="3" borderId="5" xfId="0" applyFont="1" applyFill="1" applyBorder="1" applyAlignment="1">
      <alignment horizontal="left" vertical="center" wrapText="1"/>
    </xf>
    <xf numFmtId="165" fontId="12" fillId="3" borderId="5" xfId="0" applyNumberFormat="1" applyFont="1" applyFill="1" applyBorder="1" applyAlignment="1">
      <alignment horizontal="center" vertical="center"/>
    </xf>
    <xf numFmtId="0" fontId="14" fillId="3" borderId="5" xfId="0" applyFont="1" applyFill="1" applyBorder="1" applyAlignment="1">
      <alignment horizontal="center" vertical="center"/>
    </xf>
    <xf numFmtId="41" fontId="12" fillId="3" borderId="5" xfId="0" applyNumberFormat="1" applyFont="1" applyFill="1" applyBorder="1" applyAlignment="1">
      <alignment horizontal="center" vertical="center"/>
    </xf>
    <xf numFmtId="0" fontId="14" fillId="0" borderId="5" xfId="0" applyFont="1" applyBorder="1" applyAlignment="1">
      <alignment horizontal="center"/>
    </xf>
    <xf numFmtId="41" fontId="12" fillId="0" borderId="5" xfId="0" applyNumberFormat="1" applyFont="1" applyBorder="1" applyAlignment="1">
      <alignment horizontal="center" vertical="center" wrapText="1"/>
    </xf>
    <xf numFmtId="0" fontId="8" fillId="0" borderId="4" xfId="0" applyFont="1" applyBorder="1" applyAlignment="1">
      <alignment horizontal="left" wrapText="1"/>
    </xf>
    <xf numFmtId="0" fontId="3" fillId="6" borderId="4" xfId="0" applyFont="1" applyFill="1" applyBorder="1" applyAlignment="1" applyProtection="1">
      <alignment horizontal="left" vertical="top" wrapText="1"/>
    </xf>
    <xf numFmtId="0" fontId="3" fillId="3" borderId="4" xfId="0" applyFont="1" applyFill="1" applyBorder="1" applyAlignment="1" applyProtection="1">
      <alignment horizontal="left" vertical="center" wrapText="1"/>
    </xf>
    <xf numFmtId="0" fontId="17" fillId="3" borderId="4" xfId="0" applyFont="1" applyFill="1" applyBorder="1" applyAlignment="1" applyProtection="1">
      <alignment horizontal="left" vertical="top" wrapText="1"/>
    </xf>
    <xf numFmtId="0" fontId="2" fillId="3" borderId="4" xfId="0" quotePrefix="1" applyFont="1" applyFill="1" applyBorder="1" applyAlignment="1">
      <alignment wrapText="1"/>
    </xf>
    <xf numFmtId="3" fontId="19" fillId="3" borderId="7" xfId="0" applyNumberFormat="1" applyFont="1" applyFill="1" applyBorder="1" applyAlignment="1">
      <alignment vertical="center"/>
    </xf>
    <xf numFmtId="3" fontId="19" fillId="6" borderId="7" xfId="0" applyNumberFormat="1" applyFont="1" applyFill="1" applyBorder="1" applyAlignment="1">
      <alignment vertical="center"/>
    </xf>
    <xf numFmtId="3" fontId="7" fillId="3" borderId="4" xfId="0" applyNumberFormat="1" applyFont="1" applyFill="1" applyBorder="1" applyAlignment="1">
      <alignment horizontal="center" vertical="center" wrapText="1"/>
    </xf>
    <xf numFmtId="3" fontId="7" fillId="3" borderId="4" xfId="0" applyNumberFormat="1" applyFont="1" applyFill="1" applyBorder="1" applyAlignment="1">
      <alignment horizontal="center" vertical="center"/>
    </xf>
    <xf numFmtId="0" fontId="8" fillId="0" borderId="0" xfId="0" applyFont="1" applyBorder="1" applyAlignment="1">
      <alignment horizontal="left"/>
    </xf>
    <xf numFmtId="0" fontId="8" fillId="0" borderId="0" xfId="0" applyFont="1" applyBorder="1" applyAlignment="1">
      <alignment horizontal="center"/>
    </xf>
    <xf numFmtId="165" fontId="12" fillId="3" borderId="4" xfId="0" applyNumberFormat="1" applyFont="1" applyFill="1" applyBorder="1" applyAlignment="1">
      <alignment horizontal="center" vertical="center" wrapText="1"/>
    </xf>
    <xf numFmtId="0" fontId="8" fillId="3" borderId="6" xfId="0" applyFont="1" applyFill="1" applyBorder="1" applyAlignment="1">
      <alignment vertical="center" wrapText="1"/>
    </xf>
    <xf numFmtId="0" fontId="2" fillId="3" borderId="4" xfId="0" applyFont="1" applyFill="1" applyBorder="1"/>
    <xf numFmtId="0" fontId="2" fillId="3" borderId="4" xfId="0" applyFont="1" applyFill="1" applyBorder="1" applyAlignment="1">
      <alignment wrapText="1"/>
    </xf>
    <xf numFmtId="0" fontId="9" fillId="3" borderId="7" xfId="0" applyFont="1" applyFill="1" applyBorder="1" applyAlignment="1">
      <alignment vertical="center" wrapText="1"/>
    </xf>
    <xf numFmtId="0" fontId="18" fillId="3" borderId="4" xfId="0" applyFont="1" applyFill="1" applyBorder="1" applyAlignment="1" applyProtection="1">
      <alignment horizontal="left" vertical="center" wrapText="1"/>
    </xf>
    <xf numFmtId="0" fontId="17" fillId="3" borderId="4" xfId="0" applyFont="1" applyFill="1" applyBorder="1" applyAlignment="1" applyProtection="1">
      <alignment horizontal="left" vertical="center" wrapText="1"/>
    </xf>
    <xf numFmtId="3" fontId="18" fillId="0" borderId="2" xfId="0" applyNumberFormat="1" applyFont="1" applyBorder="1" applyAlignment="1" applyProtection="1">
      <alignment vertical="center" wrapText="1"/>
    </xf>
    <xf numFmtId="3" fontId="7" fillId="7" borderId="7" xfId="4" applyNumberFormat="1" applyFont="1" applyFill="1" applyBorder="1" applyAlignment="1">
      <alignment vertical="center"/>
    </xf>
    <xf numFmtId="0" fontId="8" fillId="3" borderId="8" xfId="0" applyFont="1" applyFill="1" applyBorder="1" applyAlignment="1">
      <alignment vertical="center" wrapText="1"/>
    </xf>
    <xf numFmtId="0" fontId="7" fillId="3" borderId="4" xfId="0" applyFont="1" applyFill="1" applyBorder="1" applyAlignment="1">
      <alignment vertical="center" wrapText="1"/>
    </xf>
    <xf numFmtId="3" fontId="13" fillId="3" borderId="0" xfId="0" applyNumberFormat="1" applyFont="1" applyFill="1" applyAlignment="1">
      <alignment horizontal="center" vertical="center"/>
    </xf>
    <xf numFmtId="3" fontId="14" fillId="3" borderId="0" xfId="0" applyNumberFormat="1" applyFont="1" applyFill="1" applyAlignment="1">
      <alignment horizontal="center" vertical="center"/>
    </xf>
    <xf numFmtId="0" fontId="7" fillId="3" borderId="4" xfId="0" applyFont="1" applyFill="1" applyBorder="1" applyAlignment="1">
      <alignment horizontal="center" vertical="center" wrapText="1"/>
    </xf>
    <xf numFmtId="0" fontId="7" fillId="0" borderId="0" xfId="0" applyFont="1" applyAlignment="1">
      <alignment horizontal="center" vertical="center"/>
    </xf>
    <xf numFmtId="0" fontId="7" fillId="3" borderId="4" xfId="0" applyFont="1" applyFill="1" applyBorder="1" applyAlignment="1">
      <alignment horizontal="center" vertical="center"/>
    </xf>
    <xf numFmtId="3" fontId="7" fillId="3" borderId="4" xfId="0" applyNumberFormat="1" applyFont="1" applyFill="1" applyBorder="1" applyAlignment="1">
      <alignment horizontal="center" vertical="center" wrapText="1"/>
    </xf>
    <xf numFmtId="3" fontId="7" fillId="3" borderId="4" xfId="0" applyNumberFormat="1" applyFont="1" applyFill="1" applyBorder="1" applyAlignment="1">
      <alignment horizontal="center" vertical="center"/>
    </xf>
    <xf numFmtId="0" fontId="12" fillId="0" borderId="0" xfId="0" applyFont="1" applyBorder="1" applyAlignment="1">
      <alignment horizontal="left" vertical="center" wrapText="1"/>
    </xf>
    <xf numFmtId="0" fontId="12" fillId="0" borderId="0" xfId="0" applyFont="1" applyBorder="1" applyAlignment="1">
      <alignment horizontal="left"/>
    </xf>
    <xf numFmtId="0" fontId="12" fillId="0" borderId="0" xfId="0" applyFont="1" applyBorder="1" applyAlignment="1">
      <alignment horizontal="center"/>
    </xf>
    <xf numFmtId="0" fontId="12" fillId="0" borderId="0" xfId="0" applyFont="1" applyAlignment="1">
      <alignment horizontal="left" vertical="center" wrapText="1"/>
    </xf>
    <xf numFmtId="0" fontId="14" fillId="0" borderId="1" xfId="0" applyFont="1" applyBorder="1" applyAlignment="1">
      <alignment horizontal="center" vertical="center"/>
    </xf>
    <xf numFmtId="0" fontId="14" fillId="0" borderId="5"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2" borderId="1" xfId="0" applyFont="1" applyFill="1" applyBorder="1" applyAlignment="1">
      <alignment horizontal="center" vertical="center"/>
    </xf>
    <xf numFmtId="0" fontId="14" fillId="2" borderId="5" xfId="0" applyFont="1" applyFill="1" applyBorder="1" applyAlignment="1">
      <alignment horizontal="center" vertical="center"/>
    </xf>
    <xf numFmtId="0" fontId="14" fillId="0" borderId="4" xfId="0" applyFont="1" applyBorder="1" applyAlignment="1">
      <alignment horizontal="center" vertical="center" wrapText="1"/>
    </xf>
    <xf numFmtId="0" fontId="14" fillId="0" borderId="0" xfId="0" applyFont="1" applyAlignment="1">
      <alignment horizontal="center"/>
    </xf>
    <xf numFmtId="0" fontId="8" fillId="0" borderId="0" xfId="0" applyFont="1" applyBorder="1" applyAlignment="1">
      <alignment horizontal="left" vertical="center" wrapText="1"/>
    </xf>
    <xf numFmtId="0" fontId="8" fillId="0" borderId="0" xfId="0" applyFont="1" applyBorder="1" applyAlignment="1">
      <alignment horizontal="left"/>
    </xf>
    <xf numFmtId="0" fontId="8" fillId="0" borderId="0" xfId="0" applyFont="1" applyBorder="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2" borderId="1" xfId="0" applyFont="1" applyFill="1" applyBorder="1" applyAlignment="1">
      <alignment horizontal="center" vertical="center"/>
    </xf>
    <xf numFmtId="0" fontId="7" fillId="2" borderId="5" xfId="0" applyFont="1" applyFill="1" applyBorder="1" applyAlignment="1">
      <alignment horizontal="center" vertical="center"/>
    </xf>
    <xf numFmtId="0" fontId="7" fillId="0" borderId="4" xfId="0" applyFont="1" applyBorder="1" applyAlignment="1">
      <alignment horizontal="center" vertical="center" wrapText="1"/>
    </xf>
    <xf numFmtId="41" fontId="0" fillId="0" borderId="0" xfId="0" applyNumberFormat="1"/>
  </cellXfs>
  <cellStyles count="5">
    <cellStyle name="Comma" xfId="4" builtinId="3"/>
    <cellStyle name="Comma [0] 2 10" xf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64blo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0/revisi%202020/REVISI%208%20BARU%2020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sheetName val="51B.537112)"/>
      <sheetName val="51B.525119"/>
      <sheetName val="52B.525112"/>
      <sheetName val="52B.525115"/>
      <sheetName val="53BA.525112"/>
      <sheetName val="53BA.525113"/>
      <sheetName val="53BA.525115"/>
      <sheetName val="54BA.525113 "/>
    </sheetNames>
    <sheetDataSet>
      <sheetData sheetId="0">
        <row r="105">
          <cell r="F105">
            <v>82400000</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2"/>
      <sheetName val="Sheet3"/>
    </sheetNames>
    <sheetDataSet>
      <sheetData sheetId="0">
        <row r="107">
          <cell r="C107">
            <v>84</v>
          </cell>
        </row>
        <row r="440">
          <cell r="F440">
            <v>2320000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N420"/>
  <sheetViews>
    <sheetView tabSelected="1" topLeftCell="A261" workbookViewId="0">
      <selection sqref="A1:I419"/>
    </sheetView>
  </sheetViews>
  <sheetFormatPr defaultRowHeight="18.75"/>
  <cols>
    <col min="1" max="1" width="8.5" style="14" customWidth="1"/>
    <col min="2" max="2" width="33.296875" style="87" customWidth="1"/>
    <col min="3" max="3" width="10.796875" style="14" customWidth="1"/>
    <col min="4" max="4" width="11.296875" style="81" customWidth="1"/>
    <col min="5" max="5" width="9.796875" style="14" customWidth="1"/>
    <col min="6" max="6" width="12" style="14" customWidth="1"/>
    <col min="7" max="7" width="10.59765625" style="14" customWidth="1"/>
    <col min="8" max="8" width="3.59765625" style="14" customWidth="1"/>
    <col min="9" max="9" width="2.296875" style="14" customWidth="1"/>
    <col min="11" max="11" width="8.8984375" bestFit="1" customWidth="1"/>
    <col min="12" max="12" width="13.09765625" customWidth="1"/>
    <col min="14" max="14" width="13.69921875" bestFit="1" customWidth="1"/>
  </cols>
  <sheetData>
    <row r="1" spans="1:12">
      <c r="A1" s="196" t="s">
        <v>441</v>
      </c>
      <c r="B1" s="196"/>
      <c r="C1" s="196"/>
      <c r="D1" s="196"/>
      <c r="E1" s="196"/>
      <c r="F1" s="196"/>
      <c r="G1" s="196"/>
      <c r="H1" s="196"/>
      <c r="I1" s="196"/>
    </row>
    <row r="2" spans="1:12">
      <c r="A2" s="196" t="s">
        <v>33</v>
      </c>
      <c r="B2" s="196"/>
      <c r="C2" s="196"/>
      <c r="D2" s="196"/>
      <c r="E2" s="196"/>
      <c r="F2" s="196"/>
      <c r="G2" s="196"/>
      <c r="H2" s="196"/>
      <c r="I2" s="196"/>
    </row>
    <row r="3" spans="1:12">
      <c r="A3" s="196" t="s">
        <v>34</v>
      </c>
      <c r="B3" s="196"/>
      <c r="C3" s="196"/>
      <c r="D3" s="196"/>
      <c r="E3" s="196"/>
      <c r="F3" s="196"/>
      <c r="G3" s="196"/>
      <c r="H3" s="196"/>
      <c r="I3" s="196"/>
    </row>
    <row r="4" spans="1:12">
      <c r="A4" s="196" t="s">
        <v>442</v>
      </c>
      <c r="B4" s="196"/>
      <c r="C4" s="196"/>
      <c r="D4" s="196"/>
      <c r="E4" s="196"/>
      <c r="F4" s="196"/>
      <c r="G4" s="196"/>
      <c r="H4" s="196"/>
      <c r="I4" s="196"/>
    </row>
    <row r="5" spans="1:12">
      <c r="C5" s="15"/>
      <c r="D5" s="16"/>
      <c r="E5" s="15"/>
      <c r="F5" s="17"/>
      <c r="G5" s="17"/>
      <c r="H5" s="18"/>
      <c r="I5" s="18"/>
    </row>
    <row r="6" spans="1:12">
      <c r="C6" s="15"/>
      <c r="D6" s="16"/>
      <c r="E6" s="15"/>
      <c r="F6" s="17"/>
      <c r="G6" s="17"/>
      <c r="H6" s="18"/>
      <c r="I6" s="18"/>
    </row>
    <row r="7" spans="1:12" ht="18.75" customHeight="1">
      <c r="A7" s="197" t="s">
        <v>35</v>
      </c>
      <c r="B7" s="197" t="s">
        <v>36</v>
      </c>
      <c r="C7" s="198" t="s">
        <v>37</v>
      </c>
      <c r="D7" s="199" t="s">
        <v>38</v>
      </c>
      <c r="E7" s="199"/>
      <c r="F7" s="199" t="s">
        <v>20</v>
      </c>
      <c r="G7" s="199" t="s">
        <v>39</v>
      </c>
      <c r="H7" s="195" t="s">
        <v>40</v>
      </c>
      <c r="I7" s="195"/>
    </row>
    <row r="8" spans="1:12">
      <c r="A8" s="197"/>
      <c r="B8" s="197"/>
      <c r="C8" s="198"/>
      <c r="D8" s="178" t="s">
        <v>41</v>
      </c>
      <c r="E8" s="179" t="s">
        <v>42</v>
      </c>
      <c r="F8" s="199"/>
      <c r="G8" s="199"/>
      <c r="H8" s="195"/>
      <c r="I8" s="195"/>
    </row>
    <row r="9" spans="1:12">
      <c r="A9" s="19" t="s">
        <v>43</v>
      </c>
      <c r="B9" s="183" t="s">
        <v>44</v>
      </c>
      <c r="C9" s="20">
        <v>5143999000</v>
      </c>
      <c r="D9" s="20" t="s">
        <v>45</v>
      </c>
      <c r="E9" s="21"/>
      <c r="F9" s="22"/>
      <c r="G9" s="22"/>
      <c r="H9" s="23"/>
      <c r="I9" s="23"/>
    </row>
    <row r="10" spans="1:12" ht="30">
      <c r="A10" s="24" t="s">
        <v>46</v>
      </c>
      <c r="B10" s="42" t="s">
        <v>47</v>
      </c>
      <c r="C10" s="25">
        <v>5143999000</v>
      </c>
      <c r="D10" s="25" t="s">
        <v>45</v>
      </c>
      <c r="E10" s="26"/>
      <c r="F10" s="27"/>
      <c r="G10" s="27"/>
      <c r="H10" s="28"/>
      <c r="I10" s="28"/>
    </row>
    <row r="11" spans="1:12">
      <c r="A11" s="24" t="s">
        <v>48</v>
      </c>
      <c r="B11" s="42" t="s">
        <v>49</v>
      </c>
      <c r="C11" s="25">
        <v>5143999000</v>
      </c>
      <c r="D11" s="25" t="s">
        <v>45</v>
      </c>
      <c r="E11" s="26"/>
      <c r="F11" s="27"/>
      <c r="G11" s="27"/>
      <c r="H11" s="28"/>
      <c r="I11" s="28"/>
    </row>
    <row r="12" spans="1:12">
      <c r="A12" s="29" t="s">
        <v>50</v>
      </c>
      <c r="B12" s="30" t="s">
        <v>51</v>
      </c>
      <c r="C12" s="31"/>
      <c r="D12" s="31"/>
      <c r="E12" s="32"/>
      <c r="F12" s="32">
        <f>E12+D12</f>
        <v>0</v>
      </c>
      <c r="G12" s="32">
        <f>C12-F12</f>
        <v>0</v>
      </c>
      <c r="H12" s="33" t="e">
        <f>F12/C12*100</f>
        <v>#DIV/0!</v>
      </c>
      <c r="I12" s="29" t="s">
        <v>52</v>
      </c>
    </row>
    <row r="13" spans="1:12" hidden="1">
      <c r="A13" s="24" t="s">
        <v>53</v>
      </c>
      <c r="B13" s="42" t="s">
        <v>54</v>
      </c>
      <c r="C13" s="34"/>
      <c r="D13" s="34"/>
      <c r="E13" s="34"/>
      <c r="F13" s="35"/>
      <c r="G13" s="36">
        <f t="shared" ref="G13:G121" si="0">C13-F13</f>
        <v>0</v>
      </c>
      <c r="H13" s="37" t="e">
        <f t="shared" ref="H13:H121" si="1">F13/C13*100</f>
        <v>#DIV/0!</v>
      </c>
      <c r="I13" s="38" t="s">
        <v>52</v>
      </c>
    </row>
    <row r="14" spans="1:12" hidden="1">
      <c r="A14" s="39" t="s">
        <v>55</v>
      </c>
      <c r="B14" s="43" t="s">
        <v>56</v>
      </c>
      <c r="C14" s="34">
        <f>SUM(C15:C21)</f>
        <v>98155000</v>
      </c>
      <c r="D14" s="34">
        <v>97504000</v>
      </c>
      <c r="E14" s="34">
        <f t="shared" ref="E14:G14" si="2">SUM(E15:E21)</f>
        <v>0</v>
      </c>
      <c r="F14" s="34">
        <f t="shared" si="2"/>
        <v>97504000</v>
      </c>
      <c r="G14" s="34">
        <f t="shared" si="2"/>
        <v>651000</v>
      </c>
      <c r="H14" s="37">
        <f t="shared" si="1"/>
        <v>99.336763282563282</v>
      </c>
      <c r="I14" s="38" t="s">
        <v>52</v>
      </c>
    </row>
    <row r="15" spans="1:12" ht="32.25" hidden="1" customHeight="1">
      <c r="A15" s="24" t="s">
        <v>45</v>
      </c>
      <c r="B15" s="42" t="s">
        <v>57</v>
      </c>
      <c r="C15" s="25">
        <v>28125000</v>
      </c>
      <c r="D15" s="40">
        <v>28000000</v>
      </c>
      <c r="E15" s="27"/>
      <c r="F15" s="27">
        <f t="shared" ref="F15:F120" si="3">E15+D15</f>
        <v>28000000</v>
      </c>
      <c r="G15" s="27">
        <f t="shared" si="0"/>
        <v>125000</v>
      </c>
      <c r="H15" s="41">
        <f t="shared" si="1"/>
        <v>99.555555555555557</v>
      </c>
      <c r="I15" s="28" t="s">
        <v>52</v>
      </c>
      <c r="K15" s="2">
        <v>28125000</v>
      </c>
      <c r="L15" s="12">
        <f>K15-C15</f>
        <v>0</v>
      </c>
    </row>
    <row r="16" spans="1:12" hidden="1">
      <c r="A16" s="24" t="s">
        <v>45</v>
      </c>
      <c r="B16" s="42" t="s">
        <v>58</v>
      </c>
      <c r="C16" s="25">
        <v>9500000</v>
      </c>
      <c r="D16" s="40">
        <v>9499000</v>
      </c>
      <c r="E16" s="27">
        <v>0</v>
      </c>
      <c r="F16" s="27">
        <f t="shared" si="3"/>
        <v>9499000</v>
      </c>
      <c r="G16" s="27">
        <f t="shared" si="0"/>
        <v>1000</v>
      </c>
      <c r="H16" s="41">
        <f t="shared" si="1"/>
        <v>99.989473684210523</v>
      </c>
      <c r="I16" s="28" t="s">
        <v>52</v>
      </c>
      <c r="K16" s="2">
        <v>9500000</v>
      </c>
      <c r="L16" s="12">
        <f t="shared" ref="L16:L79" si="4">K16-C16</f>
        <v>0</v>
      </c>
    </row>
    <row r="17" spans="1:12" ht="30" hidden="1">
      <c r="A17" s="24" t="s">
        <v>45</v>
      </c>
      <c r="B17" s="42" t="s">
        <v>262</v>
      </c>
      <c r="C17" s="25">
        <v>10500000</v>
      </c>
      <c r="D17" s="40">
        <v>10395000</v>
      </c>
      <c r="E17" s="27">
        <v>0</v>
      </c>
      <c r="F17" s="27">
        <f t="shared" si="3"/>
        <v>10395000</v>
      </c>
      <c r="G17" s="27">
        <f t="shared" si="0"/>
        <v>105000</v>
      </c>
      <c r="H17" s="41">
        <f t="shared" si="1"/>
        <v>99</v>
      </c>
      <c r="I17" s="28" t="s">
        <v>52</v>
      </c>
      <c r="K17" s="2">
        <v>10500000</v>
      </c>
      <c r="L17" s="12">
        <f t="shared" si="4"/>
        <v>0</v>
      </c>
    </row>
    <row r="18" spans="1:12" hidden="1">
      <c r="A18" s="24" t="s">
        <v>45</v>
      </c>
      <c r="B18" s="42" t="s">
        <v>59</v>
      </c>
      <c r="C18" s="25">
        <v>12300000</v>
      </c>
      <c r="D18" s="40">
        <v>12195000</v>
      </c>
      <c r="E18" s="26"/>
      <c r="F18" s="27">
        <f t="shared" si="3"/>
        <v>12195000</v>
      </c>
      <c r="G18" s="27">
        <f t="shared" si="0"/>
        <v>105000</v>
      </c>
      <c r="H18" s="41">
        <f t="shared" si="1"/>
        <v>99.146341463414629</v>
      </c>
      <c r="I18" s="28" t="s">
        <v>52</v>
      </c>
      <c r="K18" s="2">
        <v>9600000</v>
      </c>
      <c r="L18" s="12">
        <f t="shared" si="4"/>
        <v>-2700000</v>
      </c>
    </row>
    <row r="19" spans="1:12" ht="30" hidden="1">
      <c r="A19" s="24" t="s">
        <v>45</v>
      </c>
      <c r="B19" s="42" t="s">
        <v>60</v>
      </c>
      <c r="C19" s="25">
        <v>10500000</v>
      </c>
      <c r="D19" s="40">
        <v>10500000</v>
      </c>
      <c r="E19" s="26"/>
      <c r="F19" s="27">
        <f t="shared" si="3"/>
        <v>10500000</v>
      </c>
      <c r="G19" s="27">
        <f t="shared" si="0"/>
        <v>0</v>
      </c>
      <c r="H19" s="41">
        <f t="shared" si="1"/>
        <v>100</v>
      </c>
      <c r="I19" s="28" t="s">
        <v>52</v>
      </c>
      <c r="K19" s="2">
        <v>10500000</v>
      </c>
      <c r="L19" s="12">
        <f t="shared" si="4"/>
        <v>0</v>
      </c>
    </row>
    <row r="20" spans="1:12" ht="30" hidden="1">
      <c r="A20" s="24" t="s">
        <v>45</v>
      </c>
      <c r="B20" s="42" t="s">
        <v>61</v>
      </c>
      <c r="C20" s="25">
        <v>20580000</v>
      </c>
      <c r="D20" s="40">
        <v>20440000</v>
      </c>
      <c r="E20" s="26"/>
      <c r="F20" s="27">
        <f t="shared" si="3"/>
        <v>20440000</v>
      </c>
      <c r="G20" s="27">
        <f t="shared" si="0"/>
        <v>140000</v>
      </c>
      <c r="H20" s="41">
        <f t="shared" si="1"/>
        <v>99.319727891156461</v>
      </c>
      <c r="I20" s="28" t="s">
        <v>52</v>
      </c>
      <c r="K20" s="2">
        <v>20580000</v>
      </c>
      <c r="L20" s="12">
        <f t="shared" si="4"/>
        <v>0</v>
      </c>
    </row>
    <row r="21" spans="1:12" ht="30" hidden="1">
      <c r="A21" s="24"/>
      <c r="B21" s="42" t="s">
        <v>263</v>
      </c>
      <c r="C21" s="25">
        <v>6650000</v>
      </c>
      <c r="D21" s="40">
        <v>6475000</v>
      </c>
      <c r="E21" s="26">
        <v>0</v>
      </c>
      <c r="F21" s="27">
        <f t="shared" si="3"/>
        <v>6475000</v>
      </c>
      <c r="G21" s="27">
        <f t="shared" si="0"/>
        <v>175000</v>
      </c>
      <c r="H21" s="41">
        <f t="shared" si="1"/>
        <v>97.368421052631575</v>
      </c>
      <c r="I21" s="28" t="s">
        <v>52</v>
      </c>
      <c r="K21" s="2">
        <v>6650000</v>
      </c>
      <c r="L21" s="12">
        <f t="shared" si="4"/>
        <v>0</v>
      </c>
    </row>
    <row r="22" spans="1:12" hidden="1">
      <c r="A22" s="39" t="s">
        <v>62</v>
      </c>
      <c r="B22" s="43" t="s">
        <v>63</v>
      </c>
      <c r="C22" s="34">
        <f>SUM(C23:C31)</f>
        <v>85660000</v>
      </c>
      <c r="D22" s="34">
        <v>85090000</v>
      </c>
      <c r="E22" s="34">
        <f t="shared" ref="E22:G22" si="5">SUM(E23:E31)</f>
        <v>0</v>
      </c>
      <c r="F22" s="34">
        <f t="shared" si="5"/>
        <v>85090000</v>
      </c>
      <c r="G22" s="34">
        <f t="shared" si="5"/>
        <v>570000</v>
      </c>
      <c r="H22" s="37">
        <f t="shared" si="1"/>
        <v>99.334578566425407</v>
      </c>
      <c r="I22" s="38" t="s">
        <v>52</v>
      </c>
      <c r="K22" s="2">
        <v>140200000</v>
      </c>
      <c r="L22" s="12">
        <f t="shared" si="4"/>
        <v>54540000</v>
      </c>
    </row>
    <row r="23" spans="1:12" hidden="1">
      <c r="A23" s="24" t="s">
        <v>45</v>
      </c>
      <c r="B23" s="42" t="s">
        <v>64</v>
      </c>
      <c r="C23" s="25">
        <v>6000000</v>
      </c>
      <c r="D23" s="25">
        <v>6000000</v>
      </c>
      <c r="E23" s="27"/>
      <c r="F23" s="27">
        <f t="shared" si="3"/>
        <v>6000000</v>
      </c>
      <c r="G23" s="27">
        <f t="shared" si="0"/>
        <v>0</v>
      </c>
      <c r="H23" s="41">
        <f t="shared" si="1"/>
        <v>100</v>
      </c>
      <c r="I23" s="28" t="s">
        <v>52</v>
      </c>
      <c r="K23" s="4">
        <f>SUM(K24:K31)</f>
        <v>82350000</v>
      </c>
      <c r="L23" s="12">
        <f t="shared" si="4"/>
        <v>76350000</v>
      </c>
    </row>
    <row r="24" spans="1:12" ht="30" hidden="1">
      <c r="A24" s="24" t="s">
        <v>45</v>
      </c>
      <c r="B24" s="42" t="s">
        <v>65</v>
      </c>
      <c r="C24" s="25">
        <v>4500000</v>
      </c>
      <c r="D24" s="25">
        <v>4500000</v>
      </c>
      <c r="E24" s="27"/>
      <c r="F24" s="27">
        <f t="shared" si="3"/>
        <v>4500000</v>
      </c>
      <c r="G24" s="27">
        <f t="shared" si="0"/>
        <v>0</v>
      </c>
      <c r="H24" s="41">
        <f t="shared" si="1"/>
        <v>100</v>
      </c>
      <c r="I24" s="28" t="s">
        <v>52</v>
      </c>
      <c r="K24" s="2">
        <v>5400000</v>
      </c>
      <c r="L24" s="12">
        <f t="shared" si="4"/>
        <v>900000</v>
      </c>
    </row>
    <row r="25" spans="1:12" ht="30" hidden="1">
      <c r="A25" s="24" t="s">
        <v>45</v>
      </c>
      <c r="B25" s="42" t="s">
        <v>66</v>
      </c>
      <c r="C25" s="25">
        <v>860000</v>
      </c>
      <c r="D25" s="25">
        <v>850000</v>
      </c>
      <c r="E25" s="26"/>
      <c r="F25" s="27">
        <f t="shared" si="3"/>
        <v>850000</v>
      </c>
      <c r="G25" s="27">
        <f t="shared" si="0"/>
        <v>10000</v>
      </c>
      <c r="H25" s="41">
        <f t="shared" si="1"/>
        <v>98.837209302325576</v>
      </c>
      <c r="I25" s="28" t="s">
        <v>52</v>
      </c>
      <c r="K25" s="2">
        <v>4800000</v>
      </c>
      <c r="L25" s="12">
        <f t="shared" si="4"/>
        <v>3940000</v>
      </c>
    </row>
    <row r="26" spans="1:12" ht="30" hidden="1">
      <c r="A26" s="24" t="s">
        <v>45</v>
      </c>
      <c r="B26" s="42" t="s">
        <v>67</v>
      </c>
      <c r="C26" s="25">
        <v>16200000</v>
      </c>
      <c r="D26" s="25">
        <v>15700000</v>
      </c>
      <c r="E26" s="26"/>
      <c r="F26" s="27">
        <f t="shared" si="3"/>
        <v>15700000</v>
      </c>
      <c r="G26" s="61">
        <f t="shared" si="0"/>
        <v>500000</v>
      </c>
      <c r="H26" s="41">
        <f t="shared" si="1"/>
        <v>96.913580246913583</v>
      </c>
      <c r="I26" s="28" t="s">
        <v>52</v>
      </c>
      <c r="K26" s="2">
        <v>1250000</v>
      </c>
      <c r="L26" s="12">
        <f t="shared" si="4"/>
        <v>-14950000</v>
      </c>
    </row>
    <row r="27" spans="1:12" ht="37.5" hidden="1" customHeight="1">
      <c r="A27" s="24" t="s">
        <v>45</v>
      </c>
      <c r="B27" s="42" t="s">
        <v>68</v>
      </c>
      <c r="C27" s="25">
        <v>5000000</v>
      </c>
      <c r="D27" s="25">
        <v>5000000</v>
      </c>
      <c r="E27" s="26"/>
      <c r="F27" s="27">
        <f t="shared" si="3"/>
        <v>5000000</v>
      </c>
      <c r="G27" s="27">
        <f t="shared" si="0"/>
        <v>0</v>
      </c>
      <c r="H27" s="41">
        <f>F27/C27*100</f>
        <v>100</v>
      </c>
      <c r="I27" s="28" t="s">
        <v>52</v>
      </c>
      <c r="K27" s="2">
        <v>18900000</v>
      </c>
      <c r="L27" s="12">
        <f t="shared" si="4"/>
        <v>13900000</v>
      </c>
    </row>
    <row r="28" spans="1:12" ht="38.25" hidden="1" customHeight="1">
      <c r="A28" s="24"/>
      <c r="B28" s="42" t="s">
        <v>264</v>
      </c>
      <c r="C28" s="25">
        <v>21600000</v>
      </c>
      <c r="D28" s="25">
        <v>21540000</v>
      </c>
      <c r="E28" s="26"/>
      <c r="F28" s="27">
        <f t="shared" si="3"/>
        <v>21540000</v>
      </c>
      <c r="G28" s="27">
        <f t="shared" si="0"/>
        <v>60000</v>
      </c>
      <c r="H28" s="41">
        <f t="shared" ref="H28:H31" si="6">F28/C28*100</f>
        <v>99.722222222222229</v>
      </c>
      <c r="I28" s="28" t="s">
        <v>52</v>
      </c>
      <c r="K28" s="2">
        <v>5000000</v>
      </c>
      <c r="L28" s="12">
        <f t="shared" si="4"/>
        <v>-16600000</v>
      </c>
    </row>
    <row r="29" spans="1:12" ht="33" hidden="1" customHeight="1">
      <c r="A29" s="24"/>
      <c r="B29" s="42" t="s">
        <v>265</v>
      </c>
      <c r="C29" s="25">
        <v>2000000</v>
      </c>
      <c r="D29" s="25">
        <v>2000000</v>
      </c>
      <c r="E29" s="26"/>
      <c r="F29" s="27">
        <f t="shared" si="3"/>
        <v>2000000</v>
      </c>
      <c r="G29" s="27">
        <f t="shared" si="0"/>
        <v>0</v>
      </c>
      <c r="H29" s="41">
        <f t="shared" si="6"/>
        <v>100</v>
      </c>
      <c r="I29" s="28" t="s">
        <v>52</v>
      </c>
      <c r="K29" s="2">
        <v>24000000</v>
      </c>
      <c r="L29" s="12">
        <f t="shared" si="4"/>
        <v>22000000</v>
      </c>
    </row>
    <row r="30" spans="1:12" ht="33.75" hidden="1" customHeight="1">
      <c r="A30" s="24"/>
      <c r="B30" s="42" t="s">
        <v>266</v>
      </c>
      <c r="C30" s="25">
        <v>21000000</v>
      </c>
      <c r="D30" s="25">
        <v>21000000</v>
      </c>
      <c r="E30" s="26"/>
      <c r="F30" s="27">
        <f t="shared" si="3"/>
        <v>21000000</v>
      </c>
      <c r="G30" s="27">
        <f t="shared" si="0"/>
        <v>0</v>
      </c>
      <c r="H30" s="41">
        <f t="shared" si="6"/>
        <v>100</v>
      </c>
      <c r="I30" s="28" t="s">
        <v>52</v>
      </c>
      <c r="K30" s="5">
        <v>2000000</v>
      </c>
      <c r="L30" s="12">
        <f t="shared" si="4"/>
        <v>-19000000</v>
      </c>
    </row>
    <row r="31" spans="1:12" ht="30" hidden="1" customHeight="1">
      <c r="A31" s="24"/>
      <c r="B31" s="42" t="s">
        <v>422</v>
      </c>
      <c r="C31" s="25">
        <v>8500000</v>
      </c>
      <c r="D31" s="25">
        <v>8500000</v>
      </c>
      <c r="E31" s="26"/>
      <c r="F31" s="27">
        <f t="shared" si="3"/>
        <v>8500000</v>
      </c>
      <c r="G31" s="27">
        <f t="shared" si="0"/>
        <v>0</v>
      </c>
      <c r="H31" s="41">
        <f t="shared" si="6"/>
        <v>100</v>
      </c>
      <c r="I31" s="28" t="s">
        <v>52</v>
      </c>
      <c r="K31" s="5">
        <v>21000000</v>
      </c>
      <c r="L31" s="12">
        <f t="shared" si="4"/>
        <v>12500000</v>
      </c>
    </row>
    <row r="32" spans="1:12" hidden="1">
      <c r="A32" s="39" t="s">
        <v>69</v>
      </c>
      <c r="B32" s="43" t="s">
        <v>70</v>
      </c>
      <c r="C32" s="34">
        <f>SUM(C33:C43)</f>
        <v>144675000</v>
      </c>
      <c r="D32" s="34">
        <v>144405330</v>
      </c>
      <c r="E32" s="34">
        <f>SUM(E33:E43)</f>
        <v>0</v>
      </c>
      <c r="F32" s="36">
        <f>E32+D32</f>
        <v>144405330</v>
      </c>
      <c r="G32" s="36">
        <f>C32-F32</f>
        <v>269670</v>
      </c>
      <c r="H32" s="37">
        <f t="shared" si="1"/>
        <v>99.81360290305858</v>
      </c>
      <c r="I32" s="38" t="s">
        <v>52</v>
      </c>
      <c r="K32" s="4">
        <f>SUM(K33:K43)</f>
        <v>156075000</v>
      </c>
      <c r="L32" s="12">
        <f t="shared" si="4"/>
        <v>11400000</v>
      </c>
    </row>
    <row r="33" spans="1:12" ht="30" hidden="1">
      <c r="A33" s="24" t="s">
        <v>45</v>
      </c>
      <c r="B33" s="42" t="s">
        <v>71</v>
      </c>
      <c r="C33" s="25">
        <v>18430000</v>
      </c>
      <c r="D33" s="25">
        <v>18430000</v>
      </c>
      <c r="E33" s="27"/>
      <c r="F33" s="27">
        <f t="shared" si="3"/>
        <v>18430000</v>
      </c>
      <c r="G33" s="27">
        <f t="shared" si="0"/>
        <v>0</v>
      </c>
      <c r="H33" s="41">
        <f t="shared" si="1"/>
        <v>100</v>
      </c>
      <c r="I33" s="28" t="s">
        <v>52</v>
      </c>
      <c r="K33" s="2">
        <v>19000000</v>
      </c>
      <c r="L33" s="12">
        <f t="shared" si="4"/>
        <v>570000</v>
      </c>
    </row>
    <row r="34" spans="1:12" ht="30" hidden="1">
      <c r="A34" s="24" t="s">
        <v>45</v>
      </c>
      <c r="B34" s="42" t="s">
        <v>72</v>
      </c>
      <c r="C34" s="25">
        <v>37620000</v>
      </c>
      <c r="D34" s="25">
        <v>37810000</v>
      </c>
      <c r="E34" s="27"/>
      <c r="F34" s="27">
        <f t="shared" si="3"/>
        <v>37810000</v>
      </c>
      <c r="G34" s="61">
        <f t="shared" si="0"/>
        <v>-190000</v>
      </c>
      <c r="H34" s="41">
        <f t="shared" si="1"/>
        <v>100.50505050505049</v>
      </c>
      <c r="I34" s="28" t="s">
        <v>52</v>
      </c>
      <c r="K34" s="2">
        <v>37240000</v>
      </c>
      <c r="L34" s="12">
        <f t="shared" si="4"/>
        <v>-380000</v>
      </c>
    </row>
    <row r="35" spans="1:12" hidden="1">
      <c r="A35" s="24" t="s">
        <v>45</v>
      </c>
      <c r="B35" s="42" t="s">
        <v>73</v>
      </c>
      <c r="C35" s="25">
        <v>29700000</v>
      </c>
      <c r="D35" s="25">
        <v>29850000</v>
      </c>
      <c r="E35" s="26"/>
      <c r="F35" s="27">
        <f t="shared" si="3"/>
        <v>29850000</v>
      </c>
      <c r="G35" s="61">
        <f t="shared" si="0"/>
        <v>-150000</v>
      </c>
      <c r="H35" s="41">
        <f t="shared" si="1"/>
        <v>100.50505050505049</v>
      </c>
      <c r="I35" s="28" t="s">
        <v>52</v>
      </c>
      <c r="K35" s="2">
        <v>27000000</v>
      </c>
      <c r="L35" s="12">
        <f t="shared" si="4"/>
        <v>-2700000</v>
      </c>
    </row>
    <row r="36" spans="1:12" ht="30" hidden="1">
      <c r="A36" s="24" t="s">
        <v>45</v>
      </c>
      <c r="B36" s="42" t="s">
        <v>74</v>
      </c>
      <c r="C36" s="25">
        <v>14700000</v>
      </c>
      <c r="D36" s="25">
        <v>14700000</v>
      </c>
      <c r="E36" s="40"/>
      <c r="F36" s="27">
        <f t="shared" si="3"/>
        <v>14700000</v>
      </c>
      <c r="G36" s="61">
        <f t="shared" si="0"/>
        <v>0</v>
      </c>
      <c r="H36" s="41">
        <f t="shared" si="1"/>
        <v>100</v>
      </c>
      <c r="I36" s="28" t="s">
        <v>52</v>
      </c>
      <c r="K36" s="2">
        <v>15000000</v>
      </c>
      <c r="L36" s="12">
        <f t="shared" si="4"/>
        <v>300000</v>
      </c>
    </row>
    <row r="37" spans="1:12" ht="30" hidden="1">
      <c r="A37" s="24" t="s">
        <v>45</v>
      </c>
      <c r="B37" s="42" t="s">
        <v>75</v>
      </c>
      <c r="C37" s="25">
        <v>450000</v>
      </c>
      <c r="D37" s="25">
        <v>450000</v>
      </c>
      <c r="E37" s="40">
        <v>0</v>
      </c>
      <c r="F37" s="27">
        <f t="shared" si="3"/>
        <v>450000</v>
      </c>
      <c r="G37" s="27">
        <f t="shared" si="0"/>
        <v>0</v>
      </c>
      <c r="H37" s="41">
        <f t="shared" si="1"/>
        <v>100</v>
      </c>
      <c r="I37" s="28" t="s">
        <v>52</v>
      </c>
      <c r="K37" s="2">
        <v>450000</v>
      </c>
      <c r="L37" s="12">
        <f t="shared" si="4"/>
        <v>0</v>
      </c>
    </row>
    <row r="38" spans="1:12" ht="37.5" hidden="1" customHeight="1">
      <c r="A38" s="24" t="s">
        <v>45</v>
      </c>
      <c r="B38" s="42" t="s">
        <v>267</v>
      </c>
      <c r="C38" s="25">
        <v>15000000</v>
      </c>
      <c r="D38" s="25">
        <v>14700000</v>
      </c>
      <c r="E38" s="40">
        <v>0</v>
      </c>
      <c r="F38" s="27">
        <f t="shared" si="3"/>
        <v>14700000</v>
      </c>
      <c r="G38" s="27">
        <f t="shared" si="0"/>
        <v>300000</v>
      </c>
      <c r="H38" s="41">
        <f t="shared" si="1"/>
        <v>98</v>
      </c>
      <c r="I38" s="28" t="s">
        <v>52</v>
      </c>
      <c r="K38" s="2">
        <v>15000000</v>
      </c>
      <c r="L38" s="12">
        <f t="shared" si="4"/>
        <v>0</v>
      </c>
    </row>
    <row r="39" spans="1:12" ht="38.25" hidden="1" customHeight="1">
      <c r="A39" s="24" t="s">
        <v>45</v>
      </c>
      <c r="B39" s="42" t="s">
        <v>76</v>
      </c>
      <c r="C39" s="25">
        <v>18240000</v>
      </c>
      <c r="D39" s="25">
        <v>18145000</v>
      </c>
      <c r="E39" s="40">
        <v>0</v>
      </c>
      <c r="F39" s="27">
        <f t="shared" si="3"/>
        <v>18145000</v>
      </c>
      <c r="G39" s="27">
        <f t="shared" si="0"/>
        <v>95000</v>
      </c>
      <c r="H39" s="41">
        <f t="shared" si="1"/>
        <v>99.479166666666657</v>
      </c>
      <c r="I39" s="28" t="s">
        <v>52</v>
      </c>
      <c r="K39" s="2">
        <v>28500000</v>
      </c>
      <c r="L39" s="12">
        <f t="shared" si="4"/>
        <v>10260000</v>
      </c>
    </row>
    <row r="40" spans="1:12" ht="30" hidden="1">
      <c r="A40" s="24" t="s">
        <v>45</v>
      </c>
      <c r="B40" s="42" t="s">
        <v>77</v>
      </c>
      <c r="C40" s="25">
        <v>5300000</v>
      </c>
      <c r="D40" s="25">
        <v>5255330</v>
      </c>
      <c r="E40" s="26"/>
      <c r="F40" s="27">
        <f t="shared" si="3"/>
        <v>5255330</v>
      </c>
      <c r="G40" s="27">
        <f t="shared" si="0"/>
        <v>44670</v>
      </c>
      <c r="H40" s="41">
        <f t="shared" si="1"/>
        <v>99.157169811320756</v>
      </c>
      <c r="I40" s="28" t="s">
        <v>52</v>
      </c>
      <c r="K40" s="2">
        <v>5300000</v>
      </c>
      <c r="L40" s="12">
        <f t="shared" si="4"/>
        <v>0</v>
      </c>
    </row>
    <row r="41" spans="1:12" hidden="1">
      <c r="A41" s="24" t="s">
        <v>45</v>
      </c>
      <c r="B41" s="42" t="s">
        <v>78</v>
      </c>
      <c r="C41" s="25">
        <v>2565000</v>
      </c>
      <c r="D41" s="25">
        <v>2565000</v>
      </c>
      <c r="E41" s="26"/>
      <c r="F41" s="27">
        <f t="shared" si="3"/>
        <v>2565000</v>
      </c>
      <c r="G41" s="27">
        <f t="shared" si="0"/>
        <v>0</v>
      </c>
      <c r="H41" s="41">
        <f t="shared" si="1"/>
        <v>100</v>
      </c>
      <c r="I41" s="28" t="s">
        <v>52</v>
      </c>
      <c r="K41" s="2">
        <v>2565000</v>
      </c>
      <c r="L41" s="12">
        <f t="shared" si="4"/>
        <v>0</v>
      </c>
    </row>
    <row r="42" spans="1:12" hidden="1">
      <c r="A42" s="24" t="s">
        <v>45</v>
      </c>
      <c r="B42" s="42" t="s">
        <v>79</v>
      </c>
      <c r="C42" s="25">
        <v>2520000</v>
      </c>
      <c r="D42" s="25">
        <v>2350000</v>
      </c>
      <c r="E42" s="26"/>
      <c r="F42" s="27">
        <f t="shared" si="3"/>
        <v>2350000</v>
      </c>
      <c r="G42" s="27">
        <f t="shared" si="0"/>
        <v>170000</v>
      </c>
      <c r="H42" s="41">
        <f t="shared" si="1"/>
        <v>93.253968253968253</v>
      </c>
      <c r="I42" s="28" t="s">
        <v>52</v>
      </c>
      <c r="K42" s="2">
        <v>2520000</v>
      </c>
      <c r="L42" s="12">
        <f t="shared" si="4"/>
        <v>0</v>
      </c>
    </row>
    <row r="43" spans="1:12" hidden="1">
      <c r="A43" s="24" t="s">
        <v>45</v>
      </c>
      <c r="B43" s="42" t="s">
        <v>423</v>
      </c>
      <c r="C43" s="25">
        <v>150000</v>
      </c>
      <c r="D43" s="25">
        <v>150000</v>
      </c>
      <c r="E43" s="26"/>
      <c r="F43" s="27">
        <f t="shared" si="3"/>
        <v>150000</v>
      </c>
      <c r="G43" s="27">
        <f t="shared" si="0"/>
        <v>0</v>
      </c>
      <c r="H43" s="41">
        <f t="shared" si="1"/>
        <v>100</v>
      </c>
      <c r="I43" s="28" t="s">
        <v>52</v>
      </c>
      <c r="K43" s="2">
        <v>3500000</v>
      </c>
      <c r="L43" s="12">
        <f t="shared" si="4"/>
        <v>3350000</v>
      </c>
    </row>
    <row r="44" spans="1:12" ht="30" hidden="1">
      <c r="A44" s="39" t="s">
        <v>80</v>
      </c>
      <c r="B44" s="43" t="s">
        <v>81</v>
      </c>
      <c r="C44" s="34">
        <f>SUM(C45:C52)</f>
        <v>289297000</v>
      </c>
      <c r="D44" s="34">
        <v>289265700</v>
      </c>
      <c r="E44" s="34">
        <f>SUM(E45:E52)</f>
        <v>0</v>
      </c>
      <c r="F44" s="36">
        <f t="shared" si="3"/>
        <v>289265700</v>
      </c>
      <c r="G44" s="36">
        <f t="shared" si="0"/>
        <v>31300</v>
      </c>
      <c r="H44" s="37">
        <f t="shared" si="1"/>
        <v>99.989180669001058</v>
      </c>
      <c r="I44" s="38" t="s">
        <v>52</v>
      </c>
      <c r="K44" s="6">
        <f>SUM(K45:K52)</f>
        <v>265006000</v>
      </c>
      <c r="L44" s="12">
        <f t="shared" si="4"/>
        <v>-24291000</v>
      </c>
    </row>
    <row r="45" spans="1:12" ht="34.5" hidden="1" customHeight="1">
      <c r="A45" s="24" t="s">
        <v>45</v>
      </c>
      <c r="B45" s="42" t="s">
        <v>284</v>
      </c>
      <c r="C45" s="25">
        <v>132000000</v>
      </c>
      <c r="D45" s="25">
        <v>131995000</v>
      </c>
      <c r="E45" s="27"/>
      <c r="F45" s="27">
        <f t="shared" si="3"/>
        <v>131995000</v>
      </c>
      <c r="G45" s="27">
        <f t="shared" si="0"/>
        <v>5000</v>
      </c>
      <c r="H45" s="41">
        <f t="shared" si="1"/>
        <v>99.996212121212125</v>
      </c>
      <c r="I45" s="28" t="s">
        <v>52</v>
      </c>
      <c r="K45" s="2">
        <v>100000000</v>
      </c>
      <c r="L45" s="12">
        <f t="shared" si="4"/>
        <v>-32000000</v>
      </c>
    </row>
    <row r="46" spans="1:12" ht="36.75" hidden="1" customHeight="1">
      <c r="A46" s="24" t="s">
        <v>45</v>
      </c>
      <c r="B46" s="42" t="s">
        <v>82</v>
      </c>
      <c r="C46" s="25">
        <v>46132000</v>
      </c>
      <c r="D46" s="25">
        <v>46131450</v>
      </c>
      <c r="E46" s="27"/>
      <c r="F46" s="27">
        <f t="shared" si="3"/>
        <v>46131450</v>
      </c>
      <c r="G46" s="27">
        <f t="shared" si="0"/>
        <v>550</v>
      </c>
      <c r="H46" s="41">
        <f t="shared" si="1"/>
        <v>99.998807769010668</v>
      </c>
      <c r="I46" s="28" t="s">
        <v>52</v>
      </c>
      <c r="K46" s="2">
        <v>47756000</v>
      </c>
      <c r="L46" s="12">
        <f t="shared" si="4"/>
        <v>1624000</v>
      </c>
    </row>
    <row r="47" spans="1:12" ht="35.25" hidden="1" customHeight="1">
      <c r="A47" s="24" t="s">
        <v>45</v>
      </c>
      <c r="B47" s="42" t="s">
        <v>83</v>
      </c>
      <c r="C47" s="25">
        <v>16000000</v>
      </c>
      <c r="D47" s="25">
        <v>16000000</v>
      </c>
      <c r="E47" s="26"/>
      <c r="F47" s="27">
        <f t="shared" si="3"/>
        <v>16000000</v>
      </c>
      <c r="G47" s="27">
        <f t="shared" si="0"/>
        <v>0</v>
      </c>
      <c r="H47" s="41">
        <f t="shared" si="1"/>
        <v>100</v>
      </c>
      <c r="I47" s="28" t="s">
        <v>52</v>
      </c>
      <c r="K47" s="2">
        <v>16875000</v>
      </c>
      <c r="L47" s="12">
        <f t="shared" si="4"/>
        <v>875000</v>
      </c>
    </row>
    <row r="48" spans="1:12" ht="30" hidden="1">
      <c r="A48" s="24" t="s">
        <v>45</v>
      </c>
      <c r="B48" s="42" t="s">
        <v>84</v>
      </c>
      <c r="C48" s="25">
        <v>19875000</v>
      </c>
      <c r="D48" s="25">
        <v>19875000</v>
      </c>
      <c r="E48" s="26"/>
      <c r="F48" s="27">
        <f t="shared" si="3"/>
        <v>19875000</v>
      </c>
      <c r="G48" s="27">
        <f t="shared" si="0"/>
        <v>0</v>
      </c>
      <c r="H48" s="41">
        <f t="shared" si="1"/>
        <v>100</v>
      </c>
      <c r="I48" s="28" t="s">
        <v>52</v>
      </c>
      <c r="K48" s="2">
        <v>19875000</v>
      </c>
      <c r="L48" s="12">
        <f t="shared" si="4"/>
        <v>0</v>
      </c>
    </row>
    <row r="49" spans="1:12" ht="30" hidden="1">
      <c r="A49" s="24" t="s">
        <v>45</v>
      </c>
      <c r="B49" s="42" t="s">
        <v>85</v>
      </c>
      <c r="C49" s="25">
        <v>19000000</v>
      </c>
      <c r="D49" s="25">
        <v>19000000</v>
      </c>
      <c r="E49" s="26"/>
      <c r="F49" s="27">
        <f t="shared" si="3"/>
        <v>19000000</v>
      </c>
      <c r="G49" s="27">
        <f t="shared" si="0"/>
        <v>0</v>
      </c>
      <c r="H49" s="41">
        <f t="shared" si="1"/>
        <v>100</v>
      </c>
      <c r="I49" s="28" t="s">
        <v>52</v>
      </c>
      <c r="K49" s="2">
        <v>19000000</v>
      </c>
      <c r="L49" s="12">
        <f t="shared" si="4"/>
        <v>0</v>
      </c>
    </row>
    <row r="50" spans="1:12" ht="30" hidden="1">
      <c r="A50" s="24" t="s">
        <v>45</v>
      </c>
      <c r="B50" s="42" t="s">
        <v>86</v>
      </c>
      <c r="C50" s="25">
        <v>30300000</v>
      </c>
      <c r="D50" s="25">
        <v>30296250</v>
      </c>
      <c r="E50" s="26"/>
      <c r="F50" s="27">
        <f t="shared" si="3"/>
        <v>30296250</v>
      </c>
      <c r="G50" s="27">
        <f t="shared" si="0"/>
        <v>3750</v>
      </c>
      <c r="H50" s="41">
        <f t="shared" si="1"/>
        <v>99.987623762376245</v>
      </c>
      <c r="I50" s="28" t="s">
        <v>52</v>
      </c>
      <c r="K50" s="2">
        <v>30500000</v>
      </c>
      <c r="L50" s="12">
        <f t="shared" si="4"/>
        <v>200000</v>
      </c>
    </row>
    <row r="51" spans="1:12" hidden="1">
      <c r="A51" s="24" t="s">
        <v>45</v>
      </c>
      <c r="B51" s="42" t="s">
        <v>87</v>
      </c>
      <c r="C51" s="25">
        <v>6000000</v>
      </c>
      <c r="D51" s="25">
        <v>6000000</v>
      </c>
      <c r="E51" s="26"/>
      <c r="F51" s="27">
        <f t="shared" si="3"/>
        <v>6000000</v>
      </c>
      <c r="G51" s="27">
        <f t="shared" si="0"/>
        <v>0</v>
      </c>
      <c r="H51" s="41">
        <f t="shared" si="1"/>
        <v>100</v>
      </c>
      <c r="I51" s="28" t="s">
        <v>52</v>
      </c>
      <c r="K51" s="2">
        <v>16000000</v>
      </c>
      <c r="L51" s="12">
        <f t="shared" si="4"/>
        <v>10000000</v>
      </c>
    </row>
    <row r="52" spans="1:12" hidden="1">
      <c r="A52" s="24"/>
      <c r="B52" s="42" t="s">
        <v>268</v>
      </c>
      <c r="C52" s="25">
        <v>19990000</v>
      </c>
      <c r="D52" s="25">
        <v>19968000</v>
      </c>
      <c r="E52" s="26"/>
      <c r="F52" s="27">
        <f t="shared" si="3"/>
        <v>19968000</v>
      </c>
      <c r="G52" s="27">
        <f t="shared" si="0"/>
        <v>22000</v>
      </c>
      <c r="H52" s="41">
        <f t="shared" si="1"/>
        <v>99.889944972486248</v>
      </c>
      <c r="I52" s="28" t="s">
        <v>52</v>
      </c>
      <c r="K52" s="2">
        <v>15000000</v>
      </c>
      <c r="L52" s="12">
        <f t="shared" si="4"/>
        <v>-4990000</v>
      </c>
    </row>
    <row r="53" spans="1:12" hidden="1">
      <c r="A53" s="38">
        <v>525121</v>
      </c>
      <c r="B53" s="43" t="s">
        <v>269</v>
      </c>
      <c r="C53" s="34">
        <f>SUM(C54:C57)</f>
        <v>91762000</v>
      </c>
      <c r="D53" s="34">
        <v>90884900</v>
      </c>
      <c r="E53" s="34">
        <f t="shared" ref="E53" si="7">SUM(E54:E57)</f>
        <v>0</v>
      </c>
      <c r="F53" s="36">
        <f t="shared" si="3"/>
        <v>90884900</v>
      </c>
      <c r="G53" s="36">
        <f>C53-F53</f>
        <v>877100</v>
      </c>
      <c r="H53" s="37">
        <f>F53/C53*100</f>
        <v>99.044157712342795</v>
      </c>
      <c r="I53" s="38" t="s">
        <v>52</v>
      </c>
      <c r="K53" s="4">
        <f>SUM(K54:K57)</f>
        <v>801439000</v>
      </c>
      <c r="L53" s="12">
        <f t="shared" si="4"/>
        <v>709677000</v>
      </c>
    </row>
    <row r="54" spans="1:12" ht="42.75" hidden="1" customHeight="1">
      <c r="A54" s="28"/>
      <c r="B54" s="42" t="s">
        <v>82</v>
      </c>
      <c r="C54" s="25">
        <v>49999000</v>
      </c>
      <c r="D54" s="25">
        <v>49999500</v>
      </c>
      <c r="E54" s="26">
        <v>0</v>
      </c>
      <c r="F54" s="27">
        <f t="shared" si="3"/>
        <v>49999500</v>
      </c>
      <c r="G54" s="27">
        <f t="shared" si="0"/>
        <v>-500</v>
      </c>
      <c r="H54" s="41">
        <f t="shared" si="1"/>
        <v>100.0010000200004</v>
      </c>
      <c r="I54" s="28" t="s">
        <v>52</v>
      </c>
      <c r="K54" s="2">
        <v>712006000</v>
      </c>
      <c r="L54" s="12">
        <f t="shared" si="4"/>
        <v>662007000</v>
      </c>
    </row>
    <row r="55" spans="1:12" ht="36" hidden="1" customHeight="1">
      <c r="A55" s="28"/>
      <c r="B55" s="42" t="s">
        <v>83</v>
      </c>
      <c r="C55" s="25">
        <v>875000</v>
      </c>
      <c r="D55" s="25">
        <v>0</v>
      </c>
      <c r="E55" s="26"/>
      <c r="F55" s="27">
        <f t="shared" si="3"/>
        <v>0</v>
      </c>
      <c r="G55" s="27">
        <f t="shared" si="0"/>
        <v>875000</v>
      </c>
      <c r="H55" s="41">
        <f t="shared" si="1"/>
        <v>0</v>
      </c>
      <c r="I55" s="28" t="s">
        <v>52</v>
      </c>
      <c r="K55" s="2">
        <v>875000</v>
      </c>
      <c r="L55" s="12">
        <f t="shared" si="4"/>
        <v>0</v>
      </c>
    </row>
    <row r="56" spans="1:12" ht="35.25" hidden="1" customHeight="1">
      <c r="A56" s="28"/>
      <c r="B56" s="42" t="s">
        <v>86</v>
      </c>
      <c r="C56" s="25">
        <v>32953000</v>
      </c>
      <c r="D56" s="25">
        <v>32950400</v>
      </c>
      <c r="E56" s="26">
        <v>0</v>
      </c>
      <c r="F56" s="27">
        <f t="shared" si="3"/>
        <v>32950400</v>
      </c>
      <c r="G56" s="27">
        <f t="shared" si="0"/>
        <v>2600</v>
      </c>
      <c r="H56" s="41">
        <f t="shared" si="1"/>
        <v>99.992109974812621</v>
      </c>
      <c r="I56" s="28" t="s">
        <v>52</v>
      </c>
      <c r="K56" s="2">
        <v>32953000</v>
      </c>
      <c r="L56" s="12">
        <f t="shared" si="4"/>
        <v>0</v>
      </c>
    </row>
    <row r="57" spans="1:12" ht="41.25" hidden="1" customHeight="1">
      <c r="A57" s="28"/>
      <c r="B57" s="42" t="s">
        <v>85</v>
      </c>
      <c r="C57" s="25">
        <v>7935000</v>
      </c>
      <c r="D57" s="25">
        <v>7935000</v>
      </c>
      <c r="E57" s="26"/>
      <c r="F57" s="27">
        <f t="shared" si="3"/>
        <v>7935000</v>
      </c>
      <c r="G57" s="27">
        <f t="shared" si="0"/>
        <v>0</v>
      </c>
      <c r="H57" s="41">
        <f t="shared" si="1"/>
        <v>100</v>
      </c>
      <c r="I57" s="28" t="s">
        <v>52</v>
      </c>
      <c r="K57" s="2">
        <v>55605000</v>
      </c>
      <c r="L57" s="12">
        <f t="shared" si="4"/>
        <v>47670000</v>
      </c>
    </row>
    <row r="58" spans="1:12" hidden="1">
      <c r="A58" s="172">
        <v>537112</v>
      </c>
      <c r="B58" s="173" t="s">
        <v>424</v>
      </c>
      <c r="C58" s="53">
        <f>SUM(C59:C69)</f>
        <v>108955000</v>
      </c>
      <c r="D58" s="53">
        <v>108955000</v>
      </c>
      <c r="E58" s="53">
        <f>SUM(E59:E69)</f>
        <v>0</v>
      </c>
      <c r="F58" s="53">
        <f t="shared" ref="F58:G58" si="8">SUM(F59:F69)</f>
        <v>108955000</v>
      </c>
      <c r="G58" s="53">
        <f t="shared" si="8"/>
        <v>0</v>
      </c>
      <c r="H58" s="37"/>
      <c r="I58" s="38"/>
      <c r="K58" s="7">
        <v>2215133000</v>
      </c>
      <c r="L58" s="12">
        <f t="shared" si="4"/>
        <v>2106178000</v>
      </c>
    </row>
    <row r="59" spans="1:12" hidden="1">
      <c r="A59" s="174"/>
      <c r="B59" s="175" t="s">
        <v>425</v>
      </c>
      <c r="C59" s="25">
        <v>36300000</v>
      </c>
      <c r="D59" s="25">
        <v>36300000</v>
      </c>
      <c r="E59" s="26"/>
      <c r="F59" s="27">
        <f t="shared" si="3"/>
        <v>36300000</v>
      </c>
      <c r="G59" s="27">
        <f t="shared" si="0"/>
        <v>0</v>
      </c>
      <c r="H59" s="41">
        <f>F59/C59*100</f>
        <v>100</v>
      </c>
      <c r="I59" s="28" t="s">
        <v>52</v>
      </c>
      <c r="K59" s="8">
        <v>1357905000</v>
      </c>
      <c r="L59" s="12">
        <f t="shared" si="4"/>
        <v>1321605000</v>
      </c>
    </row>
    <row r="60" spans="1:12" hidden="1">
      <c r="A60" s="174"/>
      <c r="B60" s="184" t="s">
        <v>426</v>
      </c>
      <c r="C60" s="25">
        <v>12000000</v>
      </c>
      <c r="D60" s="25">
        <v>12000000</v>
      </c>
      <c r="E60" s="25"/>
      <c r="F60" s="27">
        <f t="shared" si="3"/>
        <v>12000000</v>
      </c>
      <c r="G60" s="27">
        <f t="shared" si="0"/>
        <v>0</v>
      </c>
      <c r="H60" s="41">
        <f t="shared" ref="H60:H69" si="9">F60/C60*100</f>
        <v>100</v>
      </c>
      <c r="I60" s="28" t="s">
        <v>52</v>
      </c>
      <c r="K60" s="4">
        <f>SUM(K61:K81)</f>
        <v>424755000</v>
      </c>
      <c r="L60" s="12">
        <f t="shared" si="4"/>
        <v>412755000</v>
      </c>
    </row>
    <row r="61" spans="1:12" ht="34.5" hidden="1" customHeight="1">
      <c r="A61" s="174"/>
      <c r="B61" s="184" t="s">
        <v>427</v>
      </c>
      <c r="C61" s="25">
        <v>15000000</v>
      </c>
      <c r="D61" s="25">
        <v>15000000</v>
      </c>
      <c r="E61" s="25"/>
      <c r="F61" s="27">
        <f t="shared" si="3"/>
        <v>15000000</v>
      </c>
      <c r="G61" s="27">
        <f t="shared" si="0"/>
        <v>0</v>
      </c>
      <c r="H61" s="41">
        <f t="shared" si="9"/>
        <v>100</v>
      </c>
      <c r="I61" s="28" t="s">
        <v>52</v>
      </c>
      <c r="K61" s="2">
        <v>6300000</v>
      </c>
      <c r="L61" s="12">
        <f t="shared" si="4"/>
        <v>-8700000</v>
      </c>
    </row>
    <row r="62" spans="1:12" ht="36.75" hidden="1" customHeight="1">
      <c r="A62" s="174"/>
      <c r="B62" s="184" t="s">
        <v>428</v>
      </c>
      <c r="C62" s="25">
        <v>3800000</v>
      </c>
      <c r="D62" s="25">
        <v>3800000</v>
      </c>
      <c r="E62" s="25"/>
      <c r="F62" s="27">
        <f t="shared" si="3"/>
        <v>3800000</v>
      </c>
      <c r="G62" s="27">
        <f t="shared" si="0"/>
        <v>0</v>
      </c>
      <c r="H62" s="41">
        <f t="shared" si="9"/>
        <v>100</v>
      </c>
      <c r="I62" s="28" t="s">
        <v>52</v>
      </c>
      <c r="K62" s="2">
        <v>70000000</v>
      </c>
      <c r="L62" s="12">
        <f t="shared" si="4"/>
        <v>66200000</v>
      </c>
    </row>
    <row r="63" spans="1:12" ht="36" hidden="1" customHeight="1">
      <c r="A63" s="174"/>
      <c r="B63" s="184" t="s">
        <v>429</v>
      </c>
      <c r="C63" s="25">
        <v>5670000</v>
      </c>
      <c r="D63" s="25">
        <v>5670000</v>
      </c>
      <c r="E63" s="25"/>
      <c r="F63" s="27">
        <f t="shared" si="3"/>
        <v>5670000</v>
      </c>
      <c r="G63" s="27">
        <f t="shared" si="0"/>
        <v>0</v>
      </c>
      <c r="H63" s="41">
        <f t="shared" si="9"/>
        <v>100</v>
      </c>
      <c r="I63" s="28" t="s">
        <v>52</v>
      </c>
      <c r="K63" s="2">
        <v>6175000</v>
      </c>
      <c r="L63" s="12">
        <f t="shared" si="4"/>
        <v>505000</v>
      </c>
    </row>
    <row r="64" spans="1:12" ht="24.75" hidden="1" customHeight="1">
      <c r="A64" s="174"/>
      <c r="B64" s="184" t="s">
        <v>430</v>
      </c>
      <c r="C64" s="25">
        <v>7425000</v>
      </c>
      <c r="D64" s="25">
        <v>7425000</v>
      </c>
      <c r="E64" s="25"/>
      <c r="F64" s="27">
        <f t="shared" si="3"/>
        <v>7425000</v>
      </c>
      <c r="G64" s="27">
        <f t="shared" si="0"/>
        <v>0</v>
      </c>
      <c r="H64" s="41">
        <f t="shared" si="9"/>
        <v>100</v>
      </c>
      <c r="I64" s="28" t="s">
        <v>52</v>
      </c>
      <c r="K64" s="2">
        <v>8400000</v>
      </c>
      <c r="L64" s="12">
        <f t="shared" si="4"/>
        <v>975000</v>
      </c>
    </row>
    <row r="65" spans="1:12" ht="28.5" hidden="1" customHeight="1">
      <c r="A65" s="174"/>
      <c r="B65" s="184" t="s">
        <v>431</v>
      </c>
      <c r="C65" s="25">
        <v>12000000</v>
      </c>
      <c r="D65" s="25">
        <v>12000000</v>
      </c>
      <c r="E65" s="25"/>
      <c r="F65" s="27">
        <f t="shared" si="3"/>
        <v>12000000</v>
      </c>
      <c r="G65" s="27">
        <f t="shared" si="0"/>
        <v>0</v>
      </c>
      <c r="H65" s="41">
        <f t="shared" si="9"/>
        <v>100</v>
      </c>
      <c r="I65" s="28" t="s">
        <v>52</v>
      </c>
      <c r="K65" s="2">
        <v>122485000</v>
      </c>
      <c r="L65" s="12">
        <f t="shared" si="4"/>
        <v>110485000</v>
      </c>
    </row>
    <row r="66" spans="1:12" ht="33.75" hidden="1" customHeight="1">
      <c r="A66" s="174"/>
      <c r="B66" s="184" t="s">
        <v>432</v>
      </c>
      <c r="C66" s="25">
        <v>3400000</v>
      </c>
      <c r="D66" s="25">
        <v>3400000</v>
      </c>
      <c r="E66" s="25"/>
      <c r="F66" s="27">
        <f t="shared" si="3"/>
        <v>3400000</v>
      </c>
      <c r="G66" s="27">
        <f t="shared" si="0"/>
        <v>0</v>
      </c>
      <c r="H66" s="41">
        <f t="shared" si="9"/>
        <v>100</v>
      </c>
      <c r="I66" s="28" t="s">
        <v>52</v>
      </c>
      <c r="K66" s="2">
        <v>11375000</v>
      </c>
      <c r="L66" s="12">
        <f t="shared" si="4"/>
        <v>7975000</v>
      </c>
    </row>
    <row r="67" spans="1:12" ht="26.25" hidden="1" customHeight="1">
      <c r="A67" s="174"/>
      <c r="B67" s="184" t="s">
        <v>433</v>
      </c>
      <c r="C67" s="25">
        <v>1800000</v>
      </c>
      <c r="D67" s="25">
        <v>1800000</v>
      </c>
      <c r="E67" s="25"/>
      <c r="F67" s="27">
        <f t="shared" si="3"/>
        <v>1800000</v>
      </c>
      <c r="G67" s="27">
        <f t="shared" si="0"/>
        <v>0</v>
      </c>
      <c r="H67" s="41">
        <f t="shared" si="9"/>
        <v>100</v>
      </c>
      <c r="I67" s="28" t="s">
        <v>52</v>
      </c>
      <c r="K67" s="2">
        <v>9000000</v>
      </c>
      <c r="L67" s="12">
        <f t="shared" si="4"/>
        <v>7200000</v>
      </c>
    </row>
    <row r="68" spans="1:12" hidden="1">
      <c r="A68" s="174"/>
      <c r="B68" s="184" t="s">
        <v>434</v>
      </c>
      <c r="C68" s="25">
        <v>2560000</v>
      </c>
      <c r="D68" s="25">
        <v>2560000</v>
      </c>
      <c r="E68" s="25"/>
      <c r="F68" s="27">
        <f t="shared" si="3"/>
        <v>2560000</v>
      </c>
      <c r="G68" s="27">
        <f t="shared" si="0"/>
        <v>0</v>
      </c>
      <c r="H68" s="41">
        <f t="shared" si="9"/>
        <v>100</v>
      </c>
      <c r="I68" s="28" t="s">
        <v>52</v>
      </c>
      <c r="K68" s="2">
        <v>49990000</v>
      </c>
      <c r="L68" s="12">
        <f t="shared" si="4"/>
        <v>47430000</v>
      </c>
    </row>
    <row r="69" spans="1:12" hidden="1">
      <c r="A69" s="174"/>
      <c r="B69" s="185" t="s">
        <v>435</v>
      </c>
      <c r="C69" s="25">
        <v>9000000</v>
      </c>
      <c r="D69" s="25">
        <v>9000000</v>
      </c>
      <c r="E69" s="25"/>
      <c r="F69" s="27">
        <f t="shared" si="3"/>
        <v>9000000</v>
      </c>
      <c r="G69" s="27">
        <f t="shared" si="0"/>
        <v>0</v>
      </c>
      <c r="H69" s="41">
        <f t="shared" si="9"/>
        <v>100</v>
      </c>
      <c r="I69" s="28"/>
      <c r="K69" s="2">
        <v>3620000</v>
      </c>
      <c r="L69" s="12">
        <f t="shared" si="4"/>
        <v>-5380000</v>
      </c>
    </row>
    <row r="70" spans="1:12">
      <c r="A70" s="44" t="s">
        <v>88</v>
      </c>
      <c r="B70" s="45" t="s">
        <v>89</v>
      </c>
      <c r="C70" s="46"/>
      <c r="D70" s="46">
        <v>0</v>
      </c>
      <c r="E70" s="47"/>
      <c r="F70" s="47">
        <f t="shared" si="3"/>
        <v>0</v>
      </c>
      <c r="G70" s="47">
        <f t="shared" si="0"/>
        <v>0</v>
      </c>
      <c r="H70" s="48" t="e">
        <f t="shared" si="1"/>
        <v>#DIV/0!</v>
      </c>
      <c r="I70" s="44" t="s">
        <v>52</v>
      </c>
      <c r="K70" s="2">
        <v>5600000</v>
      </c>
      <c r="L70" s="12">
        <f t="shared" si="4"/>
        <v>5600000</v>
      </c>
    </row>
    <row r="71" spans="1:12">
      <c r="A71" s="49" t="s">
        <v>53</v>
      </c>
      <c r="B71" s="186" t="s">
        <v>54</v>
      </c>
      <c r="C71" s="50"/>
      <c r="D71" s="50">
        <v>0</v>
      </c>
      <c r="E71" s="51"/>
      <c r="F71" s="36">
        <f t="shared" si="3"/>
        <v>0</v>
      </c>
      <c r="G71" s="36">
        <f t="shared" si="0"/>
        <v>0</v>
      </c>
      <c r="H71" s="37" t="e">
        <f t="shared" si="1"/>
        <v>#DIV/0!</v>
      </c>
      <c r="I71" s="38" t="s">
        <v>52</v>
      </c>
      <c r="K71" s="2">
        <v>560000</v>
      </c>
      <c r="L71" s="12">
        <f t="shared" si="4"/>
        <v>560000</v>
      </c>
    </row>
    <row r="72" spans="1:12" hidden="1">
      <c r="A72" s="39" t="s">
        <v>55</v>
      </c>
      <c r="B72" s="43" t="s">
        <v>56</v>
      </c>
      <c r="C72" s="34">
        <f>SUM(C73:C93)</f>
        <v>450389000</v>
      </c>
      <c r="D72" s="34">
        <v>422256000</v>
      </c>
      <c r="E72" s="34">
        <f>SUM(E73:E93)</f>
        <v>0</v>
      </c>
      <c r="F72" s="36">
        <f t="shared" si="3"/>
        <v>422256000</v>
      </c>
      <c r="G72" s="36">
        <f t="shared" si="0"/>
        <v>28133000</v>
      </c>
      <c r="H72" s="37">
        <f t="shared" si="1"/>
        <v>93.753621869095383</v>
      </c>
      <c r="I72" s="38" t="s">
        <v>52</v>
      </c>
      <c r="K72" s="2">
        <v>46500000</v>
      </c>
      <c r="L72" s="12">
        <f t="shared" si="4"/>
        <v>-403889000</v>
      </c>
    </row>
    <row r="73" spans="1:12" ht="30" hidden="1">
      <c r="A73" s="24" t="s">
        <v>45</v>
      </c>
      <c r="B73" s="42" t="s">
        <v>90</v>
      </c>
      <c r="C73" s="25">
        <v>6300000</v>
      </c>
      <c r="D73" s="25">
        <v>6300000</v>
      </c>
      <c r="E73" s="26"/>
      <c r="F73" s="27">
        <f t="shared" si="3"/>
        <v>6300000</v>
      </c>
      <c r="G73" s="27">
        <f t="shared" si="0"/>
        <v>0</v>
      </c>
      <c r="H73" s="41">
        <f t="shared" si="1"/>
        <v>100</v>
      </c>
      <c r="I73" s="28" t="s">
        <v>52</v>
      </c>
      <c r="K73" s="2">
        <v>8940000</v>
      </c>
      <c r="L73" s="12">
        <f t="shared" si="4"/>
        <v>2640000</v>
      </c>
    </row>
    <row r="74" spans="1:12" ht="30" hidden="1">
      <c r="A74" s="24" t="s">
        <v>45</v>
      </c>
      <c r="B74" s="42" t="s">
        <v>285</v>
      </c>
      <c r="C74" s="25">
        <v>66605000</v>
      </c>
      <c r="D74" s="25">
        <v>66559000</v>
      </c>
      <c r="E74" s="26">
        <v>0</v>
      </c>
      <c r="F74" s="27">
        <f t="shared" si="3"/>
        <v>66559000</v>
      </c>
      <c r="G74" s="27">
        <f t="shared" si="0"/>
        <v>46000</v>
      </c>
      <c r="H74" s="41">
        <f t="shared" si="1"/>
        <v>99.930936115907215</v>
      </c>
      <c r="I74" s="28" t="s">
        <v>52</v>
      </c>
      <c r="K74" s="2">
        <v>2000000</v>
      </c>
      <c r="L74" s="12">
        <f t="shared" si="4"/>
        <v>-64605000</v>
      </c>
    </row>
    <row r="75" spans="1:12" ht="30" hidden="1">
      <c r="A75" s="24" t="s">
        <v>45</v>
      </c>
      <c r="B75" s="42" t="s">
        <v>91</v>
      </c>
      <c r="C75" s="25">
        <v>6175000</v>
      </c>
      <c r="D75" s="25">
        <v>6175000</v>
      </c>
      <c r="E75" s="26"/>
      <c r="F75" s="27">
        <f t="shared" si="3"/>
        <v>6175000</v>
      </c>
      <c r="G75" s="27">
        <f t="shared" si="0"/>
        <v>0</v>
      </c>
      <c r="H75" s="41">
        <f t="shared" si="1"/>
        <v>100</v>
      </c>
      <c r="I75" s="28" t="s">
        <v>52</v>
      </c>
      <c r="K75" s="2">
        <v>400000</v>
      </c>
      <c r="L75" s="12">
        <f t="shared" si="4"/>
        <v>-5775000</v>
      </c>
    </row>
    <row r="76" spans="1:12" ht="34.5" hidden="1" customHeight="1">
      <c r="A76" s="24" t="s">
        <v>45</v>
      </c>
      <c r="B76" s="42" t="s">
        <v>92</v>
      </c>
      <c r="C76" s="25">
        <v>8400000</v>
      </c>
      <c r="D76" s="25">
        <v>8400000</v>
      </c>
      <c r="E76" s="26">
        <v>0</v>
      </c>
      <c r="F76" s="27">
        <f t="shared" si="3"/>
        <v>8400000</v>
      </c>
      <c r="G76" s="27">
        <f t="shared" si="0"/>
        <v>0</v>
      </c>
      <c r="H76" s="41">
        <f t="shared" si="1"/>
        <v>100</v>
      </c>
      <c r="I76" s="28" t="s">
        <v>52</v>
      </c>
      <c r="K76" s="2">
        <v>12960000</v>
      </c>
      <c r="L76" s="12">
        <f t="shared" si="4"/>
        <v>4560000</v>
      </c>
    </row>
    <row r="77" spans="1:12" ht="41.25" hidden="1" customHeight="1">
      <c r="A77" s="24" t="s">
        <v>45</v>
      </c>
      <c r="B77" s="42" t="s">
        <v>93</v>
      </c>
      <c r="C77" s="25">
        <v>123459000</v>
      </c>
      <c r="D77" s="25">
        <v>117739000</v>
      </c>
      <c r="E77" s="26"/>
      <c r="F77" s="27">
        <f t="shared" si="3"/>
        <v>117739000</v>
      </c>
      <c r="G77" s="27">
        <f t="shared" si="0"/>
        <v>5720000</v>
      </c>
      <c r="H77" s="41">
        <f t="shared" si="1"/>
        <v>95.366882932795505</v>
      </c>
      <c r="I77" s="28" t="s">
        <v>52</v>
      </c>
      <c r="K77" s="2">
        <v>3750000</v>
      </c>
      <c r="L77" s="12">
        <f t="shared" si="4"/>
        <v>-119709000</v>
      </c>
    </row>
    <row r="78" spans="1:12" ht="33.75" hidden="1" customHeight="1">
      <c r="A78" s="24" t="s">
        <v>45</v>
      </c>
      <c r="B78" s="42" t="s">
        <v>286</v>
      </c>
      <c r="C78" s="25">
        <v>9100000</v>
      </c>
      <c r="D78" s="25">
        <v>9095000</v>
      </c>
      <c r="E78" s="26"/>
      <c r="F78" s="27">
        <f t="shared" si="3"/>
        <v>9095000</v>
      </c>
      <c r="G78" s="27">
        <f t="shared" si="0"/>
        <v>5000</v>
      </c>
      <c r="H78" s="41">
        <f t="shared" si="1"/>
        <v>99.945054945054949</v>
      </c>
      <c r="I78" s="28" t="s">
        <v>52</v>
      </c>
      <c r="K78" s="2">
        <v>25800000</v>
      </c>
      <c r="L78" s="12">
        <f t="shared" si="4"/>
        <v>16700000</v>
      </c>
    </row>
    <row r="79" spans="1:12" ht="36.75" hidden="1" customHeight="1">
      <c r="A79" s="24" t="s">
        <v>45</v>
      </c>
      <c r="B79" s="42" t="s">
        <v>94</v>
      </c>
      <c r="C79" s="25">
        <v>10500000</v>
      </c>
      <c r="D79" s="25">
        <v>10500000</v>
      </c>
      <c r="E79" s="26"/>
      <c r="F79" s="27">
        <f t="shared" si="3"/>
        <v>10500000</v>
      </c>
      <c r="G79" s="27">
        <f t="shared" si="0"/>
        <v>0</v>
      </c>
      <c r="H79" s="41">
        <f t="shared" si="1"/>
        <v>100</v>
      </c>
      <c r="I79" s="28" t="s">
        <v>52</v>
      </c>
      <c r="K79" s="2">
        <v>8850000</v>
      </c>
      <c r="L79" s="12">
        <f t="shared" si="4"/>
        <v>-1650000</v>
      </c>
    </row>
    <row r="80" spans="1:12" ht="30.75" hidden="1" customHeight="1">
      <c r="A80" s="24"/>
      <c r="B80" s="42" t="s">
        <v>287</v>
      </c>
      <c r="C80" s="25">
        <v>49990000</v>
      </c>
      <c r="D80" s="25">
        <v>49938000</v>
      </c>
      <c r="E80" s="26">
        <v>0</v>
      </c>
      <c r="F80" s="27">
        <f t="shared" si="3"/>
        <v>49938000</v>
      </c>
      <c r="G80" s="27">
        <f t="shared" si="0"/>
        <v>52000</v>
      </c>
      <c r="H80" s="41">
        <f t="shared" si="1"/>
        <v>99.895979195839175</v>
      </c>
      <c r="I80" s="28" t="s">
        <v>52</v>
      </c>
      <c r="K80" s="2">
        <v>6300000</v>
      </c>
      <c r="L80" s="12">
        <f t="shared" ref="L80:L143" si="10">K80-C80</f>
        <v>-43690000</v>
      </c>
    </row>
    <row r="81" spans="1:12" ht="26.25" hidden="1" customHeight="1">
      <c r="A81" s="24"/>
      <c r="B81" s="42" t="s">
        <v>288</v>
      </c>
      <c r="C81" s="25">
        <v>3620000</v>
      </c>
      <c r="D81" s="25">
        <v>3480000</v>
      </c>
      <c r="E81" s="26">
        <v>0</v>
      </c>
      <c r="F81" s="27">
        <f t="shared" si="3"/>
        <v>3480000</v>
      </c>
      <c r="G81" s="27">
        <f t="shared" si="0"/>
        <v>140000</v>
      </c>
      <c r="H81" s="41">
        <f t="shared" si="1"/>
        <v>96.132596685082873</v>
      </c>
      <c r="I81" s="28" t="s">
        <v>52</v>
      </c>
      <c r="K81" s="2">
        <v>15750000</v>
      </c>
      <c r="L81" s="12">
        <f t="shared" si="10"/>
        <v>12130000</v>
      </c>
    </row>
    <row r="82" spans="1:12" ht="18.75" hidden="1" customHeight="1">
      <c r="A82" s="24"/>
      <c r="B82" s="42" t="s">
        <v>289</v>
      </c>
      <c r="C82" s="25">
        <v>5600000</v>
      </c>
      <c r="D82" s="25">
        <v>5600000</v>
      </c>
      <c r="E82" s="26"/>
      <c r="F82" s="27">
        <f t="shared" si="3"/>
        <v>5600000</v>
      </c>
      <c r="G82" s="27">
        <f t="shared" si="0"/>
        <v>0</v>
      </c>
      <c r="H82" s="41">
        <f t="shared" si="1"/>
        <v>100</v>
      </c>
      <c r="I82" s="28" t="s">
        <v>52</v>
      </c>
      <c r="K82" s="4">
        <f>SUM(K83:K94)</f>
        <v>363150000</v>
      </c>
      <c r="L82" s="12">
        <f t="shared" si="10"/>
        <v>357550000</v>
      </c>
    </row>
    <row r="83" spans="1:12" ht="58.5" hidden="1" customHeight="1">
      <c r="A83" s="24"/>
      <c r="B83" s="42" t="s">
        <v>290</v>
      </c>
      <c r="C83" s="25">
        <v>560000</v>
      </c>
      <c r="D83" s="25">
        <v>560000</v>
      </c>
      <c r="E83" s="26"/>
      <c r="F83" s="27">
        <f t="shared" si="3"/>
        <v>560000</v>
      </c>
      <c r="G83" s="27">
        <f t="shared" si="0"/>
        <v>0</v>
      </c>
      <c r="H83" s="41">
        <f t="shared" si="1"/>
        <v>100</v>
      </c>
      <c r="I83" s="28" t="s">
        <v>52</v>
      </c>
      <c r="K83" s="2">
        <v>4000000</v>
      </c>
      <c r="L83" s="12">
        <f t="shared" si="10"/>
        <v>3440000</v>
      </c>
    </row>
    <row r="84" spans="1:12" ht="51.75" hidden="1" customHeight="1">
      <c r="A84" s="24"/>
      <c r="B84" s="42" t="s">
        <v>291</v>
      </c>
      <c r="C84" s="25">
        <v>61500000</v>
      </c>
      <c r="D84" s="25">
        <v>59400000</v>
      </c>
      <c r="E84" s="26"/>
      <c r="F84" s="27">
        <f t="shared" si="3"/>
        <v>59400000</v>
      </c>
      <c r="G84" s="27">
        <f t="shared" si="0"/>
        <v>2100000</v>
      </c>
      <c r="H84" s="41">
        <f t="shared" si="1"/>
        <v>96.58536585365853</v>
      </c>
      <c r="I84" s="28" t="s">
        <v>52</v>
      </c>
      <c r="K84" s="2">
        <v>30000000</v>
      </c>
      <c r="L84" s="12">
        <f t="shared" si="10"/>
        <v>-31500000</v>
      </c>
    </row>
    <row r="85" spans="1:12" ht="53.25" hidden="1" customHeight="1">
      <c r="A85" s="24"/>
      <c r="B85" s="42" t="s">
        <v>292</v>
      </c>
      <c r="C85" s="25">
        <v>12300000</v>
      </c>
      <c r="D85" s="25">
        <v>11880000</v>
      </c>
      <c r="E85" s="26"/>
      <c r="F85" s="27">
        <f t="shared" si="3"/>
        <v>11880000</v>
      </c>
      <c r="G85" s="27">
        <f t="shared" si="0"/>
        <v>420000</v>
      </c>
      <c r="H85" s="41">
        <f t="shared" si="1"/>
        <v>96.58536585365853</v>
      </c>
      <c r="I85" s="28" t="s">
        <v>52</v>
      </c>
      <c r="K85" s="2">
        <v>15000000</v>
      </c>
      <c r="L85" s="12">
        <f t="shared" si="10"/>
        <v>2700000</v>
      </c>
    </row>
    <row r="86" spans="1:12" ht="53.25" hidden="1" customHeight="1">
      <c r="A86" s="24"/>
      <c r="B86" s="42" t="s">
        <v>293</v>
      </c>
      <c r="C86" s="25">
        <v>2000000</v>
      </c>
      <c r="D86" s="25">
        <v>2000000</v>
      </c>
      <c r="E86" s="26"/>
      <c r="F86" s="27">
        <f t="shared" si="3"/>
        <v>2000000</v>
      </c>
      <c r="G86" s="27">
        <f t="shared" si="0"/>
        <v>0</v>
      </c>
      <c r="H86" s="41">
        <f t="shared" si="1"/>
        <v>100</v>
      </c>
      <c r="I86" s="28" t="s">
        <v>52</v>
      </c>
      <c r="K86" s="2">
        <v>5000000</v>
      </c>
      <c r="L86" s="12">
        <f t="shared" si="10"/>
        <v>3000000</v>
      </c>
    </row>
    <row r="87" spans="1:12" ht="33" hidden="1" customHeight="1">
      <c r="A87" s="24"/>
      <c r="B87" s="42" t="s">
        <v>294</v>
      </c>
      <c r="C87" s="25">
        <v>400000</v>
      </c>
      <c r="D87" s="25">
        <v>400000</v>
      </c>
      <c r="E87" s="26"/>
      <c r="F87" s="27">
        <f t="shared" si="3"/>
        <v>400000</v>
      </c>
      <c r="G87" s="27">
        <f t="shared" si="0"/>
        <v>0</v>
      </c>
      <c r="H87" s="41">
        <f t="shared" si="1"/>
        <v>100</v>
      </c>
      <c r="I87" s="28" t="s">
        <v>52</v>
      </c>
      <c r="K87" s="2">
        <v>40950000</v>
      </c>
      <c r="L87" s="12">
        <f t="shared" si="10"/>
        <v>40550000</v>
      </c>
    </row>
    <row r="88" spans="1:12" ht="34.5" hidden="1" customHeight="1">
      <c r="A88" s="24"/>
      <c r="B88" s="52" t="s">
        <v>295</v>
      </c>
      <c r="C88" s="25">
        <v>14080000</v>
      </c>
      <c r="D88" s="25">
        <v>13950000</v>
      </c>
      <c r="E88" s="26"/>
      <c r="F88" s="27">
        <f t="shared" si="3"/>
        <v>13950000</v>
      </c>
      <c r="G88" s="27">
        <f t="shared" si="0"/>
        <v>130000</v>
      </c>
      <c r="H88" s="41">
        <f t="shared" si="1"/>
        <v>99.076704545454547</v>
      </c>
      <c r="I88" s="28" t="s">
        <v>52</v>
      </c>
      <c r="K88" s="2">
        <v>2000000</v>
      </c>
      <c r="L88" s="12">
        <f t="shared" si="10"/>
        <v>-12080000</v>
      </c>
    </row>
    <row r="89" spans="1:12" ht="53.25" hidden="1" customHeight="1">
      <c r="A89" s="24"/>
      <c r="B89" s="52" t="s">
        <v>296</v>
      </c>
      <c r="C89" s="25">
        <v>3750000</v>
      </c>
      <c r="D89" s="25">
        <v>3750000</v>
      </c>
      <c r="E89" s="26"/>
      <c r="F89" s="27">
        <f t="shared" si="3"/>
        <v>3750000</v>
      </c>
      <c r="G89" s="27">
        <f t="shared" si="0"/>
        <v>0</v>
      </c>
      <c r="H89" s="41">
        <f t="shared" si="1"/>
        <v>100</v>
      </c>
      <c r="I89" s="28" t="s">
        <v>52</v>
      </c>
      <c r="K89" s="2">
        <v>9000000</v>
      </c>
      <c r="L89" s="12">
        <f t="shared" si="10"/>
        <v>5250000</v>
      </c>
    </row>
    <row r="90" spans="1:12" ht="34.5" hidden="1" customHeight="1">
      <c r="A90" s="24"/>
      <c r="B90" s="52" t="s">
        <v>297</v>
      </c>
      <c r="C90" s="25">
        <v>25800000</v>
      </c>
      <c r="D90" s="25">
        <v>25800000</v>
      </c>
      <c r="E90" s="26">
        <v>0</v>
      </c>
      <c r="F90" s="27">
        <f t="shared" si="3"/>
        <v>25800000</v>
      </c>
      <c r="G90" s="27">
        <f t="shared" si="0"/>
        <v>0</v>
      </c>
      <c r="H90" s="41">
        <f t="shared" si="1"/>
        <v>100</v>
      </c>
      <c r="I90" s="28" t="s">
        <v>52</v>
      </c>
      <c r="K90" s="2">
        <v>10000000</v>
      </c>
      <c r="L90" s="12">
        <f t="shared" si="10"/>
        <v>-15800000</v>
      </c>
    </row>
    <row r="91" spans="1:12" ht="33" hidden="1" customHeight="1">
      <c r="A91" s="24"/>
      <c r="B91" s="52" t="s">
        <v>298</v>
      </c>
      <c r="C91" s="25">
        <v>8850000</v>
      </c>
      <c r="D91" s="25">
        <v>8850000</v>
      </c>
      <c r="E91" s="26">
        <v>0</v>
      </c>
      <c r="F91" s="27">
        <f t="shared" si="3"/>
        <v>8850000</v>
      </c>
      <c r="G91" s="27">
        <f t="shared" si="0"/>
        <v>0</v>
      </c>
      <c r="H91" s="41">
        <f t="shared" si="1"/>
        <v>100</v>
      </c>
      <c r="I91" s="28" t="s">
        <v>52</v>
      </c>
      <c r="K91" s="2">
        <v>18000000</v>
      </c>
      <c r="L91" s="12">
        <f t="shared" si="10"/>
        <v>9150000</v>
      </c>
    </row>
    <row r="92" spans="1:12" hidden="1">
      <c r="A92" s="24"/>
      <c r="B92" s="52" t="s">
        <v>299</v>
      </c>
      <c r="C92" s="25">
        <v>18800000</v>
      </c>
      <c r="D92" s="25">
        <v>4080000</v>
      </c>
      <c r="E92" s="26"/>
      <c r="F92" s="27">
        <f t="shared" si="3"/>
        <v>4080000</v>
      </c>
      <c r="G92" s="27">
        <f t="shared" si="0"/>
        <v>14720000</v>
      </c>
      <c r="H92" s="41">
        <f t="shared" si="1"/>
        <v>21.702127659574469</v>
      </c>
      <c r="I92" s="28" t="s">
        <v>52</v>
      </c>
      <c r="K92" s="2">
        <v>59400000</v>
      </c>
      <c r="L92" s="12">
        <f t="shared" si="10"/>
        <v>40600000</v>
      </c>
    </row>
    <row r="93" spans="1:12" hidden="1">
      <c r="A93" s="24"/>
      <c r="B93" s="52" t="s">
        <v>300</v>
      </c>
      <c r="C93" s="25">
        <v>12600000</v>
      </c>
      <c r="D93" s="25">
        <v>7800000</v>
      </c>
      <c r="E93" s="26"/>
      <c r="F93" s="27">
        <f t="shared" si="3"/>
        <v>7800000</v>
      </c>
      <c r="G93" s="27">
        <f t="shared" si="0"/>
        <v>4800000</v>
      </c>
      <c r="H93" s="41">
        <f t="shared" si="1"/>
        <v>61.904761904761905</v>
      </c>
      <c r="I93" s="28" t="s">
        <v>52</v>
      </c>
      <c r="K93" s="2">
        <v>79800000</v>
      </c>
      <c r="L93" s="12">
        <f t="shared" si="10"/>
        <v>67200000</v>
      </c>
    </row>
    <row r="94" spans="1:12" ht="43.5" hidden="1" customHeight="1">
      <c r="A94" s="28" t="s">
        <v>62</v>
      </c>
      <c r="B94" s="43" t="s">
        <v>63</v>
      </c>
      <c r="C94" s="34">
        <f>SUM(C95:C106)</f>
        <v>370100000</v>
      </c>
      <c r="D94" s="34">
        <v>355000000</v>
      </c>
      <c r="E94" s="34">
        <f>SUM(E95:E106)</f>
        <v>0</v>
      </c>
      <c r="F94" s="34">
        <f t="shared" ref="F94" si="11">SUM(F95:F106)</f>
        <v>358500000</v>
      </c>
      <c r="G94" s="36">
        <f>C94-F94</f>
        <v>11600000</v>
      </c>
      <c r="H94" s="37">
        <f t="shared" si="1"/>
        <v>96.865711969737916</v>
      </c>
      <c r="I94" s="38" t="s">
        <v>52</v>
      </c>
      <c r="K94" s="2">
        <v>90000000</v>
      </c>
      <c r="L94" s="12">
        <f t="shared" si="10"/>
        <v>-280100000</v>
      </c>
    </row>
    <row r="95" spans="1:12" ht="36" hidden="1" customHeight="1">
      <c r="A95" s="28" t="s">
        <v>45</v>
      </c>
      <c r="B95" s="42" t="s">
        <v>301</v>
      </c>
      <c r="C95" s="25">
        <v>4000000</v>
      </c>
      <c r="D95" s="25">
        <v>4000000</v>
      </c>
      <c r="E95" s="26">
        <v>0</v>
      </c>
      <c r="F95" s="27">
        <f t="shared" ref="F95:F106" si="12">D95+E95</f>
        <v>4000000</v>
      </c>
      <c r="G95" s="27">
        <f t="shared" ref="G95:G106" si="13">C95-F95</f>
        <v>0</v>
      </c>
      <c r="H95" s="41">
        <f t="shared" si="1"/>
        <v>100</v>
      </c>
      <c r="I95" s="28" t="s">
        <v>52</v>
      </c>
      <c r="K95" s="4">
        <f>SUM(K96:K106)</f>
        <v>201300000</v>
      </c>
      <c r="L95" s="12">
        <f t="shared" si="10"/>
        <v>197300000</v>
      </c>
    </row>
    <row r="96" spans="1:12" ht="40.5" hidden="1" customHeight="1">
      <c r="A96" s="28" t="s">
        <v>45</v>
      </c>
      <c r="B96" s="42" t="s">
        <v>302</v>
      </c>
      <c r="C96" s="25">
        <v>36000000</v>
      </c>
      <c r="D96" s="25">
        <v>36000000</v>
      </c>
      <c r="E96" s="26"/>
      <c r="F96" s="27">
        <f t="shared" si="12"/>
        <v>36000000</v>
      </c>
      <c r="G96" s="27">
        <f t="shared" si="13"/>
        <v>0</v>
      </c>
      <c r="H96" s="41">
        <f t="shared" si="1"/>
        <v>100</v>
      </c>
      <c r="I96" s="28" t="s">
        <v>52</v>
      </c>
      <c r="K96" s="2">
        <v>24000000</v>
      </c>
      <c r="L96" s="12">
        <f t="shared" si="10"/>
        <v>-12000000</v>
      </c>
    </row>
    <row r="97" spans="1:12" ht="34.5" hidden="1" customHeight="1">
      <c r="A97" s="28" t="s">
        <v>45</v>
      </c>
      <c r="B97" s="42" t="s">
        <v>303</v>
      </c>
      <c r="C97" s="25">
        <v>12500000</v>
      </c>
      <c r="D97" s="25">
        <v>12500000</v>
      </c>
      <c r="E97" s="26">
        <v>0</v>
      </c>
      <c r="F97" s="27">
        <f t="shared" si="12"/>
        <v>12500000</v>
      </c>
      <c r="G97" s="27">
        <f t="shared" si="13"/>
        <v>0</v>
      </c>
      <c r="H97" s="41">
        <f t="shared" si="1"/>
        <v>100</v>
      </c>
      <c r="I97" s="28" t="s">
        <v>52</v>
      </c>
      <c r="K97" s="2">
        <v>28000000</v>
      </c>
      <c r="L97" s="12">
        <f t="shared" si="10"/>
        <v>15500000</v>
      </c>
    </row>
    <row r="98" spans="1:12" ht="34.5" hidden="1" customHeight="1">
      <c r="A98" s="28"/>
      <c r="B98" s="42" t="s">
        <v>304</v>
      </c>
      <c r="C98" s="25">
        <v>5000000</v>
      </c>
      <c r="D98" s="25">
        <v>5000000</v>
      </c>
      <c r="E98" s="26"/>
      <c r="F98" s="27">
        <f t="shared" si="12"/>
        <v>5000000</v>
      </c>
      <c r="G98" s="27">
        <f t="shared" si="13"/>
        <v>0</v>
      </c>
      <c r="H98" s="41">
        <f t="shared" si="1"/>
        <v>100</v>
      </c>
      <c r="I98" s="28" t="s">
        <v>52</v>
      </c>
      <c r="K98" s="2">
        <v>21000000</v>
      </c>
      <c r="L98" s="12">
        <f t="shared" si="10"/>
        <v>16000000</v>
      </c>
    </row>
    <row r="99" spans="1:12" ht="33.75" hidden="1" customHeight="1">
      <c r="A99" s="28"/>
      <c r="B99" s="42" t="s">
        <v>305</v>
      </c>
      <c r="C99" s="25">
        <v>54600000</v>
      </c>
      <c r="D99" s="25">
        <v>54600000</v>
      </c>
      <c r="E99" s="26"/>
      <c r="F99" s="27">
        <f t="shared" si="12"/>
        <v>54600000</v>
      </c>
      <c r="G99" s="27">
        <f t="shared" si="13"/>
        <v>0</v>
      </c>
      <c r="H99" s="41">
        <f t="shared" si="1"/>
        <v>100</v>
      </c>
      <c r="I99" s="28" t="s">
        <v>52</v>
      </c>
      <c r="K99" s="2">
        <v>19200000</v>
      </c>
      <c r="L99" s="12">
        <f t="shared" si="10"/>
        <v>-35400000</v>
      </c>
    </row>
    <row r="100" spans="1:12" ht="33.75" hidden="1" customHeight="1">
      <c r="A100" s="28"/>
      <c r="B100" s="42" t="s">
        <v>306</v>
      </c>
      <c r="C100" s="25">
        <v>2000000</v>
      </c>
      <c r="D100" s="25">
        <v>1900000</v>
      </c>
      <c r="E100" s="26"/>
      <c r="F100" s="27">
        <f t="shared" si="12"/>
        <v>1900000</v>
      </c>
      <c r="G100" s="27">
        <f t="shared" si="13"/>
        <v>100000</v>
      </c>
      <c r="H100" s="41">
        <f t="shared" si="1"/>
        <v>95</v>
      </c>
      <c r="I100" s="28" t="s">
        <v>52</v>
      </c>
      <c r="K100" s="2">
        <v>14400000</v>
      </c>
      <c r="L100" s="12">
        <f t="shared" si="10"/>
        <v>12400000</v>
      </c>
    </row>
    <row r="101" spans="1:12" ht="38.25" hidden="1" customHeight="1">
      <c r="A101" s="28"/>
      <c r="B101" s="42" t="s">
        <v>307</v>
      </c>
      <c r="C101" s="25">
        <v>9000000</v>
      </c>
      <c r="D101" s="25">
        <v>8100000</v>
      </c>
      <c r="E101" s="26"/>
      <c r="F101" s="27">
        <f t="shared" si="12"/>
        <v>8100000</v>
      </c>
      <c r="G101" s="27">
        <f t="shared" si="13"/>
        <v>900000</v>
      </c>
      <c r="H101" s="41">
        <f t="shared" si="1"/>
        <v>90</v>
      </c>
      <c r="I101" s="28" t="s">
        <v>52</v>
      </c>
      <c r="K101" s="2">
        <v>6000000</v>
      </c>
      <c r="L101" s="12">
        <f t="shared" si="10"/>
        <v>-3000000</v>
      </c>
    </row>
    <row r="102" spans="1:12" ht="36" hidden="1" customHeight="1">
      <c r="A102" s="28"/>
      <c r="B102" s="42" t="s">
        <v>308</v>
      </c>
      <c r="C102" s="25">
        <v>13000000</v>
      </c>
      <c r="D102" s="25">
        <v>13000000</v>
      </c>
      <c r="E102" s="26"/>
      <c r="F102" s="27">
        <f t="shared" si="12"/>
        <v>13000000</v>
      </c>
      <c r="G102" s="27">
        <f t="shared" si="13"/>
        <v>0</v>
      </c>
      <c r="H102" s="41">
        <f t="shared" si="1"/>
        <v>100</v>
      </c>
      <c r="I102" s="28" t="s">
        <v>52</v>
      </c>
      <c r="K102" s="2">
        <v>7200000</v>
      </c>
      <c r="L102" s="12">
        <f t="shared" si="10"/>
        <v>-5800000</v>
      </c>
    </row>
    <row r="103" spans="1:12" ht="30" hidden="1" customHeight="1">
      <c r="A103" s="28"/>
      <c r="B103" s="42" t="s">
        <v>309</v>
      </c>
      <c r="C103" s="25">
        <v>18000000</v>
      </c>
      <c r="D103" s="25">
        <v>18000000</v>
      </c>
      <c r="E103" s="26">
        <v>0</v>
      </c>
      <c r="F103" s="27">
        <f t="shared" si="12"/>
        <v>18000000</v>
      </c>
      <c r="G103" s="27">
        <f t="shared" si="13"/>
        <v>0</v>
      </c>
      <c r="H103" s="41">
        <f t="shared" si="1"/>
        <v>100</v>
      </c>
      <c r="I103" s="28" t="s">
        <v>52</v>
      </c>
      <c r="K103" s="2">
        <v>10500000</v>
      </c>
      <c r="L103" s="12">
        <f t="shared" si="10"/>
        <v>-7500000</v>
      </c>
    </row>
    <row r="104" spans="1:12" ht="33" hidden="1" customHeight="1">
      <c r="A104" s="28"/>
      <c r="B104" s="42" t="s">
        <v>310</v>
      </c>
      <c r="C104" s="25">
        <v>58200000</v>
      </c>
      <c r="D104" s="25">
        <v>58000000</v>
      </c>
      <c r="E104" s="26"/>
      <c r="F104" s="27">
        <f t="shared" si="12"/>
        <v>58000000</v>
      </c>
      <c r="G104" s="27">
        <f t="shared" si="13"/>
        <v>200000</v>
      </c>
      <c r="H104" s="41">
        <f t="shared" si="1"/>
        <v>99.656357388316152</v>
      </c>
      <c r="I104" s="28" t="s">
        <v>52</v>
      </c>
      <c r="K104" s="2">
        <v>9000000</v>
      </c>
      <c r="L104" s="12">
        <f t="shared" si="10"/>
        <v>-49200000</v>
      </c>
    </row>
    <row r="105" spans="1:12" ht="50.25" hidden="1" customHeight="1">
      <c r="A105" s="28"/>
      <c r="B105" s="42" t="s">
        <v>311</v>
      </c>
      <c r="C105" s="25">
        <v>82800000</v>
      </c>
      <c r="D105" s="25">
        <f>[1]real!$F$105</f>
        <v>82400000</v>
      </c>
      <c r="E105" s="26"/>
      <c r="F105" s="27">
        <f t="shared" si="12"/>
        <v>82400000</v>
      </c>
      <c r="G105" s="27">
        <f t="shared" si="13"/>
        <v>400000</v>
      </c>
      <c r="H105" s="41">
        <f t="shared" si="1"/>
        <v>99.516908212560381</v>
      </c>
      <c r="I105" s="28" t="s">
        <v>52</v>
      </c>
      <c r="K105" s="2">
        <v>20000000</v>
      </c>
      <c r="L105" s="12">
        <f t="shared" si="10"/>
        <v>-62800000</v>
      </c>
    </row>
    <row r="106" spans="1:12" ht="42.75" hidden="1" customHeight="1">
      <c r="A106" s="28"/>
      <c r="B106" s="42" t="s">
        <v>318</v>
      </c>
      <c r="C106" s="25">
        <v>75000000</v>
      </c>
      <c r="D106" s="25">
        <v>65000000</v>
      </c>
      <c r="E106" s="26"/>
      <c r="F106" s="27">
        <f t="shared" si="12"/>
        <v>65000000</v>
      </c>
      <c r="G106" s="27">
        <f t="shared" si="13"/>
        <v>10000000</v>
      </c>
      <c r="H106" s="41">
        <f t="shared" si="1"/>
        <v>86.666666666666671</v>
      </c>
      <c r="I106" s="28" t="s">
        <v>52</v>
      </c>
      <c r="K106" s="2">
        <v>42000000</v>
      </c>
      <c r="L106" s="12">
        <f t="shared" si="10"/>
        <v>-33000000</v>
      </c>
    </row>
    <row r="107" spans="1:12" ht="18.75" customHeight="1">
      <c r="A107" s="39" t="s">
        <v>69</v>
      </c>
      <c r="B107" s="43" t="s">
        <v>70</v>
      </c>
      <c r="C107" s="34">
        <f>SUM(C108:C120)</f>
        <v>179780000</v>
      </c>
      <c r="D107" s="34">
        <v>161640627</v>
      </c>
      <c r="E107" s="34">
        <f t="shared" ref="E107" si="14">SUM(E108:E120)</f>
        <v>1800000</v>
      </c>
      <c r="F107" s="36">
        <f>E107+D107</f>
        <v>163440627</v>
      </c>
      <c r="G107" s="36">
        <f>C107-F107</f>
        <v>16339373</v>
      </c>
      <c r="H107" s="37">
        <f t="shared" si="1"/>
        <v>90.911462342863501</v>
      </c>
      <c r="I107" s="38" t="s">
        <v>52</v>
      </c>
      <c r="K107" s="6">
        <v>26100000</v>
      </c>
      <c r="L107" s="12">
        <f t="shared" si="10"/>
        <v>-153680000</v>
      </c>
    </row>
    <row r="108" spans="1:12" ht="30">
      <c r="A108" s="24" t="s">
        <v>45</v>
      </c>
      <c r="B108" s="42" t="s">
        <v>312</v>
      </c>
      <c r="C108" s="25">
        <v>19200000</v>
      </c>
      <c r="D108" s="25">
        <v>18470000</v>
      </c>
      <c r="E108" s="27"/>
      <c r="F108" s="27">
        <f t="shared" si="3"/>
        <v>18470000</v>
      </c>
      <c r="G108" s="27">
        <f t="shared" si="0"/>
        <v>730000</v>
      </c>
      <c r="H108" s="41">
        <f t="shared" si="1"/>
        <v>96.197916666666671</v>
      </c>
      <c r="I108" s="28" t="s">
        <v>52</v>
      </c>
      <c r="K108" s="2">
        <v>26100000</v>
      </c>
      <c r="L108" s="12">
        <f t="shared" si="10"/>
        <v>6900000</v>
      </c>
    </row>
    <row r="109" spans="1:12" ht="30">
      <c r="A109" s="24" t="s">
        <v>45</v>
      </c>
      <c r="B109" s="42" t="s">
        <v>313</v>
      </c>
      <c r="C109" s="25">
        <v>32900000</v>
      </c>
      <c r="D109" s="25">
        <v>30940000</v>
      </c>
      <c r="E109" s="27"/>
      <c r="F109" s="27">
        <f t="shared" si="3"/>
        <v>30940000</v>
      </c>
      <c r="G109" s="27">
        <f t="shared" si="0"/>
        <v>1960000</v>
      </c>
      <c r="H109" s="41">
        <f t="shared" si="1"/>
        <v>94.042553191489361</v>
      </c>
      <c r="I109" s="28" t="s">
        <v>52</v>
      </c>
      <c r="K109" s="8">
        <v>33800000</v>
      </c>
      <c r="L109" s="12">
        <f t="shared" si="10"/>
        <v>900000</v>
      </c>
    </row>
    <row r="110" spans="1:12" ht="30">
      <c r="A110" s="24" t="s">
        <v>45</v>
      </c>
      <c r="B110" s="42" t="s">
        <v>95</v>
      </c>
      <c r="C110" s="25">
        <v>21000000</v>
      </c>
      <c r="D110" s="25">
        <v>20600000</v>
      </c>
      <c r="E110" s="26"/>
      <c r="F110" s="27">
        <f t="shared" si="3"/>
        <v>20600000</v>
      </c>
      <c r="G110" s="27">
        <f t="shared" si="0"/>
        <v>400000</v>
      </c>
      <c r="H110" s="41">
        <f t="shared" si="1"/>
        <v>98.095238095238088</v>
      </c>
      <c r="I110" s="28" t="s">
        <v>52</v>
      </c>
      <c r="K110" s="4">
        <f>SUM(K111:K113)</f>
        <v>22200000</v>
      </c>
      <c r="L110" s="12">
        <f t="shared" si="10"/>
        <v>1200000</v>
      </c>
    </row>
    <row r="111" spans="1:12">
      <c r="A111" s="24" t="s">
        <v>45</v>
      </c>
      <c r="B111" s="42" t="s">
        <v>96</v>
      </c>
      <c r="C111" s="25">
        <v>22800000</v>
      </c>
      <c r="D111" s="25">
        <v>22628000</v>
      </c>
      <c r="E111" s="26"/>
      <c r="F111" s="27">
        <f t="shared" si="3"/>
        <v>22628000</v>
      </c>
      <c r="G111" s="27">
        <f t="shared" si="0"/>
        <v>172000</v>
      </c>
      <c r="H111" s="41">
        <f t="shared" si="1"/>
        <v>99.245614035087712</v>
      </c>
      <c r="I111" s="28" t="s">
        <v>52</v>
      </c>
      <c r="K111" s="3">
        <v>4200000</v>
      </c>
      <c r="L111" s="12">
        <f t="shared" si="10"/>
        <v>-18600000</v>
      </c>
    </row>
    <row r="112" spans="1:12" ht="30">
      <c r="A112" s="24" t="s">
        <v>45</v>
      </c>
      <c r="B112" s="42" t="s">
        <v>97</v>
      </c>
      <c r="C112" s="25">
        <v>14400000</v>
      </c>
      <c r="D112" s="25">
        <v>13588000</v>
      </c>
      <c r="E112" s="26">
        <v>800000</v>
      </c>
      <c r="F112" s="27">
        <f t="shared" si="3"/>
        <v>14388000</v>
      </c>
      <c r="G112" s="27">
        <f t="shared" si="0"/>
        <v>12000</v>
      </c>
      <c r="H112" s="41">
        <f t="shared" si="1"/>
        <v>99.916666666666671</v>
      </c>
      <c r="I112" s="28" t="s">
        <v>52</v>
      </c>
      <c r="K112" s="3">
        <v>9600000</v>
      </c>
      <c r="L112" s="12">
        <f t="shared" si="10"/>
        <v>-4800000</v>
      </c>
    </row>
    <row r="113" spans="1:12" ht="30">
      <c r="A113" s="24" t="s">
        <v>45</v>
      </c>
      <c r="B113" s="42" t="s">
        <v>98</v>
      </c>
      <c r="C113" s="25">
        <v>6000000</v>
      </c>
      <c r="D113" s="25">
        <v>3525000</v>
      </c>
      <c r="E113" s="27"/>
      <c r="F113" s="27">
        <f t="shared" si="3"/>
        <v>3525000</v>
      </c>
      <c r="G113" s="27">
        <f t="shared" si="0"/>
        <v>2475000</v>
      </c>
      <c r="H113" s="41">
        <f t="shared" si="1"/>
        <v>58.75</v>
      </c>
      <c r="I113" s="28" t="s">
        <v>52</v>
      </c>
      <c r="K113" s="3">
        <v>8400000</v>
      </c>
      <c r="L113" s="12">
        <f t="shared" si="10"/>
        <v>2400000</v>
      </c>
    </row>
    <row r="114" spans="1:12" ht="30">
      <c r="A114" s="24" t="s">
        <v>45</v>
      </c>
      <c r="B114" s="42" t="s">
        <v>99</v>
      </c>
      <c r="C114" s="25">
        <v>7200000</v>
      </c>
      <c r="D114" s="25">
        <v>7185627</v>
      </c>
      <c r="E114" s="27"/>
      <c r="F114" s="27">
        <f t="shared" si="3"/>
        <v>7185627</v>
      </c>
      <c r="G114" s="27">
        <f t="shared" si="0"/>
        <v>14373</v>
      </c>
      <c r="H114" s="41">
        <f t="shared" si="1"/>
        <v>99.800375000000003</v>
      </c>
      <c r="I114" s="28" t="s">
        <v>52</v>
      </c>
      <c r="K114" s="4">
        <f>SUM(K115:K117)</f>
        <v>11600000</v>
      </c>
      <c r="L114" s="12">
        <f t="shared" si="10"/>
        <v>4400000</v>
      </c>
    </row>
    <row r="115" spans="1:12">
      <c r="A115" s="24" t="s">
        <v>45</v>
      </c>
      <c r="B115" s="42" t="s">
        <v>100</v>
      </c>
      <c r="C115" s="25">
        <v>10500000</v>
      </c>
      <c r="D115" s="25">
        <v>9500000</v>
      </c>
      <c r="E115" s="26">
        <v>1000000</v>
      </c>
      <c r="F115" s="27">
        <f t="shared" si="3"/>
        <v>10500000</v>
      </c>
      <c r="G115" s="27">
        <f t="shared" si="0"/>
        <v>0</v>
      </c>
      <c r="H115" s="41">
        <f t="shared" si="1"/>
        <v>100</v>
      </c>
      <c r="I115" s="28" t="s">
        <v>52</v>
      </c>
      <c r="K115" s="2">
        <v>2800000</v>
      </c>
      <c r="L115" s="12">
        <f t="shared" si="10"/>
        <v>-7700000</v>
      </c>
    </row>
    <row r="116" spans="1:12">
      <c r="A116" s="24" t="s">
        <v>45</v>
      </c>
      <c r="B116" s="42" t="s">
        <v>101</v>
      </c>
      <c r="C116" s="25">
        <v>14400000</v>
      </c>
      <c r="D116" s="25">
        <v>14100000</v>
      </c>
      <c r="E116" s="26"/>
      <c r="F116" s="27">
        <f t="shared" si="3"/>
        <v>14100000</v>
      </c>
      <c r="G116" s="27">
        <f t="shared" si="0"/>
        <v>300000</v>
      </c>
      <c r="H116" s="41">
        <f t="shared" si="1"/>
        <v>97.916666666666657</v>
      </c>
      <c r="I116" s="28" t="s">
        <v>52</v>
      </c>
      <c r="K116" s="2">
        <v>5600000</v>
      </c>
      <c r="L116" s="12">
        <f t="shared" si="10"/>
        <v>-8800000</v>
      </c>
    </row>
    <row r="117" spans="1:12">
      <c r="A117" s="24"/>
      <c r="B117" s="187" t="s">
        <v>436</v>
      </c>
      <c r="C117" s="25">
        <v>6300000</v>
      </c>
      <c r="D117" s="25">
        <v>6100000</v>
      </c>
      <c r="E117" s="26"/>
      <c r="F117" s="27">
        <f t="shared" si="3"/>
        <v>6100000</v>
      </c>
      <c r="G117" s="27">
        <f t="shared" si="0"/>
        <v>200000</v>
      </c>
      <c r="H117" s="41">
        <f t="shared" si="1"/>
        <v>96.825396825396822</v>
      </c>
      <c r="I117" s="28" t="s">
        <v>52</v>
      </c>
      <c r="K117" s="2">
        <v>3200000</v>
      </c>
      <c r="L117" s="12">
        <f t="shared" si="10"/>
        <v>-3100000</v>
      </c>
    </row>
    <row r="118" spans="1:12" ht="18.75" customHeight="1">
      <c r="A118" s="24"/>
      <c r="B118" s="42" t="s">
        <v>314</v>
      </c>
      <c r="C118" s="25">
        <v>8880000</v>
      </c>
      <c r="D118" s="25">
        <v>8630000</v>
      </c>
      <c r="E118" s="26"/>
      <c r="F118" s="27">
        <f t="shared" si="3"/>
        <v>8630000</v>
      </c>
      <c r="G118" s="27">
        <f t="shared" si="0"/>
        <v>250000</v>
      </c>
      <c r="H118" s="41">
        <f t="shared" si="1"/>
        <v>97.184684684684683</v>
      </c>
      <c r="I118" s="28" t="s">
        <v>52</v>
      </c>
      <c r="K118" s="8">
        <f>K119+K123</f>
        <v>27950000</v>
      </c>
      <c r="L118" s="12">
        <f t="shared" si="10"/>
        <v>19070000</v>
      </c>
    </row>
    <row r="119" spans="1:12" ht="18.75" customHeight="1">
      <c r="A119" s="24"/>
      <c r="B119" s="42" t="s">
        <v>315</v>
      </c>
      <c r="C119" s="25">
        <v>14700000</v>
      </c>
      <c r="D119" s="25">
        <v>4874000</v>
      </c>
      <c r="E119" s="26"/>
      <c r="F119" s="27">
        <f t="shared" si="3"/>
        <v>4874000</v>
      </c>
      <c r="G119" s="27">
        <f t="shared" si="0"/>
        <v>9826000</v>
      </c>
      <c r="H119" s="41">
        <f t="shared" si="1"/>
        <v>33.156462585034014</v>
      </c>
      <c r="I119" s="28" t="s">
        <v>52</v>
      </c>
      <c r="K119" s="4">
        <f>SUM(K120:K122)</f>
        <v>24950000</v>
      </c>
      <c r="L119" s="12">
        <f t="shared" si="10"/>
        <v>10250000</v>
      </c>
    </row>
    <row r="120" spans="1:12" ht="18.75" customHeight="1">
      <c r="A120" s="24"/>
      <c r="B120" s="188" t="s">
        <v>437</v>
      </c>
      <c r="C120" s="25">
        <v>1500000</v>
      </c>
      <c r="D120" s="25">
        <v>1500000</v>
      </c>
      <c r="E120" s="26"/>
      <c r="F120" s="27">
        <f t="shared" si="3"/>
        <v>1500000</v>
      </c>
      <c r="G120" s="27">
        <f t="shared" si="0"/>
        <v>0</v>
      </c>
      <c r="H120" s="41">
        <f t="shared" si="1"/>
        <v>100</v>
      </c>
      <c r="I120" s="28" t="s">
        <v>52</v>
      </c>
      <c r="K120" s="2">
        <v>10750000</v>
      </c>
      <c r="L120" s="12">
        <f t="shared" si="10"/>
        <v>9250000</v>
      </c>
    </row>
    <row r="121" spans="1:12" ht="18.75" customHeight="1">
      <c r="A121" s="39" t="s">
        <v>80</v>
      </c>
      <c r="B121" s="43" t="s">
        <v>81</v>
      </c>
      <c r="C121" s="34">
        <f>SUM(C122)</f>
        <v>26100000</v>
      </c>
      <c r="D121" s="34">
        <v>26100000</v>
      </c>
      <c r="E121" s="34"/>
      <c r="F121" s="36">
        <f t="shared" ref="F121:F184" si="15">E121+D121</f>
        <v>26100000</v>
      </c>
      <c r="G121" s="36">
        <f t="shared" si="0"/>
        <v>0</v>
      </c>
      <c r="H121" s="37">
        <f t="shared" si="1"/>
        <v>100</v>
      </c>
      <c r="I121" s="38" t="s">
        <v>52</v>
      </c>
      <c r="K121" s="2">
        <v>4200000</v>
      </c>
      <c r="L121" s="12">
        <f t="shared" si="10"/>
        <v>-21900000</v>
      </c>
    </row>
    <row r="122" spans="1:12" ht="28.5" customHeight="1">
      <c r="A122" s="24" t="s">
        <v>45</v>
      </c>
      <c r="B122" s="42" t="s">
        <v>102</v>
      </c>
      <c r="C122" s="25">
        <v>26100000</v>
      </c>
      <c r="D122" s="25">
        <v>26100000</v>
      </c>
      <c r="E122" s="25"/>
      <c r="F122" s="27">
        <f t="shared" si="15"/>
        <v>26100000</v>
      </c>
      <c r="G122" s="27">
        <f t="shared" ref="G122:G187" si="16">C122-F122</f>
        <v>0</v>
      </c>
      <c r="H122" s="41">
        <f t="shared" ref="H122:H187" si="17">F122/C122*100</f>
        <v>100</v>
      </c>
      <c r="I122" s="28" t="s">
        <v>52</v>
      </c>
      <c r="K122" s="2">
        <v>10000000</v>
      </c>
      <c r="L122" s="12">
        <f t="shared" si="10"/>
        <v>-16100000</v>
      </c>
    </row>
    <row r="123" spans="1:12" ht="18.75" customHeight="1">
      <c r="A123" s="49" t="s">
        <v>103</v>
      </c>
      <c r="B123" s="186" t="s">
        <v>104</v>
      </c>
      <c r="C123" s="50"/>
      <c r="D123" s="50">
        <v>0</v>
      </c>
      <c r="E123" s="25"/>
      <c r="F123" s="27">
        <f t="shared" si="15"/>
        <v>0</v>
      </c>
      <c r="G123" s="27">
        <f t="shared" si="16"/>
        <v>0</v>
      </c>
      <c r="H123" s="41" t="e">
        <f t="shared" si="17"/>
        <v>#DIV/0!</v>
      </c>
      <c r="I123" s="28" t="s">
        <v>52</v>
      </c>
      <c r="K123" s="4">
        <f>SUM(K124:K125)</f>
        <v>3000000</v>
      </c>
      <c r="L123" s="12">
        <f t="shared" si="10"/>
        <v>3000000</v>
      </c>
    </row>
    <row r="124" spans="1:12" ht="18.75" customHeight="1">
      <c r="A124" s="39" t="s">
        <v>62</v>
      </c>
      <c r="B124" s="43" t="s">
        <v>63</v>
      </c>
      <c r="C124" s="34">
        <f>SUM(C125:C127)</f>
        <v>19350000</v>
      </c>
      <c r="D124" s="34">
        <v>19350000</v>
      </c>
      <c r="E124" s="34">
        <f>SUM(E125:E127)</f>
        <v>0</v>
      </c>
      <c r="F124" s="36">
        <f>E124+D124</f>
        <v>19350000</v>
      </c>
      <c r="G124" s="36">
        <f>C124-F124</f>
        <v>0</v>
      </c>
      <c r="H124" s="37">
        <f t="shared" si="17"/>
        <v>100</v>
      </c>
      <c r="I124" s="38" t="s">
        <v>52</v>
      </c>
      <c r="K124" s="2">
        <v>600000</v>
      </c>
      <c r="L124" s="12">
        <f t="shared" si="10"/>
        <v>-18750000</v>
      </c>
    </row>
    <row r="125" spans="1:12" ht="28.5" customHeight="1">
      <c r="A125" s="24" t="s">
        <v>45</v>
      </c>
      <c r="B125" s="42" t="s">
        <v>105</v>
      </c>
      <c r="C125" s="40">
        <v>1350000</v>
      </c>
      <c r="D125" s="25">
        <v>1350000</v>
      </c>
      <c r="E125" s="26"/>
      <c r="F125" s="27">
        <f t="shared" si="15"/>
        <v>1350000</v>
      </c>
      <c r="G125" s="27">
        <f t="shared" si="16"/>
        <v>0</v>
      </c>
      <c r="H125" s="41">
        <f t="shared" si="17"/>
        <v>100</v>
      </c>
      <c r="I125" s="28" t="s">
        <v>52</v>
      </c>
      <c r="K125" s="2">
        <v>2400000</v>
      </c>
      <c r="L125" s="12">
        <f t="shared" si="10"/>
        <v>1050000</v>
      </c>
    </row>
    <row r="126" spans="1:12" ht="18.75" customHeight="1">
      <c r="A126" s="24" t="s">
        <v>45</v>
      </c>
      <c r="B126" s="42" t="s">
        <v>106</v>
      </c>
      <c r="C126" s="40">
        <v>9600000</v>
      </c>
      <c r="D126" s="25">
        <v>9600000</v>
      </c>
      <c r="E126" s="26"/>
      <c r="F126" s="27">
        <f t="shared" si="15"/>
        <v>9600000</v>
      </c>
      <c r="G126" s="27">
        <f t="shared" si="16"/>
        <v>0</v>
      </c>
      <c r="H126" s="41">
        <f t="shared" si="17"/>
        <v>100</v>
      </c>
      <c r="I126" s="28" t="s">
        <v>52</v>
      </c>
      <c r="K126" s="8">
        <v>34800000</v>
      </c>
      <c r="L126" s="12">
        <f t="shared" si="10"/>
        <v>25200000</v>
      </c>
    </row>
    <row r="127" spans="1:12" ht="18.75" customHeight="1">
      <c r="A127" s="24" t="s">
        <v>45</v>
      </c>
      <c r="B127" s="42" t="s">
        <v>107</v>
      </c>
      <c r="C127" s="40">
        <v>8400000</v>
      </c>
      <c r="D127" s="25">
        <v>8400000</v>
      </c>
      <c r="E127" s="26"/>
      <c r="F127" s="27">
        <f t="shared" si="15"/>
        <v>8400000</v>
      </c>
      <c r="G127" s="27">
        <f t="shared" si="16"/>
        <v>0</v>
      </c>
      <c r="H127" s="41">
        <f t="shared" si="17"/>
        <v>100</v>
      </c>
      <c r="I127" s="28" t="s">
        <v>52</v>
      </c>
      <c r="K127" s="4">
        <f>SUM(K128:K130)</f>
        <v>16100000</v>
      </c>
      <c r="L127" s="12">
        <f t="shared" si="10"/>
        <v>7700000</v>
      </c>
    </row>
    <row r="128" spans="1:12" ht="18.75" customHeight="1">
      <c r="A128" s="39" t="s">
        <v>69</v>
      </c>
      <c r="B128" s="43" t="s">
        <v>70</v>
      </c>
      <c r="C128" s="34">
        <f>SUM(C129:C131)</f>
        <v>5500000</v>
      </c>
      <c r="D128" s="34">
        <v>5500000</v>
      </c>
      <c r="E128" s="26"/>
      <c r="F128" s="36">
        <f t="shared" si="15"/>
        <v>5500000</v>
      </c>
      <c r="G128" s="36">
        <f t="shared" si="16"/>
        <v>0</v>
      </c>
      <c r="H128" s="37">
        <f t="shared" si="17"/>
        <v>100</v>
      </c>
      <c r="I128" s="38" t="s">
        <v>52</v>
      </c>
      <c r="K128" s="2">
        <v>10000000</v>
      </c>
      <c r="L128" s="12">
        <f t="shared" si="10"/>
        <v>4500000</v>
      </c>
    </row>
    <row r="129" spans="1:12" ht="28.5" customHeight="1">
      <c r="A129" s="24" t="s">
        <v>45</v>
      </c>
      <c r="B129" s="42" t="s">
        <v>108</v>
      </c>
      <c r="C129" s="25">
        <v>900000</v>
      </c>
      <c r="D129" s="25">
        <v>900000</v>
      </c>
      <c r="E129" s="26"/>
      <c r="F129" s="27">
        <f>E129+D129</f>
        <v>900000</v>
      </c>
      <c r="G129" s="27">
        <f t="shared" si="16"/>
        <v>0</v>
      </c>
      <c r="H129" s="41">
        <f>F129/C131*100</f>
        <v>28.125</v>
      </c>
      <c r="I129" s="28" t="s">
        <v>52</v>
      </c>
      <c r="K129" s="2">
        <v>3600000</v>
      </c>
      <c r="L129" s="12">
        <f t="shared" si="10"/>
        <v>2700000</v>
      </c>
    </row>
    <row r="130" spans="1:12" ht="28.5" customHeight="1">
      <c r="A130" s="24" t="s">
        <v>45</v>
      </c>
      <c r="B130" s="42" t="s">
        <v>117</v>
      </c>
      <c r="C130" s="25">
        <v>1400000</v>
      </c>
      <c r="D130" s="25">
        <v>1400000</v>
      </c>
      <c r="E130" s="26"/>
      <c r="F130" s="27">
        <f t="shared" si="15"/>
        <v>1400000</v>
      </c>
      <c r="G130" s="27">
        <f t="shared" si="16"/>
        <v>0</v>
      </c>
      <c r="H130" s="41">
        <f t="shared" si="17"/>
        <v>100</v>
      </c>
      <c r="I130" s="28" t="s">
        <v>52</v>
      </c>
      <c r="K130" s="2">
        <v>2500000</v>
      </c>
      <c r="L130" s="12">
        <f t="shared" si="10"/>
        <v>1100000</v>
      </c>
    </row>
    <row r="131" spans="1:12" ht="18.75" customHeight="1">
      <c r="A131" s="24" t="s">
        <v>45</v>
      </c>
      <c r="B131" s="42" t="s">
        <v>109</v>
      </c>
      <c r="C131" s="25">
        <v>3200000</v>
      </c>
      <c r="D131" s="25">
        <v>3200000</v>
      </c>
      <c r="E131" s="26"/>
      <c r="F131" s="27">
        <f>E131+D131</f>
        <v>3200000</v>
      </c>
      <c r="G131" s="27">
        <f t="shared" si="16"/>
        <v>0</v>
      </c>
      <c r="H131" s="41">
        <f t="shared" si="17"/>
        <v>100</v>
      </c>
      <c r="I131" s="28" t="s">
        <v>52</v>
      </c>
      <c r="K131" s="4">
        <f>SUM(K132:K133)</f>
        <v>2000000</v>
      </c>
      <c r="L131" s="12">
        <f t="shared" si="10"/>
        <v>-1200000</v>
      </c>
    </row>
    <row r="132" spans="1:12" ht="28.5" customHeight="1">
      <c r="A132" s="49" t="s">
        <v>110</v>
      </c>
      <c r="B132" s="186" t="s">
        <v>111</v>
      </c>
      <c r="C132" s="50"/>
      <c r="D132" s="50">
        <v>0</v>
      </c>
      <c r="E132" s="50"/>
      <c r="F132" s="36">
        <f>E132+D132</f>
        <v>0</v>
      </c>
      <c r="G132" s="36">
        <f>C132-F132</f>
        <v>0</v>
      </c>
      <c r="H132" s="37" t="e">
        <f t="shared" si="17"/>
        <v>#DIV/0!</v>
      </c>
      <c r="I132" s="38" t="s">
        <v>52</v>
      </c>
      <c r="K132" s="2">
        <v>1500000</v>
      </c>
      <c r="L132" s="12">
        <f t="shared" si="10"/>
        <v>1500000</v>
      </c>
    </row>
    <row r="133" spans="1:12" ht="28.5" customHeight="1">
      <c r="A133" s="39" t="s">
        <v>62</v>
      </c>
      <c r="B133" s="43" t="s">
        <v>63</v>
      </c>
      <c r="C133" s="34">
        <f>SUM(C134:C136)</f>
        <v>19560000</v>
      </c>
      <c r="D133" s="34">
        <v>19050000</v>
      </c>
      <c r="E133" s="34">
        <f t="shared" ref="E133" si="18">SUM(E134:E136)</f>
        <v>0</v>
      </c>
      <c r="F133" s="36">
        <f>E133+D133</f>
        <v>19050000</v>
      </c>
      <c r="G133" s="36">
        <f>C133-F133</f>
        <v>510000</v>
      </c>
      <c r="H133" s="37">
        <f t="shared" si="17"/>
        <v>97.392638036809814</v>
      </c>
      <c r="I133" s="38" t="s">
        <v>52</v>
      </c>
      <c r="K133" s="2">
        <v>500000</v>
      </c>
      <c r="L133" s="12">
        <f t="shared" si="10"/>
        <v>-19060000</v>
      </c>
    </row>
    <row r="134" spans="1:12" ht="28.5" customHeight="1">
      <c r="A134" s="24" t="s">
        <v>45</v>
      </c>
      <c r="B134" s="42" t="s">
        <v>270</v>
      </c>
      <c r="C134" s="25">
        <v>10560000</v>
      </c>
      <c r="D134" s="25">
        <v>10450000</v>
      </c>
      <c r="E134" s="25"/>
      <c r="F134" s="27">
        <f t="shared" si="15"/>
        <v>10450000</v>
      </c>
      <c r="G134" s="27">
        <f t="shared" si="16"/>
        <v>110000</v>
      </c>
      <c r="H134" s="41">
        <f t="shared" si="17"/>
        <v>98.958333333333343</v>
      </c>
      <c r="I134" s="28" t="s">
        <v>52</v>
      </c>
      <c r="K134" s="8">
        <v>22650000</v>
      </c>
      <c r="L134" s="12">
        <f t="shared" si="10"/>
        <v>12090000</v>
      </c>
    </row>
    <row r="135" spans="1:12" ht="28.5" customHeight="1">
      <c r="A135" s="24"/>
      <c r="B135" s="42" t="s">
        <v>271</v>
      </c>
      <c r="C135" s="25">
        <v>4200000</v>
      </c>
      <c r="D135" s="25">
        <v>4200000</v>
      </c>
      <c r="E135" s="25"/>
      <c r="F135" s="27">
        <f t="shared" si="15"/>
        <v>4200000</v>
      </c>
      <c r="G135" s="27">
        <f t="shared" si="16"/>
        <v>0</v>
      </c>
      <c r="H135" s="41">
        <f t="shared" si="17"/>
        <v>100</v>
      </c>
      <c r="I135" s="28" t="s">
        <v>52</v>
      </c>
      <c r="K135" s="4">
        <f>SUM(K136:K138)</f>
        <v>16550000</v>
      </c>
      <c r="L135" s="12">
        <f t="shared" si="10"/>
        <v>12350000</v>
      </c>
    </row>
    <row r="136" spans="1:12" ht="18.75" customHeight="1">
      <c r="A136" s="24" t="s">
        <v>45</v>
      </c>
      <c r="B136" s="42" t="s">
        <v>272</v>
      </c>
      <c r="C136" s="25">
        <v>4800000</v>
      </c>
      <c r="D136" s="25">
        <v>4400000</v>
      </c>
      <c r="E136" s="25"/>
      <c r="F136" s="27">
        <f t="shared" si="15"/>
        <v>4400000</v>
      </c>
      <c r="G136" s="27">
        <f t="shared" si="16"/>
        <v>400000</v>
      </c>
      <c r="H136" s="41">
        <f t="shared" si="17"/>
        <v>91.666666666666657</v>
      </c>
      <c r="I136" s="28" t="s">
        <v>52</v>
      </c>
      <c r="K136" s="2">
        <v>4050000</v>
      </c>
      <c r="L136" s="12">
        <f t="shared" si="10"/>
        <v>-750000</v>
      </c>
    </row>
    <row r="137" spans="1:12" ht="18.75" customHeight="1">
      <c r="A137" s="39" t="s">
        <v>69</v>
      </c>
      <c r="B137" s="43" t="s">
        <v>70</v>
      </c>
      <c r="C137" s="34">
        <f>SUM(C138:C139)</f>
        <v>3000000</v>
      </c>
      <c r="D137" s="34">
        <v>2900000</v>
      </c>
      <c r="E137" s="34">
        <f>SUM(E138:E139)</f>
        <v>0</v>
      </c>
      <c r="F137" s="36">
        <f t="shared" si="15"/>
        <v>2900000</v>
      </c>
      <c r="G137" s="36">
        <f t="shared" si="16"/>
        <v>100000</v>
      </c>
      <c r="H137" s="37">
        <f t="shared" si="17"/>
        <v>96.666666666666671</v>
      </c>
      <c r="I137" s="38" t="s">
        <v>52</v>
      </c>
      <c r="K137" s="2">
        <v>2000000</v>
      </c>
      <c r="L137" s="12">
        <f t="shared" si="10"/>
        <v>-1000000</v>
      </c>
    </row>
    <row r="138" spans="1:12" ht="18.75" customHeight="1">
      <c r="A138" s="24" t="s">
        <v>45</v>
      </c>
      <c r="B138" s="42" t="s">
        <v>112</v>
      </c>
      <c r="C138" s="25">
        <v>600000</v>
      </c>
      <c r="D138" s="25">
        <v>600000</v>
      </c>
      <c r="E138" s="26"/>
      <c r="F138" s="27">
        <f t="shared" si="15"/>
        <v>600000</v>
      </c>
      <c r="G138" s="27">
        <f t="shared" si="16"/>
        <v>0</v>
      </c>
      <c r="H138" s="41">
        <f t="shared" si="17"/>
        <v>100</v>
      </c>
      <c r="I138" s="28" t="s">
        <v>52</v>
      </c>
      <c r="K138" s="2">
        <v>10500000</v>
      </c>
      <c r="L138" s="12">
        <f t="shared" si="10"/>
        <v>9900000</v>
      </c>
    </row>
    <row r="139" spans="1:12" ht="18.75" customHeight="1">
      <c r="A139" s="24" t="s">
        <v>45</v>
      </c>
      <c r="B139" s="42" t="s">
        <v>113</v>
      </c>
      <c r="C139" s="25">
        <v>2400000</v>
      </c>
      <c r="D139" s="25">
        <v>2300000</v>
      </c>
      <c r="E139" s="26"/>
      <c r="F139" s="27">
        <f t="shared" si="15"/>
        <v>2300000</v>
      </c>
      <c r="G139" s="61">
        <f t="shared" si="16"/>
        <v>100000</v>
      </c>
      <c r="H139" s="41">
        <f t="shared" si="17"/>
        <v>95.833333333333343</v>
      </c>
      <c r="I139" s="28" t="s">
        <v>52</v>
      </c>
      <c r="K139" s="4">
        <f>SUM(K140:K142)</f>
        <v>5400000</v>
      </c>
      <c r="L139" s="12">
        <f t="shared" si="10"/>
        <v>3000000</v>
      </c>
    </row>
    <row r="140" spans="1:12" ht="18.75" customHeight="1">
      <c r="A140" s="49" t="s">
        <v>114</v>
      </c>
      <c r="B140" s="186" t="s">
        <v>115</v>
      </c>
      <c r="C140" s="50"/>
      <c r="D140" s="50">
        <v>0</v>
      </c>
      <c r="E140" s="51"/>
      <c r="F140" s="36">
        <f t="shared" si="15"/>
        <v>0</v>
      </c>
      <c r="G140" s="36">
        <f t="shared" si="16"/>
        <v>0</v>
      </c>
      <c r="H140" s="37" t="e">
        <f t="shared" si="17"/>
        <v>#DIV/0!</v>
      </c>
      <c r="I140" s="38" t="s">
        <v>52</v>
      </c>
      <c r="K140" s="2">
        <v>1400000</v>
      </c>
      <c r="L140" s="12">
        <f t="shared" si="10"/>
        <v>1400000</v>
      </c>
    </row>
    <row r="141" spans="1:12" ht="18.75" customHeight="1">
      <c r="A141" s="39" t="s">
        <v>62</v>
      </c>
      <c r="B141" s="43" t="s">
        <v>63</v>
      </c>
      <c r="C141" s="34">
        <f>SUM(C142:C144)</f>
        <v>25270000</v>
      </c>
      <c r="D141" s="34">
        <v>22550000</v>
      </c>
      <c r="E141" s="34">
        <f>SUM(E142:E144)</f>
        <v>0</v>
      </c>
      <c r="F141" s="36">
        <f t="shared" si="15"/>
        <v>22550000</v>
      </c>
      <c r="G141" s="36">
        <f t="shared" si="16"/>
        <v>2720000</v>
      </c>
      <c r="H141" s="37">
        <f t="shared" si="17"/>
        <v>89.236248516026905</v>
      </c>
      <c r="I141" s="38" t="s">
        <v>52</v>
      </c>
      <c r="K141" s="2">
        <v>2700000</v>
      </c>
      <c r="L141" s="12">
        <f t="shared" si="10"/>
        <v>-22570000</v>
      </c>
    </row>
    <row r="142" spans="1:12" ht="18.75" customHeight="1">
      <c r="A142" s="24" t="s">
        <v>45</v>
      </c>
      <c r="B142" s="42" t="s">
        <v>116</v>
      </c>
      <c r="C142" s="25">
        <v>18270000</v>
      </c>
      <c r="D142" s="25">
        <v>16450000</v>
      </c>
      <c r="E142" s="27"/>
      <c r="F142" s="27">
        <f t="shared" si="15"/>
        <v>16450000</v>
      </c>
      <c r="G142" s="61">
        <f t="shared" si="16"/>
        <v>1820000</v>
      </c>
      <c r="H142" s="41">
        <f t="shared" si="17"/>
        <v>90.038314176245223</v>
      </c>
      <c r="I142" s="28" t="s">
        <v>52</v>
      </c>
      <c r="K142" s="2">
        <v>1300000</v>
      </c>
      <c r="L142" s="12">
        <f t="shared" si="10"/>
        <v>-16970000</v>
      </c>
    </row>
    <row r="143" spans="1:12" ht="28.5" customHeight="1">
      <c r="A143" s="24" t="s">
        <v>45</v>
      </c>
      <c r="B143" s="42" t="s">
        <v>106</v>
      </c>
      <c r="C143" s="25">
        <v>4500000</v>
      </c>
      <c r="D143" s="25">
        <v>3600000</v>
      </c>
      <c r="E143" s="27"/>
      <c r="F143" s="27">
        <f t="shared" si="15"/>
        <v>3600000</v>
      </c>
      <c r="G143" s="27">
        <f t="shared" si="16"/>
        <v>900000</v>
      </c>
      <c r="H143" s="41">
        <f t="shared" si="17"/>
        <v>80</v>
      </c>
      <c r="I143" s="28" t="s">
        <v>52</v>
      </c>
      <c r="K143" s="8">
        <v>31000000</v>
      </c>
      <c r="L143" s="12">
        <f t="shared" si="10"/>
        <v>26500000</v>
      </c>
    </row>
    <row r="144" spans="1:12" ht="18.75" customHeight="1">
      <c r="A144" s="24"/>
      <c r="B144" s="42" t="s">
        <v>273</v>
      </c>
      <c r="C144" s="25">
        <v>2500000</v>
      </c>
      <c r="D144" s="25">
        <v>2500000</v>
      </c>
      <c r="E144" s="27">
        <v>0</v>
      </c>
      <c r="F144" s="27">
        <f t="shared" si="15"/>
        <v>2500000</v>
      </c>
      <c r="G144" s="27">
        <f t="shared" si="16"/>
        <v>0</v>
      </c>
      <c r="H144" s="41">
        <f t="shared" si="17"/>
        <v>100</v>
      </c>
      <c r="I144" s="28" t="s">
        <v>52</v>
      </c>
      <c r="K144" s="4">
        <f>SUM(K145:K147)</f>
        <v>12900000</v>
      </c>
      <c r="L144" s="12">
        <f t="shared" ref="L144:L207" si="19">K144-C144</f>
        <v>10400000</v>
      </c>
    </row>
    <row r="145" spans="1:12" ht="28.5" customHeight="1">
      <c r="A145" s="39" t="s">
        <v>69</v>
      </c>
      <c r="B145" s="43" t="s">
        <v>70</v>
      </c>
      <c r="C145" s="34">
        <f>SUM(C146:C147)</f>
        <v>2000000</v>
      </c>
      <c r="D145" s="34">
        <v>2000000</v>
      </c>
      <c r="E145" s="34">
        <f>SUM(E146:E147)</f>
        <v>0</v>
      </c>
      <c r="F145" s="36">
        <f t="shared" si="15"/>
        <v>2000000</v>
      </c>
      <c r="G145" s="36">
        <f t="shared" si="16"/>
        <v>0</v>
      </c>
      <c r="H145" s="37">
        <f t="shared" si="17"/>
        <v>100</v>
      </c>
      <c r="I145" s="38" t="s">
        <v>52</v>
      </c>
      <c r="K145" s="2">
        <v>5100000</v>
      </c>
      <c r="L145" s="12">
        <f t="shared" si="19"/>
        <v>3100000</v>
      </c>
    </row>
    <row r="146" spans="1:12" ht="18.75" customHeight="1">
      <c r="A146" s="24" t="s">
        <v>45</v>
      </c>
      <c r="B146" s="42" t="s">
        <v>117</v>
      </c>
      <c r="C146" s="25">
        <v>1500000</v>
      </c>
      <c r="D146" s="25">
        <v>1500000</v>
      </c>
      <c r="E146" s="26"/>
      <c r="F146" s="27">
        <f t="shared" si="15"/>
        <v>1500000</v>
      </c>
      <c r="G146" s="27">
        <f t="shared" si="16"/>
        <v>0</v>
      </c>
      <c r="H146" s="41">
        <f t="shared" si="17"/>
        <v>100</v>
      </c>
      <c r="I146" s="28" t="s">
        <v>52</v>
      </c>
      <c r="K146" s="2">
        <v>1000000</v>
      </c>
      <c r="L146" s="12">
        <f t="shared" si="19"/>
        <v>-500000</v>
      </c>
    </row>
    <row r="147" spans="1:12" ht="18.75" customHeight="1">
      <c r="A147" s="24"/>
      <c r="B147" s="42" t="s">
        <v>274</v>
      </c>
      <c r="C147" s="25">
        <v>500000</v>
      </c>
      <c r="D147" s="25">
        <v>500000</v>
      </c>
      <c r="E147" s="27">
        <v>0</v>
      </c>
      <c r="F147" s="27">
        <f t="shared" si="15"/>
        <v>500000</v>
      </c>
      <c r="G147" s="27">
        <f t="shared" si="16"/>
        <v>0</v>
      </c>
      <c r="H147" s="41">
        <f t="shared" si="17"/>
        <v>100</v>
      </c>
      <c r="I147" s="28" t="s">
        <v>52</v>
      </c>
      <c r="K147" s="2">
        <v>6800000</v>
      </c>
      <c r="L147" s="12">
        <f t="shared" si="19"/>
        <v>6300000</v>
      </c>
    </row>
    <row r="148" spans="1:12" ht="18.75" customHeight="1">
      <c r="A148" s="49" t="s">
        <v>118</v>
      </c>
      <c r="B148" s="186" t="s">
        <v>119</v>
      </c>
      <c r="C148" s="50"/>
      <c r="D148" s="50">
        <v>0</v>
      </c>
      <c r="E148" s="51"/>
      <c r="F148" s="36">
        <f t="shared" si="15"/>
        <v>0</v>
      </c>
      <c r="G148" s="36">
        <f t="shared" si="16"/>
        <v>0</v>
      </c>
      <c r="H148" s="37" t="e">
        <f t="shared" si="17"/>
        <v>#DIV/0!</v>
      </c>
      <c r="I148" s="38" t="s">
        <v>52</v>
      </c>
      <c r="K148" s="4">
        <f>SUM(K149:K150)</f>
        <v>8340000</v>
      </c>
      <c r="L148" s="12">
        <f t="shared" si="19"/>
        <v>8340000</v>
      </c>
    </row>
    <row r="149" spans="1:12" ht="28.5" customHeight="1">
      <c r="A149" s="39" t="s">
        <v>62</v>
      </c>
      <c r="B149" s="43" t="s">
        <v>63</v>
      </c>
      <c r="C149" s="34">
        <f>SUM(C150:C152)</f>
        <v>16340000</v>
      </c>
      <c r="D149" s="34">
        <v>10150000</v>
      </c>
      <c r="E149" s="34">
        <f>SUM(E150:E152)</f>
        <v>4900000</v>
      </c>
      <c r="F149" s="36">
        <f t="shared" si="15"/>
        <v>15050000</v>
      </c>
      <c r="G149" s="36">
        <f t="shared" si="16"/>
        <v>1290000</v>
      </c>
      <c r="H149" s="37">
        <f t="shared" si="17"/>
        <v>92.10526315789474</v>
      </c>
      <c r="I149" s="38" t="s">
        <v>52</v>
      </c>
      <c r="K149" s="2">
        <v>4500000</v>
      </c>
      <c r="L149" s="12">
        <f t="shared" si="19"/>
        <v>-11840000</v>
      </c>
    </row>
    <row r="150" spans="1:12" ht="18.75" customHeight="1">
      <c r="A150" s="24" t="s">
        <v>45</v>
      </c>
      <c r="B150" s="42" t="s">
        <v>120</v>
      </c>
      <c r="C150" s="25">
        <v>3840000</v>
      </c>
      <c r="D150" s="25">
        <v>2850000</v>
      </c>
      <c r="E150" s="26">
        <v>750000</v>
      </c>
      <c r="F150" s="27">
        <f t="shared" si="15"/>
        <v>3600000</v>
      </c>
      <c r="G150" s="27">
        <f t="shared" si="16"/>
        <v>240000</v>
      </c>
      <c r="H150" s="41">
        <f t="shared" si="17"/>
        <v>93.75</v>
      </c>
      <c r="I150" s="28" t="s">
        <v>52</v>
      </c>
      <c r="K150" s="2">
        <v>3840000</v>
      </c>
      <c r="L150" s="12">
        <f t="shared" si="19"/>
        <v>0</v>
      </c>
    </row>
    <row r="151" spans="1:12" ht="18.75" customHeight="1">
      <c r="A151" s="24" t="s">
        <v>45</v>
      </c>
      <c r="B151" s="42" t="s">
        <v>106</v>
      </c>
      <c r="C151" s="25">
        <v>2000000</v>
      </c>
      <c r="D151" s="25">
        <v>1000000</v>
      </c>
      <c r="E151" s="26">
        <v>1000000</v>
      </c>
      <c r="F151" s="27">
        <f t="shared" si="15"/>
        <v>2000000</v>
      </c>
      <c r="G151" s="27">
        <f t="shared" si="16"/>
        <v>0</v>
      </c>
      <c r="H151" s="41">
        <f t="shared" si="17"/>
        <v>100</v>
      </c>
      <c r="I151" s="28" t="s">
        <v>52</v>
      </c>
      <c r="K151" s="8">
        <f>K152+K156</f>
        <v>52900000</v>
      </c>
      <c r="L151" s="12">
        <f t="shared" si="19"/>
        <v>50900000</v>
      </c>
    </row>
    <row r="152" spans="1:12" ht="18.75" customHeight="1">
      <c r="A152" s="24" t="s">
        <v>45</v>
      </c>
      <c r="B152" s="42" t="s">
        <v>107</v>
      </c>
      <c r="C152" s="25">
        <v>10500000</v>
      </c>
      <c r="D152" s="25">
        <v>6300000</v>
      </c>
      <c r="E152" s="26">
        <v>3150000</v>
      </c>
      <c r="F152" s="27">
        <f t="shared" si="15"/>
        <v>9450000</v>
      </c>
      <c r="G152" s="27">
        <f t="shared" si="16"/>
        <v>1050000</v>
      </c>
      <c r="H152" s="41">
        <f t="shared" si="17"/>
        <v>90</v>
      </c>
      <c r="I152" s="28" t="s">
        <v>52</v>
      </c>
      <c r="K152" s="4">
        <f>SUM(K153:K155)</f>
        <v>44800000</v>
      </c>
      <c r="L152" s="12">
        <f t="shared" si="19"/>
        <v>34300000</v>
      </c>
    </row>
    <row r="153" spans="1:12" ht="28.5" customHeight="1">
      <c r="A153" s="39" t="s">
        <v>69</v>
      </c>
      <c r="B153" s="43" t="s">
        <v>70</v>
      </c>
      <c r="C153" s="34">
        <f>SUM(C154:C156)</f>
        <v>5100000</v>
      </c>
      <c r="D153" s="34">
        <v>4300000</v>
      </c>
      <c r="E153" s="34">
        <f>SUM(E154:E156)</f>
        <v>500000</v>
      </c>
      <c r="F153" s="36">
        <f t="shared" si="15"/>
        <v>4800000</v>
      </c>
      <c r="G153" s="36">
        <f t="shared" si="16"/>
        <v>300000</v>
      </c>
      <c r="H153" s="37">
        <f t="shared" si="17"/>
        <v>94.117647058823522</v>
      </c>
      <c r="I153" s="38" t="s">
        <v>52</v>
      </c>
      <c r="K153" s="2">
        <v>6400000</v>
      </c>
      <c r="L153" s="12">
        <f t="shared" si="19"/>
        <v>1300000</v>
      </c>
    </row>
    <row r="154" spans="1:12" ht="18.75" customHeight="1">
      <c r="A154" s="24" t="s">
        <v>45</v>
      </c>
      <c r="B154" s="42" t="s">
        <v>121</v>
      </c>
      <c r="C154" s="25">
        <v>1400000</v>
      </c>
      <c r="D154" s="25">
        <v>1400000</v>
      </c>
      <c r="E154" s="26"/>
      <c r="F154" s="27">
        <f t="shared" si="15"/>
        <v>1400000</v>
      </c>
      <c r="G154" s="27">
        <f t="shared" si="16"/>
        <v>0</v>
      </c>
      <c r="H154" s="41">
        <f t="shared" si="17"/>
        <v>100</v>
      </c>
      <c r="I154" s="28" t="s">
        <v>52</v>
      </c>
      <c r="K154" s="2">
        <v>24000000</v>
      </c>
      <c r="L154" s="12">
        <f t="shared" si="19"/>
        <v>22600000</v>
      </c>
    </row>
    <row r="155" spans="1:12" ht="18.75" customHeight="1">
      <c r="A155" s="24" t="s">
        <v>45</v>
      </c>
      <c r="B155" s="42" t="s">
        <v>122</v>
      </c>
      <c r="C155" s="25">
        <v>2400000</v>
      </c>
      <c r="D155" s="25">
        <v>1700000</v>
      </c>
      <c r="E155" s="26">
        <v>500000</v>
      </c>
      <c r="F155" s="27">
        <f t="shared" si="15"/>
        <v>2200000</v>
      </c>
      <c r="G155" s="27">
        <f t="shared" si="16"/>
        <v>200000</v>
      </c>
      <c r="H155" s="41">
        <f t="shared" si="17"/>
        <v>91.666666666666657</v>
      </c>
      <c r="I155" s="28" t="s">
        <v>52</v>
      </c>
      <c r="K155" s="2">
        <v>14400000</v>
      </c>
      <c r="L155" s="12">
        <f t="shared" si="19"/>
        <v>12000000</v>
      </c>
    </row>
    <row r="156" spans="1:12" ht="18.75" customHeight="1">
      <c r="A156" s="24" t="s">
        <v>45</v>
      </c>
      <c r="B156" s="42" t="s">
        <v>123</v>
      </c>
      <c r="C156" s="25">
        <v>1300000</v>
      </c>
      <c r="D156" s="25">
        <v>1200000</v>
      </c>
      <c r="E156" s="26"/>
      <c r="F156" s="27">
        <f t="shared" si="15"/>
        <v>1200000</v>
      </c>
      <c r="G156" s="27">
        <f t="shared" si="16"/>
        <v>100000</v>
      </c>
      <c r="H156" s="41">
        <f t="shared" si="17"/>
        <v>92.307692307692307</v>
      </c>
      <c r="I156" s="28" t="s">
        <v>52</v>
      </c>
      <c r="K156" s="4">
        <f>SUM(K157:K157)</f>
        <v>8100000</v>
      </c>
      <c r="L156" s="12">
        <f t="shared" si="19"/>
        <v>6800000</v>
      </c>
    </row>
    <row r="157" spans="1:12" ht="28.5" hidden="1" customHeight="1">
      <c r="A157" s="49" t="s">
        <v>124</v>
      </c>
      <c r="B157" s="186" t="s">
        <v>125</v>
      </c>
      <c r="C157" s="50"/>
      <c r="D157" s="50">
        <v>0</v>
      </c>
      <c r="E157" s="51"/>
      <c r="F157" s="36">
        <f t="shared" si="15"/>
        <v>0</v>
      </c>
      <c r="G157" s="36">
        <f t="shared" si="16"/>
        <v>0</v>
      </c>
      <c r="H157" s="37" t="e">
        <f t="shared" si="17"/>
        <v>#DIV/0!</v>
      </c>
      <c r="I157" s="38" t="s">
        <v>52</v>
      </c>
      <c r="K157" s="2">
        <v>8100000</v>
      </c>
      <c r="L157" s="12">
        <f t="shared" si="19"/>
        <v>8100000</v>
      </c>
    </row>
    <row r="158" spans="1:12" ht="18.75" hidden="1" customHeight="1">
      <c r="A158" s="39" t="s">
        <v>62</v>
      </c>
      <c r="B158" s="43" t="s">
        <v>63</v>
      </c>
      <c r="C158" s="34">
        <f>SUM(C159:C161)</f>
        <v>24200000</v>
      </c>
      <c r="D158" s="34">
        <v>9150000</v>
      </c>
      <c r="E158" s="27">
        <f>SUM(E159:E161)</f>
        <v>0</v>
      </c>
      <c r="F158" s="36">
        <f>E158+D158</f>
        <v>9150000</v>
      </c>
      <c r="G158" s="36">
        <f t="shared" si="16"/>
        <v>15050000</v>
      </c>
      <c r="H158" s="37">
        <f t="shared" si="17"/>
        <v>37.809917355371901</v>
      </c>
      <c r="I158" s="38" t="s">
        <v>52</v>
      </c>
      <c r="K158" s="8">
        <v>64130000</v>
      </c>
      <c r="L158" s="12">
        <f t="shared" si="19"/>
        <v>39930000</v>
      </c>
    </row>
    <row r="159" spans="1:12" ht="18.75" hidden="1" customHeight="1">
      <c r="A159" s="24" t="s">
        <v>45</v>
      </c>
      <c r="B159" s="42" t="s">
        <v>120</v>
      </c>
      <c r="C159" s="25">
        <v>5400000</v>
      </c>
      <c r="D159" s="25">
        <v>3150000</v>
      </c>
      <c r="E159" s="27">
        <v>0</v>
      </c>
      <c r="F159" s="27">
        <f t="shared" si="15"/>
        <v>3150000</v>
      </c>
      <c r="G159" s="27">
        <f t="shared" si="16"/>
        <v>2250000</v>
      </c>
      <c r="H159" s="41">
        <f t="shared" si="17"/>
        <v>58.333333333333336</v>
      </c>
      <c r="I159" s="28" t="s">
        <v>52</v>
      </c>
      <c r="K159" s="4">
        <f>SUM(K160:K162)</f>
        <v>40050000</v>
      </c>
      <c r="L159" s="12">
        <f t="shared" si="19"/>
        <v>34650000</v>
      </c>
    </row>
    <row r="160" spans="1:12" ht="18.75" hidden="1" customHeight="1">
      <c r="A160" s="24" t="s">
        <v>45</v>
      </c>
      <c r="B160" s="42" t="s">
        <v>126</v>
      </c>
      <c r="C160" s="25">
        <v>2000000</v>
      </c>
      <c r="D160" s="25">
        <v>0</v>
      </c>
      <c r="E160" s="27"/>
      <c r="F160" s="27">
        <f t="shared" si="15"/>
        <v>0</v>
      </c>
      <c r="G160" s="27">
        <f t="shared" si="16"/>
        <v>2000000</v>
      </c>
      <c r="H160" s="41">
        <f t="shared" si="17"/>
        <v>0</v>
      </c>
      <c r="I160" s="28" t="s">
        <v>52</v>
      </c>
      <c r="K160" s="2">
        <v>6900000</v>
      </c>
      <c r="L160" s="12">
        <f t="shared" si="19"/>
        <v>4900000</v>
      </c>
    </row>
    <row r="161" spans="1:12" ht="18.75" hidden="1" customHeight="1">
      <c r="A161" s="24" t="s">
        <v>45</v>
      </c>
      <c r="B161" s="42" t="s">
        <v>127</v>
      </c>
      <c r="C161" s="25">
        <v>16800000</v>
      </c>
      <c r="D161" s="25">
        <v>6000000</v>
      </c>
      <c r="E161" s="26"/>
      <c r="F161" s="27">
        <f t="shared" si="15"/>
        <v>6000000</v>
      </c>
      <c r="G161" s="27">
        <f t="shared" si="16"/>
        <v>10800000</v>
      </c>
      <c r="H161" s="41">
        <f t="shared" si="17"/>
        <v>35.714285714285715</v>
      </c>
      <c r="I161" s="28" t="s">
        <v>52</v>
      </c>
      <c r="K161" s="2">
        <v>6400000</v>
      </c>
      <c r="L161" s="12">
        <f t="shared" si="19"/>
        <v>-10400000</v>
      </c>
    </row>
    <row r="162" spans="1:12" ht="18.75" hidden="1" customHeight="1">
      <c r="A162" s="39" t="s">
        <v>69</v>
      </c>
      <c r="B162" s="43" t="s">
        <v>70</v>
      </c>
      <c r="C162" s="34">
        <f>SUM(C163:C164)</f>
        <v>9300000</v>
      </c>
      <c r="D162" s="34">
        <v>7650000</v>
      </c>
      <c r="E162" s="34">
        <f>SUM(E163:E164)</f>
        <v>0</v>
      </c>
      <c r="F162" s="36">
        <f t="shared" si="15"/>
        <v>7650000</v>
      </c>
      <c r="G162" s="36">
        <f t="shared" si="16"/>
        <v>1650000</v>
      </c>
      <c r="H162" s="37">
        <f t="shared" si="17"/>
        <v>82.258064516129039</v>
      </c>
      <c r="I162" s="38" t="s">
        <v>52</v>
      </c>
      <c r="K162" s="2">
        <v>26750000</v>
      </c>
      <c r="L162" s="12">
        <f t="shared" si="19"/>
        <v>17450000</v>
      </c>
    </row>
    <row r="163" spans="1:12" ht="18.75" hidden="1" customHeight="1">
      <c r="A163" s="24" t="s">
        <v>45</v>
      </c>
      <c r="B163" s="42" t="s">
        <v>128</v>
      </c>
      <c r="C163" s="25">
        <v>4500000</v>
      </c>
      <c r="D163" s="25">
        <v>4500000</v>
      </c>
      <c r="E163" s="26"/>
      <c r="F163" s="27">
        <f t="shared" si="15"/>
        <v>4500000</v>
      </c>
      <c r="G163" s="27">
        <f t="shared" si="16"/>
        <v>0</v>
      </c>
      <c r="H163" s="41">
        <f t="shared" si="17"/>
        <v>100</v>
      </c>
      <c r="I163" s="28" t="s">
        <v>52</v>
      </c>
      <c r="K163" s="4">
        <f>SUM(K164:K165)</f>
        <v>10350000</v>
      </c>
      <c r="L163" s="12">
        <f t="shared" si="19"/>
        <v>5850000</v>
      </c>
    </row>
    <row r="164" spans="1:12" ht="18.75" hidden="1" customHeight="1">
      <c r="A164" s="24" t="s">
        <v>45</v>
      </c>
      <c r="B164" s="42" t="s">
        <v>129</v>
      </c>
      <c r="C164" s="25">
        <v>4800000</v>
      </c>
      <c r="D164" s="25">
        <v>3150000</v>
      </c>
      <c r="E164" s="27">
        <v>0</v>
      </c>
      <c r="F164" s="27">
        <f t="shared" si="15"/>
        <v>3150000</v>
      </c>
      <c r="G164" s="27">
        <f t="shared" si="16"/>
        <v>1650000</v>
      </c>
      <c r="H164" s="41">
        <f t="shared" si="17"/>
        <v>65.625</v>
      </c>
      <c r="I164" s="28" t="s">
        <v>52</v>
      </c>
      <c r="K164" s="2">
        <v>3750000</v>
      </c>
      <c r="L164" s="12">
        <f t="shared" si="19"/>
        <v>-1050000</v>
      </c>
    </row>
    <row r="165" spans="1:12" ht="18.75" hidden="1" customHeight="1">
      <c r="A165" s="49" t="s">
        <v>130</v>
      </c>
      <c r="B165" s="186" t="s">
        <v>131</v>
      </c>
      <c r="C165" s="50"/>
      <c r="D165" s="50">
        <v>0</v>
      </c>
      <c r="E165" s="51"/>
      <c r="F165" s="36">
        <f t="shared" si="15"/>
        <v>0</v>
      </c>
      <c r="G165" s="36">
        <f t="shared" si="16"/>
        <v>0</v>
      </c>
      <c r="H165" s="37" t="e">
        <f t="shared" si="17"/>
        <v>#DIV/0!</v>
      </c>
      <c r="I165" s="38" t="s">
        <v>52</v>
      </c>
      <c r="K165" s="2">
        <v>6600000</v>
      </c>
      <c r="L165" s="12">
        <f t="shared" si="19"/>
        <v>6600000</v>
      </c>
    </row>
    <row r="166" spans="1:12" ht="18.75" hidden="1" customHeight="1">
      <c r="A166" s="39" t="s">
        <v>62</v>
      </c>
      <c r="B166" s="43" t="s">
        <v>63</v>
      </c>
      <c r="C166" s="34">
        <f>SUM(C167:C169)</f>
        <v>40750000</v>
      </c>
      <c r="D166" s="34">
        <v>40150000</v>
      </c>
      <c r="E166" s="34">
        <f>SUM(E167:E169)</f>
        <v>0</v>
      </c>
      <c r="F166" s="36">
        <f t="shared" si="15"/>
        <v>40150000</v>
      </c>
      <c r="G166" s="36">
        <f>C166-F166</f>
        <v>600000</v>
      </c>
      <c r="H166" s="37">
        <f t="shared" si="17"/>
        <v>98.527607361963192</v>
      </c>
      <c r="I166" s="38" t="s">
        <v>52</v>
      </c>
      <c r="K166" s="8">
        <f>K167</f>
        <v>30000000</v>
      </c>
      <c r="L166" s="12">
        <f t="shared" si="19"/>
        <v>-10750000</v>
      </c>
    </row>
    <row r="167" spans="1:12" ht="18.75" hidden="1" customHeight="1">
      <c r="A167" s="24" t="s">
        <v>45</v>
      </c>
      <c r="B167" s="42" t="s">
        <v>132</v>
      </c>
      <c r="C167" s="25">
        <v>3600000</v>
      </c>
      <c r="D167" s="25">
        <v>3600000</v>
      </c>
      <c r="E167" s="27">
        <v>0</v>
      </c>
      <c r="F167" s="27">
        <f t="shared" si="15"/>
        <v>3600000</v>
      </c>
      <c r="G167" s="27">
        <f t="shared" si="16"/>
        <v>0</v>
      </c>
      <c r="H167" s="41">
        <f t="shared" si="17"/>
        <v>100</v>
      </c>
      <c r="I167" s="28" t="s">
        <v>52</v>
      </c>
      <c r="K167" s="4">
        <f>SUM(K168:K169)</f>
        <v>30000000</v>
      </c>
      <c r="L167" s="12">
        <f t="shared" si="19"/>
        <v>26400000</v>
      </c>
    </row>
    <row r="168" spans="1:12" ht="42" hidden="1" customHeight="1">
      <c r="A168" s="24" t="s">
        <v>45</v>
      </c>
      <c r="B168" s="42" t="s">
        <v>133</v>
      </c>
      <c r="C168" s="25">
        <v>22750000</v>
      </c>
      <c r="D168" s="25">
        <v>22750000</v>
      </c>
      <c r="E168" s="27"/>
      <c r="F168" s="27">
        <f t="shared" si="15"/>
        <v>22750000</v>
      </c>
      <c r="G168" s="27">
        <f t="shared" si="16"/>
        <v>0</v>
      </c>
      <c r="H168" s="41">
        <f t="shared" si="17"/>
        <v>100</v>
      </c>
      <c r="I168" s="28" t="s">
        <v>52</v>
      </c>
      <c r="K168" s="2">
        <v>25200000</v>
      </c>
      <c r="L168" s="12">
        <f t="shared" si="19"/>
        <v>2450000</v>
      </c>
    </row>
    <row r="169" spans="1:12" ht="28.5" hidden="1" customHeight="1">
      <c r="A169" s="24"/>
      <c r="B169" s="42" t="s">
        <v>133</v>
      </c>
      <c r="C169" s="25">
        <v>14400000</v>
      </c>
      <c r="D169" s="25">
        <v>13800000</v>
      </c>
      <c r="E169" s="27"/>
      <c r="F169" s="27">
        <f t="shared" si="15"/>
        <v>13800000</v>
      </c>
      <c r="G169" s="27">
        <f t="shared" si="16"/>
        <v>600000</v>
      </c>
      <c r="H169" s="41">
        <f t="shared" si="17"/>
        <v>95.833333333333343</v>
      </c>
      <c r="I169" s="28" t="s">
        <v>52</v>
      </c>
      <c r="K169" s="2">
        <v>4800000</v>
      </c>
      <c r="L169" s="12">
        <f t="shared" si="19"/>
        <v>-9600000</v>
      </c>
    </row>
    <row r="170" spans="1:12" ht="18.75" hidden="1" customHeight="1">
      <c r="A170" s="39" t="s">
        <v>69</v>
      </c>
      <c r="B170" s="43" t="s">
        <v>70</v>
      </c>
      <c r="C170" s="34">
        <f>SUM(C171)</f>
        <v>8100000</v>
      </c>
      <c r="D170" s="34">
        <v>7800000</v>
      </c>
      <c r="E170" s="25"/>
      <c r="F170" s="27">
        <f t="shared" si="15"/>
        <v>7800000</v>
      </c>
      <c r="G170" s="27">
        <f t="shared" si="16"/>
        <v>300000</v>
      </c>
      <c r="H170" s="41">
        <f t="shared" si="17"/>
        <v>96.296296296296291</v>
      </c>
      <c r="I170" s="28" t="s">
        <v>52</v>
      </c>
      <c r="K170" s="8">
        <f>K171+K175</f>
        <v>65050000</v>
      </c>
      <c r="L170" s="12">
        <f t="shared" si="19"/>
        <v>56950000</v>
      </c>
    </row>
    <row r="171" spans="1:12" ht="28.5" hidden="1" customHeight="1">
      <c r="A171" s="24" t="s">
        <v>45</v>
      </c>
      <c r="B171" s="42" t="s">
        <v>134</v>
      </c>
      <c r="C171" s="25">
        <v>8100000</v>
      </c>
      <c r="D171" s="40">
        <v>7800000</v>
      </c>
      <c r="E171" s="25"/>
      <c r="F171" s="27">
        <f t="shared" si="15"/>
        <v>7800000</v>
      </c>
      <c r="G171" s="27">
        <f t="shared" si="16"/>
        <v>300000</v>
      </c>
      <c r="H171" s="41">
        <f t="shared" si="17"/>
        <v>96.296296296296291</v>
      </c>
      <c r="I171" s="28" t="s">
        <v>52</v>
      </c>
      <c r="K171" s="4">
        <f>SUM(K172:K174)</f>
        <v>63400000</v>
      </c>
      <c r="L171" s="12">
        <f t="shared" si="19"/>
        <v>55300000</v>
      </c>
    </row>
    <row r="172" spans="1:12" ht="41.25" hidden="1" customHeight="1">
      <c r="A172" s="49" t="s">
        <v>135</v>
      </c>
      <c r="B172" s="186" t="s">
        <v>136</v>
      </c>
      <c r="C172" s="50"/>
      <c r="D172" s="50">
        <v>0</v>
      </c>
      <c r="E172" s="51"/>
      <c r="F172" s="36">
        <f t="shared" si="15"/>
        <v>0</v>
      </c>
      <c r="G172" s="36">
        <f t="shared" si="16"/>
        <v>0</v>
      </c>
      <c r="H172" s="37" t="e">
        <f t="shared" si="17"/>
        <v>#DIV/0!</v>
      </c>
      <c r="I172" s="38" t="s">
        <v>52</v>
      </c>
      <c r="K172" s="2">
        <v>16200000</v>
      </c>
      <c r="L172" s="12">
        <f t="shared" si="19"/>
        <v>16200000</v>
      </c>
    </row>
    <row r="173" spans="1:12" ht="28.5" hidden="1" customHeight="1">
      <c r="A173" s="39" t="s">
        <v>62</v>
      </c>
      <c r="B173" s="43" t="s">
        <v>63</v>
      </c>
      <c r="C173" s="34">
        <f>SUM(C174:C175)</f>
        <v>30722000</v>
      </c>
      <c r="D173" s="34">
        <v>30150000</v>
      </c>
      <c r="E173" s="34">
        <f>SUM(E174:E175)</f>
        <v>0</v>
      </c>
      <c r="F173" s="36">
        <f t="shared" si="15"/>
        <v>30150000</v>
      </c>
      <c r="G173" s="36">
        <f t="shared" si="16"/>
        <v>572000</v>
      </c>
      <c r="H173" s="37">
        <f t="shared" si="17"/>
        <v>98.138142048043747</v>
      </c>
      <c r="I173" s="38" t="s">
        <v>52</v>
      </c>
      <c r="K173" s="2">
        <v>25600000</v>
      </c>
      <c r="L173" s="12">
        <f t="shared" si="19"/>
        <v>-5122000</v>
      </c>
    </row>
    <row r="174" spans="1:12" ht="28.5" hidden="1" customHeight="1">
      <c r="A174" s="24" t="s">
        <v>45</v>
      </c>
      <c r="B174" s="42" t="s">
        <v>120</v>
      </c>
      <c r="C174" s="25">
        <v>7222000</v>
      </c>
      <c r="D174" s="25">
        <v>6750000</v>
      </c>
      <c r="E174" s="27"/>
      <c r="F174" s="27">
        <f t="shared" si="15"/>
        <v>6750000</v>
      </c>
      <c r="G174" s="27">
        <f t="shared" si="16"/>
        <v>472000</v>
      </c>
      <c r="H174" s="41">
        <f t="shared" si="17"/>
        <v>93.464414289670444</v>
      </c>
      <c r="I174" s="28" t="s">
        <v>52</v>
      </c>
      <c r="K174" s="2">
        <v>21600000</v>
      </c>
      <c r="L174" s="12">
        <f t="shared" si="19"/>
        <v>14378000</v>
      </c>
    </row>
    <row r="175" spans="1:12" ht="28.5" hidden="1" customHeight="1">
      <c r="A175" s="24" t="s">
        <v>45</v>
      </c>
      <c r="B175" s="42" t="s">
        <v>107</v>
      </c>
      <c r="C175" s="25">
        <v>23500000</v>
      </c>
      <c r="D175" s="25">
        <v>23400000</v>
      </c>
      <c r="E175" s="27"/>
      <c r="F175" s="27">
        <f t="shared" si="15"/>
        <v>23400000</v>
      </c>
      <c r="G175" s="27">
        <f t="shared" si="16"/>
        <v>100000</v>
      </c>
      <c r="H175" s="41">
        <f t="shared" si="17"/>
        <v>99.574468085106389</v>
      </c>
      <c r="I175" s="28" t="s">
        <v>52</v>
      </c>
      <c r="K175" s="4">
        <f>SUM(K176:K177)</f>
        <v>1650000</v>
      </c>
      <c r="L175" s="12">
        <f t="shared" si="19"/>
        <v>-21850000</v>
      </c>
    </row>
    <row r="176" spans="1:12" ht="18.75" hidden="1" customHeight="1">
      <c r="A176" s="39" t="s">
        <v>69</v>
      </c>
      <c r="B176" s="43" t="s">
        <v>70</v>
      </c>
      <c r="C176" s="34">
        <f>SUM(C177:C178)</f>
        <v>10500000</v>
      </c>
      <c r="D176" s="34">
        <v>10150000</v>
      </c>
      <c r="E176" s="36">
        <f>SUM(E177:E178)</f>
        <v>0</v>
      </c>
      <c r="F176" s="36">
        <f t="shared" si="15"/>
        <v>10150000</v>
      </c>
      <c r="G176" s="36">
        <f t="shared" si="16"/>
        <v>350000</v>
      </c>
      <c r="H176" s="37">
        <f t="shared" si="17"/>
        <v>96.666666666666671</v>
      </c>
      <c r="I176" s="38" t="s">
        <v>52</v>
      </c>
      <c r="K176" s="2">
        <v>300000</v>
      </c>
      <c r="L176" s="12">
        <f t="shared" si="19"/>
        <v>-10200000</v>
      </c>
    </row>
    <row r="177" spans="1:12" ht="18.75" hidden="1" customHeight="1">
      <c r="A177" s="24" t="s">
        <v>45</v>
      </c>
      <c r="B177" s="42" t="s">
        <v>137</v>
      </c>
      <c r="C177" s="25">
        <v>3600000</v>
      </c>
      <c r="D177" s="25">
        <v>3400000</v>
      </c>
      <c r="E177" s="27"/>
      <c r="F177" s="27">
        <f t="shared" si="15"/>
        <v>3400000</v>
      </c>
      <c r="G177" s="27">
        <f t="shared" si="16"/>
        <v>200000</v>
      </c>
      <c r="H177" s="41">
        <f t="shared" si="17"/>
        <v>94.444444444444443</v>
      </c>
      <c r="I177" s="28" t="s">
        <v>52</v>
      </c>
      <c r="K177" s="2">
        <v>1350000</v>
      </c>
      <c r="L177" s="12">
        <f t="shared" si="19"/>
        <v>-2250000</v>
      </c>
    </row>
    <row r="178" spans="1:12" ht="18.75" hidden="1" customHeight="1">
      <c r="A178" s="24" t="s">
        <v>45</v>
      </c>
      <c r="B178" s="42" t="s">
        <v>122</v>
      </c>
      <c r="C178" s="25">
        <v>6900000</v>
      </c>
      <c r="D178" s="25">
        <v>6750000</v>
      </c>
      <c r="E178" s="27"/>
      <c r="F178" s="27">
        <f t="shared" si="15"/>
        <v>6750000</v>
      </c>
      <c r="G178" s="27">
        <f t="shared" si="16"/>
        <v>150000</v>
      </c>
      <c r="H178" s="41">
        <f t="shared" si="17"/>
        <v>97.826086956521735</v>
      </c>
      <c r="I178" s="28" t="s">
        <v>52</v>
      </c>
      <c r="K178" s="8">
        <f>K179+K182</f>
        <v>20600000</v>
      </c>
      <c r="L178" s="12">
        <f t="shared" si="19"/>
        <v>13700000</v>
      </c>
    </row>
    <row r="179" spans="1:12" ht="18.75" hidden="1" customHeight="1">
      <c r="A179" s="49" t="s">
        <v>138</v>
      </c>
      <c r="B179" s="186" t="s">
        <v>139</v>
      </c>
      <c r="C179" s="50"/>
      <c r="D179" s="50">
        <v>0</v>
      </c>
      <c r="E179" s="27"/>
      <c r="F179" s="36">
        <f t="shared" si="15"/>
        <v>0</v>
      </c>
      <c r="G179" s="36">
        <f t="shared" si="16"/>
        <v>0</v>
      </c>
      <c r="H179" s="37" t="e">
        <f t="shared" si="17"/>
        <v>#DIV/0!</v>
      </c>
      <c r="I179" s="38" t="s">
        <v>52</v>
      </c>
      <c r="K179" s="4">
        <f>SUM(K180:K181)</f>
        <v>17600000</v>
      </c>
      <c r="L179" s="12">
        <f t="shared" si="19"/>
        <v>17600000</v>
      </c>
    </row>
    <row r="180" spans="1:12" ht="18.75" hidden="1" customHeight="1">
      <c r="A180" s="39" t="s">
        <v>62</v>
      </c>
      <c r="B180" s="43" t="s">
        <v>63</v>
      </c>
      <c r="C180" s="34">
        <f>SUM(C181:C185)</f>
        <v>33680000</v>
      </c>
      <c r="D180" s="34">
        <v>33380000</v>
      </c>
      <c r="E180" s="34">
        <f>SUM(E181:E185)</f>
        <v>0</v>
      </c>
      <c r="F180" s="36">
        <f t="shared" si="15"/>
        <v>33380000</v>
      </c>
      <c r="G180" s="36">
        <f t="shared" si="16"/>
        <v>300000</v>
      </c>
      <c r="H180" s="37">
        <f t="shared" si="17"/>
        <v>99.109263657957243</v>
      </c>
      <c r="I180" s="38" t="s">
        <v>52</v>
      </c>
      <c r="K180" s="2">
        <v>3600000</v>
      </c>
      <c r="L180" s="12">
        <f t="shared" si="19"/>
        <v>-30080000</v>
      </c>
    </row>
    <row r="181" spans="1:12" ht="28.5" hidden="1" customHeight="1">
      <c r="A181" s="24" t="s">
        <v>45</v>
      </c>
      <c r="B181" s="42" t="s">
        <v>140</v>
      </c>
      <c r="C181" s="25">
        <v>14400000</v>
      </c>
      <c r="D181" s="25">
        <v>14300000</v>
      </c>
      <c r="E181" s="26"/>
      <c r="F181" s="27">
        <f t="shared" si="15"/>
        <v>14300000</v>
      </c>
      <c r="G181" s="27">
        <f t="shared" si="16"/>
        <v>100000</v>
      </c>
      <c r="H181" s="41">
        <f t="shared" si="17"/>
        <v>99.305555555555557</v>
      </c>
      <c r="I181" s="28" t="s">
        <v>52</v>
      </c>
      <c r="K181" s="2">
        <v>14000000</v>
      </c>
      <c r="L181" s="12">
        <f t="shared" si="19"/>
        <v>-400000</v>
      </c>
    </row>
    <row r="182" spans="1:12" ht="18.75" hidden="1" customHeight="1">
      <c r="A182" s="24" t="s">
        <v>45</v>
      </c>
      <c r="B182" s="42" t="s">
        <v>140</v>
      </c>
      <c r="C182" s="25">
        <v>4800000</v>
      </c>
      <c r="D182" s="25">
        <v>4600000</v>
      </c>
      <c r="E182" s="26"/>
      <c r="F182" s="27">
        <f t="shared" si="15"/>
        <v>4600000</v>
      </c>
      <c r="G182" s="27">
        <f t="shared" si="16"/>
        <v>200000</v>
      </c>
      <c r="H182" s="41">
        <f t="shared" si="17"/>
        <v>95.833333333333343</v>
      </c>
      <c r="I182" s="28" t="s">
        <v>52</v>
      </c>
      <c r="K182" s="4">
        <v>3000000</v>
      </c>
      <c r="L182" s="12">
        <f t="shared" si="19"/>
        <v>-1800000</v>
      </c>
    </row>
    <row r="183" spans="1:12" ht="18.75" hidden="1" customHeight="1">
      <c r="A183" s="24"/>
      <c r="B183" s="188" t="s">
        <v>438</v>
      </c>
      <c r="C183" s="25">
        <v>3450000</v>
      </c>
      <c r="D183" s="25">
        <v>3450000</v>
      </c>
      <c r="E183" s="26"/>
      <c r="F183" s="27">
        <f t="shared" si="15"/>
        <v>3450000</v>
      </c>
      <c r="G183" s="27">
        <f t="shared" si="16"/>
        <v>0</v>
      </c>
      <c r="H183" s="41">
        <f t="shared" si="17"/>
        <v>100</v>
      </c>
      <c r="I183" s="28" t="s">
        <v>52</v>
      </c>
      <c r="K183" s="2">
        <v>1200000</v>
      </c>
      <c r="L183" s="12">
        <f t="shared" si="19"/>
        <v>-2250000</v>
      </c>
    </row>
    <row r="184" spans="1:12" ht="18.75" hidden="1" customHeight="1">
      <c r="A184" s="24"/>
      <c r="B184" s="188" t="s">
        <v>439</v>
      </c>
      <c r="C184" s="25">
        <v>2300000</v>
      </c>
      <c r="D184" s="25">
        <v>2300000</v>
      </c>
      <c r="E184" s="26"/>
      <c r="F184" s="27">
        <f t="shared" si="15"/>
        <v>2300000</v>
      </c>
      <c r="G184" s="27">
        <f t="shared" si="16"/>
        <v>0</v>
      </c>
      <c r="H184" s="41">
        <f t="shared" si="17"/>
        <v>100</v>
      </c>
      <c r="I184" s="28" t="s">
        <v>52</v>
      </c>
      <c r="K184" s="2">
        <v>1800000</v>
      </c>
      <c r="L184" s="12">
        <f t="shared" si="19"/>
        <v>-500000</v>
      </c>
    </row>
    <row r="185" spans="1:12" ht="18.75" hidden="1" customHeight="1">
      <c r="A185" s="24"/>
      <c r="B185" s="188" t="s">
        <v>440</v>
      </c>
      <c r="C185" s="25">
        <v>8730000</v>
      </c>
      <c r="D185" s="25">
        <v>8730000</v>
      </c>
      <c r="E185" s="26"/>
      <c r="F185" s="27">
        <f t="shared" ref="F185" si="20">E185+D185</f>
        <v>8730000</v>
      </c>
      <c r="G185" s="27">
        <f t="shared" si="16"/>
        <v>0</v>
      </c>
      <c r="H185" s="41">
        <f t="shared" si="17"/>
        <v>100</v>
      </c>
      <c r="I185" s="28" t="s">
        <v>52</v>
      </c>
      <c r="K185" s="8">
        <v>6500000</v>
      </c>
      <c r="L185" s="12">
        <f t="shared" si="19"/>
        <v>-2230000</v>
      </c>
    </row>
    <row r="186" spans="1:12" ht="18.75" hidden="1" customHeight="1">
      <c r="A186" s="49" t="s">
        <v>141</v>
      </c>
      <c r="B186" s="186" t="s">
        <v>142</v>
      </c>
      <c r="C186" s="50"/>
      <c r="D186" s="50">
        <v>0</v>
      </c>
      <c r="E186" s="51"/>
      <c r="F186" s="36">
        <f>E186+D186</f>
        <v>0</v>
      </c>
      <c r="G186" s="36">
        <f t="shared" si="16"/>
        <v>0</v>
      </c>
      <c r="H186" s="37" t="e">
        <f t="shared" si="17"/>
        <v>#DIV/0!</v>
      </c>
      <c r="I186" s="38" t="s">
        <v>52</v>
      </c>
      <c r="K186" s="4">
        <v>5600000</v>
      </c>
      <c r="L186" s="12">
        <f t="shared" si="19"/>
        <v>5600000</v>
      </c>
    </row>
    <row r="187" spans="1:12" ht="18.75" hidden="1" customHeight="1">
      <c r="A187" s="39" t="s">
        <v>62</v>
      </c>
      <c r="B187" s="43" t="s">
        <v>63</v>
      </c>
      <c r="C187" s="34">
        <f>SUM(C188:C190)</f>
        <v>74800000</v>
      </c>
      <c r="D187" s="34">
        <v>73550000</v>
      </c>
      <c r="E187" s="34">
        <f>SUM(E188:E190)</f>
        <v>0</v>
      </c>
      <c r="F187" s="36">
        <f>E187+D187</f>
        <v>73550000</v>
      </c>
      <c r="G187" s="36">
        <f t="shared" si="16"/>
        <v>1250000</v>
      </c>
      <c r="H187" s="37">
        <f t="shared" si="17"/>
        <v>98.328877005347593</v>
      </c>
      <c r="I187" s="38" t="s">
        <v>52</v>
      </c>
      <c r="K187" s="2">
        <v>5600000</v>
      </c>
      <c r="L187" s="12">
        <f t="shared" si="19"/>
        <v>-69200000</v>
      </c>
    </row>
    <row r="188" spans="1:12" ht="18.75" hidden="1" customHeight="1">
      <c r="A188" s="24" t="s">
        <v>45</v>
      </c>
      <c r="B188" s="42" t="s">
        <v>143</v>
      </c>
      <c r="C188" s="25">
        <v>5500000</v>
      </c>
      <c r="D188" s="25">
        <v>5200000</v>
      </c>
      <c r="E188" s="25"/>
      <c r="F188" s="27">
        <f t="shared" ref="F188:F242" si="21">E188+D188</f>
        <v>5200000</v>
      </c>
      <c r="G188" s="27">
        <f t="shared" ref="G188:G251" si="22">C188-F188</f>
        <v>300000</v>
      </c>
      <c r="H188" s="41">
        <f t="shared" ref="H188:H251" si="23">F188/C188*100</f>
        <v>94.545454545454547</v>
      </c>
      <c r="I188" s="28" t="s">
        <v>52</v>
      </c>
      <c r="K188" s="4">
        <v>900000</v>
      </c>
      <c r="L188" s="12">
        <f t="shared" si="19"/>
        <v>-4600000</v>
      </c>
    </row>
    <row r="189" spans="1:12" ht="18.75" hidden="1" customHeight="1">
      <c r="A189" s="24" t="s">
        <v>45</v>
      </c>
      <c r="B189" s="42" t="s">
        <v>107</v>
      </c>
      <c r="C189" s="25">
        <v>35280000</v>
      </c>
      <c r="D189" s="25">
        <v>34750000</v>
      </c>
      <c r="E189" s="25"/>
      <c r="F189" s="27">
        <f t="shared" si="21"/>
        <v>34750000</v>
      </c>
      <c r="G189" s="27">
        <f t="shared" si="22"/>
        <v>530000</v>
      </c>
      <c r="H189" s="41">
        <f t="shared" si="23"/>
        <v>98.497732426303855</v>
      </c>
      <c r="I189" s="28" t="s">
        <v>52</v>
      </c>
      <c r="K189" s="2">
        <v>300000</v>
      </c>
      <c r="L189" s="12">
        <f t="shared" si="19"/>
        <v>-34980000</v>
      </c>
    </row>
    <row r="190" spans="1:12" ht="18.75" hidden="1" customHeight="1">
      <c r="A190" s="24"/>
      <c r="B190" s="42" t="s">
        <v>107</v>
      </c>
      <c r="C190" s="25">
        <v>34020000</v>
      </c>
      <c r="D190" s="25">
        <v>33600000</v>
      </c>
      <c r="E190" s="25"/>
      <c r="F190" s="27">
        <f t="shared" si="21"/>
        <v>33600000</v>
      </c>
      <c r="G190" s="27">
        <f t="shared" si="22"/>
        <v>420000</v>
      </c>
      <c r="H190" s="41">
        <f t="shared" si="23"/>
        <v>98.76543209876543</v>
      </c>
      <c r="I190" s="28" t="s">
        <v>52</v>
      </c>
      <c r="K190" s="2">
        <v>600000</v>
      </c>
      <c r="L190" s="12">
        <f t="shared" si="19"/>
        <v>-33420000</v>
      </c>
    </row>
    <row r="191" spans="1:12" ht="28.5" hidden="1" customHeight="1">
      <c r="A191" s="39" t="s">
        <v>69</v>
      </c>
      <c r="B191" s="43" t="s">
        <v>70</v>
      </c>
      <c r="C191" s="34">
        <f>SUM(C192:C193)</f>
        <v>1650000</v>
      </c>
      <c r="D191" s="34">
        <v>1650000</v>
      </c>
      <c r="E191" s="34">
        <f>SUM(E192:E193)</f>
        <v>0</v>
      </c>
      <c r="F191" s="36">
        <f>D191+E191</f>
        <v>1650000</v>
      </c>
      <c r="G191" s="36">
        <f>C191-F191</f>
        <v>0</v>
      </c>
      <c r="H191" s="37">
        <f t="shared" si="23"/>
        <v>100</v>
      </c>
      <c r="I191" s="38" t="s">
        <v>52</v>
      </c>
      <c r="K191" s="8">
        <v>2400000</v>
      </c>
      <c r="L191" s="12">
        <f t="shared" si="19"/>
        <v>750000</v>
      </c>
    </row>
    <row r="192" spans="1:12" ht="28.5" hidden="1" customHeight="1">
      <c r="A192" s="24" t="s">
        <v>45</v>
      </c>
      <c r="B192" s="42" t="s">
        <v>144</v>
      </c>
      <c r="C192" s="25">
        <v>300000</v>
      </c>
      <c r="D192" s="25">
        <v>300000</v>
      </c>
      <c r="E192" s="26"/>
      <c r="F192" s="27">
        <f t="shared" ref="F192:F193" si="24">D192+E192</f>
        <v>300000</v>
      </c>
      <c r="G192" s="27">
        <f t="shared" ref="G192:G193" si="25">C192-F192</f>
        <v>0</v>
      </c>
      <c r="H192" s="41">
        <f t="shared" si="23"/>
        <v>100</v>
      </c>
      <c r="I192" s="28" t="s">
        <v>52</v>
      </c>
      <c r="K192" s="4">
        <v>1000000</v>
      </c>
      <c r="L192" s="12">
        <f t="shared" si="19"/>
        <v>700000</v>
      </c>
    </row>
    <row r="193" spans="1:12" ht="28.5" hidden="1" customHeight="1">
      <c r="A193" s="24" t="s">
        <v>45</v>
      </c>
      <c r="B193" s="42" t="s">
        <v>145</v>
      </c>
      <c r="C193" s="25">
        <v>1350000</v>
      </c>
      <c r="D193" s="25">
        <v>1350000</v>
      </c>
      <c r="E193" s="26"/>
      <c r="F193" s="27">
        <f t="shared" si="24"/>
        <v>1350000</v>
      </c>
      <c r="G193" s="27">
        <f t="shared" si="25"/>
        <v>0</v>
      </c>
      <c r="H193" s="41">
        <f t="shared" si="23"/>
        <v>100</v>
      </c>
      <c r="I193" s="28" t="s">
        <v>52</v>
      </c>
      <c r="K193" s="2">
        <v>1000000</v>
      </c>
      <c r="L193" s="12">
        <f t="shared" si="19"/>
        <v>-350000</v>
      </c>
    </row>
    <row r="194" spans="1:12" ht="18.75" hidden="1" customHeight="1">
      <c r="A194" s="49" t="s">
        <v>146</v>
      </c>
      <c r="B194" s="186" t="s">
        <v>147</v>
      </c>
      <c r="C194" s="50"/>
      <c r="D194" s="50">
        <v>0</v>
      </c>
      <c r="E194" s="51"/>
      <c r="F194" s="36">
        <f t="shared" si="21"/>
        <v>0</v>
      </c>
      <c r="G194" s="36">
        <f t="shared" si="22"/>
        <v>0</v>
      </c>
      <c r="H194" s="37" t="e">
        <f t="shared" si="23"/>
        <v>#DIV/0!</v>
      </c>
      <c r="I194" s="38" t="s">
        <v>52</v>
      </c>
      <c r="K194" s="4">
        <f>SUM(K195:K196)</f>
        <v>350000</v>
      </c>
      <c r="L194" s="12">
        <f t="shared" si="19"/>
        <v>350000</v>
      </c>
    </row>
    <row r="195" spans="1:12" ht="18.75" hidden="1" customHeight="1">
      <c r="A195" s="39" t="s">
        <v>62</v>
      </c>
      <c r="B195" s="43" t="s">
        <v>63</v>
      </c>
      <c r="C195" s="34">
        <f>SUM(C196:C196)</f>
        <v>7200000</v>
      </c>
      <c r="D195" s="34">
        <v>7200000</v>
      </c>
      <c r="E195" s="34">
        <f>SUM(E196:E196)</f>
        <v>0</v>
      </c>
      <c r="F195" s="36">
        <f t="shared" si="21"/>
        <v>7200000</v>
      </c>
      <c r="G195" s="36">
        <f t="shared" si="22"/>
        <v>0</v>
      </c>
      <c r="H195" s="37">
        <f t="shared" si="23"/>
        <v>100</v>
      </c>
      <c r="I195" s="38" t="s">
        <v>52</v>
      </c>
      <c r="K195" s="2">
        <v>150000</v>
      </c>
      <c r="L195" s="12">
        <f t="shared" si="19"/>
        <v>-7050000</v>
      </c>
    </row>
    <row r="196" spans="1:12" ht="18.75" hidden="1" customHeight="1">
      <c r="A196" s="24" t="s">
        <v>45</v>
      </c>
      <c r="B196" s="42" t="s">
        <v>107</v>
      </c>
      <c r="C196" s="25">
        <v>7200000</v>
      </c>
      <c r="D196" s="25">
        <v>7200000</v>
      </c>
      <c r="E196" s="27"/>
      <c r="F196" s="27">
        <f t="shared" si="21"/>
        <v>7200000</v>
      </c>
      <c r="G196" s="27">
        <f t="shared" si="22"/>
        <v>0</v>
      </c>
      <c r="H196" s="41">
        <f t="shared" si="23"/>
        <v>100</v>
      </c>
      <c r="I196" s="28" t="s">
        <v>52</v>
      </c>
      <c r="K196" s="2">
        <v>200000</v>
      </c>
      <c r="L196" s="12">
        <f t="shared" si="19"/>
        <v>-7000000</v>
      </c>
    </row>
    <row r="197" spans="1:12" ht="28.5" hidden="1" customHeight="1">
      <c r="A197" s="39" t="s">
        <v>69</v>
      </c>
      <c r="B197" s="43" t="s">
        <v>70</v>
      </c>
      <c r="C197" s="34">
        <f>SUM(C198:C199)</f>
        <v>400000</v>
      </c>
      <c r="D197" s="34">
        <v>400000</v>
      </c>
      <c r="E197" s="27"/>
      <c r="F197" s="36">
        <f t="shared" si="21"/>
        <v>400000</v>
      </c>
      <c r="G197" s="36">
        <f t="shared" si="22"/>
        <v>0</v>
      </c>
      <c r="H197" s="37">
        <f t="shared" si="23"/>
        <v>100</v>
      </c>
      <c r="I197" s="38" t="s">
        <v>52</v>
      </c>
      <c r="K197" s="2">
        <v>7900000</v>
      </c>
      <c r="L197" s="12">
        <f t="shared" si="19"/>
        <v>7500000</v>
      </c>
    </row>
    <row r="198" spans="1:12" ht="18.75" hidden="1" customHeight="1">
      <c r="A198" s="24" t="s">
        <v>45</v>
      </c>
      <c r="B198" s="42" t="s">
        <v>149</v>
      </c>
      <c r="C198" s="25">
        <v>0</v>
      </c>
      <c r="D198" s="25">
        <v>0</v>
      </c>
      <c r="E198" s="26"/>
      <c r="F198" s="27">
        <f t="shared" si="21"/>
        <v>0</v>
      </c>
      <c r="G198" s="27">
        <f t="shared" si="22"/>
        <v>0</v>
      </c>
      <c r="H198" s="41" t="e">
        <f t="shared" si="23"/>
        <v>#DIV/0!</v>
      </c>
      <c r="I198" s="28" t="s">
        <v>52</v>
      </c>
      <c r="K198" s="4">
        <f>SUM(K199:K199)</f>
        <v>1000000</v>
      </c>
      <c r="L198" s="12">
        <f t="shared" si="19"/>
        <v>1000000</v>
      </c>
    </row>
    <row r="199" spans="1:12" ht="28.5" hidden="1" customHeight="1">
      <c r="A199" s="24" t="s">
        <v>45</v>
      </c>
      <c r="B199" s="42" t="s">
        <v>150</v>
      </c>
      <c r="C199" s="25">
        <v>400000</v>
      </c>
      <c r="D199" s="25">
        <v>400000</v>
      </c>
      <c r="E199" s="26">
        <v>0</v>
      </c>
      <c r="F199" s="27">
        <f t="shared" si="21"/>
        <v>400000</v>
      </c>
      <c r="G199" s="27">
        <f t="shared" si="22"/>
        <v>0</v>
      </c>
      <c r="H199" s="41">
        <f t="shared" si="23"/>
        <v>100</v>
      </c>
      <c r="I199" s="28" t="s">
        <v>52</v>
      </c>
      <c r="K199" s="2">
        <v>1000000</v>
      </c>
      <c r="L199" s="12">
        <f t="shared" si="19"/>
        <v>600000</v>
      </c>
    </row>
    <row r="200" spans="1:12" ht="25.5" hidden="1" customHeight="1">
      <c r="A200" s="49" t="s">
        <v>151</v>
      </c>
      <c r="B200" s="186" t="s">
        <v>246</v>
      </c>
      <c r="C200" s="50"/>
      <c r="D200" s="50">
        <v>0</v>
      </c>
      <c r="E200" s="51"/>
      <c r="F200" s="36">
        <f t="shared" si="21"/>
        <v>0</v>
      </c>
      <c r="G200" s="36">
        <f t="shared" si="22"/>
        <v>0</v>
      </c>
      <c r="H200" s="37" t="e">
        <f t="shared" si="23"/>
        <v>#DIV/0!</v>
      </c>
      <c r="I200" s="38" t="s">
        <v>52</v>
      </c>
      <c r="K200" s="4">
        <f>SUM(K201:K201)</f>
        <v>150000</v>
      </c>
      <c r="L200" s="12">
        <f t="shared" si="19"/>
        <v>150000</v>
      </c>
    </row>
    <row r="201" spans="1:12" ht="18.75" hidden="1" customHeight="1">
      <c r="A201" s="39" t="s">
        <v>62</v>
      </c>
      <c r="B201" s="43" t="s">
        <v>63</v>
      </c>
      <c r="C201" s="34">
        <f>SUM(C202)</f>
        <v>5600000</v>
      </c>
      <c r="D201" s="34">
        <v>5600000</v>
      </c>
      <c r="E201" s="53"/>
      <c r="F201" s="27">
        <f t="shared" si="21"/>
        <v>5600000</v>
      </c>
      <c r="G201" s="27">
        <f t="shared" si="22"/>
        <v>0</v>
      </c>
      <c r="H201" s="41">
        <f t="shared" si="23"/>
        <v>100</v>
      </c>
      <c r="I201" s="28" t="s">
        <v>52</v>
      </c>
      <c r="K201" s="2">
        <v>150000</v>
      </c>
      <c r="L201" s="12">
        <f t="shared" si="19"/>
        <v>-5450000</v>
      </c>
    </row>
    <row r="202" spans="1:12" ht="18.75" hidden="1" customHeight="1">
      <c r="A202" s="24" t="s">
        <v>45</v>
      </c>
      <c r="B202" s="42" t="s">
        <v>152</v>
      </c>
      <c r="C202" s="25">
        <v>5600000</v>
      </c>
      <c r="D202" s="25">
        <v>5600000</v>
      </c>
      <c r="E202" s="26"/>
      <c r="F202" s="27">
        <f t="shared" si="21"/>
        <v>5600000</v>
      </c>
      <c r="G202" s="27">
        <f t="shared" si="22"/>
        <v>0</v>
      </c>
      <c r="H202" s="41">
        <f t="shared" si="23"/>
        <v>100</v>
      </c>
      <c r="I202" s="28" t="s">
        <v>52</v>
      </c>
      <c r="K202" s="9">
        <f>K204+K207+K210+K214+K217+K219+K223+K230+K233+K235+K237+K245+K248+K251+K254+K257+K259+K261+K265+K268+K270+K272+K277+K280+K282+K285+K292+K294+K299+K308+K312+K317+K319+K322+K324</f>
        <v>800462270</v>
      </c>
      <c r="L202" s="12">
        <f t="shared" si="19"/>
        <v>794862270</v>
      </c>
    </row>
    <row r="203" spans="1:12" ht="18.75" hidden="1" customHeight="1">
      <c r="A203" s="39" t="s">
        <v>69</v>
      </c>
      <c r="B203" s="43" t="s">
        <v>70</v>
      </c>
      <c r="C203" s="34">
        <f>SUM(C204:C205)</f>
        <v>900000</v>
      </c>
      <c r="D203" s="34">
        <v>900000</v>
      </c>
      <c r="E203" s="53"/>
      <c r="F203" s="27">
        <f t="shared" si="21"/>
        <v>900000</v>
      </c>
      <c r="G203" s="27">
        <f t="shared" si="22"/>
        <v>0</v>
      </c>
      <c r="H203" s="41">
        <f t="shared" si="23"/>
        <v>100</v>
      </c>
      <c r="I203" s="28" t="s">
        <v>52</v>
      </c>
      <c r="K203" s="8">
        <v>100380000</v>
      </c>
      <c r="L203" s="12">
        <f t="shared" si="19"/>
        <v>99480000</v>
      </c>
    </row>
    <row r="204" spans="1:12" ht="18.75" hidden="1" customHeight="1">
      <c r="A204" s="24" t="s">
        <v>45</v>
      </c>
      <c r="B204" s="42" t="s">
        <v>153</v>
      </c>
      <c r="C204" s="25">
        <v>300000</v>
      </c>
      <c r="D204" s="25">
        <v>300000</v>
      </c>
      <c r="E204" s="26"/>
      <c r="F204" s="27">
        <f t="shared" si="21"/>
        <v>300000</v>
      </c>
      <c r="G204" s="27">
        <f t="shared" si="22"/>
        <v>0</v>
      </c>
      <c r="H204" s="41">
        <f t="shared" si="23"/>
        <v>100</v>
      </c>
      <c r="I204" s="28" t="s">
        <v>52</v>
      </c>
      <c r="K204" s="4">
        <f>SUM(K205:K206)</f>
        <v>4100000</v>
      </c>
      <c r="L204" s="12">
        <f t="shared" si="19"/>
        <v>3800000</v>
      </c>
    </row>
    <row r="205" spans="1:12" ht="28.5" hidden="1" customHeight="1">
      <c r="A205" s="24" t="s">
        <v>45</v>
      </c>
      <c r="B205" s="42" t="s">
        <v>154</v>
      </c>
      <c r="C205" s="25">
        <v>600000</v>
      </c>
      <c r="D205" s="25">
        <v>600000</v>
      </c>
      <c r="E205" s="26"/>
      <c r="F205" s="27">
        <f t="shared" si="21"/>
        <v>600000</v>
      </c>
      <c r="G205" s="27">
        <f t="shared" si="22"/>
        <v>0</v>
      </c>
      <c r="H205" s="41">
        <f t="shared" si="23"/>
        <v>100</v>
      </c>
      <c r="I205" s="28" t="s">
        <v>52</v>
      </c>
      <c r="K205" s="2">
        <v>2160000</v>
      </c>
      <c r="L205" s="12">
        <f t="shared" si="19"/>
        <v>1560000</v>
      </c>
    </row>
    <row r="206" spans="1:12" ht="28.5" hidden="1" customHeight="1">
      <c r="A206" s="49" t="s">
        <v>155</v>
      </c>
      <c r="B206" s="186" t="s">
        <v>156</v>
      </c>
      <c r="C206" s="50"/>
      <c r="D206" s="50">
        <v>0</v>
      </c>
      <c r="E206" s="51"/>
      <c r="F206" s="36">
        <f t="shared" si="21"/>
        <v>0</v>
      </c>
      <c r="G206" s="36">
        <f t="shared" si="22"/>
        <v>0</v>
      </c>
      <c r="H206" s="37" t="e">
        <f t="shared" si="23"/>
        <v>#DIV/0!</v>
      </c>
      <c r="I206" s="38" t="s">
        <v>52</v>
      </c>
      <c r="K206" s="2">
        <v>1940000</v>
      </c>
      <c r="L206" s="12">
        <f t="shared" si="19"/>
        <v>1940000</v>
      </c>
    </row>
    <row r="207" spans="1:12" ht="18.75" hidden="1" customHeight="1">
      <c r="A207" s="39" t="s">
        <v>62</v>
      </c>
      <c r="B207" s="43" t="s">
        <v>63</v>
      </c>
      <c r="C207" s="34">
        <f>SUM(C208)</f>
        <v>1000000</v>
      </c>
      <c r="D207" s="34">
        <v>1000000</v>
      </c>
      <c r="E207" s="53"/>
      <c r="F207" s="36">
        <f t="shared" si="21"/>
        <v>1000000</v>
      </c>
      <c r="G207" s="36">
        <f t="shared" si="22"/>
        <v>0</v>
      </c>
      <c r="H207" s="37">
        <f t="shared" si="23"/>
        <v>100</v>
      </c>
      <c r="I207" s="38" t="s">
        <v>52</v>
      </c>
      <c r="K207" s="4">
        <f>SUM(K208:K209)</f>
        <v>21000000</v>
      </c>
      <c r="L207" s="12">
        <f t="shared" si="19"/>
        <v>20000000</v>
      </c>
    </row>
    <row r="208" spans="1:12" ht="28.5" hidden="1" customHeight="1">
      <c r="A208" s="24" t="s">
        <v>45</v>
      </c>
      <c r="B208" s="42" t="s">
        <v>148</v>
      </c>
      <c r="C208" s="25">
        <v>1000000</v>
      </c>
      <c r="D208" s="25">
        <v>1000000</v>
      </c>
      <c r="E208" s="26"/>
      <c r="F208" s="27">
        <f t="shared" si="21"/>
        <v>1000000</v>
      </c>
      <c r="G208" s="27">
        <f t="shared" si="22"/>
        <v>0</v>
      </c>
      <c r="H208" s="41">
        <f t="shared" si="23"/>
        <v>100</v>
      </c>
      <c r="I208" s="28" t="s">
        <v>52</v>
      </c>
      <c r="K208" s="2">
        <v>1500000</v>
      </c>
      <c r="L208" s="12">
        <f t="shared" ref="L208:L271" si="26">K208-C208</f>
        <v>500000</v>
      </c>
    </row>
    <row r="209" spans="1:12" ht="18.75" hidden="1" customHeight="1">
      <c r="A209" s="39" t="s">
        <v>69</v>
      </c>
      <c r="B209" s="43" t="s">
        <v>70</v>
      </c>
      <c r="C209" s="34">
        <f>SUM(C210)</f>
        <v>100000</v>
      </c>
      <c r="D209" s="34">
        <v>100000</v>
      </c>
      <c r="E209" s="53"/>
      <c r="F209" s="36">
        <f t="shared" si="21"/>
        <v>100000</v>
      </c>
      <c r="G209" s="36">
        <f t="shared" si="22"/>
        <v>0</v>
      </c>
      <c r="H209" s="37">
        <f t="shared" si="23"/>
        <v>100</v>
      </c>
      <c r="I209" s="38" t="s">
        <v>52</v>
      </c>
      <c r="K209" s="2">
        <v>19500000</v>
      </c>
      <c r="L209" s="12">
        <f t="shared" si="26"/>
        <v>19400000</v>
      </c>
    </row>
    <row r="210" spans="1:12" ht="18.75" hidden="1" customHeight="1">
      <c r="A210" s="24" t="s">
        <v>45</v>
      </c>
      <c r="B210" s="42" t="s">
        <v>150</v>
      </c>
      <c r="C210" s="25">
        <v>100000</v>
      </c>
      <c r="D210" s="25">
        <v>100000</v>
      </c>
      <c r="E210" s="26"/>
      <c r="F210" s="27">
        <f t="shared" si="21"/>
        <v>100000</v>
      </c>
      <c r="G210" s="27">
        <f t="shared" si="22"/>
        <v>0</v>
      </c>
      <c r="H210" s="41">
        <f t="shared" si="23"/>
        <v>100</v>
      </c>
      <c r="I210" s="28" t="s">
        <v>52</v>
      </c>
      <c r="K210" s="4">
        <f>SUM(K211:K213)</f>
        <v>7500000</v>
      </c>
      <c r="L210" s="12">
        <f t="shared" si="26"/>
        <v>7400000</v>
      </c>
    </row>
    <row r="211" spans="1:12" ht="18.75" hidden="1" customHeight="1">
      <c r="A211" s="24" t="s">
        <v>157</v>
      </c>
      <c r="B211" s="42" t="s">
        <v>253</v>
      </c>
      <c r="C211" s="25"/>
      <c r="D211" s="25">
        <v>0</v>
      </c>
      <c r="E211" s="26"/>
      <c r="F211" s="27">
        <f t="shared" si="21"/>
        <v>0</v>
      </c>
      <c r="G211" s="27">
        <f t="shared" si="22"/>
        <v>0</v>
      </c>
      <c r="H211" s="41" t="e">
        <f t="shared" si="23"/>
        <v>#DIV/0!</v>
      </c>
      <c r="I211" s="28" t="s">
        <v>52</v>
      </c>
      <c r="K211" s="2">
        <v>800000</v>
      </c>
      <c r="L211" s="12">
        <f t="shared" si="26"/>
        <v>800000</v>
      </c>
    </row>
    <row r="212" spans="1:12" ht="28.5" hidden="1" customHeight="1">
      <c r="A212" s="39" t="s">
        <v>62</v>
      </c>
      <c r="B212" s="43" t="s">
        <v>63</v>
      </c>
      <c r="C212" s="34">
        <f>SUM(C213)</f>
        <v>1000000</v>
      </c>
      <c r="D212" s="34">
        <v>1000000</v>
      </c>
      <c r="E212" s="53"/>
      <c r="F212" s="36">
        <f t="shared" si="21"/>
        <v>1000000</v>
      </c>
      <c r="G212" s="36">
        <f t="shared" si="22"/>
        <v>0</v>
      </c>
      <c r="H212" s="37">
        <f t="shared" si="23"/>
        <v>100</v>
      </c>
      <c r="I212" s="38" t="s">
        <v>52</v>
      </c>
      <c r="K212" s="2">
        <v>300000</v>
      </c>
      <c r="L212" s="12">
        <f t="shared" si="26"/>
        <v>-700000</v>
      </c>
    </row>
    <row r="213" spans="1:12" ht="28.5" hidden="1" customHeight="1">
      <c r="A213" s="24" t="s">
        <v>45</v>
      </c>
      <c r="B213" s="42" t="s">
        <v>107</v>
      </c>
      <c r="C213" s="25">
        <v>1000000</v>
      </c>
      <c r="D213" s="25">
        <v>1000000</v>
      </c>
      <c r="E213" s="26"/>
      <c r="F213" s="27">
        <f t="shared" si="21"/>
        <v>1000000</v>
      </c>
      <c r="G213" s="176">
        <f t="shared" si="22"/>
        <v>0</v>
      </c>
      <c r="H213" s="41">
        <f t="shared" si="23"/>
        <v>100</v>
      </c>
      <c r="I213" s="28" t="s">
        <v>52</v>
      </c>
      <c r="K213" s="2">
        <v>6400000</v>
      </c>
      <c r="L213" s="12">
        <f t="shared" si="26"/>
        <v>5400000</v>
      </c>
    </row>
    <row r="214" spans="1:12" ht="28.5" hidden="1" customHeight="1">
      <c r="A214" s="39" t="s">
        <v>69</v>
      </c>
      <c r="B214" s="43" t="s">
        <v>70</v>
      </c>
      <c r="C214" s="34">
        <f>SUM(C215)</f>
        <v>100000</v>
      </c>
      <c r="D214" s="34">
        <v>100000</v>
      </c>
      <c r="E214" s="53"/>
      <c r="F214" s="27">
        <f t="shared" si="21"/>
        <v>100000</v>
      </c>
      <c r="G214" s="27">
        <f t="shared" si="22"/>
        <v>0</v>
      </c>
      <c r="H214" s="41">
        <f t="shared" si="23"/>
        <v>100</v>
      </c>
      <c r="I214" s="28" t="s">
        <v>52</v>
      </c>
      <c r="K214" s="6">
        <f>SUM(K215)</f>
        <v>24000000</v>
      </c>
      <c r="L214" s="12">
        <f t="shared" si="26"/>
        <v>23900000</v>
      </c>
    </row>
    <row r="215" spans="1:12" ht="21" hidden="1" customHeight="1">
      <c r="A215" s="24" t="s">
        <v>45</v>
      </c>
      <c r="B215" s="42" t="s">
        <v>150</v>
      </c>
      <c r="C215" s="25">
        <v>100000</v>
      </c>
      <c r="D215" s="25">
        <v>100000</v>
      </c>
      <c r="E215" s="26"/>
      <c r="F215" s="27">
        <f t="shared" si="21"/>
        <v>100000</v>
      </c>
      <c r="G215" s="27">
        <f t="shared" si="22"/>
        <v>0</v>
      </c>
      <c r="H215" s="41">
        <f t="shared" si="23"/>
        <v>100</v>
      </c>
      <c r="I215" s="28" t="s">
        <v>52</v>
      </c>
      <c r="K215" s="2">
        <v>24000000</v>
      </c>
      <c r="L215" s="12">
        <f t="shared" si="26"/>
        <v>23900000</v>
      </c>
    </row>
    <row r="216" spans="1:12" ht="28.5" customHeight="1">
      <c r="A216" s="54" t="s">
        <v>158</v>
      </c>
      <c r="B216" s="55" t="s">
        <v>159</v>
      </c>
      <c r="C216" s="56"/>
      <c r="D216" s="56">
        <v>0</v>
      </c>
      <c r="E216" s="57"/>
      <c r="F216" s="57">
        <f t="shared" si="21"/>
        <v>0</v>
      </c>
      <c r="G216" s="57">
        <f t="shared" si="22"/>
        <v>0</v>
      </c>
      <c r="H216" s="58" t="e">
        <f t="shared" si="23"/>
        <v>#DIV/0!</v>
      </c>
      <c r="I216" s="54" t="s">
        <v>52</v>
      </c>
      <c r="K216" s="4">
        <f>K217+K219+K223+K230</f>
        <v>158025000</v>
      </c>
      <c r="L216" s="12">
        <f t="shared" si="26"/>
        <v>158025000</v>
      </c>
    </row>
    <row r="217" spans="1:12" ht="28.5" hidden="1" customHeight="1">
      <c r="A217" s="49" t="s">
        <v>103</v>
      </c>
      <c r="B217" s="186" t="s">
        <v>104</v>
      </c>
      <c r="C217" s="50"/>
      <c r="D217" s="50">
        <v>0</v>
      </c>
      <c r="E217" s="51"/>
      <c r="F217" s="36">
        <f t="shared" si="21"/>
        <v>0</v>
      </c>
      <c r="G217" s="36">
        <f t="shared" si="22"/>
        <v>0</v>
      </c>
      <c r="H217" s="37" t="e">
        <f t="shared" si="23"/>
        <v>#DIV/0!</v>
      </c>
      <c r="I217" s="38" t="s">
        <v>52</v>
      </c>
      <c r="K217" s="4">
        <f>SUM(K218:K218)</f>
        <v>1500000</v>
      </c>
      <c r="L217" s="12">
        <f t="shared" si="26"/>
        <v>1500000</v>
      </c>
    </row>
    <row r="218" spans="1:12" ht="28.5" hidden="1" customHeight="1">
      <c r="A218" s="39" t="s">
        <v>55</v>
      </c>
      <c r="B218" s="43" t="s">
        <v>56</v>
      </c>
      <c r="C218" s="34">
        <f>SUM(C219:C220)</f>
        <v>4100000</v>
      </c>
      <c r="D218" s="34">
        <v>4100000</v>
      </c>
      <c r="E218" s="34">
        <f>SUM(E219:E220)</f>
        <v>0</v>
      </c>
      <c r="F218" s="36">
        <f t="shared" si="21"/>
        <v>4100000</v>
      </c>
      <c r="G218" s="36">
        <f t="shared" si="22"/>
        <v>0</v>
      </c>
      <c r="H218" s="37">
        <f t="shared" si="23"/>
        <v>100</v>
      </c>
      <c r="I218" s="38" t="s">
        <v>52</v>
      </c>
      <c r="K218" s="2">
        <v>1500000</v>
      </c>
      <c r="L218" s="12">
        <f t="shared" si="26"/>
        <v>-2600000</v>
      </c>
    </row>
    <row r="219" spans="1:12" ht="28.5" hidden="1" customHeight="1">
      <c r="A219" s="24" t="s">
        <v>45</v>
      </c>
      <c r="B219" s="42" t="s">
        <v>160</v>
      </c>
      <c r="C219" s="25">
        <v>2160000</v>
      </c>
      <c r="D219" s="25">
        <v>2160000</v>
      </c>
      <c r="E219" s="27"/>
      <c r="F219" s="27">
        <f t="shared" si="21"/>
        <v>2160000</v>
      </c>
      <c r="G219" s="27">
        <f t="shared" si="22"/>
        <v>0</v>
      </c>
      <c r="H219" s="41">
        <f t="shared" si="23"/>
        <v>100</v>
      </c>
      <c r="I219" s="28" t="s">
        <v>52</v>
      </c>
      <c r="K219" s="4">
        <f>SUM(K220:K222)</f>
        <v>22625000</v>
      </c>
      <c r="L219" s="12">
        <f t="shared" si="26"/>
        <v>20465000</v>
      </c>
    </row>
    <row r="220" spans="1:12" ht="28.5" hidden="1" customHeight="1">
      <c r="A220" s="24" t="s">
        <v>45</v>
      </c>
      <c r="B220" s="42" t="s">
        <v>161</v>
      </c>
      <c r="C220" s="25">
        <v>1940000</v>
      </c>
      <c r="D220" s="25">
        <v>1940000</v>
      </c>
      <c r="E220" s="27"/>
      <c r="F220" s="27">
        <f t="shared" si="21"/>
        <v>1940000</v>
      </c>
      <c r="G220" s="27">
        <f t="shared" si="22"/>
        <v>0</v>
      </c>
      <c r="H220" s="41">
        <f t="shared" si="23"/>
        <v>100</v>
      </c>
      <c r="I220" s="28" t="s">
        <v>52</v>
      </c>
      <c r="K220" s="2">
        <v>2000000</v>
      </c>
      <c r="L220" s="12">
        <f t="shared" si="26"/>
        <v>60000</v>
      </c>
    </row>
    <row r="221" spans="1:12" ht="28.5" hidden="1" customHeight="1">
      <c r="A221" s="39" t="s">
        <v>62</v>
      </c>
      <c r="B221" s="43" t="s">
        <v>63</v>
      </c>
      <c r="C221" s="34">
        <f>SUM(C222:C223)</f>
        <v>21500000</v>
      </c>
      <c r="D221" s="34">
        <v>21500000</v>
      </c>
      <c r="E221" s="34">
        <f>SUM(E222:E223)</f>
        <v>0</v>
      </c>
      <c r="F221" s="36">
        <f t="shared" si="21"/>
        <v>21500000</v>
      </c>
      <c r="G221" s="36">
        <f t="shared" si="22"/>
        <v>0</v>
      </c>
      <c r="H221" s="37">
        <f t="shared" si="23"/>
        <v>100</v>
      </c>
      <c r="I221" s="38" t="s">
        <v>52</v>
      </c>
      <c r="K221" s="2">
        <v>12375000</v>
      </c>
      <c r="L221" s="12">
        <f t="shared" si="26"/>
        <v>-9125000</v>
      </c>
    </row>
    <row r="222" spans="1:12" ht="18.75" hidden="1" customHeight="1">
      <c r="A222" s="24" t="s">
        <v>45</v>
      </c>
      <c r="B222" s="42" t="s">
        <v>162</v>
      </c>
      <c r="C222" s="25">
        <v>2000000</v>
      </c>
      <c r="D222" s="25">
        <v>2000000</v>
      </c>
      <c r="E222" s="27"/>
      <c r="F222" s="27">
        <f t="shared" si="21"/>
        <v>2000000</v>
      </c>
      <c r="G222" s="27">
        <f t="shared" si="22"/>
        <v>0</v>
      </c>
      <c r="H222" s="41">
        <f t="shared" si="23"/>
        <v>100</v>
      </c>
      <c r="I222" s="28" t="s">
        <v>52</v>
      </c>
      <c r="K222" s="2">
        <v>8250000</v>
      </c>
      <c r="L222" s="12">
        <f t="shared" si="26"/>
        <v>6250000</v>
      </c>
    </row>
    <row r="223" spans="1:12" ht="18.75" hidden="1" customHeight="1">
      <c r="A223" s="24"/>
      <c r="B223" s="42" t="s">
        <v>275</v>
      </c>
      <c r="C223" s="25">
        <v>19500000</v>
      </c>
      <c r="D223" s="25">
        <v>19500000</v>
      </c>
      <c r="E223" s="27">
        <v>0</v>
      </c>
      <c r="F223" s="27">
        <f t="shared" si="21"/>
        <v>19500000</v>
      </c>
      <c r="G223" s="27">
        <f t="shared" si="22"/>
        <v>0</v>
      </c>
      <c r="H223" s="41">
        <f t="shared" si="23"/>
        <v>100</v>
      </c>
      <c r="I223" s="28" t="s">
        <v>52</v>
      </c>
      <c r="K223" s="4">
        <f>SUM(K224:K229)</f>
        <v>21700000</v>
      </c>
      <c r="L223" s="12">
        <f t="shared" si="26"/>
        <v>2200000</v>
      </c>
    </row>
    <row r="224" spans="1:12" ht="38.25" hidden="1" customHeight="1">
      <c r="A224" s="39" t="s">
        <v>69</v>
      </c>
      <c r="B224" s="43" t="s">
        <v>70</v>
      </c>
      <c r="C224" s="34">
        <f>SUM(C225:C227)</f>
        <v>12020000</v>
      </c>
      <c r="D224" s="34">
        <v>7500000</v>
      </c>
      <c r="E224" s="27"/>
      <c r="F224" s="36">
        <f t="shared" si="21"/>
        <v>7500000</v>
      </c>
      <c r="G224" s="36">
        <f t="shared" si="22"/>
        <v>4520000</v>
      </c>
      <c r="H224" s="37">
        <f t="shared" si="23"/>
        <v>62.396006655574041</v>
      </c>
      <c r="I224" s="38" t="s">
        <v>52</v>
      </c>
      <c r="K224" s="2">
        <v>2100000</v>
      </c>
      <c r="L224" s="12">
        <f t="shared" si="26"/>
        <v>-9920000</v>
      </c>
    </row>
    <row r="225" spans="1:12" ht="39" hidden="1" customHeight="1">
      <c r="A225" s="24" t="s">
        <v>45</v>
      </c>
      <c r="B225" s="42" t="s">
        <v>163</v>
      </c>
      <c r="C225" s="25">
        <v>800000</v>
      </c>
      <c r="D225" s="25">
        <v>800000</v>
      </c>
      <c r="E225" s="27"/>
      <c r="F225" s="27">
        <f t="shared" si="21"/>
        <v>800000</v>
      </c>
      <c r="G225" s="27">
        <f t="shared" si="22"/>
        <v>0</v>
      </c>
      <c r="H225" s="41">
        <f t="shared" si="23"/>
        <v>100</v>
      </c>
      <c r="I225" s="28" t="s">
        <v>52</v>
      </c>
      <c r="K225" s="2">
        <v>400000</v>
      </c>
      <c r="L225" s="12">
        <f t="shared" si="26"/>
        <v>-400000</v>
      </c>
    </row>
    <row r="226" spans="1:12" ht="36" hidden="1" customHeight="1">
      <c r="A226" s="24" t="s">
        <v>45</v>
      </c>
      <c r="B226" s="42" t="s">
        <v>164</v>
      </c>
      <c r="C226" s="25">
        <v>300000</v>
      </c>
      <c r="D226" s="25">
        <v>300000</v>
      </c>
      <c r="E226" s="26"/>
      <c r="F226" s="27">
        <f t="shared" si="21"/>
        <v>300000</v>
      </c>
      <c r="G226" s="27">
        <f t="shared" si="22"/>
        <v>0</v>
      </c>
      <c r="H226" s="41">
        <f t="shared" si="23"/>
        <v>100</v>
      </c>
      <c r="I226" s="28" t="s">
        <v>52</v>
      </c>
      <c r="K226" s="2">
        <v>7200000</v>
      </c>
      <c r="L226" s="12">
        <f t="shared" si="26"/>
        <v>6900000</v>
      </c>
    </row>
    <row r="227" spans="1:12" ht="41.25" hidden="1" customHeight="1">
      <c r="A227" s="24" t="s">
        <v>45</v>
      </c>
      <c r="B227" s="42" t="s">
        <v>165</v>
      </c>
      <c r="C227" s="25">
        <v>10920000</v>
      </c>
      <c r="D227" s="25">
        <v>10900000</v>
      </c>
      <c r="E227" s="26"/>
      <c r="F227" s="27">
        <f t="shared" si="21"/>
        <v>10900000</v>
      </c>
      <c r="G227" s="27">
        <f t="shared" si="22"/>
        <v>20000</v>
      </c>
      <c r="H227" s="41">
        <f t="shared" si="23"/>
        <v>99.81684981684981</v>
      </c>
      <c r="I227" s="28" t="s">
        <v>52</v>
      </c>
      <c r="K227" s="2">
        <v>1100000</v>
      </c>
      <c r="L227" s="12">
        <f t="shared" si="26"/>
        <v>-9820000</v>
      </c>
    </row>
    <row r="228" spans="1:12" ht="35.25" hidden="1" customHeight="1">
      <c r="A228" s="39" t="s">
        <v>80</v>
      </c>
      <c r="B228" s="43" t="s">
        <v>81</v>
      </c>
      <c r="C228" s="34">
        <f>SUM(C229)</f>
        <v>24000000</v>
      </c>
      <c r="D228" s="34">
        <v>24000000</v>
      </c>
      <c r="E228" s="53"/>
      <c r="F228" s="36">
        <f t="shared" si="21"/>
        <v>24000000</v>
      </c>
      <c r="G228" s="36">
        <f t="shared" si="22"/>
        <v>0</v>
      </c>
      <c r="H228" s="37">
        <f t="shared" si="23"/>
        <v>100</v>
      </c>
      <c r="I228" s="38" t="s">
        <v>52</v>
      </c>
      <c r="K228" s="2">
        <v>400000</v>
      </c>
      <c r="L228" s="12">
        <f t="shared" si="26"/>
        <v>-23600000</v>
      </c>
    </row>
    <row r="229" spans="1:12" ht="44.25" hidden="1" customHeight="1">
      <c r="A229" s="24" t="s">
        <v>45</v>
      </c>
      <c r="B229" s="42" t="s">
        <v>166</v>
      </c>
      <c r="C229" s="25">
        <v>24000000</v>
      </c>
      <c r="D229" s="40">
        <v>24000000</v>
      </c>
      <c r="E229" s="26"/>
      <c r="F229" s="27">
        <f t="shared" si="21"/>
        <v>24000000</v>
      </c>
      <c r="G229" s="27">
        <f t="shared" si="22"/>
        <v>0</v>
      </c>
      <c r="H229" s="41">
        <f t="shared" si="23"/>
        <v>100</v>
      </c>
      <c r="I229" s="28" t="s">
        <v>52</v>
      </c>
      <c r="K229" s="2">
        <v>10500000</v>
      </c>
      <c r="L229" s="12">
        <f t="shared" si="26"/>
        <v>-13500000</v>
      </c>
    </row>
    <row r="230" spans="1:12" ht="18.75" hidden="1" customHeight="1">
      <c r="A230" s="39" t="s">
        <v>110</v>
      </c>
      <c r="B230" s="43" t="s">
        <v>167</v>
      </c>
      <c r="C230" s="34"/>
      <c r="D230" s="34">
        <v>0</v>
      </c>
      <c r="E230" s="53"/>
      <c r="F230" s="27">
        <f t="shared" si="21"/>
        <v>0</v>
      </c>
      <c r="G230" s="27">
        <f t="shared" si="22"/>
        <v>0</v>
      </c>
      <c r="H230" s="41" t="e">
        <f t="shared" si="23"/>
        <v>#DIV/0!</v>
      </c>
      <c r="I230" s="28" t="s">
        <v>52</v>
      </c>
      <c r="K230" s="4">
        <f>SUM(K231)</f>
        <v>112200000</v>
      </c>
      <c r="L230" s="12">
        <f t="shared" si="26"/>
        <v>112200000</v>
      </c>
    </row>
    <row r="231" spans="1:12" ht="18.75" hidden="1" customHeight="1">
      <c r="A231" s="39" t="s">
        <v>55</v>
      </c>
      <c r="B231" s="43" t="s">
        <v>56</v>
      </c>
      <c r="C231" s="34">
        <f>SUM(C232)</f>
        <v>1500000</v>
      </c>
      <c r="D231" s="34">
        <v>1500000</v>
      </c>
      <c r="E231" s="34">
        <f>SUM(E232:E232)</f>
        <v>0</v>
      </c>
      <c r="F231" s="36">
        <f t="shared" si="21"/>
        <v>1500000</v>
      </c>
      <c r="G231" s="36">
        <f t="shared" si="22"/>
        <v>0</v>
      </c>
      <c r="H231" s="37">
        <f t="shared" si="23"/>
        <v>100</v>
      </c>
      <c r="I231" s="38" t="s">
        <v>52</v>
      </c>
      <c r="K231" s="2">
        <v>112200000</v>
      </c>
      <c r="L231" s="12">
        <f t="shared" si="26"/>
        <v>110700000</v>
      </c>
    </row>
    <row r="232" spans="1:12" ht="18.75" hidden="1" customHeight="1">
      <c r="A232" s="24" t="s">
        <v>45</v>
      </c>
      <c r="B232" s="42" t="s">
        <v>168</v>
      </c>
      <c r="C232" s="25">
        <v>1500000</v>
      </c>
      <c r="D232" s="25">
        <v>1500000</v>
      </c>
      <c r="E232" s="27">
        <v>0</v>
      </c>
      <c r="F232" s="27">
        <f t="shared" si="21"/>
        <v>1500000</v>
      </c>
      <c r="G232" s="27">
        <f t="shared" si="22"/>
        <v>0</v>
      </c>
      <c r="H232" s="41">
        <f t="shared" si="23"/>
        <v>100</v>
      </c>
      <c r="I232" s="28" t="s">
        <v>52</v>
      </c>
      <c r="K232" s="8">
        <v>75830000</v>
      </c>
      <c r="L232" s="12">
        <f t="shared" si="26"/>
        <v>74330000</v>
      </c>
    </row>
    <row r="233" spans="1:12" ht="18.75" hidden="1" customHeight="1">
      <c r="A233" s="39" t="s">
        <v>62</v>
      </c>
      <c r="B233" s="43" t="s">
        <v>63</v>
      </c>
      <c r="C233" s="34">
        <f>SUM(C234)</f>
        <v>2000000</v>
      </c>
      <c r="D233" s="34">
        <v>2000000</v>
      </c>
      <c r="E233" s="27"/>
      <c r="F233" s="36">
        <f t="shared" si="21"/>
        <v>2000000</v>
      </c>
      <c r="G233" s="36">
        <f t="shared" si="22"/>
        <v>0</v>
      </c>
      <c r="H233" s="37">
        <f t="shared" si="23"/>
        <v>100</v>
      </c>
      <c r="I233" s="38" t="s">
        <v>52</v>
      </c>
      <c r="K233" s="4">
        <f>SUM(K234:K234)</f>
        <v>1500000</v>
      </c>
      <c r="L233" s="12">
        <f t="shared" si="26"/>
        <v>-500000</v>
      </c>
    </row>
    <row r="234" spans="1:12" ht="28.5" hidden="1" customHeight="1">
      <c r="A234" s="24" t="s">
        <v>45</v>
      </c>
      <c r="B234" s="42" t="s">
        <v>169</v>
      </c>
      <c r="C234" s="25">
        <v>2000000</v>
      </c>
      <c r="D234" s="25">
        <v>2000000</v>
      </c>
      <c r="E234" s="26"/>
      <c r="F234" s="27">
        <f t="shared" si="21"/>
        <v>2000000</v>
      </c>
      <c r="G234" s="27">
        <f t="shared" si="22"/>
        <v>0</v>
      </c>
      <c r="H234" s="41">
        <f t="shared" si="23"/>
        <v>100</v>
      </c>
      <c r="I234" s="28" t="s">
        <v>52</v>
      </c>
      <c r="K234" s="2">
        <v>1500000</v>
      </c>
      <c r="L234" s="12">
        <f t="shared" si="26"/>
        <v>-500000</v>
      </c>
    </row>
    <row r="235" spans="1:12" ht="18.75" hidden="1" customHeight="1">
      <c r="A235" s="39" t="s">
        <v>69</v>
      </c>
      <c r="B235" s="43" t="s">
        <v>70</v>
      </c>
      <c r="C235" s="34">
        <f>SUM(C236:C241)</f>
        <v>15700000</v>
      </c>
      <c r="D235" s="34">
        <v>13775000</v>
      </c>
      <c r="E235" s="34">
        <f>SUM(E236:E241)</f>
        <v>0</v>
      </c>
      <c r="F235" s="36">
        <f t="shared" si="21"/>
        <v>13775000</v>
      </c>
      <c r="G235" s="36">
        <f t="shared" si="22"/>
        <v>1925000</v>
      </c>
      <c r="H235" s="37">
        <f t="shared" si="23"/>
        <v>87.738853503184714</v>
      </c>
      <c r="I235" s="38" t="s">
        <v>52</v>
      </c>
      <c r="K235" s="4">
        <f>SUM(K236:K236)</f>
        <v>21700000</v>
      </c>
      <c r="L235" s="12">
        <f t="shared" si="26"/>
        <v>6000000</v>
      </c>
    </row>
    <row r="236" spans="1:12" ht="18.75" hidden="1" customHeight="1">
      <c r="A236" s="24" t="s">
        <v>45</v>
      </c>
      <c r="B236" s="42" t="s">
        <v>171</v>
      </c>
      <c r="C236" s="25">
        <v>2100000</v>
      </c>
      <c r="D236" s="25">
        <v>2100000</v>
      </c>
      <c r="E236" s="26"/>
      <c r="F236" s="27">
        <f t="shared" si="21"/>
        <v>2100000</v>
      </c>
      <c r="G236" s="27">
        <f t="shared" si="22"/>
        <v>0</v>
      </c>
      <c r="H236" s="41">
        <f t="shared" si="23"/>
        <v>100</v>
      </c>
      <c r="I236" s="28" t="s">
        <v>52</v>
      </c>
      <c r="K236" s="2">
        <v>21700000</v>
      </c>
      <c r="L236" s="12">
        <f t="shared" si="26"/>
        <v>19600000</v>
      </c>
    </row>
    <row r="237" spans="1:12" ht="18.75" hidden="1" customHeight="1">
      <c r="A237" s="24" t="s">
        <v>45</v>
      </c>
      <c r="B237" s="42" t="s">
        <v>172</v>
      </c>
      <c r="C237" s="25">
        <v>400000</v>
      </c>
      <c r="D237" s="25">
        <v>300000</v>
      </c>
      <c r="E237" s="26"/>
      <c r="F237" s="27">
        <f t="shared" si="21"/>
        <v>300000</v>
      </c>
      <c r="G237" s="27">
        <f t="shared" si="22"/>
        <v>100000</v>
      </c>
      <c r="H237" s="41">
        <f t="shared" si="23"/>
        <v>75</v>
      </c>
      <c r="I237" s="28" t="s">
        <v>52</v>
      </c>
      <c r="K237" s="4">
        <f>SUM(K238:K243)</f>
        <v>15700000</v>
      </c>
      <c r="L237" s="12">
        <f t="shared" si="26"/>
        <v>15300000</v>
      </c>
    </row>
    <row r="238" spans="1:12" ht="28.5" hidden="1" customHeight="1">
      <c r="A238" s="24" t="s">
        <v>45</v>
      </c>
      <c r="B238" s="42" t="s">
        <v>173</v>
      </c>
      <c r="C238" s="25">
        <v>4800000</v>
      </c>
      <c r="D238" s="25">
        <v>4100000</v>
      </c>
      <c r="E238" s="27"/>
      <c r="F238" s="27">
        <f t="shared" si="21"/>
        <v>4100000</v>
      </c>
      <c r="G238" s="27">
        <f t="shared" si="22"/>
        <v>700000</v>
      </c>
      <c r="H238" s="41">
        <f t="shared" si="23"/>
        <v>85.416666666666657</v>
      </c>
      <c r="I238" s="28" t="s">
        <v>52</v>
      </c>
      <c r="K238" s="2">
        <v>1100000</v>
      </c>
      <c r="L238" s="12">
        <f t="shared" si="26"/>
        <v>-3700000</v>
      </c>
    </row>
    <row r="239" spans="1:12" ht="28.5" hidden="1" customHeight="1">
      <c r="A239" s="24" t="s">
        <v>45</v>
      </c>
      <c r="B239" s="42" t="s">
        <v>174</v>
      </c>
      <c r="C239" s="25">
        <v>500000</v>
      </c>
      <c r="D239" s="25">
        <v>500000</v>
      </c>
      <c r="E239" s="27"/>
      <c r="F239" s="27">
        <f t="shared" si="21"/>
        <v>500000</v>
      </c>
      <c r="G239" s="27">
        <f t="shared" si="22"/>
        <v>0</v>
      </c>
      <c r="H239" s="41">
        <f t="shared" si="23"/>
        <v>100</v>
      </c>
      <c r="I239" s="28" t="s">
        <v>52</v>
      </c>
      <c r="K239" s="2">
        <v>2200000</v>
      </c>
      <c r="L239" s="12">
        <f t="shared" si="26"/>
        <v>1700000</v>
      </c>
    </row>
    <row r="240" spans="1:12" ht="18.75" hidden="1" customHeight="1">
      <c r="A240" s="24" t="s">
        <v>45</v>
      </c>
      <c r="B240" s="42" t="s">
        <v>175</v>
      </c>
      <c r="C240" s="25">
        <v>400000</v>
      </c>
      <c r="D240" s="25">
        <v>375000</v>
      </c>
      <c r="E240" s="27"/>
      <c r="F240" s="27">
        <f t="shared" si="21"/>
        <v>375000</v>
      </c>
      <c r="G240" s="27">
        <f t="shared" si="22"/>
        <v>25000</v>
      </c>
      <c r="H240" s="41">
        <f t="shared" si="23"/>
        <v>93.75</v>
      </c>
      <c r="I240" s="28" t="s">
        <v>52</v>
      </c>
      <c r="K240" s="2">
        <v>4000000</v>
      </c>
      <c r="L240" s="12">
        <f t="shared" si="26"/>
        <v>3600000</v>
      </c>
    </row>
    <row r="241" spans="1:12" ht="28.5" hidden="1" customHeight="1">
      <c r="A241" s="24" t="s">
        <v>45</v>
      </c>
      <c r="B241" s="42" t="s">
        <v>176</v>
      </c>
      <c r="C241" s="25">
        <v>7500000</v>
      </c>
      <c r="D241" s="25">
        <v>6400000</v>
      </c>
      <c r="E241" s="27"/>
      <c r="F241" s="27">
        <f t="shared" si="21"/>
        <v>6400000</v>
      </c>
      <c r="G241" s="27">
        <f t="shared" si="22"/>
        <v>1100000</v>
      </c>
      <c r="H241" s="41">
        <f t="shared" si="23"/>
        <v>85.333333333333343</v>
      </c>
      <c r="I241" s="28" t="s">
        <v>52</v>
      </c>
      <c r="K241" s="2">
        <v>900000</v>
      </c>
      <c r="L241" s="12">
        <f t="shared" si="26"/>
        <v>-6600000</v>
      </c>
    </row>
    <row r="242" spans="1:12" ht="18.75" hidden="1" customHeight="1">
      <c r="A242" s="39" t="s">
        <v>80</v>
      </c>
      <c r="B242" s="43" t="s">
        <v>81</v>
      </c>
      <c r="C242" s="34">
        <f>SUM(C243)</f>
        <v>112200000</v>
      </c>
      <c r="D242" s="34">
        <v>112175000</v>
      </c>
      <c r="E242" s="34">
        <f>SUM(E243)</f>
        <v>0</v>
      </c>
      <c r="F242" s="36">
        <f t="shared" si="21"/>
        <v>112175000</v>
      </c>
      <c r="G242" s="36">
        <f t="shared" si="22"/>
        <v>25000</v>
      </c>
      <c r="H242" s="37">
        <f t="shared" si="23"/>
        <v>99.977718360071293</v>
      </c>
      <c r="I242" s="38" t="s">
        <v>52</v>
      </c>
      <c r="K242" s="2">
        <v>6000000</v>
      </c>
      <c r="L242" s="12">
        <f t="shared" si="26"/>
        <v>-106200000</v>
      </c>
    </row>
    <row r="243" spans="1:12" ht="18.75" hidden="1" customHeight="1">
      <c r="A243" s="24" t="s">
        <v>45</v>
      </c>
      <c r="B243" s="42" t="s">
        <v>177</v>
      </c>
      <c r="C243" s="25">
        <v>112200000</v>
      </c>
      <c r="D243" s="25">
        <v>112175000</v>
      </c>
      <c r="E243" s="27"/>
      <c r="F243" s="27">
        <f>E243+D243</f>
        <v>112175000</v>
      </c>
      <c r="G243" s="27">
        <f t="shared" si="22"/>
        <v>25000</v>
      </c>
      <c r="H243" s="41">
        <f t="shared" si="23"/>
        <v>99.977718360071293</v>
      </c>
      <c r="I243" s="28" t="s">
        <v>52</v>
      </c>
      <c r="K243" s="2">
        <v>1500000</v>
      </c>
      <c r="L243" s="12">
        <f t="shared" si="26"/>
        <v>-110700000</v>
      </c>
    </row>
    <row r="244" spans="1:12" ht="18.75" hidden="1" customHeight="1">
      <c r="A244" s="49" t="s">
        <v>114</v>
      </c>
      <c r="B244" s="186" t="s">
        <v>276</v>
      </c>
      <c r="C244" s="50"/>
      <c r="D244" s="50">
        <v>0</v>
      </c>
      <c r="E244" s="36"/>
      <c r="F244" s="36">
        <f t="shared" ref="F244:F307" si="27">E244+D244</f>
        <v>0</v>
      </c>
      <c r="G244" s="36">
        <f t="shared" si="22"/>
        <v>0</v>
      </c>
      <c r="H244" s="37" t="e">
        <f t="shared" si="23"/>
        <v>#DIV/0!</v>
      </c>
      <c r="I244" s="38" t="s">
        <v>52</v>
      </c>
      <c r="K244" s="8">
        <v>111150000</v>
      </c>
      <c r="L244" s="12">
        <f t="shared" si="26"/>
        <v>111150000</v>
      </c>
    </row>
    <row r="245" spans="1:12" ht="18.75" hidden="1" customHeight="1">
      <c r="A245" s="39" t="s">
        <v>55</v>
      </c>
      <c r="B245" s="43" t="s">
        <v>56</v>
      </c>
      <c r="C245" s="34">
        <f>SUM(C246)</f>
        <v>1050000</v>
      </c>
      <c r="D245" s="34">
        <v>1050000</v>
      </c>
      <c r="E245" s="53"/>
      <c r="F245" s="36">
        <f t="shared" si="27"/>
        <v>1050000</v>
      </c>
      <c r="G245" s="36">
        <f t="shared" si="22"/>
        <v>0</v>
      </c>
      <c r="H245" s="37">
        <f t="shared" si="23"/>
        <v>100</v>
      </c>
      <c r="I245" s="38" t="s">
        <v>52</v>
      </c>
      <c r="K245" s="4">
        <f>SUM(K246:K247)</f>
        <v>5100000</v>
      </c>
      <c r="L245" s="12">
        <f t="shared" si="26"/>
        <v>4050000</v>
      </c>
    </row>
    <row r="246" spans="1:12" ht="18.75" hidden="1" customHeight="1">
      <c r="A246" s="24" t="s">
        <v>45</v>
      </c>
      <c r="B246" s="42" t="s">
        <v>178</v>
      </c>
      <c r="C246" s="25">
        <v>1050000</v>
      </c>
      <c r="D246" s="25">
        <v>1050000</v>
      </c>
      <c r="E246" s="26"/>
      <c r="F246" s="27">
        <f t="shared" si="27"/>
        <v>1050000</v>
      </c>
      <c r="G246" s="27">
        <f t="shared" si="22"/>
        <v>0</v>
      </c>
      <c r="H246" s="41">
        <f t="shared" si="23"/>
        <v>100</v>
      </c>
      <c r="I246" s="28" t="s">
        <v>52</v>
      </c>
      <c r="K246" s="2">
        <v>4500000</v>
      </c>
      <c r="L246" s="12">
        <f t="shared" si="26"/>
        <v>3450000</v>
      </c>
    </row>
    <row r="247" spans="1:12" ht="18.75" hidden="1" customHeight="1">
      <c r="A247" s="39" t="s">
        <v>62</v>
      </c>
      <c r="B247" s="43" t="s">
        <v>63</v>
      </c>
      <c r="C247" s="34">
        <f>SUM(C248)</f>
        <v>21700000</v>
      </c>
      <c r="D247" s="34">
        <v>21350000</v>
      </c>
      <c r="E247" s="53">
        <f>SUM(E248)</f>
        <v>0</v>
      </c>
      <c r="F247" s="36">
        <f t="shared" si="27"/>
        <v>21350000</v>
      </c>
      <c r="G247" s="36">
        <f t="shared" si="22"/>
        <v>350000</v>
      </c>
      <c r="H247" s="37">
        <f t="shared" si="23"/>
        <v>98.387096774193552</v>
      </c>
      <c r="I247" s="38" t="s">
        <v>52</v>
      </c>
      <c r="K247" s="2">
        <v>600000</v>
      </c>
      <c r="L247" s="12">
        <f t="shared" si="26"/>
        <v>-21100000</v>
      </c>
    </row>
    <row r="248" spans="1:12" ht="18.75" hidden="1" customHeight="1">
      <c r="A248" s="24" t="s">
        <v>45</v>
      </c>
      <c r="B248" s="42" t="s">
        <v>179</v>
      </c>
      <c r="C248" s="25">
        <v>21700000</v>
      </c>
      <c r="D248" s="25">
        <v>21350000</v>
      </c>
      <c r="E248" s="26"/>
      <c r="F248" s="27">
        <f t="shared" si="27"/>
        <v>21350000</v>
      </c>
      <c r="G248" s="27">
        <f t="shared" si="22"/>
        <v>350000</v>
      </c>
      <c r="H248" s="41">
        <f t="shared" si="23"/>
        <v>98.387096774193552</v>
      </c>
      <c r="I248" s="28" t="s">
        <v>52</v>
      </c>
      <c r="K248" s="4">
        <f>SUM(K249:K250)</f>
        <v>14100000</v>
      </c>
      <c r="L248" s="12">
        <f t="shared" si="26"/>
        <v>-7600000</v>
      </c>
    </row>
    <row r="249" spans="1:12" ht="18.75" hidden="1" customHeight="1">
      <c r="A249" s="39" t="s">
        <v>69</v>
      </c>
      <c r="B249" s="43" t="s">
        <v>70</v>
      </c>
      <c r="C249" s="34">
        <f>SUM(C250:C252)</f>
        <v>13000000</v>
      </c>
      <c r="D249" s="34">
        <v>9600000</v>
      </c>
      <c r="E249" s="34">
        <f>SUM(E250:E252)</f>
        <v>0</v>
      </c>
      <c r="F249" s="36">
        <f t="shared" si="27"/>
        <v>9600000</v>
      </c>
      <c r="G249" s="36">
        <f t="shared" si="22"/>
        <v>3400000</v>
      </c>
      <c r="H249" s="37">
        <f t="shared" si="23"/>
        <v>73.846153846153854</v>
      </c>
      <c r="I249" s="38" t="s">
        <v>52</v>
      </c>
      <c r="K249" s="2">
        <v>4900000</v>
      </c>
      <c r="L249" s="12">
        <f t="shared" si="26"/>
        <v>-8100000</v>
      </c>
    </row>
    <row r="250" spans="1:12" ht="18.75" hidden="1" customHeight="1">
      <c r="A250" s="24" t="s">
        <v>45</v>
      </c>
      <c r="B250" s="42" t="s">
        <v>180</v>
      </c>
      <c r="C250" s="25">
        <v>4000000</v>
      </c>
      <c r="D250" s="25">
        <v>2900000</v>
      </c>
      <c r="E250" s="26"/>
      <c r="F250" s="27">
        <f t="shared" si="27"/>
        <v>2900000</v>
      </c>
      <c r="G250" s="27">
        <f t="shared" si="22"/>
        <v>1100000</v>
      </c>
      <c r="H250" s="41">
        <f t="shared" si="23"/>
        <v>72.5</v>
      </c>
      <c r="I250" s="28" t="s">
        <v>52</v>
      </c>
      <c r="K250" s="2">
        <v>9200000</v>
      </c>
      <c r="L250" s="12">
        <f t="shared" si="26"/>
        <v>5200000</v>
      </c>
    </row>
    <row r="251" spans="1:12" ht="28.5" hidden="1" customHeight="1">
      <c r="A251" s="24" t="s">
        <v>45</v>
      </c>
      <c r="B251" s="42" t="s">
        <v>181</v>
      </c>
      <c r="C251" s="25">
        <v>900000</v>
      </c>
      <c r="D251" s="25">
        <v>900000</v>
      </c>
      <c r="E251" s="26"/>
      <c r="F251" s="27">
        <f t="shared" si="27"/>
        <v>900000</v>
      </c>
      <c r="G251" s="27">
        <f t="shared" si="22"/>
        <v>0</v>
      </c>
      <c r="H251" s="41">
        <f t="shared" si="23"/>
        <v>100</v>
      </c>
      <c r="I251" s="28" t="s">
        <v>52</v>
      </c>
      <c r="K251" s="4">
        <f>SUM(K252:K253)</f>
        <v>8400000</v>
      </c>
      <c r="L251" s="12">
        <f t="shared" si="26"/>
        <v>7500000</v>
      </c>
    </row>
    <row r="252" spans="1:12" ht="43.5" hidden="1" customHeight="1">
      <c r="A252" s="24" t="s">
        <v>45</v>
      </c>
      <c r="B252" s="42" t="s">
        <v>182</v>
      </c>
      <c r="C252" s="25">
        <v>8100000</v>
      </c>
      <c r="D252" s="25">
        <v>5800000</v>
      </c>
      <c r="E252" s="26"/>
      <c r="F252" s="27">
        <f t="shared" si="27"/>
        <v>5800000</v>
      </c>
      <c r="G252" s="27">
        <f t="shared" ref="G252:G315" si="28">C252-F252</f>
        <v>2300000</v>
      </c>
      <c r="H252" s="41">
        <f t="shared" ref="H252:H315" si="29">F252/C252*100</f>
        <v>71.604938271604937</v>
      </c>
      <c r="I252" s="28" t="s">
        <v>52</v>
      </c>
      <c r="K252" s="2">
        <v>4000000</v>
      </c>
      <c r="L252" s="12">
        <f t="shared" si="26"/>
        <v>-4100000</v>
      </c>
    </row>
    <row r="253" spans="1:12" ht="35.25" hidden="1" customHeight="1">
      <c r="A253" s="39" t="s">
        <v>80</v>
      </c>
      <c r="B253" s="43" t="s">
        <v>81</v>
      </c>
      <c r="C253" s="34">
        <f>SUM(C254)</f>
        <v>900000</v>
      </c>
      <c r="D253" s="34">
        <v>900000</v>
      </c>
      <c r="E253" s="34">
        <f t="shared" ref="E253" si="30">SUM(E254)</f>
        <v>0</v>
      </c>
      <c r="F253" s="27">
        <f t="shared" si="27"/>
        <v>900000</v>
      </c>
      <c r="G253" s="27">
        <f t="shared" si="28"/>
        <v>0</v>
      </c>
      <c r="H253" s="41">
        <f t="shared" si="29"/>
        <v>100</v>
      </c>
      <c r="I253" s="28" t="s">
        <v>52</v>
      </c>
      <c r="K253" s="2">
        <v>4400000</v>
      </c>
      <c r="L253" s="12">
        <f t="shared" si="26"/>
        <v>3500000</v>
      </c>
    </row>
    <row r="254" spans="1:12" ht="28.5" hidden="1" customHeight="1">
      <c r="A254" s="24" t="s">
        <v>45</v>
      </c>
      <c r="B254" s="42" t="s">
        <v>177</v>
      </c>
      <c r="C254" s="25">
        <v>900000</v>
      </c>
      <c r="D254" s="25">
        <v>900000</v>
      </c>
      <c r="E254" s="26"/>
      <c r="F254" s="27">
        <f t="shared" si="27"/>
        <v>900000</v>
      </c>
      <c r="G254" s="27">
        <f t="shared" si="28"/>
        <v>0</v>
      </c>
      <c r="H254" s="41">
        <f t="shared" si="29"/>
        <v>100</v>
      </c>
      <c r="I254" s="28" t="s">
        <v>52</v>
      </c>
      <c r="K254" s="4">
        <f>SUM(K255)</f>
        <v>50000000</v>
      </c>
      <c r="L254" s="12">
        <f t="shared" si="26"/>
        <v>49100000</v>
      </c>
    </row>
    <row r="255" spans="1:12" ht="17.25" customHeight="1">
      <c r="A255" s="49" t="s">
        <v>118</v>
      </c>
      <c r="B255" s="186" t="s">
        <v>119</v>
      </c>
      <c r="C255" s="50"/>
      <c r="D255" s="50">
        <v>0</v>
      </c>
      <c r="E255" s="51"/>
      <c r="F255" s="36">
        <f t="shared" si="27"/>
        <v>0</v>
      </c>
      <c r="G255" s="36">
        <f t="shared" si="28"/>
        <v>0</v>
      </c>
      <c r="H255" s="37" t="e">
        <f t="shared" si="29"/>
        <v>#DIV/0!</v>
      </c>
      <c r="I255" s="38" t="s">
        <v>52</v>
      </c>
      <c r="K255" s="2">
        <v>50000000</v>
      </c>
      <c r="L255" s="12">
        <f t="shared" si="26"/>
        <v>50000000</v>
      </c>
    </row>
    <row r="256" spans="1:12" ht="19.5" customHeight="1">
      <c r="A256" s="39" t="s">
        <v>55</v>
      </c>
      <c r="B256" s="43" t="s">
        <v>56</v>
      </c>
      <c r="C256" s="34">
        <f>SUM(C257)</f>
        <v>600000</v>
      </c>
      <c r="D256" s="34">
        <v>0</v>
      </c>
      <c r="E256" s="53"/>
      <c r="F256" s="27">
        <f t="shared" si="27"/>
        <v>0</v>
      </c>
      <c r="G256" s="27">
        <f t="shared" si="28"/>
        <v>600000</v>
      </c>
      <c r="H256" s="41">
        <f t="shared" si="29"/>
        <v>0</v>
      </c>
      <c r="I256" s="28" t="s">
        <v>52</v>
      </c>
      <c r="K256" s="8">
        <v>99060000</v>
      </c>
      <c r="L256" s="12">
        <f t="shared" si="26"/>
        <v>98460000</v>
      </c>
    </row>
    <row r="257" spans="1:12" ht="18.75" customHeight="1">
      <c r="A257" s="24" t="s">
        <v>45</v>
      </c>
      <c r="B257" s="42" t="s">
        <v>178</v>
      </c>
      <c r="C257" s="25">
        <v>600000</v>
      </c>
      <c r="D257" s="25">
        <v>0</v>
      </c>
      <c r="E257" s="26"/>
      <c r="F257" s="27">
        <f t="shared" si="27"/>
        <v>0</v>
      </c>
      <c r="G257" s="27">
        <f t="shared" si="28"/>
        <v>600000</v>
      </c>
      <c r="H257" s="41">
        <f t="shared" si="29"/>
        <v>0</v>
      </c>
      <c r="I257" s="28" t="s">
        <v>52</v>
      </c>
      <c r="K257" s="4">
        <f>SUM(K258:K258)</f>
        <v>300000</v>
      </c>
      <c r="L257" s="12">
        <f t="shared" si="26"/>
        <v>-300000</v>
      </c>
    </row>
    <row r="258" spans="1:12" ht="17.25" customHeight="1">
      <c r="A258" s="39" t="s">
        <v>62</v>
      </c>
      <c r="B258" s="43" t="s">
        <v>63</v>
      </c>
      <c r="C258" s="34">
        <f>SUM(C259:C260)</f>
        <v>14100000</v>
      </c>
      <c r="D258" s="34">
        <v>14100000</v>
      </c>
      <c r="E258" s="34">
        <f>SUM(E259:E260)</f>
        <v>0</v>
      </c>
      <c r="F258" s="36">
        <f t="shared" si="27"/>
        <v>14100000</v>
      </c>
      <c r="G258" s="36">
        <f t="shared" si="28"/>
        <v>0</v>
      </c>
      <c r="H258" s="37">
        <f t="shared" si="29"/>
        <v>100</v>
      </c>
      <c r="I258" s="38" t="s">
        <v>52</v>
      </c>
      <c r="K258" s="2">
        <v>300000</v>
      </c>
      <c r="L258" s="12">
        <f t="shared" si="26"/>
        <v>-13800000</v>
      </c>
    </row>
    <row r="259" spans="1:12" ht="18.75" customHeight="1">
      <c r="A259" s="24" t="s">
        <v>45</v>
      </c>
      <c r="B259" s="42" t="s">
        <v>183</v>
      </c>
      <c r="C259" s="25">
        <v>4900000</v>
      </c>
      <c r="D259" s="25">
        <v>4900000</v>
      </c>
      <c r="E259" s="27"/>
      <c r="F259" s="27">
        <f t="shared" si="27"/>
        <v>4900000</v>
      </c>
      <c r="G259" s="27">
        <f t="shared" si="28"/>
        <v>0</v>
      </c>
      <c r="H259" s="41">
        <f t="shared" si="29"/>
        <v>100</v>
      </c>
      <c r="I259" s="28" t="s">
        <v>52</v>
      </c>
      <c r="K259" s="4">
        <f>SUM(K260:K260)</f>
        <v>12800000</v>
      </c>
      <c r="L259" s="12">
        <f t="shared" si="26"/>
        <v>7900000</v>
      </c>
    </row>
    <row r="260" spans="1:12" ht="18.75" customHeight="1">
      <c r="A260" s="24"/>
      <c r="B260" s="42" t="s">
        <v>275</v>
      </c>
      <c r="C260" s="25">
        <v>9200000</v>
      </c>
      <c r="D260" s="25">
        <v>9200000</v>
      </c>
      <c r="E260" s="27">
        <v>0</v>
      </c>
      <c r="F260" s="27">
        <f t="shared" si="27"/>
        <v>9200000</v>
      </c>
      <c r="G260" s="27">
        <f t="shared" si="28"/>
        <v>0</v>
      </c>
      <c r="H260" s="41">
        <f t="shared" si="29"/>
        <v>100</v>
      </c>
      <c r="I260" s="28" t="s">
        <v>52</v>
      </c>
      <c r="K260" s="2">
        <v>12800000</v>
      </c>
      <c r="L260" s="12">
        <f t="shared" si="26"/>
        <v>3600000</v>
      </c>
    </row>
    <row r="261" spans="1:12" ht="18.75" customHeight="1">
      <c r="A261" s="39" t="s">
        <v>69</v>
      </c>
      <c r="B261" s="43" t="s">
        <v>70</v>
      </c>
      <c r="C261" s="34">
        <f>SUM(C262:C263)</f>
        <v>8400000</v>
      </c>
      <c r="D261" s="34">
        <v>4800000</v>
      </c>
      <c r="E261" s="34">
        <f>SUM(E262:E263)</f>
        <v>1700000</v>
      </c>
      <c r="F261" s="36">
        <f t="shared" si="27"/>
        <v>6500000</v>
      </c>
      <c r="G261" s="36">
        <f t="shared" si="28"/>
        <v>1900000</v>
      </c>
      <c r="H261" s="37">
        <f t="shared" si="29"/>
        <v>77.38095238095238</v>
      </c>
      <c r="I261" s="38" t="s">
        <v>52</v>
      </c>
      <c r="K261" s="4">
        <f>SUM(K262:K264)</f>
        <v>11300000</v>
      </c>
      <c r="L261" s="12">
        <f t="shared" si="26"/>
        <v>2900000</v>
      </c>
    </row>
    <row r="262" spans="1:12" ht="28.5" customHeight="1">
      <c r="A262" s="24" t="s">
        <v>45</v>
      </c>
      <c r="B262" s="42" t="s">
        <v>184</v>
      </c>
      <c r="C262" s="25">
        <v>4000000</v>
      </c>
      <c r="D262" s="25">
        <v>2100000</v>
      </c>
      <c r="E262" s="27">
        <v>0</v>
      </c>
      <c r="F262" s="27">
        <f t="shared" si="27"/>
        <v>2100000</v>
      </c>
      <c r="G262" s="27">
        <f t="shared" si="28"/>
        <v>1900000</v>
      </c>
      <c r="H262" s="41">
        <f t="shared" si="29"/>
        <v>52.5</v>
      </c>
      <c r="I262" s="28" t="s">
        <v>52</v>
      </c>
      <c r="K262" s="2">
        <v>5400000</v>
      </c>
      <c r="L262" s="12">
        <f t="shared" si="26"/>
        <v>1400000</v>
      </c>
    </row>
    <row r="263" spans="1:12" ht="28.5" customHeight="1">
      <c r="A263" s="24" t="s">
        <v>45</v>
      </c>
      <c r="B263" s="42" t="s">
        <v>185</v>
      </c>
      <c r="C263" s="25">
        <v>4400000</v>
      </c>
      <c r="D263" s="25">
        <v>2700000</v>
      </c>
      <c r="E263" s="27">
        <v>1700000</v>
      </c>
      <c r="F263" s="27">
        <f t="shared" si="27"/>
        <v>4400000</v>
      </c>
      <c r="G263" s="27">
        <f t="shared" si="28"/>
        <v>0</v>
      </c>
      <c r="H263" s="41">
        <f t="shared" si="29"/>
        <v>100</v>
      </c>
      <c r="I263" s="28" t="s">
        <v>52</v>
      </c>
      <c r="K263" s="2">
        <v>2300000</v>
      </c>
      <c r="L263" s="12">
        <f t="shared" si="26"/>
        <v>-2100000</v>
      </c>
    </row>
    <row r="264" spans="1:12" ht="18.75" customHeight="1">
      <c r="A264" s="39" t="s">
        <v>80</v>
      </c>
      <c r="B264" s="43" t="s">
        <v>81</v>
      </c>
      <c r="C264" s="34">
        <f>SUM(C265)</f>
        <v>58000000</v>
      </c>
      <c r="D264" s="34">
        <v>32454000</v>
      </c>
      <c r="E264" s="53">
        <f>SUM(E265)</f>
        <v>24080000</v>
      </c>
      <c r="F264" s="36">
        <f>E264+D264</f>
        <v>56534000</v>
      </c>
      <c r="G264" s="36">
        <f t="shared" si="28"/>
        <v>1466000</v>
      </c>
      <c r="H264" s="37">
        <f t="shared" si="29"/>
        <v>97.472413793103456</v>
      </c>
      <c r="I264" s="38" t="s">
        <v>52</v>
      </c>
      <c r="K264" s="2">
        <v>3600000</v>
      </c>
      <c r="L264" s="12">
        <f t="shared" si="26"/>
        <v>-54400000</v>
      </c>
    </row>
    <row r="265" spans="1:12" ht="18.75" customHeight="1">
      <c r="A265" s="24" t="s">
        <v>45</v>
      </c>
      <c r="B265" s="42" t="s">
        <v>177</v>
      </c>
      <c r="C265" s="25">
        <v>58000000</v>
      </c>
      <c r="D265" s="25">
        <v>32454000</v>
      </c>
      <c r="E265" s="26">
        <f>'53BD.525119'!G34</f>
        <v>24080000</v>
      </c>
      <c r="F265" s="27">
        <f t="shared" si="27"/>
        <v>56534000</v>
      </c>
      <c r="G265" s="27">
        <f t="shared" si="28"/>
        <v>1466000</v>
      </c>
      <c r="H265" s="41">
        <f t="shared" si="29"/>
        <v>97.472413793103456</v>
      </c>
      <c r="I265" s="28" t="s">
        <v>52</v>
      </c>
      <c r="K265" s="4">
        <f>SUM(K266)</f>
        <v>6087270</v>
      </c>
      <c r="L265" s="12">
        <f t="shared" si="26"/>
        <v>-51912730</v>
      </c>
    </row>
    <row r="266" spans="1:12" ht="28.5" hidden="1" customHeight="1">
      <c r="A266" s="49" t="s">
        <v>124</v>
      </c>
      <c r="B266" s="186" t="s">
        <v>187</v>
      </c>
      <c r="C266" s="50"/>
      <c r="D266" s="50">
        <v>0</v>
      </c>
      <c r="E266" s="51"/>
      <c r="F266" s="36">
        <f t="shared" si="27"/>
        <v>0</v>
      </c>
      <c r="G266" s="36">
        <f t="shared" si="28"/>
        <v>0</v>
      </c>
      <c r="H266" s="37" t="e">
        <f t="shared" si="29"/>
        <v>#DIV/0!</v>
      </c>
      <c r="I266" s="38" t="s">
        <v>52</v>
      </c>
      <c r="K266" s="2">
        <v>6087270</v>
      </c>
      <c r="L266" s="12">
        <f t="shared" si="26"/>
        <v>6087270</v>
      </c>
    </row>
    <row r="267" spans="1:12" ht="18.75" hidden="1" customHeight="1">
      <c r="A267" s="39" t="s">
        <v>55</v>
      </c>
      <c r="B267" s="43" t="s">
        <v>56</v>
      </c>
      <c r="C267" s="34">
        <f>SUM(C268)</f>
        <v>300000</v>
      </c>
      <c r="D267" s="34">
        <v>300000</v>
      </c>
      <c r="E267" s="53"/>
      <c r="F267" s="36">
        <f t="shared" si="27"/>
        <v>300000</v>
      </c>
      <c r="G267" s="36">
        <f t="shared" si="28"/>
        <v>0</v>
      </c>
      <c r="H267" s="37">
        <f t="shared" si="29"/>
        <v>100</v>
      </c>
      <c r="I267" s="38" t="s">
        <v>52</v>
      </c>
      <c r="K267" s="8">
        <v>132500000</v>
      </c>
      <c r="L267" s="12">
        <f t="shared" si="26"/>
        <v>132200000</v>
      </c>
    </row>
    <row r="268" spans="1:12" ht="28.5" hidden="1" customHeight="1">
      <c r="A268" s="24" t="s">
        <v>45</v>
      </c>
      <c r="B268" s="42" t="s">
        <v>188</v>
      </c>
      <c r="C268" s="25">
        <v>300000</v>
      </c>
      <c r="D268" s="25">
        <v>300000</v>
      </c>
      <c r="E268" s="26"/>
      <c r="F268" s="27">
        <f t="shared" si="27"/>
        <v>300000</v>
      </c>
      <c r="G268" s="27">
        <f t="shared" si="28"/>
        <v>0</v>
      </c>
      <c r="H268" s="41">
        <f t="shared" si="29"/>
        <v>100</v>
      </c>
      <c r="I268" s="28" t="s">
        <v>52</v>
      </c>
      <c r="K268" s="4">
        <f>SUM(K269:K269)</f>
        <v>300000</v>
      </c>
      <c r="L268" s="12">
        <f t="shared" si="26"/>
        <v>0</v>
      </c>
    </row>
    <row r="269" spans="1:12" ht="18.75" hidden="1" customHeight="1">
      <c r="A269" s="39" t="s">
        <v>62</v>
      </c>
      <c r="B269" s="43" t="s">
        <v>63</v>
      </c>
      <c r="C269" s="34">
        <f>SUM(C270)</f>
        <v>2600000</v>
      </c>
      <c r="D269" s="34">
        <v>2600000</v>
      </c>
      <c r="E269" s="53"/>
      <c r="F269" s="36">
        <f t="shared" si="27"/>
        <v>2600000</v>
      </c>
      <c r="G269" s="36">
        <f t="shared" si="28"/>
        <v>0</v>
      </c>
      <c r="H269" s="37">
        <f t="shared" si="29"/>
        <v>100</v>
      </c>
      <c r="I269" s="38" t="s">
        <v>52</v>
      </c>
      <c r="K269" s="2">
        <v>300000</v>
      </c>
      <c r="L269" s="12">
        <f t="shared" si="26"/>
        <v>-2300000</v>
      </c>
    </row>
    <row r="270" spans="1:12" ht="28.5" hidden="1" customHeight="1">
      <c r="A270" s="24" t="s">
        <v>45</v>
      </c>
      <c r="B270" s="42" t="s">
        <v>189</v>
      </c>
      <c r="C270" s="25">
        <v>2600000</v>
      </c>
      <c r="D270" s="25">
        <v>2600000</v>
      </c>
      <c r="E270" s="26"/>
      <c r="F270" s="27">
        <f t="shared" si="27"/>
        <v>2600000</v>
      </c>
      <c r="G270" s="27">
        <f t="shared" si="28"/>
        <v>0</v>
      </c>
      <c r="H270" s="41">
        <f t="shared" si="29"/>
        <v>100</v>
      </c>
      <c r="I270" s="28" t="s">
        <v>52</v>
      </c>
      <c r="K270" s="4">
        <f>SUM(K271:K271)</f>
        <v>250000</v>
      </c>
      <c r="L270" s="12">
        <f t="shared" si="26"/>
        <v>-2350000</v>
      </c>
    </row>
    <row r="271" spans="1:12" ht="28.5" hidden="1" customHeight="1">
      <c r="A271" s="39" t="s">
        <v>69</v>
      </c>
      <c r="B271" s="43" t="s">
        <v>70</v>
      </c>
      <c r="C271" s="34">
        <f>SUM(C272:C274)</f>
        <v>17100000</v>
      </c>
      <c r="D271" s="34">
        <v>1900000</v>
      </c>
      <c r="E271" s="53"/>
      <c r="F271" s="36">
        <f t="shared" si="27"/>
        <v>1900000</v>
      </c>
      <c r="G271" s="36">
        <f t="shared" si="28"/>
        <v>15200000</v>
      </c>
      <c r="H271" s="37">
        <f t="shared" si="29"/>
        <v>11.111111111111111</v>
      </c>
      <c r="I271" s="38" t="s">
        <v>52</v>
      </c>
      <c r="K271" s="2">
        <v>250000</v>
      </c>
      <c r="L271" s="12">
        <f t="shared" si="26"/>
        <v>-16850000</v>
      </c>
    </row>
    <row r="272" spans="1:12" ht="28.5" hidden="1" customHeight="1">
      <c r="A272" s="24" t="s">
        <v>45</v>
      </c>
      <c r="B272" s="42" t="s">
        <v>190</v>
      </c>
      <c r="C272" s="25">
        <v>8000000</v>
      </c>
      <c r="D272" s="25">
        <v>600000</v>
      </c>
      <c r="E272" s="26"/>
      <c r="F272" s="27">
        <f t="shared" si="27"/>
        <v>600000</v>
      </c>
      <c r="G272" s="27">
        <f t="shared" si="28"/>
        <v>7400000</v>
      </c>
      <c r="H272" s="41">
        <f t="shared" si="29"/>
        <v>7.5</v>
      </c>
      <c r="I272" s="28" t="s">
        <v>52</v>
      </c>
      <c r="K272" s="4">
        <f>SUM(K273:K276)</f>
        <v>5800000</v>
      </c>
      <c r="L272" s="12">
        <f t="shared" ref="L272:L336" si="31">K272-C272</f>
        <v>-2200000</v>
      </c>
    </row>
    <row r="273" spans="1:12" ht="28.5" hidden="1" customHeight="1">
      <c r="A273" s="24" t="s">
        <v>45</v>
      </c>
      <c r="B273" s="42" t="s">
        <v>191</v>
      </c>
      <c r="C273" s="25">
        <v>1300000</v>
      </c>
      <c r="D273" s="25">
        <v>1300000</v>
      </c>
      <c r="E273" s="26"/>
      <c r="F273" s="27">
        <f t="shared" si="27"/>
        <v>1300000</v>
      </c>
      <c r="G273" s="27">
        <f t="shared" si="28"/>
        <v>0</v>
      </c>
      <c r="H273" s="41">
        <f t="shared" si="29"/>
        <v>100</v>
      </c>
      <c r="I273" s="28" t="s">
        <v>52</v>
      </c>
      <c r="K273" s="2">
        <v>2400000</v>
      </c>
      <c r="L273" s="12">
        <f t="shared" si="31"/>
        <v>1100000</v>
      </c>
    </row>
    <row r="274" spans="1:12" ht="28.5" hidden="1" customHeight="1">
      <c r="A274" s="24" t="s">
        <v>45</v>
      </c>
      <c r="B274" s="42" t="s">
        <v>192</v>
      </c>
      <c r="C274" s="25">
        <v>7800000</v>
      </c>
      <c r="D274" s="25">
        <v>0</v>
      </c>
      <c r="E274" s="26"/>
      <c r="F274" s="27">
        <f t="shared" si="27"/>
        <v>0</v>
      </c>
      <c r="G274" s="27">
        <f t="shared" si="28"/>
        <v>7800000</v>
      </c>
      <c r="H274" s="41">
        <f t="shared" si="29"/>
        <v>0</v>
      </c>
      <c r="I274" s="28" t="s">
        <v>52</v>
      </c>
      <c r="K274" s="2">
        <v>1000000</v>
      </c>
      <c r="L274" s="12">
        <f t="shared" si="31"/>
        <v>-6800000</v>
      </c>
    </row>
    <row r="275" spans="1:12" ht="18.75" hidden="1" customHeight="1">
      <c r="A275" s="39" t="s">
        <v>80</v>
      </c>
      <c r="B275" s="43" t="s">
        <v>81</v>
      </c>
      <c r="C275" s="34">
        <f>SUM(C276)</f>
        <v>69090000</v>
      </c>
      <c r="D275" s="34">
        <v>585000</v>
      </c>
      <c r="E275" s="53"/>
      <c r="F275" s="36">
        <f t="shared" si="27"/>
        <v>585000</v>
      </c>
      <c r="G275" s="36">
        <f t="shared" si="28"/>
        <v>68505000</v>
      </c>
      <c r="H275" s="37">
        <f t="shared" si="29"/>
        <v>0.84672166739036048</v>
      </c>
      <c r="I275" s="38" t="s">
        <v>52</v>
      </c>
      <c r="K275" s="2">
        <v>400000</v>
      </c>
      <c r="L275" s="12">
        <f t="shared" si="31"/>
        <v>-68690000</v>
      </c>
    </row>
    <row r="276" spans="1:12" ht="28.5" hidden="1" customHeight="1">
      <c r="A276" s="24" t="s">
        <v>45</v>
      </c>
      <c r="B276" s="42" t="s">
        <v>193</v>
      </c>
      <c r="C276" s="189">
        <v>69090000</v>
      </c>
      <c r="D276" s="25">
        <v>585000</v>
      </c>
      <c r="E276" s="26"/>
      <c r="F276" s="27">
        <f t="shared" si="27"/>
        <v>585000</v>
      </c>
      <c r="G276" s="27">
        <f t="shared" si="28"/>
        <v>68505000</v>
      </c>
      <c r="H276" s="41">
        <f t="shared" si="29"/>
        <v>0.84672166739036048</v>
      </c>
      <c r="I276" s="28" t="s">
        <v>52</v>
      </c>
      <c r="K276" s="2">
        <v>2000000</v>
      </c>
      <c r="L276" s="12">
        <f t="shared" si="31"/>
        <v>-67090000</v>
      </c>
    </row>
    <row r="277" spans="1:12" ht="28.5" hidden="1" customHeight="1">
      <c r="A277" s="49" t="s">
        <v>130</v>
      </c>
      <c r="B277" s="186" t="s">
        <v>131</v>
      </c>
      <c r="C277" s="50"/>
      <c r="D277" s="50">
        <v>0</v>
      </c>
      <c r="E277" s="51"/>
      <c r="F277" s="36">
        <f t="shared" si="27"/>
        <v>0</v>
      </c>
      <c r="G277" s="36">
        <f t="shared" si="28"/>
        <v>0</v>
      </c>
      <c r="H277" s="37" t="e">
        <f t="shared" si="29"/>
        <v>#DIV/0!</v>
      </c>
      <c r="I277" s="38" t="s">
        <v>52</v>
      </c>
      <c r="K277" s="4">
        <f>SUM(K278)</f>
        <v>9300000</v>
      </c>
      <c r="L277" s="12">
        <f t="shared" si="31"/>
        <v>9300000</v>
      </c>
    </row>
    <row r="278" spans="1:12" ht="28.5" hidden="1" customHeight="1">
      <c r="A278" s="39" t="s">
        <v>55</v>
      </c>
      <c r="B278" s="43" t="s">
        <v>56</v>
      </c>
      <c r="C278" s="34">
        <f>SUM(C279)</f>
        <v>300000</v>
      </c>
      <c r="D278" s="34">
        <v>300000</v>
      </c>
      <c r="E278" s="53"/>
      <c r="F278" s="36">
        <f t="shared" si="27"/>
        <v>300000</v>
      </c>
      <c r="G278" s="36">
        <f t="shared" si="28"/>
        <v>0</v>
      </c>
      <c r="H278" s="37">
        <f t="shared" si="29"/>
        <v>100</v>
      </c>
      <c r="I278" s="38" t="s">
        <v>52</v>
      </c>
      <c r="K278" s="2">
        <v>9300000</v>
      </c>
      <c r="L278" s="12">
        <f t="shared" si="31"/>
        <v>9000000</v>
      </c>
    </row>
    <row r="279" spans="1:12" ht="18.75" hidden="1" customHeight="1">
      <c r="A279" s="24" t="s">
        <v>45</v>
      </c>
      <c r="B279" s="42" t="s">
        <v>194</v>
      </c>
      <c r="C279" s="25">
        <v>300000</v>
      </c>
      <c r="D279" s="25">
        <v>300000</v>
      </c>
      <c r="E279" s="26"/>
      <c r="F279" s="27">
        <f t="shared" si="27"/>
        <v>300000</v>
      </c>
      <c r="G279" s="27">
        <f t="shared" si="28"/>
        <v>0</v>
      </c>
      <c r="H279" s="41">
        <f t="shared" si="29"/>
        <v>100</v>
      </c>
      <c r="I279" s="28" t="s">
        <v>52</v>
      </c>
      <c r="K279" s="8">
        <f>K280+K282+K285</f>
        <v>30700000</v>
      </c>
      <c r="L279" s="12">
        <f t="shared" si="31"/>
        <v>30400000</v>
      </c>
    </row>
    <row r="280" spans="1:12" ht="18.75" hidden="1" customHeight="1">
      <c r="A280" s="39" t="s">
        <v>62</v>
      </c>
      <c r="B280" s="43" t="s">
        <v>63</v>
      </c>
      <c r="C280" s="34">
        <f>SUM(C281)</f>
        <v>250000</v>
      </c>
      <c r="D280" s="34">
        <v>250000</v>
      </c>
      <c r="E280" s="53"/>
      <c r="F280" s="36">
        <f t="shared" si="27"/>
        <v>250000</v>
      </c>
      <c r="G280" s="36">
        <f t="shared" si="28"/>
        <v>0</v>
      </c>
      <c r="H280" s="37">
        <f t="shared" si="29"/>
        <v>100</v>
      </c>
      <c r="I280" s="38" t="s">
        <v>52</v>
      </c>
      <c r="K280" s="4">
        <f>SUM(K281:K281)</f>
        <v>4500000</v>
      </c>
      <c r="L280" s="12">
        <f t="shared" si="31"/>
        <v>4250000</v>
      </c>
    </row>
    <row r="281" spans="1:12" ht="28.5" hidden="1" customHeight="1">
      <c r="A281" s="24" t="s">
        <v>45</v>
      </c>
      <c r="B281" s="42" t="s">
        <v>195</v>
      </c>
      <c r="C281" s="25">
        <v>250000</v>
      </c>
      <c r="D281" s="25">
        <v>250000</v>
      </c>
      <c r="E281" s="26"/>
      <c r="F281" s="27">
        <f t="shared" si="27"/>
        <v>250000</v>
      </c>
      <c r="G281" s="27">
        <f t="shared" si="28"/>
        <v>0</v>
      </c>
      <c r="H281" s="41">
        <f t="shared" si="29"/>
        <v>100</v>
      </c>
      <c r="I281" s="28" t="s">
        <v>52</v>
      </c>
      <c r="K281" s="2">
        <v>4500000</v>
      </c>
      <c r="L281" s="12">
        <f t="shared" si="31"/>
        <v>4250000</v>
      </c>
    </row>
    <row r="282" spans="1:12" ht="28.5" hidden="1" customHeight="1">
      <c r="A282" s="39" t="s">
        <v>69</v>
      </c>
      <c r="B282" s="43" t="s">
        <v>70</v>
      </c>
      <c r="C282" s="34">
        <f>SUM(C283:C286)</f>
        <v>5800000</v>
      </c>
      <c r="D282" s="34">
        <v>5775000</v>
      </c>
      <c r="E282" s="53"/>
      <c r="F282" s="36">
        <f t="shared" si="27"/>
        <v>5775000</v>
      </c>
      <c r="G282" s="36">
        <f t="shared" si="28"/>
        <v>25000</v>
      </c>
      <c r="H282" s="37">
        <f t="shared" si="29"/>
        <v>99.568965517241381</v>
      </c>
      <c r="I282" s="38" t="s">
        <v>52</v>
      </c>
      <c r="K282" s="4">
        <f>SUM(K283:K284)</f>
        <v>5600000</v>
      </c>
      <c r="L282" s="12">
        <f t="shared" si="31"/>
        <v>-200000</v>
      </c>
    </row>
    <row r="283" spans="1:12" ht="18.75" hidden="1" customHeight="1">
      <c r="A283" s="24" t="s">
        <v>45</v>
      </c>
      <c r="B283" s="42" t="s">
        <v>196</v>
      </c>
      <c r="C283" s="25">
        <v>2400000</v>
      </c>
      <c r="D283" s="25">
        <v>2400000</v>
      </c>
      <c r="E283" s="26"/>
      <c r="F283" s="27">
        <f t="shared" si="27"/>
        <v>2400000</v>
      </c>
      <c r="G283" s="27">
        <f t="shared" si="28"/>
        <v>0</v>
      </c>
      <c r="H283" s="41">
        <f t="shared" si="29"/>
        <v>100</v>
      </c>
      <c r="I283" s="28" t="s">
        <v>52</v>
      </c>
      <c r="K283" s="2">
        <v>5400000</v>
      </c>
      <c r="L283" s="12">
        <f t="shared" si="31"/>
        <v>3000000</v>
      </c>
    </row>
    <row r="284" spans="1:12" ht="28.5" hidden="1" customHeight="1">
      <c r="A284" s="24" t="s">
        <v>45</v>
      </c>
      <c r="B284" s="42" t="s">
        <v>197</v>
      </c>
      <c r="C284" s="25">
        <v>1000000</v>
      </c>
      <c r="D284" s="25">
        <v>1000000</v>
      </c>
      <c r="E284" s="26"/>
      <c r="F284" s="27">
        <f t="shared" si="27"/>
        <v>1000000</v>
      </c>
      <c r="G284" s="27">
        <f t="shared" si="28"/>
        <v>0</v>
      </c>
      <c r="H284" s="41">
        <f t="shared" si="29"/>
        <v>100</v>
      </c>
      <c r="I284" s="28" t="s">
        <v>52</v>
      </c>
      <c r="K284" s="2">
        <v>200000</v>
      </c>
      <c r="L284" s="12">
        <f t="shared" si="31"/>
        <v>-800000</v>
      </c>
    </row>
    <row r="285" spans="1:12" ht="28.5" hidden="1" customHeight="1">
      <c r="A285" s="24" t="s">
        <v>45</v>
      </c>
      <c r="B285" s="42" t="s">
        <v>198</v>
      </c>
      <c r="C285" s="25">
        <v>400000</v>
      </c>
      <c r="D285" s="25">
        <v>375000</v>
      </c>
      <c r="E285" s="26"/>
      <c r="F285" s="27">
        <f t="shared" si="27"/>
        <v>375000</v>
      </c>
      <c r="G285" s="27">
        <f t="shared" si="28"/>
        <v>25000</v>
      </c>
      <c r="H285" s="41">
        <f t="shared" si="29"/>
        <v>93.75</v>
      </c>
      <c r="I285" s="28" t="s">
        <v>52</v>
      </c>
      <c r="K285" s="4">
        <f>SUM(K286:K290)</f>
        <v>20600000</v>
      </c>
      <c r="L285" s="12">
        <f t="shared" si="31"/>
        <v>20200000</v>
      </c>
    </row>
    <row r="286" spans="1:12" ht="18.75" hidden="1" customHeight="1">
      <c r="A286" s="24" t="s">
        <v>45</v>
      </c>
      <c r="B286" s="42" t="s">
        <v>199</v>
      </c>
      <c r="C286" s="25">
        <v>2000000</v>
      </c>
      <c r="D286" s="25">
        <v>2000000</v>
      </c>
      <c r="E286" s="26"/>
      <c r="F286" s="27">
        <f t="shared" si="27"/>
        <v>2000000</v>
      </c>
      <c r="G286" s="27">
        <f t="shared" si="28"/>
        <v>0</v>
      </c>
      <c r="H286" s="41">
        <f t="shared" si="29"/>
        <v>100</v>
      </c>
      <c r="I286" s="28" t="s">
        <v>52</v>
      </c>
      <c r="K286" s="2">
        <v>200000</v>
      </c>
      <c r="L286" s="12">
        <f t="shared" si="31"/>
        <v>-1800000</v>
      </c>
    </row>
    <row r="287" spans="1:12" ht="28.5" hidden="1" customHeight="1">
      <c r="A287" s="39" t="s">
        <v>80</v>
      </c>
      <c r="B287" s="43" t="s">
        <v>81</v>
      </c>
      <c r="C287" s="34">
        <f>SUM(C288)</f>
        <v>9300000</v>
      </c>
      <c r="D287" s="34">
        <v>9250000</v>
      </c>
      <c r="E287" s="53"/>
      <c r="F287" s="36">
        <f t="shared" si="27"/>
        <v>9250000</v>
      </c>
      <c r="G287" s="36">
        <f t="shared" si="28"/>
        <v>50000</v>
      </c>
      <c r="H287" s="37">
        <f t="shared" si="29"/>
        <v>99.462365591397855</v>
      </c>
      <c r="I287" s="38" t="s">
        <v>52</v>
      </c>
      <c r="K287" s="2">
        <v>1000000</v>
      </c>
      <c r="L287" s="12">
        <f t="shared" si="31"/>
        <v>-8300000</v>
      </c>
    </row>
    <row r="288" spans="1:12" ht="28.5" hidden="1" customHeight="1">
      <c r="A288" s="24" t="s">
        <v>45</v>
      </c>
      <c r="B288" s="42" t="s">
        <v>177</v>
      </c>
      <c r="C288" s="25">
        <v>9300000</v>
      </c>
      <c r="D288" s="25">
        <v>9250000</v>
      </c>
      <c r="E288" s="26"/>
      <c r="F288" s="27">
        <f t="shared" si="27"/>
        <v>9250000</v>
      </c>
      <c r="G288" s="27">
        <f t="shared" si="28"/>
        <v>50000</v>
      </c>
      <c r="H288" s="41">
        <f t="shared" si="29"/>
        <v>99.462365591397855</v>
      </c>
      <c r="I288" s="28" t="s">
        <v>52</v>
      </c>
      <c r="K288" s="2">
        <v>4600000</v>
      </c>
      <c r="L288" s="12">
        <f t="shared" si="31"/>
        <v>-4700000</v>
      </c>
    </row>
    <row r="289" spans="1:12" ht="28.5" hidden="1" customHeight="1">
      <c r="A289" s="49" t="s">
        <v>135</v>
      </c>
      <c r="B289" s="186" t="s">
        <v>233</v>
      </c>
      <c r="C289" s="50"/>
      <c r="D289" s="50">
        <v>0</v>
      </c>
      <c r="E289" s="51"/>
      <c r="F289" s="36">
        <f t="shared" si="27"/>
        <v>0</v>
      </c>
      <c r="G289" s="36">
        <f t="shared" si="28"/>
        <v>0</v>
      </c>
      <c r="H289" s="37" t="e">
        <f t="shared" si="29"/>
        <v>#DIV/0!</v>
      </c>
      <c r="I289" s="38" t="s">
        <v>52</v>
      </c>
      <c r="K289" s="2">
        <v>1800000</v>
      </c>
      <c r="L289" s="12">
        <f t="shared" si="31"/>
        <v>1800000</v>
      </c>
    </row>
    <row r="290" spans="1:12" ht="28.5" hidden="1" customHeight="1">
      <c r="A290" s="39" t="s">
        <v>55</v>
      </c>
      <c r="B290" s="43" t="s">
        <v>56</v>
      </c>
      <c r="C290" s="34">
        <f>SUM(C291)</f>
        <v>1250000</v>
      </c>
      <c r="D290" s="34">
        <v>1250000</v>
      </c>
      <c r="E290" s="53"/>
      <c r="F290" s="36">
        <f t="shared" si="27"/>
        <v>1250000</v>
      </c>
      <c r="G290" s="36">
        <f t="shared" si="28"/>
        <v>0</v>
      </c>
      <c r="H290" s="37">
        <f t="shared" si="29"/>
        <v>100</v>
      </c>
      <c r="I290" s="38" t="s">
        <v>52</v>
      </c>
      <c r="K290" s="2">
        <v>13000000</v>
      </c>
      <c r="L290" s="12">
        <f t="shared" si="31"/>
        <v>11750000</v>
      </c>
    </row>
    <row r="291" spans="1:12" ht="28.5" hidden="1" customHeight="1">
      <c r="A291" s="24" t="s">
        <v>45</v>
      </c>
      <c r="B291" s="42" t="s">
        <v>178</v>
      </c>
      <c r="C291" s="25">
        <v>1250000</v>
      </c>
      <c r="D291" s="25">
        <v>1250000</v>
      </c>
      <c r="E291" s="26"/>
      <c r="F291" s="27">
        <f t="shared" si="27"/>
        <v>1250000</v>
      </c>
      <c r="G291" s="27">
        <f t="shared" si="28"/>
        <v>0</v>
      </c>
      <c r="H291" s="41">
        <f t="shared" si="29"/>
        <v>100</v>
      </c>
      <c r="I291" s="28" t="s">
        <v>52</v>
      </c>
      <c r="K291" s="8">
        <v>473480000</v>
      </c>
      <c r="L291" s="12">
        <f t="shared" si="31"/>
        <v>472230000</v>
      </c>
    </row>
    <row r="292" spans="1:12" ht="28.5" hidden="1" customHeight="1">
      <c r="A292" s="39" t="s">
        <v>62</v>
      </c>
      <c r="B292" s="43" t="s">
        <v>63</v>
      </c>
      <c r="C292" s="34">
        <f>SUM(C293:C294)</f>
        <v>5600000</v>
      </c>
      <c r="D292" s="34">
        <v>5500000</v>
      </c>
      <c r="E292" s="53"/>
      <c r="F292" s="36">
        <f t="shared" si="27"/>
        <v>5500000</v>
      </c>
      <c r="G292" s="36">
        <f t="shared" si="28"/>
        <v>100000</v>
      </c>
      <c r="H292" s="37">
        <f t="shared" si="29"/>
        <v>98.214285714285708</v>
      </c>
      <c r="I292" s="38" t="s">
        <v>52</v>
      </c>
      <c r="K292" s="4">
        <f>SUM(K293)</f>
        <v>2500000</v>
      </c>
      <c r="L292" s="12">
        <f t="shared" si="31"/>
        <v>-3100000</v>
      </c>
    </row>
    <row r="293" spans="1:12" ht="28.5" hidden="1" customHeight="1">
      <c r="A293" s="24" t="s">
        <v>45</v>
      </c>
      <c r="B293" s="42" t="s">
        <v>200</v>
      </c>
      <c r="C293" s="25">
        <v>5400000</v>
      </c>
      <c r="D293" s="25">
        <v>5300000</v>
      </c>
      <c r="E293" s="26"/>
      <c r="F293" s="27">
        <f t="shared" si="27"/>
        <v>5300000</v>
      </c>
      <c r="G293" s="27">
        <f t="shared" si="28"/>
        <v>100000</v>
      </c>
      <c r="H293" s="41">
        <f t="shared" si="29"/>
        <v>98.148148148148152</v>
      </c>
      <c r="I293" s="28" t="s">
        <v>52</v>
      </c>
      <c r="K293" s="2">
        <v>2500000</v>
      </c>
      <c r="L293" s="12">
        <f t="shared" si="31"/>
        <v>-2900000</v>
      </c>
    </row>
    <row r="294" spans="1:12" ht="28.5" hidden="1" customHeight="1">
      <c r="A294" s="24" t="s">
        <v>45</v>
      </c>
      <c r="B294" s="42" t="s">
        <v>201</v>
      </c>
      <c r="C294" s="25">
        <v>200000</v>
      </c>
      <c r="D294" s="25">
        <v>200000</v>
      </c>
      <c r="E294" s="26"/>
      <c r="F294" s="27">
        <f t="shared" si="27"/>
        <v>200000</v>
      </c>
      <c r="G294" s="27">
        <f t="shared" si="28"/>
        <v>0</v>
      </c>
      <c r="H294" s="41">
        <f t="shared" si="29"/>
        <v>100</v>
      </c>
      <c r="I294" s="28" t="s">
        <v>52</v>
      </c>
      <c r="K294" s="4">
        <f>SUM(K295:K298)</f>
        <v>242400000</v>
      </c>
      <c r="L294" s="12">
        <f t="shared" si="31"/>
        <v>242200000</v>
      </c>
    </row>
    <row r="295" spans="1:12" ht="28.5" hidden="1" customHeight="1">
      <c r="A295" s="39" t="s">
        <v>69</v>
      </c>
      <c r="B295" s="43" t="s">
        <v>70</v>
      </c>
      <c r="C295" s="34">
        <f>SUM(C296:C299)</f>
        <v>9400000</v>
      </c>
      <c r="D295" s="34">
        <v>9400000</v>
      </c>
      <c r="E295" s="53"/>
      <c r="F295" s="36">
        <f t="shared" si="27"/>
        <v>9400000</v>
      </c>
      <c r="G295" s="36">
        <f t="shared" si="28"/>
        <v>0</v>
      </c>
      <c r="H295" s="37">
        <f t="shared" si="29"/>
        <v>100</v>
      </c>
      <c r="I295" s="38" t="s">
        <v>52</v>
      </c>
      <c r="K295" s="2">
        <v>11200000</v>
      </c>
      <c r="L295" s="12">
        <f t="shared" si="31"/>
        <v>1800000</v>
      </c>
    </row>
    <row r="296" spans="1:12" ht="18.75" hidden="1" customHeight="1">
      <c r="A296" s="24" t="s">
        <v>45</v>
      </c>
      <c r="B296" s="42" t="s">
        <v>180</v>
      </c>
      <c r="C296" s="25">
        <v>1000000</v>
      </c>
      <c r="D296" s="25">
        <v>1000000</v>
      </c>
      <c r="E296" s="26"/>
      <c r="F296" s="27">
        <f t="shared" si="27"/>
        <v>1000000</v>
      </c>
      <c r="G296" s="27">
        <f t="shared" si="28"/>
        <v>0</v>
      </c>
      <c r="H296" s="41">
        <f t="shared" si="29"/>
        <v>100</v>
      </c>
      <c r="I296" s="28" t="s">
        <v>52</v>
      </c>
      <c r="K296" s="2">
        <v>9800000</v>
      </c>
      <c r="L296" s="12">
        <f t="shared" si="31"/>
        <v>8800000</v>
      </c>
    </row>
    <row r="297" spans="1:12" ht="18.75" hidden="1" customHeight="1">
      <c r="A297" s="24" t="s">
        <v>45</v>
      </c>
      <c r="B297" s="42" t="s">
        <v>202</v>
      </c>
      <c r="C297" s="25">
        <v>4600000</v>
      </c>
      <c r="D297" s="25">
        <v>4600000</v>
      </c>
      <c r="E297" s="26"/>
      <c r="F297" s="27">
        <f t="shared" si="27"/>
        <v>4600000</v>
      </c>
      <c r="G297" s="27">
        <f t="shared" si="28"/>
        <v>0</v>
      </c>
      <c r="H297" s="41">
        <f t="shared" si="29"/>
        <v>100</v>
      </c>
      <c r="I297" s="28" t="s">
        <v>52</v>
      </c>
      <c r="K297" s="2">
        <v>100800000</v>
      </c>
      <c r="L297" s="12">
        <f t="shared" si="31"/>
        <v>96200000</v>
      </c>
    </row>
    <row r="298" spans="1:12" ht="18.75" hidden="1" customHeight="1">
      <c r="A298" s="24" t="s">
        <v>45</v>
      </c>
      <c r="B298" s="42" t="s">
        <v>203</v>
      </c>
      <c r="C298" s="25">
        <v>1800000</v>
      </c>
      <c r="D298" s="25">
        <v>1800000</v>
      </c>
      <c r="E298" s="26"/>
      <c r="F298" s="27">
        <f t="shared" si="27"/>
        <v>1800000</v>
      </c>
      <c r="G298" s="27">
        <f t="shared" si="28"/>
        <v>0</v>
      </c>
      <c r="H298" s="41">
        <f t="shared" si="29"/>
        <v>100</v>
      </c>
      <c r="I298" s="28" t="s">
        <v>52</v>
      </c>
      <c r="K298" s="2">
        <v>120600000</v>
      </c>
      <c r="L298" s="12">
        <f t="shared" si="31"/>
        <v>118800000</v>
      </c>
    </row>
    <row r="299" spans="1:12" ht="18.75" hidden="1" customHeight="1">
      <c r="A299" s="24" t="s">
        <v>45</v>
      </c>
      <c r="B299" s="42" t="s">
        <v>204</v>
      </c>
      <c r="C299" s="25">
        <v>2000000</v>
      </c>
      <c r="D299" s="25">
        <v>2000000</v>
      </c>
      <c r="E299" s="26"/>
      <c r="F299" s="27">
        <f t="shared" si="27"/>
        <v>2000000</v>
      </c>
      <c r="G299" s="27">
        <f t="shared" si="28"/>
        <v>0</v>
      </c>
      <c r="H299" s="41">
        <f t="shared" si="29"/>
        <v>100</v>
      </c>
      <c r="I299" s="28" t="s">
        <v>52</v>
      </c>
      <c r="K299" s="10">
        <f>SUM(K300:K307)</f>
        <v>26000000</v>
      </c>
      <c r="L299" s="12">
        <f t="shared" si="31"/>
        <v>24000000</v>
      </c>
    </row>
    <row r="300" spans="1:12" ht="28.5" hidden="1" customHeight="1">
      <c r="A300" s="49" t="s">
        <v>138</v>
      </c>
      <c r="B300" s="186" t="s">
        <v>139</v>
      </c>
      <c r="C300" s="50"/>
      <c r="D300" s="50">
        <v>0</v>
      </c>
      <c r="E300" s="51"/>
      <c r="F300" s="36">
        <f t="shared" si="27"/>
        <v>0</v>
      </c>
      <c r="G300" s="36">
        <f t="shared" si="28"/>
        <v>0</v>
      </c>
      <c r="H300" s="37" t="e">
        <f t="shared" si="29"/>
        <v>#DIV/0!</v>
      </c>
      <c r="I300" s="38" t="s">
        <v>52</v>
      </c>
      <c r="K300" s="2">
        <v>700000</v>
      </c>
      <c r="L300" s="12">
        <f t="shared" si="31"/>
        <v>700000</v>
      </c>
    </row>
    <row r="301" spans="1:12" ht="18.75" hidden="1" customHeight="1">
      <c r="A301" s="39" t="s">
        <v>55</v>
      </c>
      <c r="B301" s="43" t="s">
        <v>56</v>
      </c>
      <c r="C301" s="34">
        <f>SUM(C302)</f>
        <v>1300000</v>
      </c>
      <c r="D301" s="34">
        <v>1300000</v>
      </c>
      <c r="E301" s="53"/>
      <c r="F301" s="36">
        <f t="shared" si="27"/>
        <v>1300000</v>
      </c>
      <c r="G301" s="36">
        <f t="shared" si="28"/>
        <v>0</v>
      </c>
      <c r="H301" s="37">
        <f t="shared" si="29"/>
        <v>100</v>
      </c>
      <c r="I301" s="38" t="s">
        <v>52</v>
      </c>
      <c r="K301" s="2">
        <v>1000000</v>
      </c>
      <c r="L301" s="12">
        <f t="shared" si="31"/>
        <v>-300000</v>
      </c>
    </row>
    <row r="302" spans="1:12" ht="18.75" hidden="1" customHeight="1">
      <c r="A302" s="24" t="s">
        <v>45</v>
      </c>
      <c r="B302" s="42" t="s">
        <v>205</v>
      </c>
      <c r="C302" s="25">
        <v>1300000</v>
      </c>
      <c r="D302" s="25">
        <v>1300000</v>
      </c>
      <c r="E302" s="26"/>
      <c r="F302" s="27">
        <f t="shared" si="27"/>
        <v>1300000</v>
      </c>
      <c r="G302" s="27">
        <f t="shared" si="28"/>
        <v>0</v>
      </c>
      <c r="H302" s="41">
        <f t="shared" si="29"/>
        <v>100</v>
      </c>
      <c r="I302" s="28" t="s">
        <v>52</v>
      </c>
      <c r="K302" s="2">
        <v>11500000</v>
      </c>
      <c r="L302" s="12">
        <f t="shared" si="31"/>
        <v>10200000</v>
      </c>
    </row>
    <row r="303" spans="1:12" ht="28.5" hidden="1" customHeight="1">
      <c r="A303" s="39" t="s">
        <v>62</v>
      </c>
      <c r="B303" s="43" t="s">
        <v>63</v>
      </c>
      <c r="C303" s="34">
        <f>SUM(C304:C307)</f>
        <v>233400000</v>
      </c>
      <c r="D303" s="34">
        <v>232500000</v>
      </c>
      <c r="E303" s="34">
        <f>SUM(E304:E307)</f>
        <v>0</v>
      </c>
      <c r="F303" s="36">
        <f t="shared" si="27"/>
        <v>232500000</v>
      </c>
      <c r="G303" s="36">
        <f t="shared" si="28"/>
        <v>900000</v>
      </c>
      <c r="H303" s="37">
        <f t="shared" si="29"/>
        <v>99.614395886889469</v>
      </c>
      <c r="I303" s="38" t="s">
        <v>52</v>
      </c>
      <c r="K303" s="2">
        <v>6600000</v>
      </c>
      <c r="L303" s="12">
        <f t="shared" si="31"/>
        <v>-226800000</v>
      </c>
    </row>
    <row r="304" spans="1:12" ht="18.75" hidden="1" customHeight="1">
      <c r="A304" s="24" t="s">
        <v>45</v>
      </c>
      <c r="B304" s="42" t="s">
        <v>206</v>
      </c>
      <c r="C304" s="25">
        <v>11200000</v>
      </c>
      <c r="D304" s="25">
        <v>10900000</v>
      </c>
      <c r="E304" s="26"/>
      <c r="F304" s="27">
        <f t="shared" si="27"/>
        <v>10900000</v>
      </c>
      <c r="G304" s="27">
        <f t="shared" si="28"/>
        <v>300000</v>
      </c>
      <c r="H304" s="41">
        <f t="shared" si="29"/>
        <v>97.321428571428569</v>
      </c>
      <c r="I304" s="28" t="s">
        <v>52</v>
      </c>
      <c r="K304" s="2">
        <v>200000</v>
      </c>
      <c r="L304" s="12">
        <f t="shared" si="31"/>
        <v>-11000000</v>
      </c>
    </row>
    <row r="305" spans="1:14" ht="18.75" hidden="1" customHeight="1">
      <c r="A305" s="24" t="s">
        <v>45</v>
      </c>
      <c r="B305" s="42" t="s">
        <v>207</v>
      </c>
      <c r="C305" s="25">
        <v>9800000</v>
      </c>
      <c r="D305" s="25">
        <v>9800000</v>
      </c>
      <c r="E305" s="25"/>
      <c r="F305" s="27">
        <f t="shared" si="27"/>
        <v>9800000</v>
      </c>
      <c r="G305" s="27">
        <f t="shared" si="28"/>
        <v>0</v>
      </c>
      <c r="H305" s="41">
        <f t="shared" si="29"/>
        <v>100</v>
      </c>
      <c r="I305" s="28" t="s">
        <v>52</v>
      </c>
      <c r="K305" s="2">
        <v>1200000</v>
      </c>
      <c r="L305" s="12">
        <f t="shared" si="31"/>
        <v>-8600000</v>
      </c>
    </row>
    <row r="306" spans="1:14" ht="28.5" hidden="1" customHeight="1">
      <c r="A306" s="24" t="s">
        <v>45</v>
      </c>
      <c r="B306" s="42" t="s">
        <v>208</v>
      </c>
      <c r="C306" s="25">
        <v>102600000</v>
      </c>
      <c r="D306" s="25">
        <v>102400000</v>
      </c>
      <c r="E306" s="25"/>
      <c r="F306" s="27">
        <f t="shared" si="27"/>
        <v>102400000</v>
      </c>
      <c r="G306" s="27">
        <f t="shared" si="28"/>
        <v>200000</v>
      </c>
      <c r="H306" s="41">
        <f t="shared" si="29"/>
        <v>99.805068226120852</v>
      </c>
      <c r="I306" s="28" t="s">
        <v>52</v>
      </c>
      <c r="K306" s="2">
        <v>800000</v>
      </c>
      <c r="L306" s="12">
        <f t="shared" si="31"/>
        <v>-101800000</v>
      </c>
    </row>
    <row r="307" spans="1:14" ht="28.5" hidden="1" customHeight="1">
      <c r="A307" s="24" t="s">
        <v>45</v>
      </c>
      <c r="B307" s="42" t="s">
        <v>209</v>
      </c>
      <c r="C307" s="25">
        <v>109800000</v>
      </c>
      <c r="D307" s="25">
        <v>109400000</v>
      </c>
      <c r="E307" s="25"/>
      <c r="F307" s="27">
        <f t="shared" si="27"/>
        <v>109400000</v>
      </c>
      <c r="G307" s="27">
        <f t="shared" si="28"/>
        <v>400000</v>
      </c>
      <c r="H307" s="41">
        <f t="shared" si="29"/>
        <v>99.635701275045534</v>
      </c>
      <c r="I307" s="28" t="s">
        <v>52</v>
      </c>
      <c r="K307" s="2">
        <v>4000000</v>
      </c>
      <c r="L307" s="12">
        <f t="shared" si="31"/>
        <v>-105800000</v>
      </c>
    </row>
    <row r="308" spans="1:14" ht="28.5" hidden="1" customHeight="1">
      <c r="A308" s="39" t="s">
        <v>69</v>
      </c>
      <c r="B308" s="43" t="s">
        <v>70</v>
      </c>
      <c r="C308" s="53">
        <f>SUM(C309:C316)</f>
        <v>19600000</v>
      </c>
      <c r="D308" s="53">
        <v>18450000</v>
      </c>
      <c r="E308" s="53">
        <f>SUM(E309:E316)</f>
        <v>0</v>
      </c>
      <c r="F308" s="36">
        <f t="shared" ref="F308:F371" si="32">E308+D308</f>
        <v>18450000</v>
      </c>
      <c r="G308" s="36">
        <f t="shared" si="28"/>
        <v>1150000</v>
      </c>
      <c r="H308" s="37">
        <f t="shared" si="29"/>
        <v>94.132653061224488</v>
      </c>
      <c r="I308" s="38" t="s">
        <v>52</v>
      </c>
      <c r="K308" s="10">
        <f>SUM(K309:K310)</f>
        <v>101780000</v>
      </c>
      <c r="L308" s="12">
        <f t="shared" si="31"/>
        <v>82180000</v>
      </c>
    </row>
    <row r="309" spans="1:14" ht="18.75" hidden="1" customHeight="1">
      <c r="A309" s="24" t="s">
        <v>45</v>
      </c>
      <c r="B309" s="42" t="s">
        <v>170</v>
      </c>
      <c r="C309" s="25">
        <v>600000</v>
      </c>
      <c r="D309" s="26">
        <v>550000</v>
      </c>
      <c r="E309" s="26">
        <v>0</v>
      </c>
      <c r="F309" s="27">
        <f t="shared" si="32"/>
        <v>550000</v>
      </c>
      <c r="G309" s="27">
        <f t="shared" si="28"/>
        <v>50000</v>
      </c>
      <c r="H309" s="41">
        <f t="shared" si="29"/>
        <v>91.666666666666657</v>
      </c>
      <c r="I309" s="28" t="s">
        <v>52</v>
      </c>
      <c r="K309" s="2">
        <v>69300000</v>
      </c>
      <c r="L309" s="12">
        <f t="shared" si="31"/>
        <v>68700000</v>
      </c>
    </row>
    <row r="310" spans="1:14" ht="28.5" hidden="1" customHeight="1">
      <c r="A310" s="24" t="s">
        <v>45</v>
      </c>
      <c r="B310" s="42" t="s">
        <v>210</v>
      </c>
      <c r="C310" s="25">
        <v>1000000</v>
      </c>
      <c r="D310" s="26">
        <v>1000000</v>
      </c>
      <c r="E310" s="26"/>
      <c r="F310" s="27">
        <f t="shared" si="32"/>
        <v>1000000</v>
      </c>
      <c r="G310" s="27">
        <f t="shared" si="28"/>
        <v>0</v>
      </c>
      <c r="H310" s="41">
        <f t="shared" si="29"/>
        <v>100</v>
      </c>
      <c r="I310" s="28" t="s">
        <v>52</v>
      </c>
      <c r="K310" s="2">
        <v>32480000</v>
      </c>
      <c r="L310" s="12">
        <f t="shared" si="31"/>
        <v>31480000</v>
      </c>
    </row>
    <row r="311" spans="1:14" ht="36" hidden="1" customHeight="1">
      <c r="A311" s="24" t="s">
        <v>45</v>
      </c>
      <c r="B311" s="42" t="s">
        <v>180</v>
      </c>
      <c r="C311" s="25">
        <v>7000000</v>
      </c>
      <c r="D311" s="26">
        <v>6100000</v>
      </c>
      <c r="E311" s="26"/>
      <c r="F311" s="27">
        <f t="shared" si="32"/>
        <v>6100000</v>
      </c>
      <c r="G311" s="27">
        <f t="shared" si="28"/>
        <v>900000</v>
      </c>
      <c r="H311" s="41">
        <f t="shared" si="29"/>
        <v>87.142857142857139</v>
      </c>
      <c r="I311" s="28" t="s">
        <v>52</v>
      </c>
      <c r="K311" s="8">
        <v>37900000</v>
      </c>
      <c r="L311" s="12">
        <f t="shared" si="31"/>
        <v>30900000</v>
      </c>
      <c r="N311" s="82">
        <v>2040000</v>
      </c>
    </row>
    <row r="312" spans="1:14" ht="18.75" hidden="1" customHeight="1">
      <c r="A312" s="24" t="s">
        <v>45</v>
      </c>
      <c r="B312" s="42" t="s">
        <v>186</v>
      </c>
      <c r="C312" s="25">
        <v>4800000</v>
      </c>
      <c r="D312" s="26">
        <v>4600000</v>
      </c>
      <c r="E312" s="26"/>
      <c r="F312" s="27">
        <f t="shared" si="32"/>
        <v>4600000</v>
      </c>
      <c r="G312" s="27">
        <f t="shared" si="28"/>
        <v>200000</v>
      </c>
      <c r="H312" s="41">
        <f t="shared" si="29"/>
        <v>95.833333333333343</v>
      </c>
      <c r="I312" s="28" t="s">
        <v>52</v>
      </c>
      <c r="K312" s="4">
        <f>SUM(K313)</f>
        <v>3000000</v>
      </c>
      <c r="L312" s="12">
        <f t="shared" si="31"/>
        <v>-1800000</v>
      </c>
      <c r="N312" s="82">
        <v>510000</v>
      </c>
    </row>
    <row r="313" spans="1:14" ht="28.5" hidden="1" customHeight="1">
      <c r="A313" s="24" t="s">
        <v>45</v>
      </c>
      <c r="B313" s="42" t="s">
        <v>211</v>
      </c>
      <c r="C313" s="25">
        <v>200000</v>
      </c>
      <c r="D313" s="26">
        <v>200000</v>
      </c>
      <c r="E313" s="26"/>
      <c r="F313" s="27">
        <f t="shared" si="32"/>
        <v>200000</v>
      </c>
      <c r="G313" s="27">
        <f t="shared" si="28"/>
        <v>0</v>
      </c>
      <c r="H313" s="41">
        <f t="shared" si="29"/>
        <v>100</v>
      </c>
      <c r="I313" s="28" t="s">
        <v>52</v>
      </c>
      <c r="K313" s="2">
        <v>3000000</v>
      </c>
      <c r="L313" s="12">
        <f t="shared" si="31"/>
        <v>2800000</v>
      </c>
      <c r="N313" s="83">
        <f>SUM(N311:N312)</f>
        <v>2550000</v>
      </c>
    </row>
    <row r="314" spans="1:14" ht="28.5" hidden="1" customHeight="1">
      <c r="A314" s="24"/>
      <c r="B314" s="42" t="s">
        <v>277</v>
      </c>
      <c r="C314" s="25">
        <v>1200000</v>
      </c>
      <c r="D314" s="26">
        <v>1200000</v>
      </c>
      <c r="E314" s="26"/>
      <c r="F314" s="27">
        <f t="shared" si="32"/>
        <v>1200000</v>
      </c>
      <c r="G314" s="27">
        <f t="shared" si="28"/>
        <v>0</v>
      </c>
      <c r="H314" s="41">
        <f t="shared" si="29"/>
        <v>100</v>
      </c>
      <c r="I314" s="28" t="s">
        <v>52</v>
      </c>
      <c r="K314" s="2">
        <f>SUM(K315)</f>
        <v>8000000</v>
      </c>
      <c r="L314" s="12">
        <f t="shared" si="31"/>
        <v>6800000</v>
      </c>
      <c r="N314" s="83">
        <f>N313+F309</f>
        <v>3100000</v>
      </c>
    </row>
    <row r="315" spans="1:14" ht="28.5" hidden="1" customHeight="1">
      <c r="A315" s="24"/>
      <c r="B315" s="42" t="s">
        <v>278</v>
      </c>
      <c r="C315" s="25">
        <v>800000</v>
      </c>
      <c r="D315" s="26">
        <v>800000</v>
      </c>
      <c r="E315" s="26"/>
      <c r="F315" s="27">
        <f t="shared" si="32"/>
        <v>800000</v>
      </c>
      <c r="G315" s="27">
        <f t="shared" si="28"/>
        <v>0</v>
      </c>
      <c r="H315" s="41">
        <f t="shared" si="29"/>
        <v>100</v>
      </c>
      <c r="I315" s="28" t="s">
        <v>52</v>
      </c>
      <c r="K315" s="2">
        <v>8000000</v>
      </c>
      <c r="L315" s="12">
        <f t="shared" si="31"/>
        <v>7200000</v>
      </c>
    </row>
    <row r="316" spans="1:14" ht="38.25" hidden="1" customHeight="1">
      <c r="A316" s="24"/>
      <c r="B316" s="42" t="s">
        <v>279</v>
      </c>
      <c r="C316" s="25">
        <v>4000000</v>
      </c>
      <c r="D316" s="26">
        <v>4000000</v>
      </c>
      <c r="E316" s="26">
        <v>0</v>
      </c>
      <c r="F316" s="27">
        <f t="shared" si="32"/>
        <v>4000000</v>
      </c>
      <c r="G316" s="27">
        <f t="shared" ref="G316:G379" si="33">C316-F316</f>
        <v>0</v>
      </c>
      <c r="H316" s="41">
        <f t="shared" ref="H316:H379" si="34">F316/C316*100</f>
        <v>100</v>
      </c>
      <c r="I316" s="28" t="s">
        <v>52</v>
      </c>
      <c r="K316" s="8">
        <f>K317+K319</f>
        <v>9120000</v>
      </c>
      <c r="L316" s="12">
        <f t="shared" si="31"/>
        <v>5120000</v>
      </c>
    </row>
    <row r="317" spans="1:14" ht="18.75" hidden="1" customHeight="1">
      <c r="A317" s="39" t="s">
        <v>80</v>
      </c>
      <c r="B317" s="43" t="s">
        <v>81</v>
      </c>
      <c r="C317" s="53">
        <f>SUM(C318:C319)</f>
        <v>99998000</v>
      </c>
      <c r="D317" s="53">
        <v>99766500</v>
      </c>
      <c r="E317" s="53">
        <f>SUM(E318:E319)</f>
        <v>0</v>
      </c>
      <c r="F317" s="36">
        <f>E317+D317</f>
        <v>99766500</v>
      </c>
      <c r="G317" s="36">
        <f t="shared" si="33"/>
        <v>231500</v>
      </c>
      <c r="H317" s="37">
        <f t="shared" si="34"/>
        <v>99.768495369907399</v>
      </c>
      <c r="I317" s="38" t="s">
        <v>52</v>
      </c>
      <c r="K317" s="4">
        <f>SUM(K318)</f>
        <v>5600000</v>
      </c>
      <c r="L317" s="12">
        <f t="shared" si="31"/>
        <v>-94398000</v>
      </c>
    </row>
    <row r="318" spans="1:14" ht="18.75" hidden="1" customHeight="1">
      <c r="A318" s="24" t="s">
        <v>45</v>
      </c>
      <c r="B318" s="42" t="s">
        <v>212</v>
      </c>
      <c r="C318" s="25">
        <v>67518000</v>
      </c>
      <c r="D318" s="26">
        <v>67491500</v>
      </c>
      <c r="E318" s="26">
        <v>0</v>
      </c>
      <c r="F318" s="27">
        <f t="shared" si="32"/>
        <v>67491500</v>
      </c>
      <c r="G318" s="27">
        <f t="shared" si="33"/>
        <v>26500</v>
      </c>
      <c r="H318" s="41">
        <f t="shared" si="34"/>
        <v>99.960751207085522</v>
      </c>
      <c r="I318" s="28" t="s">
        <v>52</v>
      </c>
      <c r="K318" s="2">
        <v>5600000</v>
      </c>
      <c r="L318" s="12">
        <f t="shared" si="31"/>
        <v>-61918000</v>
      </c>
    </row>
    <row r="319" spans="1:14" ht="28.5" hidden="1" customHeight="1">
      <c r="A319" s="24" t="s">
        <v>45</v>
      </c>
      <c r="B319" s="42" t="s">
        <v>213</v>
      </c>
      <c r="C319" s="25">
        <v>32480000</v>
      </c>
      <c r="D319" s="25">
        <v>32275000</v>
      </c>
      <c r="E319" s="26"/>
      <c r="F319" s="27">
        <f t="shared" si="32"/>
        <v>32275000</v>
      </c>
      <c r="G319" s="27">
        <f t="shared" si="33"/>
        <v>205000</v>
      </c>
      <c r="H319" s="41">
        <f t="shared" si="34"/>
        <v>99.368842364532014</v>
      </c>
      <c r="I319" s="28" t="s">
        <v>52</v>
      </c>
      <c r="K319" s="4">
        <f>SUM(K320)</f>
        <v>3520000</v>
      </c>
      <c r="L319" s="12">
        <f t="shared" si="31"/>
        <v>-28960000</v>
      </c>
    </row>
    <row r="320" spans="1:14" ht="30" hidden="1" customHeight="1">
      <c r="A320" s="49" t="s">
        <v>155</v>
      </c>
      <c r="B320" s="186" t="s">
        <v>156</v>
      </c>
      <c r="C320" s="50"/>
      <c r="D320" s="50">
        <v>0</v>
      </c>
      <c r="E320" s="51"/>
      <c r="F320" s="36">
        <f t="shared" si="32"/>
        <v>0</v>
      </c>
      <c r="G320" s="36">
        <f t="shared" si="33"/>
        <v>0</v>
      </c>
      <c r="H320" s="37" t="e">
        <f t="shared" si="34"/>
        <v>#DIV/0!</v>
      </c>
      <c r="I320" s="38" t="s">
        <v>52</v>
      </c>
      <c r="K320" s="2">
        <v>3520000</v>
      </c>
      <c r="L320" s="12">
        <f t="shared" si="31"/>
        <v>3520000</v>
      </c>
    </row>
    <row r="321" spans="1:12" ht="28.5" hidden="1" customHeight="1">
      <c r="A321" s="39" t="s">
        <v>62</v>
      </c>
      <c r="B321" s="43" t="s">
        <v>63</v>
      </c>
      <c r="C321" s="34">
        <f>SUM(C322)</f>
        <v>5600000</v>
      </c>
      <c r="D321" s="34">
        <v>5600000</v>
      </c>
      <c r="E321" s="53"/>
      <c r="F321" s="36">
        <f t="shared" si="32"/>
        <v>5600000</v>
      </c>
      <c r="G321" s="36">
        <f t="shared" si="33"/>
        <v>0</v>
      </c>
      <c r="H321" s="37">
        <f t="shared" si="34"/>
        <v>100</v>
      </c>
      <c r="I321" s="38" t="s">
        <v>52</v>
      </c>
      <c r="K321" s="8">
        <v>13540000</v>
      </c>
      <c r="L321" s="12">
        <f t="shared" si="31"/>
        <v>7940000</v>
      </c>
    </row>
    <row r="322" spans="1:12" ht="18.75" hidden="1" customHeight="1">
      <c r="A322" s="24" t="s">
        <v>45</v>
      </c>
      <c r="B322" s="42" t="s">
        <v>214</v>
      </c>
      <c r="C322" s="25">
        <v>5600000</v>
      </c>
      <c r="D322" s="25">
        <v>5600000</v>
      </c>
      <c r="E322" s="26"/>
      <c r="F322" s="27">
        <f t="shared" si="32"/>
        <v>5600000</v>
      </c>
      <c r="G322" s="27">
        <f t="shared" si="33"/>
        <v>0</v>
      </c>
      <c r="H322" s="41">
        <f t="shared" si="34"/>
        <v>100</v>
      </c>
      <c r="I322" s="28" t="s">
        <v>52</v>
      </c>
      <c r="K322" s="4">
        <f>SUM(K323:K323)</f>
        <v>4700000</v>
      </c>
      <c r="L322" s="12">
        <f t="shared" si="31"/>
        <v>-900000</v>
      </c>
    </row>
    <row r="323" spans="1:12" ht="28.5" hidden="1" customHeight="1">
      <c r="A323" s="39" t="s">
        <v>80</v>
      </c>
      <c r="B323" s="43" t="s">
        <v>81</v>
      </c>
      <c r="C323" s="34">
        <f>SUM(C324)</f>
        <v>2320000</v>
      </c>
      <c r="D323" s="34">
        <v>2328000</v>
      </c>
      <c r="E323" s="34">
        <f>SUM(E324)</f>
        <v>0</v>
      </c>
      <c r="F323" s="36">
        <f t="shared" si="32"/>
        <v>2328000</v>
      </c>
      <c r="G323" s="36">
        <f t="shared" si="33"/>
        <v>-8000</v>
      </c>
      <c r="H323" s="37">
        <f t="shared" si="34"/>
        <v>100.34482758620689</v>
      </c>
      <c r="I323" s="38" t="s">
        <v>52</v>
      </c>
      <c r="K323" s="2">
        <v>4700000</v>
      </c>
      <c r="L323" s="12">
        <f t="shared" si="31"/>
        <v>2380000</v>
      </c>
    </row>
    <row r="324" spans="1:12" ht="18.75" hidden="1" customHeight="1">
      <c r="A324" s="24" t="s">
        <v>45</v>
      </c>
      <c r="B324" s="42" t="s">
        <v>215</v>
      </c>
      <c r="C324" s="25">
        <v>2320000</v>
      </c>
      <c r="D324" s="25">
        <v>2328000</v>
      </c>
      <c r="E324" s="26">
        <v>0</v>
      </c>
      <c r="F324" s="27">
        <f t="shared" si="32"/>
        <v>2328000</v>
      </c>
      <c r="G324" s="177">
        <f t="shared" si="33"/>
        <v>-8000</v>
      </c>
      <c r="H324" s="41">
        <f t="shared" si="34"/>
        <v>100.34482758620689</v>
      </c>
      <c r="I324" s="28" t="s">
        <v>52</v>
      </c>
      <c r="K324" s="4">
        <f>SUM(K325)</f>
        <v>3000000</v>
      </c>
      <c r="L324" s="12">
        <f t="shared" si="31"/>
        <v>680000</v>
      </c>
    </row>
    <row r="325" spans="1:12" ht="18.75" hidden="1" customHeight="1">
      <c r="A325" s="49" t="s">
        <v>157</v>
      </c>
      <c r="B325" s="186" t="s">
        <v>216</v>
      </c>
      <c r="C325" s="50"/>
      <c r="D325" s="50">
        <v>0</v>
      </c>
      <c r="E325" s="26"/>
      <c r="F325" s="36">
        <f t="shared" si="32"/>
        <v>0</v>
      </c>
      <c r="G325" s="36">
        <f t="shared" si="33"/>
        <v>0</v>
      </c>
      <c r="H325" s="37" t="e">
        <f t="shared" si="34"/>
        <v>#DIV/0!</v>
      </c>
      <c r="I325" s="38" t="s">
        <v>52</v>
      </c>
      <c r="K325" s="2">
        <v>3000000</v>
      </c>
      <c r="L325" s="12">
        <f t="shared" si="31"/>
        <v>3000000</v>
      </c>
    </row>
    <row r="326" spans="1:12" ht="28.5" hidden="1" customHeight="1">
      <c r="A326" s="39" t="s">
        <v>62</v>
      </c>
      <c r="B326" s="43" t="s">
        <v>63</v>
      </c>
      <c r="C326" s="34">
        <f>SUM(C327)</f>
        <v>4700000</v>
      </c>
      <c r="D326" s="34">
        <v>4700000</v>
      </c>
      <c r="E326" s="53"/>
      <c r="F326" s="36">
        <f t="shared" si="32"/>
        <v>4700000</v>
      </c>
      <c r="G326" s="36">
        <f t="shared" si="33"/>
        <v>0</v>
      </c>
      <c r="H326" s="37">
        <f t="shared" si="34"/>
        <v>100</v>
      </c>
      <c r="I326" s="38" t="s">
        <v>52</v>
      </c>
      <c r="K326" s="13">
        <v>465123000</v>
      </c>
      <c r="L326" s="12">
        <f t="shared" si="31"/>
        <v>460423000</v>
      </c>
    </row>
    <row r="327" spans="1:12" ht="18.75" hidden="1" customHeight="1">
      <c r="A327" s="24" t="s">
        <v>45</v>
      </c>
      <c r="B327" s="42" t="s">
        <v>214</v>
      </c>
      <c r="C327" s="25">
        <v>4700000</v>
      </c>
      <c r="D327" s="25">
        <v>4700000</v>
      </c>
      <c r="E327" s="26"/>
      <c r="F327" s="27">
        <f t="shared" si="32"/>
        <v>4700000</v>
      </c>
      <c r="G327" s="27">
        <f t="shared" si="33"/>
        <v>0</v>
      </c>
      <c r="H327" s="41">
        <f t="shared" si="34"/>
        <v>100</v>
      </c>
      <c r="I327" s="28" t="s">
        <v>52</v>
      </c>
      <c r="K327" s="2">
        <v>8313000</v>
      </c>
      <c r="L327" s="12">
        <f t="shared" si="31"/>
        <v>3613000</v>
      </c>
    </row>
    <row r="328" spans="1:12" ht="18.75" hidden="1" customHeight="1">
      <c r="A328" s="39" t="s">
        <v>80</v>
      </c>
      <c r="B328" s="43" t="s">
        <v>81</v>
      </c>
      <c r="C328" s="34">
        <f>SUM(C329)</f>
        <v>2320000</v>
      </c>
      <c r="D328" s="34">
        <v>2296000</v>
      </c>
      <c r="E328" s="53"/>
      <c r="F328" s="36">
        <f t="shared" si="32"/>
        <v>2296000</v>
      </c>
      <c r="G328" s="36">
        <f t="shared" si="33"/>
        <v>24000</v>
      </c>
      <c r="H328" s="37">
        <f t="shared" si="34"/>
        <v>98.965517241379303</v>
      </c>
      <c r="I328" s="38" t="s">
        <v>52</v>
      </c>
      <c r="K328" s="4">
        <f>SUM(K329)</f>
        <v>1353000</v>
      </c>
      <c r="L328" s="12">
        <f t="shared" si="31"/>
        <v>-967000</v>
      </c>
    </row>
    <row r="329" spans="1:12" ht="33.75" hidden="1" customHeight="1">
      <c r="A329" s="24" t="s">
        <v>45</v>
      </c>
      <c r="B329" s="42" t="s">
        <v>215</v>
      </c>
      <c r="C329" s="25">
        <f>[2]Sheet2!$F$440</f>
        <v>2320000</v>
      </c>
      <c r="D329" s="25">
        <v>2296000</v>
      </c>
      <c r="E329" s="26"/>
      <c r="F329" s="27">
        <f t="shared" si="32"/>
        <v>2296000</v>
      </c>
      <c r="G329" s="27">
        <f t="shared" si="33"/>
        <v>24000</v>
      </c>
      <c r="H329" s="41">
        <f t="shared" si="34"/>
        <v>98.965517241379303</v>
      </c>
      <c r="I329" s="28" t="s">
        <v>52</v>
      </c>
      <c r="K329" s="2">
        <v>1353000</v>
      </c>
      <c r="L329" s="12">
        <f t="shared" si="31"/>
        <v>-967000</v>
      </c>
    </row>
    <row r="330" spans="1:12" ht="28.5" hidden="1" customHeight="1">
      <c r="A330" s="59" t="s">
        <v>217</v>
      </c>
      <c r="B330" s="42" t="s">
        <v>218</v>
      </c>
      <c r="C330" s="190"/>
      <c r="D330" s="60">
        <v>0</v>
      </c>
      <c r="E330" s="61"/>
      <c r="F330" s="61">
        <f t="shared" si="32"/>
        <v>0</v>
      </c>
      <c r="G330" s="61">
        <f t="shared" si="33"/>
        <v>0</v>
      </c>
      <c r="H330" s="62" t="e">
        <f t="shared" si="34"/>
        <v>#DIV/0!</v>
      </c>
      <c r="I330" s="59" t="s">
        <v>52</v>
      </c>
      <c r="K330" s="4">
        <f>SUM(K332:K332)</f>
        <v>690000</v>
      </c>
      <c r="L330" s="12">
        <f t="shared" si="31"/>
        <v>690000</v>
      </c>
    </row>
    <row r="331" spans="1:12" ht="28.5" hidden="1" customHeight="1">
      <c r="A331" s="24" t="s">
        <v>103</v>
      </c>
      <c r="B331" s="42" t="s">
        <v>104</v>
      </c>
      <c r="C331" s="25"/>
      <c r="D331" s="25">
        <v>0</v>
      </c>
      <c r="E331" s="26"/>
      <c r="F331" s="27">
        <f t="shared" si="32"/>
        <v>0</v>
      </c>
      <c r="G331" s="27">
        <f t="shared" si="33"/>
        <v>0</v>
      </c>
      <c r="H331" s="41" t="e">
        <f t="shared" si="34"/>
        <v>#DIV/0!</v>
      </c>
      <c r="I331" s="28" t="s">
        <v>52</v>
      </c>
      <c r="L331" s="12">
        <f t="shared" si="31"/>
        <v>0</v>
      </c>
    </row>
    <row r="332" spans="1:12" ht="33" hidden="1" customHeight="1">
      <c r="A332" s="39" t="s">
        <v>55</v>
      </c>
      <c r="B332" s="43" t="s">
        <v>56</v>
      </c>
      <c r="C332" s="34">
        <f>SUM(C333)</f>
        <v>1353000</v>
      </c>
      <c r="D332" s="34">
        <v>1353000</v>
      </c>
      <c r="E332" s="34">
        <f>SUM(E333)</f>
        <v>0</v>
      </c>
      <c r="F332" s="36">
        <f t="shared" si="32"/>
        <v>1353000</v>
      </c>
      <c r="G332" s="36">
        <f t="shared" si="33"/>
        <v>0</v>
      </c>
      <c r="H332" s="37">
        <f t="shared" si="34"/>
        <v>100</v>
      </c>
      <c r="I332" s="38" t="s">
        <v>52</v>
      </c>
      <c r="K332" s="2">
        <v>690000</v>
      </c>
      <c r="L332" s="12">
        <f t="shared" si="31"/>
        <v>-663000</v>
      </c>
    </row>
    <row r="333" spans="1:12" ht="18.75" hidden="1" customHeight="1">
      <c r="A333" s="24" t="s">
        <v>45</v>
      </c>
      <c r="B333" s="42" t="s">
        <v>219</v>
      </c>
      <c r="C333" s="25">
        <v>1353000</v>
      </c>
      <c r="D333" s="25">
        <v>1353000</v>
      </c>
      <c r="E333" s="26"/>
      <c r="F333" s="27">
        <f t="shared" si="32"/>
        <v>1353000</v>
      </c>
      <c r="G333" s="27">
        <f t="shared" si="33"/>
        <v>0</v>
      </c>
      <c r="H333" s="41">
        <f t="shared" si="34"/>
        <v>100</v>
      </c>
      <c r="I333" s="28" t="s">
        <v>52</v>
      </c>
      <c r="K333" s="2">
        <v>10970000</v>
      </c>
      <c r="L333" s="12">
        <f t="shared" si="31"/>
        <v>9617000</v>
      </c>
    </row>
    <row r="334" spans="1:12" ht="18.75" hidden="1" customHeight="1">
      <c r="A334" s="39" t="s">
        <v>62</v>
      </c>
      <c r="B334" s="43" t="s">
        <v>63</v>
      </c>
      <c r="C334" s="34">
        <f>SUM(C335)</f>
        <v>920000</v>
      </c>
      <c r="D334" s="34">
        <v>920000</v>
      </c>
      <c r="E334" s="34">
        <f>SUM(E335:E335)</f>
        <v>0</v>
      </c>
      <c r="F334" s="36">
        <f t="shared" si="32"/>
        <v>920000</v>
      </c>
      <c r="G334" s="36">
        <f t="shared" si="33"/>
        <v>0</v>
      </c>
      <c r="H334" s="37">
        <f t="shared" si="34"/>
        <v>100</v>
      </c>
      <c r="I334" s="38" t="s">
        <v>52</v>
      </c>
      <c r="K334" s="4">
        <f>SUM(K335:K336)</f>
        <v>3180000</v>
      </c>
      <c r="L334" s="12">
        <f t="shared" si="31"/>
        <v>2260000</v>
      </c>
    </row>
    <row r="335" spans="1:12" ht="18.75" hidden="1" customHeight="1">
      <c r="A335" s="24" t="s">
        <v>45</v>
      </c>
      <c r="B335" s="42" t="s">
        <v>220</v>
      </c>
      <c r="C335" s="25">
        <v>920000</v>
      </c>
      <c r="D335" s="25">
        <v>920000</v>
      </c>
      <c r="E335" s="26"/>
      <c r="F335" s="27">
        <f t="shared" si="32"/>
        <v>920000</v>
      </c>
      <c r="G335" s="27">
        <f t="shared" si="33"/>
        <v>0</v>
      </c>
      <c r="H335" s="41">
        <f t="shared" si="34"/>
        <v>100</v>
      </c>
      <c r="I335" s="28" t="s">
        <v>52</v>
      </c>
      <c r="K335" s="2">
        <v>1650000</v>
      </c>
      <c r="L335" s="12">
        <f t="shared" si="31"/>
        <v>730000</v>
      </c>
    </row>
    <row r="336" spans="1:12" ht="18.75" hidden="1" customHeight="1">
      <c r="A336" s="24" t="s">
        <v>110</v>
      </c>
      <c r="B336" s="42" t="s">
        <v>111</v>
      </c>
      <c r="C336" s="25"/>
      <c r="D336" s="25">
        <v>0</v>
      </c>
      <c r="E336" s="26"/>
      <c r="F336" s="27">
        <f t="shared" si="32"/>
        <v>0</v>
      </c>
      <c r="G336" s="27">
        <f t="shared" si="33"/>
        <v>0</v>
      </c>
      <c r="H336" s="41" t="e">
        <f t="shared" si="34"/>
        <v>#DIV/0!</v>
      </c>
      <c r="I336" s="28" t="s">
        <v>52</v>
      </c>
      <c r="K336" s="2">
        <v>1530000</v>
      </c>
      <c r="L336" s="12">
        <f t="shared" si="31"/>
        <v>1530000</v>
      </c>
    </row>
    <row r="337" spans="1:12" ht="28.5" hidden="1" customHeight="1">
      <c r="A337" s="39" t="s">
        <v>55</v>
      </c>
      <c r="B337" s="43" t="s">
        <v>56</v>
      </c>
      <c r="C337" s="34">
        <f>SUM(C338:C339)</f>
        <v>3180000</v>
      </c>
      <c r="D337" s="34">
        <v>3180000</v>
      </c>
      <c r="E337" s="34">
        <f>SUM(E338:E339)</f>
        <v>0</v>
      </c>
      <c r="F337" s="36">
        <f t="shared" si="32"/>
        <v>3180000</v>
      </c>
      <c r="G337" s="36">
        <f t="shared" si="33"/>
        <v>0</v>
      </c>
      <c r="H337" s="37">
        <f t="shared" si="34"/>
        <v>100</v>
      </c>
      <c r="I337" s="38" t="s">
        <v>52</v>
      </c>
      <c r="K337" s="4">
        <f>SUM(K338:K339)</f>
        <v>6260000</v>
      </c>
      <c r="L337" s="12">
        <f t="shared" ref="L337:L400" si="35">K337-C337</f>
        <v>3080000</v>
      </c>
    </row>
    <row r="338" spans="1:12" ht="18.75" hidden="1" customHeight="1">
      <c r="A338" s="24" t="s">
        <v>45</v>
      </c>
      <c r="B338" s="42" t="s">
        <v>221</v>
      </c>
      <c r="C338" s="25">
        <v>1650000</v>
      </c>
      <c r="D338" s="25">
        <v>1650000</v>
      </c>
      <c r="E338" s="26"/>
      <c r="F338" s="27">
        <f t="shared" si="32"/>
        <v>1650000</v>
      </c>
      <c r="G338" s="27">
        <f t="shared" si="33"/>
        <v>0</v>
      </c>
      <c r="H338" s="41">
        <f t="shared" si="34"/>
        <v>100</v>
      </c>
      <c r="I338" s="28" t="s">
        <v>52</v>
      </c>
      <c r="K338" s="2">
        <v>3500000</v>
      </c>
      <c r="L338" s="12">
        <f t="shared" si="35"/>
        <v>1850000</v>
      </c>
    </row>
    <row r="339" spans="1:12" ht="28.5" hidden="1" customHeight="1">
      <c r="A339" s="24" t="s">
        <v>45</v>
      </c>
      <c r="B339" s="42" t="s">
        <v>222</v>
      </c>
      <c r="C339" s="25">
        <v>1530000</v>
      </c>
      <c r="D339" s="25">
        <v>1530000</v>
      </c>
      <c r="E339" s="26">
        <v>0</v>
      </c>
      <c r="F339" s="27">
        <f t="shared" si="32"/>
        <v>1530000</v>
      </c>
      <c r="G339" s="27">
        <f t="shared" si="33"/>
        <v>0</v>
      </c>
      <c r="H339" s="41">
        <f t="shared" si="34"/>
        <v>100</v>
      </c>
      <c r="I339" s="28" t="s">
        <v>52</v>
      </c>
      <c r="K339" s="2">
        <v>2760000</v>
      </c>
      <c r="L339" s="12">
        <f t="shared" si="35"/>
        <v>1230000</v>
      </c>
    </row>
    <row r="340" spans="1:12" ht="18.75" hidden="1" customHeight="1">
      <c r="A340" s="39" t="s">
        <v>62</v>
      </c>
      <c r="B340" s="43" t="s">
        <v>63</v>
      </c>
      <c r="C340" s="34">
        <f>SUM(C341:C342)</f>
        <v>4680000</v>
      </c>
      <c r="D340" s="34">
        <v>4600000</v>
      </c>
      <c r="E340" s="34">
        <f>SUM(E341:E342)</f>
        <v>0</v>
      </c>
      <c r="F340" s="36">
        <f t="shared" si="32"/>
        <v>4600000</v>
      </c>
      <c r="G340" s="36">
        <f t="shared" si="33"/>
        <v>80000</v>
      </c>
      <c r="H340" s="37">
        <f t="shared" si="34"/>
        <v>98.290598290598282</v>
      </c>
      <c r="I340" s="38" t="s">
        <v>52</v>
      </c>
      <c r="K340" s="2">
        <v>10460000</v>
      </c>
      <c r="L340" s="12">
        <f t="shared" si="35"/>
        <v>5780000</v>
      </c>
    </row>
    <row r="341" spans="1:12" ht="18.75" hidden="1" customHeight="1">
      <c r="A341" s="24" t="s">
        <v>45</v>
      </c>
      <c r="B341" s="42" t="s">
        <v>223</v>
      </c>
      <c r="C341" s="25">
        <v>3300000</v>
      </c>
      <c r="D341" s="25">
        <v>3250000</v>
      </c>
      <c r="E341" s="25"/>
      <c r="F341" s="27">
        <f t="shared" si="32"/>
        <v>3250000</v>
      </c>
      <c r="G341" s="27">
        <f t="shared" si="33"/>
        <v>50000</v>
      </c>
      <c r="H341" s="41">
        <f t="shared" si="34"/>
        <v>98.484848484848484</v>
      </c>
      <c r="I341" s="28" t="s">
        <v>52</v>
      </c>
      <c r="K341" s="4">
        <f>SUM(K342:K343)</f>
        <v>2460000</v>
      </c>
      <c r="L341" s="12">
        <f t="shared" si="35"/>
        <v>-840000</v>
      </c>
    </row>
    <row r="342" spans="1:12" ht="18.75" hidden="1" customHeight="1">
      <c r="A342" s="24" t="s">
        <v>45</v>
      </c>
      <c r="B342" s="42" t="s">
        <v>224</v>
      </c>
      <c r="C342" s="25">
        <v>1380000</v>
      </c>
      <c r="D342" s="25">
        <v>1350000</v>
      </c>
      <c r="E342" s="25"/>
      <c r="F342" s="27">
        <f t="shared" si="32"/>
        <v>1350000</v>
      </c>
      <c r="G342" s="27">
        <f t="shared" si="33"/>
        <v>30000</v>
      </c>
      <c r="H342" s="41">
        <f t="shared" si="34"/>
        <v>97.826086956521735</v>
      </c>
      <c r="I342" s="28" t="s">
        <v>52</v>
      </c>
      <c r="K342" s="2">
        <v>1230000</v>
      </c>
      <c r="L342" s="12">
        <f t="shared" si="35"/>
        <v>-150000</v>
      </c>
    </row>
    <row r="343" spans="1:12" ht="28.5" hidden="1" customHeight="1">
      <c r="A343" s="24" t="s">
        <v>114</v>
      </c>
      <c r="B343" s="42" t="s">
        <v>225</v>
      </c>
      <c r="C343" s="25"/>
      <c r="D343" s="25">
        <v>0</v>
      </c>
      <c r="E343" s="25"/>
      <c r="F343" s="27">
        <f t="shared" si="32"/>
        <v>0</v>
      </c>
      <c r="G343" s="27">
        <f t="shared" si="33"/>
        <v>0</v>
      </c>
      <c r="H343" s="41" t="e">
        <f t="shared" si="34"/>
        <v>#DIV/0!</v>
      </c>
      <c r="I343" s="28" t="s">
        <v>52</v>
      </c>
      <c r="K343" s="2">
        <v>1230000</v>
      </c>
      <c r="L343" s="12">
        <f t="shared" si="35"/>
        <v>1230000</v>
      </c>
    </row>
    <row r="344" spans="1:12" ht="28.5" hidden="1" customHeight="1">
      <c r="A344" s="39" t="s">
        <v>55</v>
      </c>
      <c r="B344" s="43" t="s">
        <v>56</v>
      </c>
      <c r="C344" s="34">
        <f>SUM(C345:C346)</f>
        <v>2460000</v>
      </c>
      <c r="D344" s="34">
        <v>1140000</v>
      </c>
      <c r="E344" s="34">
        <f t="shared" ref="E344" si="36">SUM(E345:E346)</f>
        <v>0</v>
      </c>
      <c r="F344" s="36">
        <f t="shared" si="32"/>
        <v>1140000</v>
      </c>
      <c r="G344" s="36">
        <f t="shared" si="33"/>
        <v>1320000</v>
      </c>
      <c r="H344" s="37">
        <f t="shared" si="34"/>
        <v>46.341463414634148</v>
      </c>
      <c r="I344" s="38" t="s">
        <v>52</v>
      </c>
      <c r="K344" s="4">
        <f>SUM(K345:K346)</f>
        <v>3290000</v>
      </c>
      <c r="L344" s="12">
        <f t="shared" si="35"/>
        <v>830000</v>
      </c>
    </row>
    <row r="345" spans="1:12" ht="28.5" hidden="1" customHeight="1">
      <c r="A345" s="24" t="s">
        <v>45</v>
      </c>
      <c r="B345" s="42" t="s">
        <v>226</v>
      </c>
      <c r="C345" s="25">
        <v>1230000</v>
      </c>
      <c r="D345" s="25">
        <v>1140000</v>
      </c>
      <c r="E345" s="26"/>
      <c r="F345" s="27">
        <f t="shared" si="32"/>
        <v>1140000</v>
      </c>
      <c r="G345" s="27">
        <f t="shared" si="33"/>
        <v>90000</v>
      </c>
      <c r="H345" s="41">
        <f t="shared" si="34"/>
        <v>92.682926829268297</v>
      </c>
      <c r="I345" s="28" t="s">
        <v>52</v>
      </c>
      <c r="K345" s="2">
        <v>2140000</v>
      </c>
      <c r="L345" s="12">
        <f t="shared" si="35"/>
        <v>910000</v>
      </c>
    </row>
    <row r="346" spans="1:12" ht="18.75" hidden="1" customHeight="1">
      <c r="A346" s="24" t="s">
        <v>45</v>
      </c>
      <c r="B346" s="42" t="s">
        <v>227</v>
      </c>
      <c r="C346" s="25">
        <v>1230000</v>
      </c>
      <c r="D346" s="25">
        <v>0</v>
      </c>
      <c r="E346" s="26"/>
      <c r="F346" s="27">
        <f t="shared" si="32"/>
        <v>0</v>
      </c>
      <c r="G346" s="27">
        <f t="shared" si="33"/>
        <v>1230000</v>
      </c>
      <c r="H346" s="41">
        <f t="shared" si="34"/>
        <v>0</v>
      </c>
      <c r="I346" s="28" t="s">
        <v>52</v>
      </c>
      <c r="K346" s="2">
        <v>1150000</v>
      </c>
      <c r="L346" s="12">
        <f t="shared" si="35"/>
        <v>-80000</v>
      </c>
    </row>
    <row r="347" spans="1:12" ht="18.75" hidden="1" customHeight="1">
      <c r="A347" s="39" t="s">
        <v>62</v>
      </c>
      <c r="B347" s="43" t="s">
        <v>63</v>
      </c>
      <c r="C347" s="34">
        <f>SUM(C348:C349)</f>
        <v>4540000</v>
      </c>
      <c r="D347" s="34">
        <v>3865000</v>
      </c>
      <c r="E347" s="53">
        <f>SUM(E348:E349)</f>
        <v>0</v>
      </c>
      <c r="F347" s="36">
        <f t="shared" si="32"/>
        <v>3865000</v>
      </c>
      <c r="G347" s="36">
        <f t="shared" si="33"/>
        <v>675000</v>
      </c>
      <c r="H347" s="37">
        <f t="shared" si="34"/>
        <v>85.132158590308364</v>
      </c>
      <c r="I347" s="38" t="s">
        <v>52</v>
      </c>
      <c r="K347" s="2">
        <v>3720000</v>
      </c>
      <c r="L347" s="12">
        <f t="shared" si="35"/>
        <v>-820000</v>
      </c>
    </row>
    <row r="348" spans="1:12" ht="28.5" hidden="1" customHeight="1">
      <c r="A348" s="24" t="s">
        <v>45</v>
      </c>
      <c r="B348" s="42" t="s">
        <v>223</v>
      </c>
      <c r="C348" s="25">
        <v>3390000</v>
      </c>
      <c r="D348" s="25">
        <v>3040000</v>
      </c>
      <c r="E348" s="26"/>
      <c r="F348" s="27">
        <f t="shared" si="32"/>
        <v>3040000</v>
      </c>
      <c r="G348" s="27">
        <f t="shared" si="33"/>
        <v>350000</v>
      </c>
      <c r="H348" s="41">
        <f t="shared" si="34"/>
        <v>89.675516224188783</v>
      </c>
      <c r="I348" s="28" t="s">
        <v>52</v>
      </c>
      <c r="K348" s="4">
        <f>SUM(K349:K350)</f>
        <v>2850000</v>
      </c>
      <c r="L348" s="12">
        <f t="shared" si="35"/>
        <v>-540000</v>
      </c>
    </row>
    <row r="349" spans="1:12" ht="18.75" hidden="1" customHeight="1">
      <c r="A349" s="24" t="s">
        <v>45</v>
      </c>
      <c r="B349" s="42" t="s">
        <v>228</v>
      </c>
      <c r="C349" s="25">
        <v>1150000</v>
      </c>
      <c r="D349" s="25">
        <v>825000</v>
      </c>
      <c r="E349" s="26"/>
      <c r="F349" s="27">
        <f t="shared" si="32"/>
        <v>825000</v>
      </c>
      <c r="G349" s="27">
        <f t="shared" si="33"/>
        <v>325000</v>
      </c>
      <c r="H349" s="41">
        <f t="shared" si="34"/>
        <v>71.739130434782609</v>
      </c>
      <c r="I349" s="28" t="s">
        <v>52</v>
      </c>
      <c r="K349" s="2">
        <v>1470000</v>
      </c>
      <c r="L349" s="12">
        <f t="shared" si="35"/>
        <v>320000</v>
      </c>
    </row>
    <row r="350" spans="1:12" ht="18.75" hidden="1" customHeight="1">
      <c r="A350" s="24" t="s">
        <v>118</v>
      </c>
      <c r="B350" s="42" t="s">
        <v>119</v>
      </c>
      <c r="C350" s="25"/>
      <c r="D350" s="25">
        <v>0</v>
      </c>
      <c r="E350" s="26"/>
      <c r="F350" s="27">
        <f t="shared" si="32"/>
        <v>0</v>
      </c>
      <c r="G350" s="27">
        <f t="shared" si="33"/>
        <v>0</v>
      </c>
      <c r="H350" s="41" t="e">
        <f t="shared" si="34"/>
        <v>#DIV/0!</v>
      </c>
      <c r="I350" s="28" t="s">
        <v>52</v>
      </c>
      <c r="K350" s="2">
        <v>1380000</v>
      </c>
      <c r="L350" s="12">
        <f t="shared" si="35"/>
        <v>1380000</v>
      </c>
    </row>
    <row r="351" spans="1:12" ht="18.75" hidden="1" customHeight="1">
      <c r="A351" s="39" t="s">
        <v>55</v>
      </c>
      <c r="B351" s="43" t="s">
        <v>56</v>
      </c>
      <c r="C351" s="34">
        <f>SUM(C352:C353)</f>
        <v>2850000</v>
      </c>
      <c r="D351" s="34">
        <v>2850000</v>
      </c>
      <c r="E351" s="34">
        <f t="shared" ref="E351:G351" si="37">SUM(E352:E353)</f>
        <v>0</v>
      </c>
      <c r="F351" s="35">
        <f t="shared" si="37"/>
        <v>2850000</v>
      </c>
      <c r="G351" s="35">
        <f t="shared" si="37"/>
        <v>0</v>
      </c>
      <c r="H351" s="63">
        <f t="shared" si="34"/>
        <v>100</v>
      </c>
      <c r="I351" s="64" t="s">
        <v>52</v>
      </c>
      <c r="K351" s="4">
        <f>SUM(K353:K353)</f>
        <v>750000</v>
      </c>
      <c r="L351" s="12">
        <f t="shared" si="35"/>
        <v>-2100000</v>
      </c>
    </row>
    <row r="352" spans="1:12" ht="18.75" hidden="1" customHeight="1">
      <c r="A352" s="24" t="s">
        <v>45</v>
      </c>
      <c r="B352" s="42" t="s">
        <v>229</v>
      </c>
      <c r="C352" s="25">
        <v>1470000</v>
      </c>
      <c r="D352" s="25">
        <v>1470000</v>
      </c>
      <c r="E352" s="26"/>
      <c r="F352" s="27">
        <f t="shared" si="32"/>
        <v>1470000</v>
      </c>
      <c r="G352" s="27">
        <f t="shared" si="33"/>
        <v>0</v>
      </c>
      <c r="H352" s="41">
        <f t="shared" si="34"/>
        <v>100</v>
      </c>
      <c r="I352" s="28" t="s">
        <v>52</v>
      </c>
      <c r="L352" s="12">
        <f t="shared" si="35"/>
        <v>-1470000</v>
      </c>
    </row>
    <row r="353" spans="1:12" ht="18.75" hidden="1" customHeight="1">
      <c r="A353" s="24"/>
      <c r="B353" s="42" t="s">
        <v>229</v>
      </c>
      <c r="C353" s="25">
        <v>1380000</v>
      </c>
      <c r="D353" s="25">
        <v>1380000</v>
      </c>
      <c r="E353" s="27">
        <v>0</v>
      </c>
      <c r="F353" s="27">
        <f t="shared" si="32"/>
        <v>1380000</v>
      </c>
      <c r="G353" s="27">
        <f t="shared" si="33"/>
        <v>0</v>
      </c>
      <c r="H353" s="41">
        <f t="shared" si="34"/>
        <v>100</v>
      </c>
      <c r="I353" s="28" t="s">
        <v>52</v>
      </c>
      <c r="K353" s="2">
        <v>750000</v>
      </c>
      <c r="L353" s="12">
        <f t="shared" si="35"/>
        <v>-630000</v>
      </c>
    </row>
    <row r="354" spans="1:12" ht="28.5" hidden="1" customHeight="1">
      <c r="A354" s="39" t="s">
        <v>62</v>
      </c>
      <c r="B354" s="43" t="s">
        <v>63</v>
      </c>
      <c r="C354" s="34">
        <f>SUM(C355)</f>
        <v>750000</v>
      </c>
      <c r="D354" s="34">
        <v>230000</v>
      </c>
      <c r="E354" s="27">
        <f>SUM(E355:E355)</f>
        <v>0</v>
      </c>
      <c r="F354" s="36">
        <f t="shared" si="32"/>
        <v>230000</v>
      </c>
      <c r="G354" s="36">
        <f t="shared" si="33"/>
        <v>520000</v>
      </c>
      <c r="H354" s="37">
        <f t="shared" si="34"/>
        <v>30.666666666666664</v>
      </c>
      <c r="I354" s="38" t="s">
        <v>52</v>
      </c>
      <c r="K354" s="2">
        <v>4990000</v>
      </c>
      <c r="L354" s="12">
        <f t="shared" si="35"/>
        <v>4240000</v>
      </c>
    </row>
    <row r="355" spans="1:12" ht="28.5" hidden="1" customHeight="1">
      <c r="A355" s="24" t="s">
        <v>45</v>
      </c>
      <c r="B355" s="42" t="s">
        <v>228</v>
      </c>
      <c r="C355" s="25">
        <v>750000</v>
      </c>
      <c r="D355" s="25">
        <v>230000</v>
      </c>
      <c r="E355" s="26">
        <v>0</v>
      </c>
      <c r="F355" s="27">
        <f t="shared" si="32"/>
        <v>230000</v>
      </c>
      <c r="G355" s="27">
        <f t="shared" si="33"/>
        <v>520000</v>
      </c>
      <c r="H355" s="41">
        <f t="shared" si="34"/>
        <v>30.666666666666664</v>
      </c>
      <c r="I355" s="28" t="s">
        <v>52</v>
      </c>
      <c r="K355" s="4">
        <f>SUM(K356)</f>
        <v>1950000</v>
      </c>
      <c r="L355" s="12">
        <f t="shared" si="35"/>
        <v>1200000</v>
      </c>
    </row>
    <row r="356" spans="1:12" ht="18.75" hidden="1" customHeight="1">
      <c r="A356" s="24" t="s">
        <v>124</v>
      </c>
      <c r="B356" s="42" t="s">
        <v>125</v>
      </c>
      <c r="C356" s="25"/>
      <c r="D356" s="25">
        <v>0</v>
      </c>
      <c r="E356" s="26"/>
      <c r="F356" s="27">
        <f t="shared" si="32"/>
        <v>0</v>
      </c>
      <c r="G356" s="27">
        <f t="shared" si="33"/>
        <v>0</v>
      </c>
      <c r="H356" s="41" t="e">
        <f t="shared" si="34"/>
        <v>#DIV/0!</v>
      </c>
      <c r="I356" s="28" t="s">
        <v>52</v>
      </c>
      <c r="K356" s="2">
        <v>1950000</v>
      </c>
      <c r="L356" s="12">
        <f t="shared" si="35"/>
        <v>1950000</v>
      </c>
    </row>
    <row r="357" spans="1:12" ht="28.5" hidden="1" customHeight="1">
      <c r="A357" s="39" t="s">
        <v>55</v>
      </c>
      <c r="B357" s="43" t="s">
        <v>56</v>
      </c>
      <c r="C357" s="34">
        <f>SUM(C358)</f>
        <v>1950000</v>
      </c>
      <c r="D357" s="34">
        <v>0</v>
      </c>
      <c r="E357" s="53"/>
      <c r="F357" s="36">
        <f t="shared" si="32"/>
        <v>0</v>
      </c>
      <c r="G357" s="36">
        <f t="shared" si="33"/>
        <v>1950000</v>
      </c>
      <c r="H357" s="37">
        <f t="shared" si="34"/>
        <v>0</v>
      </c>
      <c r="I357" s="38" t="s">
        <v>52</v>
      </c>
      <c r="K357" s="4">
        <f>SUM(K358:K359)</f>
        <v>2000000</v>
      </c>
      <c r="L357" s="12">
        <f t="shared" si="35"/>
        <v>50000</v>
      </c>
    </row>
    <row r="358" spans="1:12" ht="28.5" hidden="1" customHeight="1">
      <c r="A358" s="24" t="s">
        <v>45</v>
      </c>
      <c r="B358" s="42" t="s">
        <v>230</v>
      </c>
      <c r="C358" s="25">
        <v>1950000</v>
      </c>
      <c r="D358" s="25">
        <v>0</v>
      </c>
      <c r="E358" s="26"/>
      <c r="F358" s="27">
        <f t="shared" si="32"/>
        <v>0</v>
      </c>
      <c r="G358" s="27">
        <f t="shared" si="33"/>
        <v>1950000</v>
      </c>
      <c r="H358" s="41">
        <f t="shared" si="34"/>
        <v>0</v>
      </c>
      <c r="I358" s="28" t="s">
        <v>52</v>
      </c>
      <c r="K358" s="2">
        <v>1080000</v>
      </c>
      <c r="L358" s="12">
        <f t="shared" si="35"/>
        <v>-870000</v>
      </c>
    </row>
    <row r="359" spans="1:12" ht="28.5" hidden="1" customHeight="1">
      <c r="A359" s="39" t="s">
        <v>62</v>
      </c>
      <c r="B359" s="43" t="s">
        <v>63</v>
      </c>
      <c r="C359" s="34">
        <f>SUM(C360:C361)</f>
        <v>2000000</v>
      </c>
      <c r="D359" s="34">
        <v>2000000</v>
      </c>
      <c r="E359" s="53"/>
      <c r="F359" s="36">
        <f t="shared" si="32"/>
        <v>2000000</v>
      </c>
      <c r="G359" s="36">
        <f t="shared" si="33"/>
        <v>0</v>
      </c>
      <c r="H359" s="37">
        <f t="shared" si="34"/>
        <v>100</v>
      </c>
      <c r="I359" s="38" t="s">
        <v>52</v>
      </c>
      <c r="K359" s="2">
        <v>920000</v>
      </c>
      <c r="L359" s="12">
        <f t="shared" si="35"/>
        <v>-1080000</v>
      </c>
    </row>
    <row r="360" spans="1:12" ht="18.75" hidden="1" customHeight="1">
      <c r="A360" s="24" t="s">
        <v>45</v>
      </c>
      <c r="B360" s="42" t="s">
        <v>223</v>
      </c>
      <c r="C360" s="25">
        <v>1080000</v>
      </c>
      <c r="D360" s="25">
        <v>1080000</v>
      </c>
      <c r="E360" s="26"/>
      <c r="F360" s="27">
        <f t="shared" si="32"/>
        <v>1080000</v>
      </c>
      <c r="G360" s="27">
        <f t="shared" si="33"/>
        <v>0</v>
      </c>
      <c r="H360" s="41">
        <f t="shared" si="34"/>
        <v>100</v>
      </c>
      <c r="I360" s="28" t="s">
        <v>52</v>
      </c>
      <c r="K360" s="2">
        <f>K361+K364</f>
        <v>13910000</v>
      </c>
      <c r="L360" s="12">
        <f t="shared" si="35"/>
        <v>12830000</v>
      </c>
    </row>
    <row r="361" spans="1:12" ht="28.5" hidden="1" customHeight="1">
      <c r="A361" s="24" t="s">
        <v>45</v>
      </c>
      <c r="B361" s="42" t="s">
        <v>231</v>
      </c>
      <c r="C361" s="25">
        <v>920000</v>
      </c>
      <c r="D361" s="25">
        <v>920000</v>
      </c>
      <c r="E361" s="26"/>
      <c r="F361" s="27">
        <f t="shared" si="32"/>
        <v>920000</v>
      </c>
      <c r="G361" s="27">
        <f t="shared" si="33"/>
        <v>0</v>
      </c>
      <c r="H361" s="41">
        <f t="shared" si="34"/>
        <v>100</v>
      </c>
      <c r="I361" s="28" t="s">
        <v>52</v>
      </c>
      <c r="K361" s="4">
        <f>SUM(K362:K363)</f>
        <v>3690000</v>
      </c>
      <c r="L361" s="12">
        <f t="shared" si="35"/>
        <v>2770000</v>
      </c>
    </row>
    <row r="362" spans="1:12" ht="18.75" hidden="1" customHeight="1">
      <c r="A362" s="24" t="s">
        <v>130</v>
      </c>
      <c r="B362" s="42" t="s">
        <v>131</v>
      </c>
      <c r="C362" s="25">
        <f>C363+C366</f>
        <v>12245000</v>
      </c>
      <c r="D362" s="25">
        <v>0</v>
      </c>
      <c r="E362" s="26"/>
      <c r="F362" s="27">
        <f t="shared" si="32"/>
        <v>0</v>
      </c>
      <c r="G362" s="27">
        <f t="shared" si="33"/>
        <v>12245000</v>
      </c>
      <c r="H362" s="41">
        <f t="shared" si="34"/>
        <v>0</v>
      </c>
      <c r="I362" s="28" t="s">
        <v>52</v>
      </c>
      <c r="K362" s="2">
        <v>2070000</v>
      </c>
      <c r="L362" s="12">
        <f t="shared" si="35"/>
        <v>-10175000</v>
      </c>
    </row>
    <row r="363" spans="1:12" ht="28.5" hidden="1" customHeight="1">
      <c r="A363" s="39" t="s">
        <v>55</v>
      </c>
      <c r="B363" s="43" t="s">
        <v>56</v>
      </c>
      <c r="C363" s="34">
        <f>SUM(C364:C365)</f>
        <v>3735000</v>
      </c>
      <c r="D363" s="34">
        <v>3735000</v>
      </c>
      <c r="E363" s="34">
        <f>SUM(E364:E365)</f>
        <v>0</v>
      </c>
      <c r="F363" s="36">
        <f t="shared" si="32"/>
        <v>3735000</v>
      </c>
      <c r="G363" s="36">
        <f t="shared" si="33"/>
        <v>0</v>
      </c>
      <c r="H363" s="37">
        <f t="shared" si="34"/>
        <v>100</v>
      </c>
      <c r="I363" s="38" t="s">
        <v>52</v>
      </c>
      <c r="K363" s="2">
        <v>1620000</v>
      </c>
      <c r="L363" s="12">
        <f t="shared" si="35"/>
        <v>-2115000</v>
      </c>
    </row>
    <row r="364" spans="1:12" ht="18.75" hidden="1" customHeight="1">
      <c r="A364" s="24" t="s">
        <v>45</v>
      </c>
      <c r="B364" s="42" t="s">
        <v>219</v>
      </c>
      <c r="C364" s="25">
        <v>2070000</v>
      </c>
      <c r="D364" s="25">
        <v>2070000</v>
      </c>
      <c r="E364" s="26"/>
      <c r="F364" s="27">
        <f t="shared" si="32"/>
        <v>2070000</v>
      </c>
      <c r="G364" s="27">
        <f t="shared" si="33"/>
        <v>0</v>
      </c>
      <c r="H364" s="41">
        <f t="shared" si="34"/>
        <v>100</v>
      </c>
      <c r="I364" s="28" t="s">
        <v>52</v>
      </c>
      <c r="K364" s="4">
        <f>SUM(K365:K366)</f>
        <v>10220000</v>
      </c>
      <c r="L364" s="12">
        <f t="shared" si="35"/>
        <v>8150000</v>
      </c>
    </row>
    <row r="365" spans="1:12" ht="18.75" hidden="1" customHeight="1">
      <c r="A365" s="24" t="s">
        <v>45</v>
      </c>
      <c r="B365" s="42" t="s">
        <v>232</v>
      </c>
      <c r="C365" s="25">
        <v>1665000</v>
      </c>
      <c r="D365" s="25">
        <v>1665000</v>
      </c>
      <c r="E365" s="26">
        <v>0</v>
      </c>
      <c r="F365" s="27">
        <f t="shared" si="32"/>
        <v>1665000</v>
      </c>
      <c r="G365" s="27">
        <f t="shared" si="33"/>
        <v>0</v>
      </c>
      <c r="H365" s="41">
        <f t="shared" si="34"/>
        <v>100</v>
      </c>
      <c r="I365" s="28" t="s">
        <v>52</v>
      </c>
      <c r="K365" s="2">
        <v>7000000</v>
      </c>
      <c r="L365" s="12">
        <f t="shared" si="35"/>
        <v>5335000</v>
      </c>
    </row>
    <row r="366" spans="1:12" ht="18.75" hidden="1" customHeight="1">
      <c r="A366" s="39" t="s">
        <v>62</v>
      </c>
      <c r="B366" s="43" t="s">
        <v>63</v>
      </c>
      <c r="C366" s="34">
        <f>SUM(C367:C368)</f>
        <v>8510000</v>
      </c>
      <c r="D366" s="34">
        <v>8510000</v>
      </c>
      <c r="E366" s="34">
        <f>SUM(E367:E368)</f>
        <v>0</v>
      </c>
      <c r="F366" s="36">
        <f t="shared" si="32"/>
        <v>8510000</v>
      </c>
      <c r="G366" s="36">
        <f t="shared" si="33"/>
        <v>0</v>
      </c>
      <c r="H366" s="37">
        <f t="shared" si="34"/>
        <v>100</v>
      </c>
      <c r="I366" s="38" t="s">
        <v>52</v>
      </c>
      <c r="K366" s="2">
        <v>3220000</v>
      </c>
      <c r="L366" s="12">
        <f t="shared" si="35"/>
        <v>-5290000</v>
      </c>
    </row>
    <row r="367" spans="1:12" ht="18.75" hidden="1" customHeight="1">
      <c r="A367" s="24" t="s">
        <v>45</v>
      </c>
      <c r="B367" s="42" t="s">
        <v>223</v>
      </c>
      <c r="C367" s="25">
        <v>5520000</v>
      </c>
      <c r="D367" s="25">
        <v>5520000</v>
      </c>
      <c r="E367" s="25"/>
      <c r="F367" s="27">
        <f t="shared" si="32"/>
        <v>5520000</v>
      </c>
      <c r="G367" s="27">
        <f t="shared" si="33"/>
        <v>0</v>
      </c>
      <c r="H367" s="41">
        <f t="shared" si="34"/>
        <v>100</v>
      </c>
      <c r="I367" s="28" t="s">
        <v>52</v>
      </c>
      <c r="K367" s="2">
        <f>K368+K371</f>
        <v>8120000</v>
      </c>
      <c r="L367" s="12">
        <f>K367-C367</f>
        <v>2600000</v>
      </c>
    </row>
    <row r="368" spans="1:12" ht="28.5" hidden="1" customHeight="1">
      <c r="A368" s="24" t="s">
        <v>45</v>
      </c>
      <c r="B368" s="42" t="s">
        <v>228</v>
      </c>
      <c r="C368" s="25">
        <v>2990000</v>
      </c>
      <c r="D368" s="25">
        <v>2990000</v>
      </c>
      <c r="E368" s="25"/>
      <c r="F368" s="27">
        <f t="shared" si="32"/>
        <v>2990000</v>
      </c>
      <c r="G368" s="27">
        <f t="shared" si="33"/>
        <v>0</v>
      </c>
      <c r="H368" s="41">
        <f t="shared" si="34"/>
        <v>100</v>
      </c>
      <c r="I368" s="28" t="s">
        <v>52</v>
      </c>
      <c r="K368" s="4">
        <f>SUM(K369:K370)</f>
        <v>3300000</v>
      </c>
      <c r="L368" s="12">
        <f t="shared" si="35"/>
        <v>310000</v>
      </c>
    </row>
    <row r="369" spans="1:12" ht="18.75" hidden="1" customHeight="1">
      <c r="A369" s="24" t="s">
        <v>135</v>
      </c>
      <c r="B369" s="42" t="s">
        <v>233</v>
      </c>
      <c r="C369" s="25">
        <f>C370+C373</f>
        <v>3300000</v>
      </c>
      <c r="D369" s="25">
        <v>0</v>
      </c>
      <c r="E369" s="26"/>
      <c r="F369" s="27">
        <f t="shared" si="32"/>
        <v>0</v>
      </c>
      <c r="G369" s="27">
        <f t="shared" si="33"/>
        <v>3300000</v>
      </c>
      <c r="H369" s="41">
        <f t="shared" si="34"/>
        <v>0</v>
      </c>
      <c r="I369" s="28" t="s">
        <v>52</v>
      </c>
      <c r="K369" s="2">
        <v>1650000</v>
      </c>
      <c r="L369" s="12">
        <f t="shared" si="35"/>
        <v>-1650000</v>
      </c>
    </row>
    <row r="370" spans="1:12" ht="28.5" hidden="1" customHeight="1">
      <c r="A370" s="39" t="s">
        <v>55</v>
      </c>
      <c r="B370" s="43" t="s">
        <v>56</v>
      </c>
      <c r="C370" s="34">
        <f>SUM(C371:C372)</f>
        <v>3300000</v>
      </c>
      <c r="D370" s="34">
        <v>3270000</v>
      </c>
      <c r="E370" s="53"/>
      <c r="F370" s="36">
        <f t="shared" si="32"/>
        <v>3270000</v>
      </c>
      <c r="G370" s="36">
        <f t="shared" si="33"/>
        <v>30000</v>
      </c>
      <c r="H370" s="37">
        <f t="shared" si="34"/>
        <v>99.090909090909093</v>
      </c>
      <c r="I370" s="38" t="s">
        <v>52</v>
      </c>
      <c r="K370" s="2">
        <v>1650000</v>
      </c>
      <c r="L370" s="12">
        <f t="shared" si="35"/>
        <v>-1650000</v>
      </c>
    </row>
    <row r="371" spans="1:12" ht="18.75" hidden="1" customHeight="1">
      <c r="A371" s="24" t="s">
        <v>45</v>
      </c>
      <c r="B371" s="42" t="s">
        <v>234</v>
      </c>
      <c r="C371" s="25">
        <v>1650000</v>
      </c>
      <c r="D371" s="25">
        <v>1620000</v>
      </c>
      <c r="E371" s="26"/>
      <c r="F371" s="27">
        <f t="shared" si="32"/>
        <v>1620000</v>
      </c>
      <c r="G371" s="27">
        <f t="shared" si="33"/>
        <v>30000</v>
      </c>
      <c r="H371" s="41">
        <f t="shared" si="34"/>
        <v>98.181818181818187</v>
      </c>
      <c r="I371" s="28" t="s">
        <v>52</v>
      </c>
      <c r="K371" s="4">
        <f>SUM(K372:K373)</f>
        <v>4820000</v>
      </c>
      <c r="L371" s="12">
        <f t="shared" si="35"/>
        <v>3170000</v>
      </c>
    </row>
    <row r="372" spans="1:12" ht="18.75" hidden="1" customHeight="1">
      <c r="A372" s="24" t="s">
        <v>45</v>
      </c>
      <c r="B372" s="42" t="s">
        <v>235</v>
      </c>
      <c r="C372" s="25">
        <v>1650000</v>
      </c>
      <c r="D372" s="25">
        <v>1650000</v>
      </c>
      <c r="E372" s="26"/>
      <c r="F372" s="27">
        <f t="shared" ref="F372:F409" si="38">E372+D372</f>
        <v>1650000</v>
      </c>
      <c r="G372" s="27">
        <f t="shared" si="33"/>
        <v>0</v>
      </c>
      <c r="H372" s="41">
        <f t="shared" si="34"/>
        <v>100</v>
      </c>
      <c r="I372" s="28" t="s">
        <v>52</v>
      </c>
      <c r="K372" s="2">
        <v>3670000</v>
      </c>
      <c r="L372" s="12">
        <f t="shared" si="35"/>
        <v>2020000</v>
      </c>
    </row>
    <row r="373" spans="1:12" ht="18.75" hidden="1" customHeight="1">
      <c r="A373" s="39" t="s">
        <v>62</v>
      </c>
      <c r="B373" s="43" t="s">
        <v>63</v>
      </c>
      <c r="C373" s="34"/>
      <c r="D373" s="34">
        <v>0</v>
      </c>
      <c r="E373" s="53"/>
      <c r="F373" s="36">
        <f t="shared" si="38"/>
        <v>0</v>
      </c>
      <c r="G373" s="36">
        <f t="shared" si="33"/>
        <v>0</v>
      </c>
      <c r="H373" s="37" t="e">
        <f t="shared" si="34"/>
        <v>#DIV/0!</v>
      </c>
      <c r="I373" s="38" t="s">
        <v>52</v>
      </c>
      <c r="K373" s="2">
        <v>1150000</v>
      </c>
      <c r="L373" s="12">
        <f t="shared" si="35"/>
        <v>1150000</v>
      </c>
    </row>
    <row r="374" spans="1:12" ht="28.5" hidden="1" customHeight="1">
      <c r="A374" s="24" t="s">
        <v>45</v>
      </c>
      <c r="B374" s="42" t="s">
        <v>236</v>
      </c>
      <c r="C374" s="25">
        <v>2350000</v>
      </c>
      <c r="D374" s="25">
        <v>2205000</v>
      </c>
      <c r="E374" s="26"/>
      <c r="F374" s="27">
        <f t="shared" si="38"/>
        <v>2205000</v>
      </c>
      <c r="G374" s="27">
        <f t="shared" si="33"/>
        <v>145000</v>
      </c>
      <c r="H374" s="41">
        <f t="shared" si="34"/>
        <v>93.829787234042556</v>
      </c>
      <c r="I374" s="28" t="s">
        <v>52</v>
      </c>
      <c r="K374" s="2">
        <v>25905000</v>
      </c>
      <c r="L374" s="12">
        <f t="shared" si="35"/>
        <v>23555000</v>
      </c>
    </row>
    <row r="375" spans="1:12" ht="18.75" hidden="1" customHeight="1">
      <c r="A375" s="24" t="s">
        <v>45</v>
      </c>
      <c r="B375" s="42" t="s">
        <v>237</v>
      </c>
      <c r="C375" s="25">
        <v>1000000</v>
      </c>
      <c r="D375" s="25">
        <v>900000</v>
      </c>
      <c r="E375" s="26"/>
      <c r="F375" s="27">
        <f t="shared" si="38"/>
        <v>900000</v>
      </c>
      <c r="G375" s="27">
        <f t="shared" si="33"/>
        <v>100000</v>
      </c>
      <c r="H375" s="41">
        <f t="shared" si="34"/>
        <v>90</v>
      </c>
      <c r="I375" s="28" t="s">
        <v>52</v>
      </c>
      <c r="K375" s="4">
        <f>SUM(K376:K378)</f>
        <v>15420000</v>
      </c>
      <c r="L375" s="12">
        <f t="shared" si="35"/>
        <v>14420000</v>
      </c>
    </row>
    <row r="376" spans="1:12" ht="28.5" hidden="1" customHeight="1">
      <c r="A376" s="24" t="s">
        <v>141</v>
      </c>
      <c r="B376" s="42" t="s">
        <v>142</v>
      </c>
      <c r="C376" s="25"/>
      <c r="D376" s="25">
        <v>0</v>
      </c>
      <c r="E376" s="26"/>
      <c r="F376" s="27">
        <f t="shared" si="38"/>
        <v>0</v>
      </c>
      <c r="G376" s="27">
        <f t="shared" si="33"/>
        <v>0</v>
      </c>
      <c r="H376" s="41" t="e">
        <f t="shared" si="34"/>
        <v>#DIV/0!</v>
      </c>
      <c r="I376" s="28" t="s">
        <v>52</v>
      </c>
      <c r="K376" s="2">
        <v>4500000</v>
      </c>
      <c r="L376" s="12">
        <f t="shared" si="35"/>
        <v>4500000</v>
      </c>
    </row>
    <row r="377" spans="1:12" ht="18.75" hidden="1" customHeight="1">
      <c r="A377" s="39" t="s">
        <v>55</v>
      </c>
      <c r="B377" s="43" t="s">
        <v>56</v>
      </c>
      <c r="C377" s="34">
        <f>SUM(C378:C380)</f>
        <v>15060000</v>
      </c>
      <c r="D377" s="34">
        <v>15005000</v>
      </c>
      <c r="E377" s="34">
        <f>SUM(E378:E380)</f>
        <v>0</v>
      </c>
      <c r="F377" s="36">
        <f t="shared" si="38"/>
        <v>15005000</v>
      </c>
      <c r="G377" s="36">
        <f t="shared" si="33"/>
        <v>55000</v>
      </c>
      <c r="H377" s="37">
        <f t="shared" si="34"/>
        <v>99.634794156706505</v>
      </c>
      <c r="I377" s="38" t="s">
        <v>52</v>
      </c>
      <c r="K377" s="2">
        <v>7560000</v>
      </c>
      <c r="L377" s="12">
        <f t="shared" si="35"/>
        <v>-7500000</v>
      </c>
    </row>
    <row r="378" spans="1:12" ht="18.75" hidden="1" customHeight="1">
      <c r="A378" s="24" t="s">
        <v>45</v>
      </c>
      <c r="B378" s="42" t="s">
        <v>238</v>
      </c>
      <c r="C378" s="25">
        <v>4140000</v>
      </c>
      <c r="D378" s="25">
        <v>4140000</v>
      </c>
      <c r="E378" s="26">
        <v>0</v>
      </c>
      <c r="F378" s="27">
        <f t="shared" si="38"/>
        <v>4140000</v>
      </c>
      <c r="G378" s="27">
        <f t="shared" si="33"/>
        <v>0</v>
      </c>
      <c r="H378" s="41">
        <f t="shared" si="34"/>
        <v>100</v>
      </c>
      <c r="I378" s="28" t="s">
        <v>52</v>
      </c>
      <c r="K378" s="2">
        <v>3360000</v>
      </c>
      <c r="L378" s="12">
        <f t="shared" si="35"/>
        <v>-780000</v>
      </c>
    </row>
    <row r="379" spans="1:12" ht="18.75" hidden="1" customHeight="1">
      <c r="A379" s="24" t="s">
        <v>45</v>
      </c>
      <c r="B379" s="42" t="s">
        <v>239</v>
      </c>
      <c r="C379" s="25">
        <v>7560000</v>
      </c>
      <c r="D379" s="25">
        <v>7515000</v>
      </c>
      <c r="E379" s="27"/>
      <c r="F379" s="27">
        <f t="shared" si="38"/>
        <v>7515000</v>
      </c>
      <c r="G379" s="27">
        <f t="shared" si="33"/>
        <v>45000</v>
      </c>
      <c r="H379" s="41">
        <f t="shared" si="34"/>
        <v>99.404761904761912</v>
      </c>
      <c r="I379" s="28" t="s">
        <v>52</v>
      </c>
      <c r="K379" s="4">
        <f>SUM(K380:K381)</f>
        <v>20360000</v>
      </c>
      <c r="L379" s="12">
        <f t="shared" si="35"/>
        <v>12800000</v>
      </c>
    </row>
    <row r="380" spans="1:12" ht="18.75" hidden="1" customHeight="1">
      <c r="A380" s="24" t="s">
        <v>45</v>
      </c>
      <c r="B380" s="42" t="s">
        <v>240</v>
      </c>
      <c r="C380" s="25">
        <v>3360000</v>
      </c>
      <c r="D380" s="25">
        <v>3350000</v>
      </c>
      <c r="E380" s="27">
        <v>0</v>
      </c>
      <c r="F380" s="27">
        <f t="shared" si="38"/>
        <v>3350000</v>
      </c>
      <c r="G380" s="27">
        <f t="shared" ref="G380:G410" si="39">C380-F380</f>
        <v>10000</v>
      </c>
      <c r="H380" s="41">
        <f t="shared" ref="H380:H410" si="40">F380/C380*100</f>
        <v>99.702380952380949</v>
      </c>
      <c r="I380" s="28" t="s">
        <v>52</v>
      </c>
      <c r="K380" s="2">
        <v>5520000</v>
      </c>
      <c r="L380" s="12">
        <f t="shared" si="35"/>
        <v>2160000</v>
      </c>
    </row>
    <row r="381" spans="1:12" ht="18.75" hidden="1" customHeight="1">
      <c r="A381" s="39" t="s">
        <v>62</v>
      </c>
      <c r="B381" s="43" t="s">
        <v>63</v>
      </c>
      <c r="C381" s="34">
        <f t="shared" ref="C381:E381" si="41">SUM(C382:C383)</f>
        <v>13480000</v>
      </c>
      <c r="D381" s="34">
        <v>13390000</v>
      </c>
      <c r="E381" s="34">
        <f t="shared" si="41"/>
        <v>0</v>
      </c>
      <c r="F381" s="36">
        <f t="shared" si="38"/>
        <v>13390000</v>
      </c>
      <c r="G381" s="36">
        <f t="shared" si="39"/>
        <v>90000</v>
      </c>
      <c r="H381" s="37">
        <f t="shared" si="40"/>
        <v>99.332344213649847</v>
      </c>
      <c r="I381" s="38" t="s">
        <v>52</v>
      </c>
      <c r="K381" s="2">
        <v>14840000</v>
      </c>
      <c r="L381" s="12">
        <f t="shared" si="35"/>
        <v>1360000</v>
      </c>
    </row>
    <row r="382" spans="1:12" ht="18.75" hidden="1" customHeight="1">
      <c r="A382" s="24" t="s">
        <v>45</v>
      </c>
      <c r="B382" s="42" t="s">
        <v>241</v>
      </c>
      <c r="C382" s="25">
        <v>3680000</v>
      </c>
      <c r="D382" s="25">
        <v>3590000</v>
      </c>
      <c r="E382" s="25"/>
      <c r="F382" s="27">
        <f t="shared" si="38"/>
        <v>3590000</v>
      </c>
      <c r="G382" s="61">
        <f t="shared" si="39"/>
        <v>90000</v>
      </c>
      <c r="H382" s="41">
        <f t="shared" si="40"/>
        <v>97.554347826086953</v>
      </c>
      <c r="I382" s="28" t="s">
        <v>52</v>
      </c>
      <c r="K382" s="2">
        <v>5420000</v>
      </c>
      <c r="L382" s="12">
        <f t="shared" si="35"/>
        <v>1740000</v>
      </c>
    </row>
    <row r="383" spans="1:12" ht="28.5" hidden="1" customHeight="1">
      <c r="A383" s="24" t="s">
        <v>45</v>
      </c>
      <c r="B383" s="42" t="s">
        <v>242</v>
      </c>
      <c r="C383" s="25">
        <v>9800000</v>
      </c>
      <c r="D383" s="25">
        <v>9800000</v>
      </c>
      <c r="E383" s="25"/>
      <c r="F383" s="27">
        <f t="shared" si="38"/>
        <v>9800000</v>
      </c>
      <c r="G383" s="61">
        <f t="shared" si="39"/>
        <v>0</v>
      </c>
      <c r="H383" s="41">
        <f t="shared" si="40"/>
        <v>100</v>
      </c>
      <c r="I383" s="28" t="s">
        <v>52</v>
      </c>
      <c r="K383" s="4">
        <f>SUM(K384:K385)</f>
        <v>4060000</v>
      </c>
      <c r="L383" s="12">
        <f t="shared" si="35"/>
        <v>-5740000</v>
      </c>
    </row>
    <row r="384" spans="1:12" ht="28.5" hidden="1" customHeight="1">
      <c r="A384" s="24" t="s">
        <v>146</v>
      </c>
      <c r="B384" s="42" t="s">
        <v>243</v>
      </c>
      <c r="C384" s="25"/>
      <c r="D384" s="25">
        <v>0</v>
      </c>
      <c r="E384" s="26"/>
      <c r="F384" s="27">
        <f t="shared" si="38"/>
        <v>0</v>
      </c>
      <c r="G384" s="27">
        <f t="shared" si="39"/>
        <v>0</v>
      </c>
      <c r="H384" s="41" t="e">
        <f t="shared" si="40"/>
        <v>#DIV/0!</v>
      </c>
      <c r="I384" s="28" t="s">
        <v>52</v>
      </c>
      <c r="K384" s="2">
        <v>2700000</v>
      </c>
      <c r="L384" s="12">
        <f t="shared" si="35"/>
        <v>2700000</v>
      </c>
    </row>
    <row r="385" spans="1:12" ht="18.75" hidden="1" customHeight="1">
      <c r="A385" s="39" t="s">
        <v>55</v>
      </c>
      <c r="B385" s="43" t="s">
        <v>56</v>
      </c>
      <c r="C385" s="34">
        <f>SUM(C386:C387)</f>
        <v>4060000</v>
      </c>
      <c r="D385" s="34">
        <v>4060000</v>
      </c>
      <c r="E385" s="34">
        <f t="shared" ref="E385" si="42">SUM(E386:E387)</f>
        <v>0</v>
      </c>
      <c r="F385" s="36">
        <f t="shared" si="38"/>
        <v>4060000</v>
      </c>
      <c r="G385" s="36">
        <f t="shared" si="39"/>
        <v>0</v>
      </c>
      <c r="H385" s="37">
        <f t="shared" si="40"/>
        <v>100</v>
      </c>
      <c r="I385" s="38" t="s">
        <v>52</v>
      </c>
      <c r="K385" s="2">
        <v>1360000</v>
      </c>
      <c r="L385" s="12">
        <f t="shared" si="35"/>
        <v>-2700000</v>
      </c>
    </row>
    <row r="386" spans="1:12" ht="18.75" hidden="1" customHeight="1">
      <c r="A386" s="24" t="s">
        <v>45</v>
      </c>
      <c r="B386" s="42" t="s">
        <v>244</v>
      </c>
      <c r="C386" s="25">
        <v>2700000</v>
      </c>
      <c r="D386" s="25">
        <v>2700000</v>
      </c>
      <c r="E386" s="26"/>
      <c r="F386" s="27">
        <f t="shared" si="38"/>
        <v>2700000</v>
      </c>
      <c r="G386" s="27">
        <f t="shared" si="39"/>
        <v>0</v>
      </c>
      <c r="H386" s="41">
        <f t="shared" si="40"/>
        <v>100</v>
      </c>
      <c r="I386" s="28" t="s">
        <v>52</v>
      </c>
      <c r="K386" s="4">
        <f>SUM(K387:K388)</f>
        <v>2040000</v>
      </c>
      <c r="L386" s="12">
        <f t="shared" si="35"/>
        <v>-660000</v>
      </c>
    </row>
    <row r="387" spans="1:12" ht="18.75" hidden="1" customHeight="1">
      <c r="A387" s="24"/>
      <c r="B387" s="42" t="s">
        <v>254</v>
      </c>
      <c r="C387" s="25">
        <v>1360000</v>
      </c>
      <c r="D387" s="25">
        <v>1360000</v>
      </c>
      <c r="E387" s="26"/>
      <c r="F387" s="27">
        <f t="shared" si="38"/>
        <v>1360000</v>
      </c>
      <c r="G387" s="27">
        <f t="shared" si="39"/>
        <v>0</v>
      </c>
      <c r="H387" s="41">
        <f t="shared" si="40"/>
        <v>100</v>
      </c>
      <c r="I387" s="28" t="s">
        <v>52</v>
      </c>
      <c r="K387" s="2">
        <v>460000</v>
      </c>
      <c r="L387" s="12">
        <f t="shared" si="35"/>
        <v>-900000</v>
      </c>
    </row>
    <row r="388" spans="1:12" ht="18.75" hidden="1" customHeight="1">
      <c r="A388" s="39" t="s">
        <v>62</v>
      </c>
      <c r="B388" s="43" t="s">
        <v>63</v>
      </c>
      <c r="C388" s="34">
        <f>SUM(C389:C390)</f>
        <v>1700000</v>
      </c>
      <c r="D388" s="34">
        <v>890000</v>
      </c>
      <c r="E388" s="34">
        <f t="shared" ref="E388" si="43">SUM(E389:E390)</f>
        <v>0</v>
      </c>
      <c r="F388" s="36">
        <f t="shared" si="38"/>
        <v>890000</v>
      </c>
      <c r="G388" s="36">
        <f t="shared" si="39"/>
        <v>810000</v>
      </c>
      <c r="H388" s="37">
        <f t="shared" si="40"/>
        <v>52.352941176470594</v>
      </c>
      <c r="I388" s="38" t="s">
        <v>52</v>
      </c>
      <c r="K388" s="2">
        <v>1580000</v>
      </c>
      <c r="L388" s="12">
        <f t="shared" si="35"/>
        <v>-120000</v>
      </c>
    </row>
    <row r="389" spans="1:12" ht="18.75" hidden="1" customHeight="1">
      <c r="A389" s="24" t="s">
        <v>45</v>
      </c>
      <c r="B389" s="42" t="s">
        <v>245</v>
      </c>
      <c r="C389" s="25">
        <v>400000</v>
      </c>
      <c r="D389" s="25">
        <v>200000</v>
      </c>
      <c r="E389" s="26"/>
      <c r="F389" s="27">
        <f t="shared" si="38"/>
        <v>200000</v>
      </c>
      <c r="G389" s="27">
        <f t="shared" si="39"/>
        <v>200000</v>
      </c>
      <c r="H389" s="41">
        <f t="shared" si="40"/>
        <v>50</v>
      </c>
      <c r="I389" s="28" t="s">
        <v>52</v>
      </c>
      <c r="K389" s="2">
        <f>K390+K392</f>
        <v>3220000</v>
      </c>
      <c r="L389" s="12">
        <f t="shared" si="35"/>
        <v>2820000</v>
      </c>
    </row>
    <row r="390" spans="1:12" ht="18.75" hidden="1" customHeight="1">
      <c r="A390" s="24" t="s">
        <v>45</v>
      </c>
      <c r="B390" s="42" t="s">
        <v>242</v>
      </c>
      <c r="C390" s="25">
        <v>1300000</v>
      </c>
      <c r="D390" s="25">
        <v>690000</v>
      </c>
      <c r="E390" s="26"/>
      <c r="F390" s="27">
        <f t="shared" si="38"/>
        <v>690000</v>
      </c>
      <c r="G390" s="27">
        <f t="shared" si="39"/>
        <v>610000</v>
      </c>
      <c r="H390" s="41">
        <f t="shared" si="40"/>
        <v>53.07692307692308</v>
      </c>
      <c r="I390" s="28" t="s">
        <v>52</v>
      </c>
      <c r="K390" s="4">
        <f>SUM(K391)</f>
        <v>1980000</v>
      </c>
      <c r="L390" s="12">
        <f t="shared" si="35"/>
        <v>680000</v>
      </c>
    </row>
    <row r="391" spans="1:12" ht="18.75" hidden="1" customHeight="1">
      <c r="A391" s="24" t="s">
        <v>151</v>
      </c>
      <c r="B391" s="42" t="s">
        <v>246</v>
      </c>
      <c r="C391" s="25"/>
      <c r="D391" s="25">
        <v>0</v>
      </c>
      <c r="E391" s="26"/>
      <c r="F391" s="27">
        <f t="shared" si="38"/>
        <v>0</v>
      </c>
      <c r="G391" s="27">
        <f t="shared" si="39"/>
        <v>0</v>
      </c>
      <c r="H391" s="41" t="e">
        <f t="shared" si="40"/>
        <v>#DIV/0!</v>
      </c>
      <c r="I391" s="28" t="s">
        <v>52</v>
      </c>
      <c r="K391" s="2">
        <v>1980000</v>
      </c>
      <c r="L391" s="12">
        <f t="shared" si="35"/>
        <v>1980000</v>
      </c>
    </row>
    <row r="392" spans="1:12" ht="18.75" hidden="1" customHeight="1">
      <c r="A392" s="39" t="s">
        <v>55</v>
      </c>
      <c r="B392" s="43" t="s">
        <v>56</v>
      </c>
      <c r="C392" s="34">
        <f>SUM(C393)</f>
        <v>1980000</v>
      </c>
      <c r="D392" s="34">
        <v>1980000</v>
      </c>
      <c r="E392" s="34">
        <f>SUM(E393)</f>
        <v>0</v>
      </c>
      <c r="F392" s="36">
        <f t="shared" si="38"/>
        <v>1980000</v>
      </c>
      <c r="G392" s="36">
        <f t="shared" si="39"/>
        <v>0</v>
      </c>
      <c r="H392" s="37">
        <f t="shared" si="40"/>
        <v>100</v>
      </c>
      <c r="I392" s="38" t="s">
        <v>52</v>
      </c>
      <c r="K392" s="4">
        <f>SUM(K393:K394)</f>
        <v>1240000</v>
      </c>
      <c r="L392" s="12">
        <f t="shared" si="35"/>
        <v>-740000</v>
      </c>
    </row>
    <row r="393" spans="1:12" ht="18.75" hidden="1" customHeight="1">
      <c r="A393" s="24" t="s">
        <v>45</v>
      </c>
      <c r="B393" s="42" t="s">
        <v>247</v>
      </c>
      <c r="C393" s="25">
        <v>1980000</v>
      </c>
      <c r="D393" s="25">
        <v>1980000</v>
      </c>
      <c r="E393" s="26">
        <v>0</v>
      </c>
      <c r="F393" s="27">
        <f t="shared" si="38"/>
        <v>1980000</v>
      </c>
      <c r="G393" s="27">
        <f t="shared" si="39"/>
        <v>0</v>
      </c>
      <c r="H393" s="41">
        <f t="shared" si="40"/>
        <v>100</v>
      </c>
      <c r="I393" s="28" t="s">
        <v>52</v>
      </c>
      <c r="K393" s="2">
        <v>300000</v>
      </c>
      <c r="L393" s="12">
        <f t="shared" si="35"/>
        <v>-1680000</v>
      </c>
    </row>
    <row r="394" spans="1:12" ht="18.75" hidden="1" customHeight="1">
      <c r="A394" s="39" t="s">
        <v>62</v>
      </c>
      <c r="B394" s="43" t="s">
        <v>63</v>
      </c>
      <c r="C394" s="34">
        <f>SUM(C395:C396)</f>
        <v>1240000</v>
      </c>
      <c r="D394" s="34">
        <v>1240000</v>
      </c>
      <c r="E394" s="26"/>
      <c r="F394" s="36">
        <f t="shared" si="38"/>
        <v>1240000</v>
      </c>
      <c r="G394" s="36">
        <f t="shared" si="39"/>
        <v>0</v>
      </c>
      <c r="H394" s="37">
        <f t="shared" si="40"/>
        <v>100</v>
      </c>
      <c r="I394" s="38" t="s">
        <v>52</v>
      </c>
      <c r="K394" s="2">
        <v>940000</v>
      </c>
      <c r="L394" s="12">
        <f t="shared" si="35"/>
        <v>-300000</v>
      </c>
    </row>
    <row r="395" spans="1:12" ht="18.75" hidden="1" customHeight="1">
      <c r="A395" s="24" t="s">
        <v>45</v>
      </c>
      <c r="B395" s="42" t="s">
        <v>241</v>
      </c>
      <c r="C395" s="25">
        <v>300000</v>
      </c>
      <c r="D395" s="25">
        <v>300000</v>
      </c>
      <c r="E395" s="26"/>
      <c r="F395" s="27">
        <f t="shared" si="38"/>
        <v>300000</v>
      </c>
      <c r="G395" s="27">
        <f t="shared" si="39"/>
        <v>0</v>
      </c>
      <c r="H395" s="41">
        <f t="shared" si="40"/>
        <v>100</v>
      </c>
      <c r="I395" s="28" t="s">
        <v>52</v>
      </c>
      <c r="K395" s="2">
        <f>K396+K399</f>
        <v>5570000</v>
      </c>
      <c r="L395" s="12">
        <f t="shared" si="35"/>
        <v>5270000</v>
      </c>
    </row>
    <row r="396" spans="1:12" ht="18.75" hidden="1" customHeight="1">
      <c r="A396" s="24" t="s">
        <v>45</v>
      </c>
      <c r="B396" s="42" t="s">
        <v>242</v>
      </c>
      <c r="C396" s="25">
        <v>940000</v>
      </c>
      <c r="D396" s="25">
        <v>940000</v>
      </c>
      <c r="E396" s="26"/>
      <c r="F396" s="27">
        <f t="shared" si="38"/>
        <v>940000</v>
      </c>
      <c r="G396" s="27">
        <f t="shared" si="39"/>
        <v>0</v>
      </c>
      <c r="H396" s="41">
        <f t="shared" si="40"/>
        <v>100</v>
      </c>
      <c r="I396" s="28" t="s">
        <v>52</v>
      </c>
      <c r="K396" s="4">
        <f>SUM(K397:K398)</f>
        <v>5300000</v>
      </c>
      <c r="L396" s="12">
        <f t="shared" si="35"/>
        <v>4360000</v>
      </c>
    </row>
    <row r="397" spans="1:12" ht="18.75" hidden="1" customHeight="1">
      <c r="A397" s="24" t="s">
        <v>155</v>
      </c>
      <c r="B397" s="42" t="s">
        <v>248</v>
      </c>
      <c r="C397" s="25"/>
      <c r="D397" s="25">
        <v>0</v>
      </c>
      <c r="E397" s="26"/>
      <c r="F397" s="27">
        <f t="shared" si="38"/>
        <v>0</v>
      </c>
      <c r="G397" s="27"/>
      <c r="H397" s="41" t="e">
        <f t="shared" si="40"/>
        <v>#DIV/0!</v>
      </c>
      <c r="I397" s="28" t="s">
        <v>52</v>
      </c>
      <c r="K397" s="2">
        <v>1340000</v>
      </c>
      <c r="L397" s="12">
        <f t="shared" si="35"/>
        <v>1340000</v>
      </c>
    </row>
    <row r="398" spans="1:12" ht="18.75" hidden="1" customHeight="1">
      <c r="A398" s="39" t="s">
        <v>55</v>
      </c>
      <c r="B398" s="43" t="s">
        <v>56</v>
      </c>
      <c r="C398" s="34">
        <f>SUM(C399:C400)</f>
        <v>5300000</v>
      </c>
      <c r="D398" s="34">
        <v>5300000</v>
      </c>
      <c r="E398" s="53"/>
      <c r="F398" s="36">
        <f t="shared" si="38"/>
        <v>5300000</v>
      </c>
      <c r="G398" s="36">
        <f t="shared" si="39"/>
        <v>0</v>
      </c>
      <c r="H398" s="37">
        <f t="shared" si="40"/>
        <v>100</v>
      </c>
      <c r="I398" s="38" t="s">
        <v>52</v>
      </c>
      <c r="K398" s="2">
        <v>3960000</v>
      </c>
      <c r="L398" s="12">
        <f t="shared" si="35"/>
        <v>-1340000</v>
      </c>
    </row>
    <row r="399" spans="1:12" ht="18.75" hidden="1" customHeight="1">
      <c r="A399" s="24" t="s">
        <v>45</v>
      </c>
      <c r="B399" s="42" t="s">
        <v>249</v>
      </c>
      <c r="C399" s="25">
        <v>1340000</v>
      </c>
      <c r="D399" s="25">
        <v>1340000</v>
      </c>
      <c r="E399" s="26"/>
      <c r="F399" s="27">
        <f t="shared" si="38"/>
        <v>1340000</v>
      </c>
      <c r="G399" s="27">
        <f t="shared" si="39"/>
        <v>0</v>
      </c>
      <c r="H399" s="41">
        <f t="shared" si="40"/>
        <v>100</v>
      </c>
      <c r="I399" s="28" t="s">
        <v>52</v>
      </c>
      <c r="K399" s="4">
        <f>SUM(K400:K401)</f>
        <v>270000</v>
      </c>
      <c r="L399" s="12">
        <f t="shared" si="35"/>
        <v>-1070000</v>
      </c>
    </row>
    <row r="400" spans="1:12" hidden="1">
      <c r="A400" s="24" t="s">
        <v>45</v>
      </c>
      <c r="B400" s="42" t="s">
        <v>250</v>
      </c>
      <c r="C400" s="25">
        <v>3960000</v>
      </c>
      <c r="D400" s="25">
        <v>3960000</v>
      </c>
      <c r="E400" s="26"/>
      <c r="F400" s="27">
        <f t="shared" si="38"/>
        <v>3960000</v>
      </c>
      <c r="G400" s="27">
        <f t="shared" si="39"/>
        <v>0</v>
      </c>
      <c r="H400" s="41">
        <f t="shared" si="40"/>
        <v>100</v>
      </c>
      <c r="I400" s="28" t="s">
        <v>52</v>
      </c>
      <c r="K400" s="2">
        <v>50000</v>
      </c>
      <c r="L400" s="12">
        <f t="shared" si="35"/>
        <v>-3910000</v>
      </c>
    </row>
    <row r="401" spans="1:12" hidden="1">
      <c r="A401" s="39" t="s">
        <v>62</v>
      </c>
      <c r="B401" s="43" t="s">
        <v>63</v>
      </c>
      <c r="C401" s="34">
        <f>SUM(C402:C403)</f>
        <v>270000</v>
      </c>
      <c r="D401" s="34">
        <v>270000</v>
      </c>
      <c r="E401" s="53"/>
      <c r="F401" s="36">
        <f t="shared" si="38"/>
        <v>270000</v>
      </c>
      <c r="G401" s="36">
        <f t="shared" si="39"/>
        <v>0</v>
      </c>
      <c r="H401" s="37">
        <f t="shared" si="40"/>
        <v>100</v>
      </c>
      <c r="I401" s="38" t="s">
        <v>52</v>
      </c>
      <c r="K401" s="2">
        <v>220000</v>
      </c>
      <c r="L401" s="12">
        <f t="shared" ref="L401:L408" si="44">K401-C401</f>
        <v>-50000</v>
      </c>
    </row>
    <row r="402" spans="1:12" hidden="1">
      <c r="A402" s="24" t="s">
        <v>45</v>
      </c>
      <c r="B402" s="42" t="s">
        <v>251</v>
      </c>
      <c r="C402" s="25">
        <v>50000</v>
      </c>
      <c r="D402" s="25">
        <v>50000</v>
      </c>
      <c r="E402" s="26"/>
      <c r="F402" s="27">
        <f t="shared" si="38"/>
        <v>50000</v>
      </c>
      <c r="G402" s="27">
        <f t="shared" si="39"/>
        <v>0</v>
      </c>
      <c r="H402" s="41">
        <f t="shared" si="40"/>
        <v>100</v>
      </c>
      <c r="I402" s="28" t="s">
        <v>52</v>
      </c>
      <c r="K402" s="2">
        <f>K403+K406</f>
        <v>5400000</v>
      </c>
      <c r="L402" s="12">
        <f t="shared" si="44"/>
        <v>5350000</v>
      </c>
    </row>
    <row r="403" spans="1:12" hidden="1">
      <c r="A403" s="24" t="s">
        <v>45</v>
      </c>
      <c r="B403" s="42" t="s">
        <v>252</v>
      </c>
      <c r="C403" s="25">
        <v>220000</v>
      </c>
      <c r="D403" s="25">
        <v>220000</v>
      </c>
      <c r="E403" s="26"/>
      <c r="F403" s="27">
        <f t="shared" si="38"/>
        <v>220000</v>
      </c>
      <c r="G403" s="27">
        <f t="shared" si="39"/>
        <v>0</v>
      </c>
      <c r="H403" s="41">
        <f t="shared" si="40"/>
        <v>100</v>
      </c>
      <c r="I403" s="28" t="s">
        <v>52</v>
      </c>
      <c r="K403" s="4">
        <f>SUM(K404:K405)</f>
        <v>5140000</v>
      </c>
      <c r="L403" s="12">
        <f t="shared" si="44"/>
        <v>4920000</v>
      </c>
    </row>
    <row r="404" spans="1:12" ht="30" hidden="1">
      <c r="A404" s="24" t="s">
        <v>157</v>
      </c>
      <c r="B404" s="42" t="s">
        <v>253</v>
      </c>
      <c r="C404" s="25"/>
      <c r="D404" s="25">
        <v>0</v>
      </c>
      <c r="E404" s="26"/>
      <c r="F404" s="27">
        <f t="shared" si="38"/>
        <v>0</v>
      </c>
      <c r="G404" s="27">
        <f t="shared" si="39"/>
        <v>0</v>
      </c>
      <c r="H404" s="41" t="e">
        <f t="shared" si="40"/>
        <v>#DIV/0!</v>
      </c>
      <c r="I404" s="28" t="s">
        <v>52</v>
      </c>
      <c r="K404" s="2">
        <v>1360000</v>
      </c>
      <c r="L404" s="12">
        <f t="shared" si="44"/>
        <v>1360000</v>
      </c>
    </row>
    <row r="405" spans="1:12" hidden="1">
      <c r="A405" s="39" t="s">
        <v>55</v>
      </c>
      <c r="B405" s="43" t="s">
        <v>56</v>
      </c>
      <c r="C405" s="34">
        <f>SUM(C406:C407)</f>
        <v>5140000</v>
      </c>
      <c r="D405" s="34">
        <v>5140000</v>
      </c>
      <c r="E405" s="53"/>
      <c r="F405" s="36">
        <f t="shared" si="38"/>
        <v>5140000</v>
      </c>
      <c r="G405" s="36">
        <f t="shared" si="39"/>
        <v>0</v>
      </c>
      <c r="H405" s="37">
        <f t="shared" si="40"/>
        <v>100</v>
      </c>
      <c r="I405" s="38" t="s">
        <v>52</v>
      </c>
      <c r="K405" s="2">
        <v>3780000</v>
      </c>
      <c r="L405" s="12">
        <f t="shared" si="44"/>
        <v>-1360000</v>
      </c>
    </row>
    <row r="406" spans="1:12" ht="30" hidden="1">
      <c r="A406" s="24" t="s">
        <v>45</v>
      </c>
      <c r="B406" s="42" t="s">
        <v>254</v>
      </c>
      <c r="C406" s="25">
        <v>1360000</v>
      </c>
      <c r="D406" s="25">
        <v>1360000</v>
      </c>
      <c r="E406" s="26"/>
      <c r="F406" s="27">
        <f t="shared" si="38"/>
        <v>1360000</v>
      </c>
      <c r="G406" s="27">
        <f t="shared" si="39"/>
        <v>0</v>
      </c>
      <c r="H406" s="41">
        <f t="shared" si="40"/>
        <v>100</v>
      </c>
      <c r="I406" s="28" t="s">
        <v>52</v>
      </c>
      <c r="K406" s="4">
        <f>SUM(K407:K408)</f>
        <v>260000</v>
      </c>
      <c r="L406" s="12">
        <f t="shared" si="44"/>
        <v>-1100000</v>
      </c>
    </row>
    <row r="407" spans="1:12" hidden="1">
      <c r="A407" s="24" t="s">
        <v>45</v>
      </c>
      <c r="B407" s="42" t="s">
        <v>255</v>
      </c>
      <c r="C407" s="25">
        <v>3780000</v>
      </c>
      <c r="D407" s="25">
        <v>3780000</v>
      </c>
      <c r="E407" s="26"/>
      <c r="F407" s="27">
        <f t="shared" si="38"/>
        <v>3780000</v>
      </c>
      <c r="G407" s="27">
        <f t="shared" si="39"/>
        <v>0</v>
      </c>
      <c r="H407" s="41">
        <f t="shared" si="40"/>
        <v>100</v>
      </c>
      <c r="I407" s="28" t="s">
        <v>52</v>
      </c>
      <c r="K407" s="2">
        <v>50000</v>
      </c>
      <c r="L407" s="12">
        <f t="shared" si="44"/>
        <v>-3730000</v>
      </c>
    </row>
    <row r="408" spans="1:12" hidden="1">
      <c r="A408" s="39" t="s">
        <v>62</v>
      </c>
      <c r="B408" s="43" t="s">
        <v>63</v>
      </c>
      <c r="C408" s="34">
        <f>SUM(C409:C410)</f>
        <v>260000</v>
      </c>
      <c r="D408" s="34">
        <v>260000</v>
      </c>
      <c r="E408" s="53"/>
      <c r="F408" s="36">
        <f t="shared" si="38"/>
        <v>260000</v>
      </c>
      <c r="G408" s="36">
        <f t="shared" si="39"/>
        <v>0</v>
      </c>
      <c r="H408" s="37">
        <f t="shared" si="40"/>
        <v>100</v>
      </c>
      <c r="I408" s="38" t="s">
        <v>52</v>
      </c>
      <c r="K408" s="11">
        <v>210000</v>
      </c>
      <c r="L408" s="12">
        <f t="shared" si="44"/>
        <v>-50000</v>
      </c>
    </row>
    <row r="409" spans="1:12" hidden="1">
      <c r="A409" s="24" t="s">
        <v>45</v>
      </c>
      <c r="B409" s="42" t="s">
        <v>251</v>
      </c>
      <c r="C409" s="25">
        <v>50000</v>
      </c>
      <c r="D409" s="25">
        <v>50000</v>
      </c>
      <c r="E409" s="26"/>
      <c r="F409" s="27">
        <f t="shared" si="38"/>
        <v>50000</v>
      </c>
      <c r="G409" s="27">
        <f t="shared" si="39"/>
        <v>0</v>
      </c>
      <c r="H409" s="41">
        <f t="shared" si="40"/>
        <v>100</v>
      </c>
      <c r="I409" s="28" t="s">
        <v>52</v>
      </c>
    </row>
    <row r="410" spans="1:12" hidden="1">
      <c r="A410" s="65" t="s">
        <v>45</v>
      </c>
      <c r="B410" s="191" t="s">
        <v>256</v>
      </c>
      <c r="C410" s="66">
        <v>210000</v>
      </c>
      <c r="D410" s="66">
        <v>210000</v>
      </c>
      <c r="E410" s="67"/>
      <c r="F410" s="68">
        <f>E410+D410</f>
        <v>210000</v>
      </c>
      <c r="G410" s="68">
        <f t="shared" si="39"/>
        <v>0</v>
      </c>
      <c r="H410" s="69">
        <f t="shared" si="40"/>
        <v>100</v>
      </c>
      <c r="I410" s="70" t="s">
        <v>52</v>
      </c>
    </row>
    <row r="411" spans="1:12">
      <c r="A411" s="71"/>
      <c r="B411" s="192" t="s">
        <v>257</v>
      </c>
      <c r="C411" s="72">
        <f>C408+C405+C401+C398+C394+C392+C388+C385+C381+C377+C370+C366+C363+C359+C357+C354+C351+C347+C344+C340+C337+C334+C332+C328+C326+C323+C321+C317+C308+C303+C301+C295+C292+C290+C287+C282+C280+C278+C275+C271+C269+C267+C264+C261+C258+C256+C253+C249+C247+C245+C242+C235+C233+C231+C228+C224+C221+C218+C214+C212+C209+C207+C203+C201+C197+C195+C191+C187+C180+C176+C173+C170+C166+C162+C158+C153+C149+C145+C141+C137+C133+C128+C124+C121+C107+C94+C72+C58+C53+C44+C32+C22+C14</f>
        <v>3080711000</v>
      </c>
      <c r="D411" s="72">
        <f>D408+D405+D401+D398+D394+D392+D388+D385+D381+D377+D370+D366+D363+D359+D357+D354+D351+D347+D344+D340+D337+D334+D332+D328+D326+D323+D321+D317+D308+D303+D301+D295+D292+D290+D287+D282+D280+D278+D275+D271+D269+D267+D264+D261+D258+D256+D253+D249+D247+D245+D242+D235+D233+D231+D228+D224+D221+D218+D214+D212+D209+D207+D203+D201+D197+D195+D191+D187+D180+D176+D173+D170+D166+D162+D158+D153+D149+D145+D141+D137+D133+D128+D124+D121+D107+D94+D72+D58+D53+D44+D32+D22+D14</f>
        <v>2854874057</v>
      </c>
      <c r="E411" s="72">
        <f>E408+E405+E401+E398+E394+E392+E388+E385+E381+E377+E370+E366+E363+E359+E357+E354+E351+E347+E344+E340+E337+E334+E332+E328+E326+E323+E321+E317+E308+E303+E301+E295+E292+E290+E287+E282+E280+E278+E275+E271+E269+E267+E264+E261+E258+E256+E253+E249+E247+E245+E242+E235+E233+E231+E228+E224+E221+E218+E214+E212+E209+E207+E203+E201+E197+E195+E191+E187+E180+E176+E173+E170+E166+E162+E158+E153+E149+E145+E141+E137+E133+E128+E124+E121+E107+E94+E72+E58+E53+E44+E32+E22+E14</f>
        <v>32980000</v>
      </c>
      <c r="F411" s="72">
        <f>F408+F405+F401+F398+F394+F392+F388+F385+F381+F377+F370+F366+F363+F359+F357+F354+F351+F347+F344+F340+F337+F334+F332+F328+F326+F323+F321+F317+F308+F303+F301+F295+F292+F290+F287+F282+F280+F278+F275+F271+F269+F267+F264+F261+F258+F256+F253+F249+F247+F245+F242+F235+F233+F231+F228+F224+F221+F218+F214+F212+F209+F207+F203+F201+F197+F195+F191+F187+F180+F176+F173+F170+F166+F162+F158+F153+F149+F145+F141+F137+F133+F128+F124+F121+F107+F94+F72+F58+F53+F44+F32+F22+F14</f>
        <v>2891354057</v>
      </c>
      <c r="G411" s="72">
        <f>G408+G405+G401+G398+G394+G392+G388+G385+G381+G377+G370+G366+G363+G359+G357+G354+G351+G347+G344+G340+G337+G334+G332+G328+G326+G323+G321+G317+G308+G303+G301+G295+G292+G290+G287+G282+G280+G278+G275+G271+G269+G267+G264+G261+G258+G256+G253+G249+G247+G245+G242+G235+G233+G231+G228+G224+G221+G218+G214+G212+G209+G207+G203+G201+G197+G195+G191+G187+G180+G176+G173+G170+G166+G162+G158+G153+G149+G145+G141+G137+G133+G128+G124+G121+G107+G94+G72+G58+G53+G44+G32+G22+G14</f>
        <v>189356943</v>
      </c>
      <c r="H411" s="73">
        <f>F411/C411*100</f>
        <v>93.853466196602014</v>
      </c>
      <c r="I411" s="74" t="s">
        <v>52</v>
      </c>
    </row>
    <row r="412" spans="1:12">
      <c r="C412" s="15"/>
      <c r="D412" s="16"/>
      <c r="E412" s="15"/>
      <c r="F412" s="17"/>
      <c r="G412" s="17"/>
      <c r="H412" s="18"/>
      <c r="I412" s="18"/>
    </row>
    <row r="413" spans="1:12">
      <c r="C413" s="15"/>
      <c r="D413" s="16"/>
      <c r="E413" s="17"/>
      <c r="F413" s="75" t="s">
        <v>443</v>
      </c>
      <c r="G413" s="17"/>
      <c r="H413" s="18"/>
      <c r="I413" s="18"/>
    </row>
    <row r="414" spans="1:12">
      <c r="C414" s="15"/>
      <c r="D414" s="16"/>
      <c r="E414" s="17"/>
      <c r="F414" s="76" t="s">
        <v>258</v>
      </c>
      <c r="G414" s="17"/>
      <c r="H414" s="18"/>
      <c r="I414" s="18"/>
    </row>
    <row r="415" spans="1:12">
      <c r="C415" s="15"/>
      <c r="D415" s="16"/>
      <c r="E415" s="17"/>
      <c r="F415" s="76" t="s">
        <v>259</v>
      </c>
      <c r="G415" s="17"/>
      <c r="H415" s="18"/>
      <c r="I415" s="18"/>
    </row>
    <row r="416" spans="1:12">
      <c r="C416" s="15"/>
      <c r="D416" s="16"/>
      <c r="E416" s="17"/>
      <c r="F416" s="76"/>
      <c r="G416" s="17"/>
      <c r="H416" s="18"/>
      <c r="I416" s="18"/>
    </row>
    <row r="417" spans="1:9">
      <c r="C417" s="15"/>
      <c r="D417" s="16"/>
      <c r="E417" s="17"/>
      <c r="F417" s="76"/>
      <c r="G417" s="17"/>
      <c r="H417" s="18"/>
      <c r="I417" s="18"/>
    </row>
    <row r="418" spans="1:9">
      <c r="C418" s="15"/>
      <c r="D418" s="16"/>
      <c r="E418" s="193" t="s">
        <v>260</v>
      </c>
      <c r="F418" s="193"/>
      <c r="G418" s="193"/>
      <c r="H418" s="18"/>
      <c r="I418" s="18"/>
    </row>
    <row r="419" spans="1:9">
      <c r="C419" s="15"/>
      <c r="D419" s="16"/>
      <c r="E419" s="194" t="s">
        <v>261</v>
      </c>
      <c r="F419" s="194"/>
      <c r="G419" s="194"/>
      <c r="H419" s="18"/>
      <c r="I419" s="18"/>
    </row>
    <row r="420" spans="1:9">
      <c r="A420" s="77"/>
      <c r="B420" s="80"/>
      <c r="C420" s="78"/>
      <c r="D420" s="78"/>
      <c r="E420" s="78"/>
      <c r="F420" s="79"/>
      <c r="G420" s="79"/>
      <c r="H420" s="80"/>
      <c r="I420" s="80"/>
    </row>
  </sheetData>
  <mergeCells count="13">
    <mergeCell ref="E418:G418"/>
    <mergeCell ref="E419:G419"/>
    <mergeCell ref="H7:I8"/>
    <mergeCell ref="A1:I1"/>
    <mergeCell ref="A2:I2"/>
    <mergeCell ref="A3:I3"/>
    <mergeCell ref="A4:I4"/>
    <mergeCell ref="A7:A8"/>
    <mergeCell ref="B7:B8"/>
    <mergeCell ref="C7:C8"/>
    <mergeCell ref="D7:E7"/>
    <mergeCell ref="F7:F8"/>
    <mergeCell ref="G7:G8"/>
  </mergeCells>
  <pageMargins left="0.51181102362204722" right="0.11811023622047245"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dimension ref="A1:I72"/>
  <sheetViews>
    <sheetView topLeftCell="A24" workbookViewId="0">
      <selection sqref="A1:I35"/>
    </sheetView>
  </sheetViews>
  <sheetFormatPr defaultRowHeight="18.75"/>
  <cols>
    <col min="1" max="1" width="2.59765625" style="84" customWidth="1"/>
    <col min="2" max="2" width="7.69921875" style="84" customWidth="1"/>
    <col min="3" max="3" width="17.5" style="84" customWidth="1"/>
    <col min="4" max="4" width="20.3984375" style="84" customWidth="1"/>
    <col min="5" max="5" width="11.5" style="84" customWidth="1"/>
    <col min="6" max="6" width="2.8984375" style="84" customWidth="1"/>
    <col min="7" max="7" width="10.3984375" style="84" customWidth="1"/>
    <col min="8" max="8" width="3.09765625" style="84" customWidth="1"/>
    <col min="9" max="9" width="7.796875" style="84" customWidth="1"/>
  </cols>
  <sheetData>
    <row r="1" spans="1:9">
      <c r="A1" s="211" t="s">
        <v>0</v>
      </c>
      <c r="B1" s="211"/>
      <c r="C1" s="211"/>
      <c r="D1" s="211"/>
      <c r="E1" s="211"/>
      <c r="F1" s="211"/>
      <c r="G1" s="211"/>
      <c r="H1" s="211"/>
      <c r="I1" s="211"/>
    </row>
    <row r="2" spans="1:9">
      <c r="A2" s="211" t="s">
        <v>1</v>
      </c>
      <c r="B2" s="211"/>
      <c r="C2" s="211"/>
      <c r="D2" s="211"/>
      <c r="E2" s="211"/>
      <c r="F2" s="211"/>
      <c r="G2" s="211"/>
      <c r="H2" s="211"/>
      <c r="I2" s="211"/>
    </row>
    <row r="3" spans="1:9">
      <c r="A3" s="126"/>
      <c r="B3" s="126"/>
      <c r="C3" s="126"/>
      <c r="D3" s="126"/>
      <c r="E3" s="126"/>
      <c r="F3" s="126"/>
      <c r="G3" s="127"/>
      <c r="H3" s="126"/>
      <c r="I3" s="126"/>
    </row>
    <row r="4" spans="1:9">
      <c r="A4" s="126" t="s">
        <v>2</v>
      </c>
      <c r="B4" s="126"/>
      <c r="C4" s="126"/>
      <c r="D4" s="128" t="s">
        <v>3</v>
      </c>
      <c r="E4" s="126"/>
      <c r="F4" s="126"/>
      <c r="G4" s="127"/>
      <c r="H4" s="126"/>
      <c r="I4" s="126"/>
    </row>
    <row r="5" spans="1:9">
      <c r="A5" s="126" t="s">
        <v>4</v>
      </c>
      <c r="B5" s="126"/>
      <c r="C5" s="126"/>
      <c r="D5" s="126" t="s">
        <v>5</v>
      </c>
      <c r="E5" s="126"/>
      <c r="F5" s="126"/>
      <c r="G5" s="127"/>
      <c r="H5" s="126"/>
      <c r="I5" s="126"/>
    </row>
    <row r="6" spans="1:9">
      <c r="A6" s="126" t="s">
        <v>6</v>
      </c>
      <c r="B6" s="126"/>
      <c r="C6" s="126"/>
      <c r="D6" s="126" t="s">
        <v>30</v>
      </c>
      <c r="E6" s="126"/>
      <c r="F6" s="126"/>
      <c r="G6" s="127"/>
      <c r="H6" s="126"/>
      <c r="I6" s="126"/>
    </row>
    <row r="7" spans="1:9">
      <c r="A7" s="129" t="s">
        <v>7</v>
      </c>
      <c r="B7" s="129"/>
      <c r="C7" s="129"/>
      <c r="D7" s="203" t="s">
        <v>357</v>
      </c>
      <c r="E7" s="203"/>
      <c r="F7" s="203"/>
      <c r="G7" s="203"/>
      <c r="H7" s="130"/>
      <c r="I7" s="130"/>
    </row>
    <row r="8" spans="1:9">
      <c r="A8" s="126"/>
      <c r="B8" s="126"/>
      <c r="C8" s="126"/>
      <c r="D8" s="126"/>
      <c r="E8" s="126"/>
      <c r="F8" s="126"/>
      <c r="G8" s="127"/>
      <c r="H8" s="126"/>
      <c r="I8" s="126"/>
    </row>
    <row r="9" spans="1:9" ht="48.75" customHeight="1">
      <c r="A9" s="203" t="s">
        <v>8</v>
      </c>
      <c r="B9" s="203"/>
      <c r="C9" s="203"/>
      <c r="D9" s="203"/>
      <c r="E9" s="203"/>
      <c r="F9" s="203"/>
      <c r="G9" s="203"/>
      <c r="H9" s="203"/>
      <c r="I9" s="203"/>
    </row>
    <row r="10" spans="1:9">
      <c r="A10" s="126"/>
      <c r="B10" s="126"/>
      <c r="C10" s="126"/>
      <c r="D10" s="126"/>
      <c r="E10" s="126"/>
      <c r="F10" s="126"/>
      <c r="G10" s="127"/>
      <c r="H10" s="126"/>
      <c r="I10" s="126"/>
    </row>
    <row r="11" spans="1:9">
      <c r="A11" s="126" t="s">
        <v>358</v>
      </c>
      <c r="B11" s="126"/>
      <c r="C11" s="126"/>
      <c r="D11" s="126"/>
      <c r="E11" s="126"/>
      <c r="F11" s="126"/>
      <c r="G11" s="127"/>
      <c r="H11" s="126"/>
      <c r="I11" s="126"/>
    </row>
    <row r="12" spans="1:9">
      <c r="A12" s="204" t="s">
        <v>9</v>
      </c>
      <c r="B12" s="204" t="s">
        <v>10</v>
      </c>
      <c r="C12" s="204" t="s">
        <v>11</v>
      </c>
      <c r="D12" s="204" t="s">
        <v>12</v>
      </c>
      <c r="E12" s="206" t="s">
        <v>13</v>
      </c>
      <c r="F12" s="207"/>
      <c r="G12" s="208" t="s">
        <v>14</v>
      </c>
      <c r="H12" s="210" t="s">
        <v>15</v>
      </c>
      <c r="I12" s="210"/>
    </row>
    <row r="13" spans="1:9">
      <c r="A13" s="205"/>
      <c r="B13" s="205"/>
      <c r="C13" s="205"/>
      <c r="D13" s="205"/>
      <c r="E13" s="131" t="s">
        <v>16</v>
      </c>
      <c r="F13" s="131" t="s">
        <v>17</v>
      </c>
      <c r="G13" s="209"/>
      <c r="H13" s="132" t="s">
        <v>18</v>
      </c>
      <c r="I13" s="132" t="s">
        <v>19</v>
      </c>
    </row>
    <row r="14" spans="1:9" s="1" customFormat="1" ht="114" customHeight="1">
      <c r="A14" s="152">
        <v>1</v>
      </c>
      <c r="B14" s="153">
        <v>525115</v>
      </c>
      <c r="C14" s="154" t="s">
        <v>367</v>
      </c>
      <c r="D14" s="155" t="s">
        <v>370</v>
      </c>
      <c r="E14" s="156">
        <v>44117</v>
      </c>
      <c r="F14" s="157"/>
      <c r="G14" s="161">
        <v>350000</v>
      </c>
      <c r="H14" s="132"/>
      <c r="I14" s="159"/>
    </row>
    <row r="15" spans="1:9" s="1" customFormat="1" ht="163.5" customHeight="1">
      <c r="A15" s="152">
        <v>2</v>
      </c>
      <c r="B15" s="153">
        <v>525115</v>
      </c>
      <c r="C15" s="154" t="s">
        <v>368</v>
      </c>
      <c r="D15" s="155" t="s">
        <v>369</v>
      </c>
      <c r="E15" s="156">
        <v>44127</v>
      </c>
      <c r="F15" s="157"/>
      <c r="G15" s="158">
        <v>200000</v>
      </c>
      <c r="H15" s="132"/>
      <c r="I15" s="159"/>
    </row>
    <row r="16" spans="1:9" s="1" customFormat="1" ht="156.75" customHeight="1">
      <c r="A16" s="152">
        <v>3</v>
      </c>
      <c r="B16" s="153">
        <v>525115</v>
      </c>
      <c r="C16" s="154" t="s">
        <v>368</v>
      </c>
      <c r="D16" s="155" t="s">
        <v>372</v>
      </c>
      <c r="E16" s="156">
        <v>44069</v>
      </c>
      <c r="F16" s="157"/>
      <c r="G16" s="158">
        <v>400000</v>
      </c>
      <c r="H16" s="132"/>
      <c r="I16" s="159"/>
    </row>
    <row r="17" spans="1:9" s="1" customFormat="1" ht="126" customHeight="1">
      <c r="A17" s="152">
        <v>4</v>
      </c>
      <c r="B17" s="153">
        <v>525115</v>
      </c>
      <c r="C17" s="154" t="s">
        <v>368</v>
      </c>
      <c r="D17" s="155" t="s">
        <v>371</v>
      </c>
      <c r="E17" s="156">
        <v>44139</v>
      </c>
      <c r="F17" s="157"/>
      <c r="G17" s="158">
        <v>400000</v>
      </c>
      <c r="H17" s="132"/>
      <c r="I17" s="159"/>
    </row>
    <row r="18" spans="1:9" s="1" customFormat="1" ht="109.5" customHeight="1">
      <c r="A18" s="152">
        <v>5</v>
      </c>
      <c r="B18" s="153">
        <v>525115</v>
      </c>
      <c r="C18" s="154" t="s">
        <v>415</v>
      </c>
      <c r="D18" s="160" t="s">
        <v>416</v>
      </c>
      <c r="E18" s="156">
        <v>44146</v>
      </c>
      <c r="F18" s="157"/>
      <c r="G18" s="158">
        <v>150000</v>
      </c>
      <c r="H18" s="132"/>
      <c r="I18" s="159"/>
    </row>
    <row r="19" spans="1:9" s="1" customFormat="1" ht="152.25" customHeight="1">
      <c r="A19" s="152">
        <v>6</v>
      </c>
      <c r="B19" s="153">
        <v>525115</v>
      </c>
      <c r="C19" s="154" t="s">
        <v>417</v>
      </c>
      <c r="D19" s="160" t="s">
        <v>418</v>
      </c>
      <c r="E19" s="156">
        <v>44146</v>
      </c>
      <c r="F19" s="157"/>
      <c r="G19" s="158">
        <v>150000</v>
      </c>
      <c r="H19" s="132"/>
      <c r="I19" s="159"/>
    </row>
    <row r="20" spans="1:9" s="1" customFormat="1" ht="147" customHeight="1">
      <c r="A20" s="152">
        <v>7</v>
      </c>
      <c r="B20" s="153">
        <v>525115</v>
      </c>
      <c r="C20" s="154" t="s">
        <v>419</v>
      </c>
      <c r="D20" s="160" t="s">
        <v>420</v>
      </c>
      <c r="E20" s="156">
        <v>44146</v>
      </c>
      <c r="F20" s="157"/>
      <c r="G20" s="158">
        <v>150000</v>
      </c>
      <c r="H20" s="132"/>
      <c r="I20" s="159"/>
    </row>
    <row r="21" spans="1:9">
      <c r="A21" s="139"/>
      <c r="B21" s="139"/>
      <c r="C21" s="140" t="s">
        <v>20</v>
      </c>
      <c r="D21" s="131"/>
      <c r="E21" s="139"/>
      <c r="F21" s="139"/>
      <c r="G21" s="141">
        <f>SUM(G14:G20)</f>
        <v>1800000</v>
      </c>
      <c r="H21" s="141"/>
      <c r="I21" s="141">
        <f>SUM(I14:I14)</f>
        <v>0</v>
      </c>
    </row>
    <row r="22" spans="1:9">
      <c r="A22" s="148"/>
      <c r="B22" s="148"/>
      <c r="C22" s="147"/>
      <c r="D22" s="144"/>
      <c r="E22" s="145"/>
      <c r="F22" s="145"/>
      <c r="G22" s="146"/>
      <c r="H22" s="126"/>
      <c r="I22" s="126"/>
    </row>
    <row r="23" spans="1:9" ht="32.25" customHeight="1">
      <c r="A23" s="200" t="s">
        <v>21</v>
      </c>
      <c r="B23" s="200"/>
      <c r="C23" s="200"/>
      <c r="D23" s="200"/>
      <c r="E23" s="200"/>
      <c r="F23" s="200"/>
      <c r="G23" s="200"/>
      <c r="H23" s="200"/>
      <c r="I23" s="200"/>
    </row>
    <row r="24" spans="1:9">
      <c r="A24" s="148"/>
      <c r="B24" s="148"/>
      <c r="C24" s="147"/>
      <c r="D24" s="144"/>
      <c r="E24" s="145"/>
      <c r="F24" s="145"/>
      <c r="G24" s="146"/>
      <c r="H24" s="126"/>
      <c r="I24" s="126"/>
    </row>
    <row r="25" spans="1:9">
      <c r="A25" s="148"/>
      <c r="B25" s="201" t="s">
        <v>22</v>
      </c>
      <c r="C25" s="201"/>
      <c r="D25" s="201"/>
      <c r="E25" s="145"/>
      <c r="F25" s="145"/>
      <c r="G25" s="146"/>
      <c r="H25" s="126"/>
      <c r="I25" s="126"/>
    </row>
    <row r="26" spans="1:9">
      <c r="A26" s="202"/>
      <c r="B26" s="202"/>
      <c r="C26" s="202"/>
      <c r="D26" s="145"/>
      <c r="E26" s="145"/>
      <c r="F26" s="145"/>
      <c r="G26" s="127"/>
      <c r="H26" s="126"/>
      <c r="I26" s="126"/>
    </row>
    <row r="27" spans="1:9">
      <c r="A27" s="127"/>
      <c r="B27" s="127"/>
      <c r="C27" s="148" t="s">
        <v>23</v>
      </c>
      <c r="D27" s="127"/>
      <c r="E27" s="149"/>
      <c r="F27" s="149"/>
      <c r="G27" s="149" t="s">
        <v>24</v>
      </c>
      <c r="H27" s="127"/>
      <c r="I27" s="127"/>
    </row>
    <row r="28" spans="1:9">
      <c r="A28" s="127"/>
      <c r="B28" s="127"/>
      <c r="C28" s="84" t="s">
        <v>25</v>
      </c>
      <c r="D28" s="127"/>
      <c r="E28" s="127"/>
      <c r="F28" s="127"/>
      <c r="G28" s="84" t="s">
        <v>26</v>
      </c>
      <c r="H28" s="127"/>
      <c r="I28" s="127"/>
    </row>
    <row r="29" spans="1:9">
      <c r="A29" s="127"/>
      <c r="B29" s="127"/>
      <c r="D29" s="127"/>
      <c r="E29" s="127"/>
      <c r="F29" s="127"/>
      <c r="H29" s="127"/>
      <c r="I29" s="127"/>
    </row>
    <row r="30" spans="1:9">
      <c r="A30" s="127"/>
      <c r="B30" s="127"/>
      <c r="D30" s="127"/>
      <c r="E30" s="127"/>
      <c r="F30" s="127"/>
      <c r="H30" s="127"/>
      <c r="I30" s="127"/>
    </row>
    <row r="31" spans="1:9">
      <c r="A31" s="127"/>
      <c r="B31" s="127"/>
      <c r="D31" s="127"/>
      <c r="E31" s="127"/>
      <c r="F31" s="127"/>
      <c r="H31" s="127"/>
      <c r="I31" s="127"/>
    </row>
    <row r="32" spans="1:9" ht="4.5" customHeight="1">
      <c r="A32" s="127"/>
      <c r="B32" s="127"/>
      <c r="D32" s="127"/>
      <c r="E32" s="127"/>
      <c r="F32" s="127"/>
      <c r="H32" s="127"/>
      <c r="I32" s="127"/>
    </row>
    <row r="33" spans="1:9" ht="7.5" customHeight="1">
      <c r="A33" s="127"/>
      <c r="B33" s="127"/>
      <c r="C33" s="126"/>
      <c r="D33" s="127"/>
      <c r="E33" s="150"/>
      <c r="F33" s="151"/>
      <c r="H33" s="127"/>
      <c r="I33" s="127"/>
    </row>
    <row r="34" spans="1:9">
      <c r="A34" s="127"/>
      <c r="B34" s="127"/>
      <c r="C34" s="118" t="s">
        <v>31</v>
      </c>
      <c r="D34" s="127"/>
      <c r="E34" s="127"/>
      <c r="F34" s="127"/>
      <c r="G34" s="119" t="s">
        <v>28</v>
      </c>
      <c r="H34" s="127"/>
      <c r="I34" s="127"/>
    </row>
    <row r="35" spans="1:9">
      <c r="A35" s="127"/>
      <c r="B35" s="127"/>
      <c r="C35" s="120" t="s">
        <v>32</v>
      </c>
      <c r="D35" s="127"/>
      <c r="E35" s="127"/>
      <c r="F35" s="127"/>
      <c r="G35" s="121" t="s">
        <v>29</v>
      </c>
      <c r="H35" s="127"/>
      <c r="I35" s="127"/>
    </row>
    <row r="36" spans="1:9">
      <c r="A36" s="126"/>
      <c r="B36" s="126"/>
      <c r="C36" s="126"/>
      <c r="D36" s="126"/>
      <c r="E36" s="126"/>
      <c r="F36" s="126"/>
      <c r="G36" s="127"/>
      <c r="H36" s="126"/>
      <c r="I36" s="126"/>
    </row>
    <row r="37" spans="1:9">
      <c r="A37" s="126"/>
      <c r="B37" s="126"/>
      <c r="C37" s="126"/>
      <c r="D37" s="126"/>
      <c r="E37" s="126"/>
      <c r="F37" s="126"/>
      <c r="G37" s="127"/>
      <c r="H37" s="126"/>
      <c r="I37" s="126"/>
    </row>
    <row r="40" spans="1:9">
      <c r="A40" s="211" t="s">
        <v>0</v>
      </c>
      <c r="B40" s="211"/>
      <c r="C40" s="211"/>
      <c r="D40" s="211"/>
      <c r="E40" s="211"/>
      <c r="F40" s="211"/>
      <c r="G40" s="211"/>
      <c r="H40" s="211"/>
      <c r="I40" s="211"/>
    </row>
    <row r="41" spans="1:9">
      <c r="A41" s="211" t="s">
        <v>1</v>
      </c>
      <c r="B41" s="211"/>
      <c r="C41" s="211"/>
      <c r="D41" s="211"/>
      <c r="E41" s="211"/>
      <c r="F41" s="211"/>
      <c r="G41" s="211"/>
      <c r="H41" s="211"/>
      <c r="I41" s="211"/>
    </row>
    <row r="42" spans="1:9">
      <c r="A42" s="126"/>
      <c r="B42" s="126"/>
      <c r="C42" s="126"/>
      <c r="D42" s="126"/>
      <c r="E42" s="126"/>
      <c r="F42" s="126"/>
      <c r="G42" s="127"/>
      <c r="H42" s="126"/>
      <c r="I42" s="126"/>
    </row>
    <row r="43" spans="1:9">
      <c r="A43" s="126" t="s">
        <v>2</v>
      </c>
      <c r="B43" s="126"/>
      <c r="C43" s="126"/>
      <c r="D43" s="128" t="s">
        <v>3</v>
      </c>
      <c r="E43" s="126"/>
      <c r="F43" s="126"/>
      <c r="G43" s="127"/>
      <c r="H43" s="126"/>
      <c r="I43" s="126"/>
    </row>
    <row r="44" spans="1:9">
      <c r="A44" s="126" t="s">
        <v>4</v>
      </c>
      <c r="B44" s="126"/>
      <c r="C44" s="126"/>
      <c r="D44" s="126" t="s">
        <v>5</v>
      </c>
      <c r="E44" s="126"/>
      <c r="F44" s="126"/>
      <c r="G44" s="127"/>
      <c r="H44" s="126"/>
      <c r="I44" s="126"/>
    </row>
    <row r="45" spans="1:9">
      <c r="A45" s="126" t="s">
        <v>6</v>
      </c>
      <c r="B45" s="126"/>
      <c r="C45" s="126"/>
      <c r="D45" s="126" t="s">
        <v>30</v>
      </c>
      <c r="E45" s="126"/>
      <c r="F45" s="126"/>
      <c r="G45" s="127"/>
      <c r="H45" s="126"/>
      <c r="I45" s="126"/>
    </row>
    <row r="46" spans="1:9">
      <c r="A46" s="129" t="s">
        <v>7</v>
      </c>
      <c r="B46" s="129"/>
      <c r="C46" s="129"/>
      <c r="D46" s="203" t="s">
        <v>365</v>
      </c>
      <c r="E46" s="203"/>
      <c r="F46" s="203"/>
      <c r="G46" s="203"/>
      <c r="H46" s="130"/>
      <c r="I46" s="130"/>
    </row>
    <row r="47" spans="1:9">
      <c r="A47" s="126"/>
      <c r="B47" s="126"/>
      <c r="C47" s="126"/>
      <c r="D47" s="126"/>
      <c r="E47" s="126"/>
      <c r="F47" s="126"/>
      <c r="G47" s="127"/>
      <c r="H47" s="126"/>
      <c r="I47" s="126"/>
    </row>
    <row r="48" spans="1:9" ht="87.75" customHeight="1">
      <c r="A48" s="203" t="s">
        <v>8</v>
      </c>
      <c r="B48" s="203"/>
      <c r="C48" s="203"/>
      <c r="D48" s="203"/>
      <c r="E48" s="203"/>
      <c r="F48" s="203"/>
      <c r="G48" s="203"/>
      <c r="H48" s="203"/>
      <c r="I48" s="203"/>
    </row>
    <row r="49" spans="1:9">
      <c r="A49" s="126"/>
      <c r="B49" s="126"/>
      <c r="C49" s="126"/>
      <c r="D49" s="126"/>
      <c r="E49" s="126"/>
      <c r="F49" s="126"/>
      <c r="G49" s="127"/>
      <c r="H49" s="126"/>
      <c r="I49" s="126"/>
    </row>
    <row r="50" spans="1:9">
      <c r="A50" s="126" t="s">
        <v>366</v>
      </c>
      <c r="B50" s="126"/>
      <c r="C50" s="126"/>
      <c r="D50" s="126"/>
      <c r="E50" s="126"/>
      <c r="F50" s="126"/>
      <c r="G50" s="127"/>
      <c r="H50" s="126"/>
      <c r="I50" s="126"/>
    </row>
    <row r="51" spans="1:9">
      <c r="A51" s="204" t="s">
        <v>9</v>
      </c>
      <c r="B51" s="204" t="s">
        <v>10</v>
      </c>
      <c r="C51" s="204" t="s">
        <v>11</v>
      </c>
      <c r="D51" s="204" t="s">
        <v>12</v>
      </c>
      <c r="E51" s="206" t="s">
        <v>13</v>
      </c>
      <c r="F51" s="207"/>
      <c r="G51" s="208" t="s">
        <v>14</v>
      </c>
      <c r="H51" s="210" t="s">
        <v>15</v>
      </c>
      <c r="I51" s="210"/>
    </row>
    <row r="52" spans="1:9">
      <c r="A52" s="205"/>
      <c r="B52" s="205"/>
      <c r="C52" s="205"/>
      <c r="D52" s="205"/>
      <c r="E52" s="131" t="s">
        <v>16</v>
      </c>
      <c r="F52" s="131" t="s">
        <v>17</v>
      </c>
      <c r="G52" s="209"/>
      <c r="H52" s="132" t="s">
        <v>18</v>
      </c>
      <c r="I52" s="132" t="s">
        <v>19</v>
      </c>
    </row>
    <row r="53" spans="1:9">
      <c r="A53" s="135">
        <v>1</v>
      </c>
      <c r="B53" s="104">
        <v>525115</v>
      </c>
      <c r="C53" s="105"/>
      <c r="D53" s="136"/>
      <c r="E53" s="106"/>
      <c r="F53" s="107"/>
      <c r="G53" s="108"/>
      <c r="H53" s="137"/>
      <c r="I53" s="138"/>
    </row>
    <row r="54" spans="1:9">
      <c r="A54" s="135"/>
      <c r="B54" s="163"/>
      <c r="C54" s="164"/>
      <c r="D54" s="165"/>
      <c r="E54" s="166"/>
      <c r="F54" s="167"/>
      <c r="G54" s="168"/>
      <c r="H54" s="169"/>
      <c r="I54" s="170"/>
    </row>
    <row r="55" spans="1:9">
      <c r="A55" s="135"/>
      <c r="B55" s="163"/>
      <c r="C55" s="164"/>
      <c r="D55" s="165"/>
      <c r="E55" s="166"/>
      <c r="F55" s="167"/>
      <c r="G55" s="168"/>
      <c r="H55" s="169"/>
      <c r="I55" s="170"/>
    </row>
    <row r="56" spans="1:9">
      <c r="A56" s="135"/>
      <c r="B56" s="163"/>
      <c r="C56" s="164"/>
      <c r="D56" s="165"/>
      <c r="E56" s="166"/>
      <c r="F56" s="167"/>
      <c r="G56" s="168"/>
      <c r="H56" s="169"/>
      <c r="I56" s="170"/>
    </row>
    <row r="57" spans="1:9">
      <c r="A57" s="135"/>
      <c r="B57" s="163"/>
      <c r="C57" s="164"/>
      <c r="D57" s="165"/>
      <c r="E57" s="166"/>
      <c r="F57" s="167"/>
      <c r="G57" s="168"/>
      <c r="H57" s="169"/>
      <c r="I57" s="170"/>
    </row>
    <row r="58" spans="1:9">
      <c r="A58" s="135"/>
      <c r="B58" s="163"/>
      <c r="C58" s="164"/>
      <c r="D58" s="165"/>
      <c r="E58" s="166"/>
      <c r="F58" s="167"/>
      <c r="G58" s="168"/>
      <c r="H58" s="169"/>
      <c r="I58" s="170"/>
    </row>
    <row r="59" spans="1:9">
      <c r="A59" s="135"/>
      <c r="B59" s="163"/>
      <c r="C59" s="164"/>
      <c r="D59" s="165"/>
      <c r="E59" s="166"/>
      <c r="F59" s="167"/>
      <c r="G59" s="168"/>
      <c r="H59" s="169"/>
      <c r="I59" s="170"/>
    </row>
    <row r="60" spans="1:9">
      <c r="A60" s="139"/>
      <c r="B60" s="139"/>
      <c r="C60" s="140" t="s">
        <v>20</v>
      </c>
      <c r="D60" s="131"/>
      <c r="E60" s="139"/>
      <c r="F60" s="139"/>
      <c r="G60" s="141">
        <f>SUM(G53)</f>
        <v>0</v>
      </c>
      <c r="H60" s="141"/>
      <c r="I60" s="141">
        <f t="shared" ref="I60" si="0">SUM(I53)</f>
        <v>0</v>
      </c>
    </row>
    <row r="61" spans="1:9">
      <c r="A61" s="148"/>
      <c r="B61" s="148"/>
      <c r="C61" s="147"/>
      <c r="D61" s="144"/>
      <c r="E61" s="145"/>
      <c r="F61" s="145"/>
      <c r="G61" s="146"/>
      <c r="H61" s="126"/>
      <c r="I61" s="126"/>
    </row>
    <row r="62" spans="1:9" ht="67.5" customHeight="1">
      <c r="A62" s="200" t="s">
        <v>21</v>
      </c>
      <c r="B62" s="200"/>
      <c r="C62" s="200"/>
      <c r="D62" s="200"/>
      <c r="E62" s="200"/>
      <c r="F62" s="200"/>
      <c r="G62" s="200"/>
      <c r="H62" s="200"/>
      <c r="I62" s="200"/>
    </row>
    <row r="63" spans="1:9">
      <c r="A63" s="148"/>
      <c r="B63" s="148"/>
      <c r="C63" s="147"/>
      <c r="D63" s="144"/>
      <c r="E63" s="145"/>
      <c r="F63" s="145"/>
      <c r="G63" s="146"/>
      <c r="H63" s="126"/>
      <c r="I63" s="126"/>
    </row>
    <row r="64" spans="1:9">
      <c r="A64" s="148"/>
      <c r="B64" s="201" t="s">
        <v>22</v>
      </c>
      <c r="C64" s="201"/>
      <c r="D64" s="201"/>
      <c r="E64" s="145"/>
      <c r="F64" s="145"/>
      <c r="G64" s="146"/>
      <c r="H64" s="126"/>
      <c r="I64" s="126"/>
    </row>
    <row r="65" spans="1:9">
      <c r="A65" s="202"/>
      <c r="B65" s="202"/>
      <c r="C65" s="202"/>
      <c r="D65" s="145"/>
      <c r="E65" s="145"/>
      <c r="F65" s="145"/>
      <c r="G65" s="127"/>
      <c r="H65" s="126"/>
      <c r="I65" s="126"/>
    </row>
    <row r="66" spans="1:9">
      <c r="A66" s="127"/>
      <c r="B66" s="127"/>
      <c r="C66" s="148" t="s">
        <v>23</v>
      </c>
      <c r="D66" s="127"/>
      <c r="E66" s="149"/>
      <c r="F66" s="149"/>
      <c r="G66" s="149" t="s">
        <v>24</v>
      </c>
      <c r="H66" s="127"/>
      <c r="I66" s="127"/>
    </row>
    <row r="67" spans="1:9">
      <c r="A67" s="127"/>
      <c r="B67" s="127"/>
      <c r="C67" s="84" t="s">
        <v>25</v>
      </c>
      <c r="D67" s="127"/>
      <c r="E67" s="127"/>
      <c r="F67" s="127"/>
      <c r="G67" s="84" t="s">
        <v>26</v>
      </c>
      <c r="H67" s="127"/>
      <c r="I67" s="127"/>
    </row>
    <row r="68" spans="1:9">
      <c r="A68" s="127"/>
      <c r="B68" s="127"/>
      <c r="D68" s="127"/>
      <c r="E68" s="127"/>
      <c r="F68" s="127"/>
      <c r="G68" s="84" t="s">
        <v>27</v>
      </c>
      <c r="H68" s="127"/>
      <c r="I68" s="127"/>
    </row>
    <row r="69" spans="1:9">
      <c r="A69" s="127"/>
      <c r="B69" s="127"/>
      <c r="D69" s="127"/>
      <c r="E69" s="127"/>
      <c r="F69" s="127"/>
      <c r="H69" s="127"/>
      <c r="I69" s="127"/>
    </row>
    <row r="70" spans="1:9">
      <c r="A70" s="127"/>
      <c r="B70" s="127"/>
      <c r="C70" s="126"/>
      <c r="D70" s="127"/>
      <c r="E70" s="150"/>
      <c r="F70" s="151"/>
      <c r="H70" s="127"/>
      <c r="I70" s="127"/>
    </row>
    <row r="71" spans="1:9">
      <c r="A71" s="127"/>
      <c r="B71" s="127"/>
      <c r="C71" s="118" t="s">
        <v>31</v>
      </c>
      <c r="D71" s="127"/>
      <c r="E71" s="127"/>
      <c r="F71" s="127"/>
      <c r="G71" s="119" t="s">
        <v>28</v>
      </c>
      <c r="H71" s="127"/>
      <c r="I71" s="127"/>
    </row>
    <row r="72" spans="1:9">
      <c r="A72" s="127"/>
      <c r="B72" s="127"/>
      <c r="C72" s="120" t="s">
        <v>32</v>
      </c>
      <c r="D72" s="127"/>
      <c r="E72" s="127"/>
      <c r="F72" s="127"/>
      <c r="G72" s="121" t="s">
        <v>29</v>
      </c>
      <c r="H72" s="127"/>
      <c r="I72" s="127"/>
    </row>
  </sheetData>
  <mergeCells count="28">
    <mergeCell ref="A41:I41"/>
    <mergeCell ref="A1:I1"/>
    <mergeCell ref="A2:I2"/>
    <mergeCell ref="D7:G7"/>
    <mergeCell ref="A9:I9"/>
    <mergeCell ref="A12:A13"/>
    <mergeCell ref="B12:B13"/>
    <mergeCell ref="C12:C13"/>
    <mergeCell ref="D12:D13"/>
    <mergeCell ref="E12:F12"/>
    <mergeCell ref="G12:G13"/>
    <mergeCell ref="H12:I12"/>
    <mergeCell ref="A23:I23"/>
    <mergeCell ref="B25:D25"/>
    <mergeCell ref="A26:C26"/>
    <mergeCell ref="A40:I40"/>
    <mergeCell ref="A62:I62"/>
    <mergeCell ref="B64:D64"/>
    <mergeCell ref="A65:C65"/>
    <mergeCell ref="D46:G46"/>
    <mergeCell ref="A48:I48"/>
    <mergeCell ref="A51:A52"/>
    <mergeCell ref="B51:B52"/>
    <mergeCell ref="C51:C52"/>
    <mergeCell ref="D51:D52"/>
    <mergeCell ref="E51:F51"/>
    <mergeCell ref="G51:G52"/>
    <mergeCell ref="H51:I51"/>
  </mergeCells>
  <pageMargins left="0.31496062992125984" right="0.31496062992125984" top="0.74803149606299213" bottom="0.9448818897637796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M63"/>
  <sheetViews>
    <sheetView topLeftCell="A16" workbookViewId="0">
      <selection activeCell="L21" sqref="L21"/>
    </sheetView>
  </sheetViews>
  <sheetFormatPr defaultRowHeight="18.75"/>
  <cols>
    <col min="1" max="1" width="2.59765625" style="84" customWidth="1"/>
    <col min="2" max="2" width="7.69921875" style="84" customWidth="1"/>
    <col min="3" max="3" width="17.5" style="84" customWidth="1"/>
    <col min="4" max="4" width="20.3984375" style="84" customWidth="1"/>
    <col min="5" max="5" width="11.5" style="84" customWidth="1"/>
    <col min="6" max="6" width="2.8984375" style="84" customWidth="1"/>
    <col min="7" max="7" width="10.3984375" style="84" customWidth="1"/>
    <col min="8" max="8" width="3.59765625" style="84" customWidth="1"/>
    <col min="9" max="9" width="7.796875" style="84" customWidth="1"/>
    <col min="11" max="11" width="10.09765625" bestFit="1" customWidth="1"/>
  </cols>
  <sheetData>
    <row r="1" spans="1:13">
      <c r="A1" s="211" t="s">
        <v>0</v>
      </c>
      <c r="B1" s="211"/>
      <c r="C1" s="211"/>
      <c r="D1" s="211"/>
      <c r="E1" s="211"/>
      <c r="F1" s="211"/>
      <c r="G1" s="211"/>
      <c r="H1" s="211"/>
      <c r="I1" s="211"/>
    </row>
    <row r="2" spans="1:13">
      <c r="A2" s="211" t="s">
        <v>1</v>
      </c>
      <c r="B2" s="211"/>
      <c r="C2" s="211"/>
      <c r="D2" s="211"/>
      <c r="E2" s="211"/>
      <c r="F2" s="211"/>
      <c r="G2" s="211"/>
      <c r="H2" s="211"/>
      <c r="I2" s="211"/>
    </row>
    <row r="3" spans="1:13">
      <c r="A3" s="126"/>
      <c r="B3" s="126"/>
      <c r="C3" s="126"/>
      <c r="D3" s="126"/>
      <c r="E3" s="126"/>
      <c r="F3" s="126"/>
      <c r="G3" s="127"/>
      <c r="H3" s="126"/>
      <c r="I3" s="126"/>
    </row>
    <row r="4" spans="1:13">
      <c r="A4" s="126" t="s">
        <v>2</v>
      </c>
      <c r="B4" s="126"/>
      <c r="C4" s="126"/>
      <c r="D4" s="128" t="s">
        <v>3</v>
      </c>
      <c r="E4" s="126"/>
      <c r="F4" s="126"/>
      <c r="G4" s="127"/>
      <c r="H4" s="126"/>
      <c r="I4" s="126"/>
    </row>
    <row r="5" spans="1:13">
      <c r="A5" s="126" t="s">
        <v>4</v>
      </c>
      <c r="B5" s="126"/>
      <c r="C5" s="126"/>
      <c r="D5" s="126" t="s">
        <v>5</v>
      </c>
      <c r="E5" s="126"/>
      <c r="F5" s="126"/>
      <c r="G5" s="127"/>
      <c r="H5" s="126"/>
      <c r="I5" s="126"/>
    </row>
    <row r="6" spans="1:13">
      <c r="A6" s="126" t="s">
        <v>6</v>
      </c>
      <c r="B6" s="126"/>
      <c r="C6" s="126"/>
      <c r="D6" s="126" t="s">
        <v>30</v>
      </c>
      <c r="E6" s="126"/>
      <c r="F6" s="126"/>
      <c r="G6" s="127"/>
      <c r="H6" s="126"/>
      <c r="I6" s="126"/>
    </row>
    <row r="7" spans="1:13">
      <c r="A7" s="129" t="s">
        <v>7</v>
      </c>
      <c r="B7" s="129"/>
      <c r="C7" s="129"/>
      <c r="D7" s="203" t="s">
        <v>280</v>
      </c>
      <c r="E7" s="203"/>
      <c r="F7" s="203"/>
      <c r="G7" s="203"/>
      <c r="H7" s="130"/>
      <c r="I7" s="130"/>
    </row>
    <row r="8" spans="1:13">
      <c r="A8" s="126"/>
      <c r="B8" s="126"/>
      <c r="C8" s="126"/>
      <c r="D8" s="126"/>
      <c r="E8" s="126"/>
      <c r="F8" s="126"/>
      <c r="G8" s="127"/>
      <c r="H8" s="126"/>
      <c r="I8" s="126"/>
    </row>
    <row r="9" spans="1:13" ht="48.75" customHeight="1">
      <c r="A9" s="203" t="s">
        <v>8</v>
      </c>
      <c r="B9" s="203"/>
      <c r="C9" s="203"/>
      <c r="D9" s="203"/>
      <c r="E9" s="203"/>
      <c r="F9" s="203"/>
      <c r="G9" s="203"/>
      <c r="H9" s="203"/>
      <c r="I9" s="203"/>
    </row>
    <row r="10" spans="1:13">
      <c r="A10" s="126"/>
      <c r="B10" s="126"/>
      <c r="C10" s="126"/>
      <c r="D10" s="126"/>
      <c r="E10" s="126"/>
      <c r="F10" s="126"/>
      <c r="G10" s="127"/>
      <c r="H10" s="126"/>
      <c r="I10" s="126"/>
    </row>
    <row r="11" spans="1:13">
      <c r="A11" s="126" t="s">
        <v>281</v>
      </c>
      <c r="B11" s="126"/>
      <c r="C11" s="126"/>
      <c r="D11" s="126"/>
      <c r="E11" s="126"/>
      <c r="F11" s="126"/>
      <c r="G11" s="127"/>
      <c r="H11" s="126"/>
      <c r="I11" s="126"/>
    </row>
    <row r="12" spans="1:13">
      <c r="A12" s="204" t="s">
        <v>9</v>
      </c>
      <c r="B12" s="204" t="s">
        <v>10</v>
      </c>
      <c r="C12" s="204" t="s">
        <v>11</v>
      </c>
      <c r="D12" s="204" t="s">
        <v>12</v>
      </c>
      <c r="E12" s="206" t="s">
        <v>13</v>
      </c>
      <c r="F12" s="207"/>
      <c r="G12" s="208" t="s">
        <v>14</v>
      </c>
      <c r="H12" s="210" t="s">
        <v>15</v>
      </c>
      <c r="I12" s="210"/>
    </row>
    <row r="13" spans="1:13">
      <c r="A13" s="205"/>
      <c r="B13" s="205"/>
      <c r="C13" s="205"/>
      <c r="D13" s="205"/>
      <c r="E13" s="131" t="s">
        <v>16</v>
      </c>
      <c r="F13" s="131" t="s">
        <v>17</v>
      </c>
      <c r="G13" s="209"/>
      <c r="H13" s="132" t="s">
        <v>18</v>
      </c>
      <c r="I13" s="132" t="s">
        <v>19</v>
      </c>
    </row>
    <row r="14" spans="1:13" s="1" customFormat="1" ht="83.25" customHeight="1">
      <c r="A14" s="152">
        <v>1</v>
      </c>
      <c r="B14" s="153">
        <v>525113</v>
      </c>
      <c r="C14" s="154" t="s">
        <v>351</v>
      </c>
      <c r="D14" s="155" t="s">
        <v>352</v>
      </c>
      <c r="E14" s="156">
        <v>44113</v>
      </c>
      <c r="F14" s="157"/>
      <c r="G14" s="158">
        <v>300000</v>
      </c>
      <c r="H14" s="132"/>
      <c r="I14" s="159">
        <f>G14*5%</f>
        <v>15000</v>
      </c>
      <c r="K14" s="158">
        <v>300000</v>
      </c>
      <c r="L14" s="158"/>
      <c r="M14" s="158"/>
    </row>
    <row r="15" spans="1:13" s="1" customFormat="1" ht="83.25" customHeight="1">
      <c r="A15" s="152">
        <v>2</v>
      </c>
      <c r="B15" s="153">
        <v>525113</v>
      </c>
      <c r="C15" s="154" t="s">
        <v>353</v>
      </c>
      <c r="D15" s="155" t="s">
        <v>354</v>
      </c>
      <c r="E15" s="156">
        <v>44114</v>
      </c>
      <c r="F15" s="157"/>
      <c r="G15" s="158">
        <v>1000000</v>
      </c>
      <c r="H15" s="132"/>
      <c r="I15" s="159">
        <f>G15*5%</f>
        <v>50000</v>
      </c>
      <c r="K15" s="158"/>
      <c r="L15" s="158">
        <v>1000000</v>
      </c>
      <c r="M15" s="158"/>
    </row>
    <row r="16" spans="1:13" s="1" customFormat="1" ht="83.25" customHeight="1">
      <c r="A16" s="152">
        <v>3</v>
      </c>
      <c r="B16" s="153">
        <v>525113</v>
      </c>
      <c r="C16" s="154" t="s">
        <v>355</v>
      </c>
      <c r="D16" s="160" t="s">
        <v>356</v>
      </c>
      <c r="E16" s="156">
        <v>44130</v>
      </c>
      <c r="F16" s="157"/>
      <c r="G16" s="158">
        <v>1800000</v>
      </c>
      <c r="H16" s="132"/>
      <c r="I16" s="159">
        <f>G16*5%</f>
        <v>90000</v>
      </c>
      <c r="K16" s="158"/>
      <c r="L16" s="158"/>
      <c r="M16" s="158">
        <v>1800000</v>
      </c>
    </row>
    <row r="17" spans="1:13" s="1" customFormat="1" ht="83.25" customHeight="1">
      <c r="A17" s="152">
        <v>4</v>
      </c>
      <c r="B17" s="104">
        <v>525113</v>
      </c>
      <c r="C17" s="105" t="s">
        <v>351</v>
      </c>
      <c r="D17" s="136" t="s">
        <v>413</v>
      </c>
      <c r="E17" s="106">
        <v>44170</v>
      </c>
      <c r="F17" s="107"/>
      <c r="G17" s="108">
        <v>450000</v>
      </c>
      <c r="H17" s="137"/>
      <c r="I17" s="138">
        <f>G17*5%</f>
        <v>22500</v>
      </c>
      <c r="K17" s="108">
        <v>450000</v>
      </c>
      <c r="L17" s="108"/>
      <c r="M17" s="108"/>
    </row>
    <row r="18" spans="1:13" s="1" customFormat="1" ht="83.25" customHeight="1">
      <c r="A18" s="152">
        <v>5</v>
      </c>
      <c r="B18" s="153">
        <v>525113</v>
      </c>
      <c r="C18" s="154" t="s">
        <v>355</v>
      </c>
      <c r="D18" s="160" t="s">
        <v>414</v>
      </c>
      <c r="E18" s="156">
        <v>44165</v>
      </c>
      <c r="F18" s="157"/>
      <c r="G18" s="158">
        <v>1350000</v>
      </c>
      <c r="H18" s="132"/>
      <c r="I18" s="159">
        <f>G18*5%</f>
        <v>67500</v>
      </c>
      <c r="K18" s="158"/>
      <c r="L18" s="158"/>
      <c r="M18" s="158">
        <v>1350000</v>
      </c>
    </row>
    <row r="19" spans="1:13">
      <c r="A19" s="139"/>
      <c r="B19" s="139"/>
      <c r="C19" s="140" t="s">
        <v>20</v>
      </c>
      <c r="D19" s="131"/>
      <c r="E19" s="139"/>
      <c r="F19" s="139"/>
      <c r="G19" s="141">
        <f>SUM(G14:G18)</f>
        <v>4900000</v>
      </c>
      <c r="H19" s="141"/>
      <c r="I19" s="141">
        <f t="shared" ref="I19" si="0">SUM(I14:I18)</f>
        <v>245000</v>
      </c>
      <c r="K19" s="141">
        <f>SUM(K14:K18)</f>
        <v>750000</v>
      </c>
      <c r="L19" s="141">
        <f>SUM(L14:L18)</f>
        <v>1000000</v>
      </c>
      <c r="M19" s="141">
        <f>SUM(M14:M18)</f>
        <v>3150000</v>
      </c>
    </row>
    <row r="20" spans="1:13">
      <c r="A20" s="148"/>
      <c r="B20" s="148"/>
      <c r="C20" s="147"/>
      <c r="D20" s="144"/>
      <c r="E20" s="145"/>
      <c r="F20" s="145"/>
      <c r="G20" s="146"/>
      <c r="H20" s="126"/>
      <c r="I20" s="126"/>
    </row>
    <row r="21" spans="1:13" ht="40.5" customHeight="1">
      <c r="A21" s="200" t="s">
        <v>21</v>
      </c>
      <c r="B21" s="200"/>
      <c r="C21" s="200"/>
      <c r="D21" s="200"/>
      <c r="E21" s="200"/>
      <c r="F21" s="200"/>
      <c r="G21" s="200"/>
      <c r="H21" s="200"/>
      <c r="I21" s="200"/>
    </row>
    <row r="22" spans="1:13">
      <c r="A22" s="148"/>
      <c r="B22" s="148"/>
      <c r="C22" s="147"/>
      <c r="D22" s="144"/>
      <c r="E22" s="145"/>
      <c r="F22" s="145"/>
      <c r="G22" s="146"/>
      <c r="H22" s="126"/>
      <c r="I22" s="126"/>
    </row>
    <row r="23" spans="1:13">
      <c r="A23" s="148"/>
      <c r="B23" s="201" t="s">
        <v>22</v>
      </c>
      <c r="C23" s="201"/>
      <c r="D23" s="201"/>
      <c r="E23" s="145"/>
      <c r="F23" s="145"/>
      <c r="G23" s="146"/>
      <c r="H23" s="126"/>
      <c r="I23" s="126"/>
    </row>
    <row r="24" spans="1:13">
      <c r="A24" s="202"/>
      <c r="B24" s="202"/>
      <c r="C24" s="202"/>
      <c r="D24" s="145"/>
      <c r="E24" s="145"/>
      <c r="F24" s="145"/>
      <c r="G24" s="127"/>
      <c r="H24" s="126"/>
      <c r="I24" s="126"/>
    </row>
    <row r="25" spans="1:13">
      <c r="A25" s="127"/>
      <c r="B25" s="127"/>
      <c r="C25" s="148" t="s">
        <v>23</v>
      </c>
      <c r="D25" s="127"/>
      <c r="E25" s="149"/>
      <c r="F25" s="149"/>
      <c r="G25" s="149" t="s">
        <v>24</v>
      </c>
      <c r="H25" s="127"/>
      <c r="I25" s="127"/>
    </row>
    <row r="26" spans="1:13">
      <c r="A26" s="127"/>
      <c r="B26" s="127"/>
      <c r="C26" s="84" t="s">
        <v>25</v>
      </c>
      <c r="D26" s="127"/>
      <c r="E26" s="127"/>
      <c r="F26" s="127"/>
      <c r="G26" s="84" t="s">
        <v>26</v>
      </c>
      <c r="H26" s="127"/>
      <c r="I26" s="127"/>
    </row>
    <row r="27" spans="1:13">
      <c r="A27" s="127"/>
      <c r="B27" s="127"/>
      <c r="D27" s="127"/>
      <c r="E27" s="127"/>
      <c r="F27" s="127"/>
      <c r="G27" s="84" t="s">
        <v>27</v>
      </c>
      <c r="H27" s="127"/>
      <c r="I27" s="127"/>
    </row>
    <row r="28" spans="1:13">
      <c r="A28" s="127"/>
      <c r="B28" s="127"/>
      <c r="D28" s="127"/>
      <c r="E28" s="127"/>
      <c r="F28" s="127"/>
      <c r="H28" s="127"/>
      <c r="I28" s="127"/>
    </row>
    <row r="29" spans="1:13">
      <c r="A29" s="127"/>
      <c r="B29" s="127"/>
      <c r="C29" s="126"/>
      <c r="D29" s="127"/>
      <c r="E29" s="150"/>
      <c r="F29" s="151"/>
      <c r="H29" s="127"/>
      <c r="I29" s="127"/>
    </row>
    <row r="30" spans="1:13">
      <c r="A30" s="127"/>
      <c r="B30" s="127"/>
      <c r="C30" s="118" t="s">
        <v>31</v>
      </c>
      <c r="D30" s="127"/>
      <c r="E30" s="127"/>
      <c r="F30" s="127"/>
      <c r="G30" s="119" t="s">
        <v>28</v>
      </c>
      <c r="H30" s="127"/>
      <c r="I30" s="127"/>
    </row>
    <row r="31" spans="1:13">
      <c r="A31" s="127"/>
      <c r="B31" s="127"/>
      <c r="C31" s="120" t="s">
        <v>32</v>
      </c>
      <c r="D31" s="127"/>
      <c r="E31" s="127"/>
      <c r="F31" s="127"/>
      <c r="G31" s="121" t="s">
        <v>29</v>
      </c>
      <c r="H31" s="127"/>
      <c r="I31" s="127"/>
    </row>
    <row r="32" spans="1:13">
      <c r="A32" s="126"/>
      <c r="B32" s="126"/>
      <c r="C32" s="126"/>
      <c r="D32" s="126"/>
      <c r="E32" s="126"/>
      <c r="F32" s="126"/>
      <c r="G32" s="127"/>
      <c r="H32" s="126"/>
      <c r="I32" s="126"/>
    </row>
    <row r="33" spans="1:9">
      <c r="A33" s="126"/>
      <c r="B33" s="126"/>
      <c r="C33" s="126"/>
      <c r="D33" s="126"/>
      <c r="E33" s="126"/>
      <c r="F33" s="126"/>
      <c r="G33" s="127"/>
      <c r="H33" s="126"/>
      <c r="I33" s="126"/>
    </row>
    <row r="36" spans="1:9">
      <c r="A36" s="211" t="s">
        <v>0</v>
      </c>
      <c r="B36" s="211"/>
      <c r="C36" s="211"/>
      <c r="D36" s="211"/>
      <c r="E36" s="211"/>
      <c r="F36" s="211"/>
      <c r="G36" s="211"/>
      <c r="H36" s="211"/>
      <c r="I36" s="211"/>
    </row>
    <row r="37" spans="1:9">
      <c r="A37" s="211" t="s">
        <v>1</v>
      </c>
      <c r="B37" s="211"/>
      <c r="C37" s="211"/>
      <c r="D37" s="211"/>
      <c r="E37" s="211"/>
      <c r="F37" s="211"/>
      <c r="G37" s="211"/>
      <c r="H37" s="211"/>
      <c r="I37" s="211"/>
    </row>
    <row r="38" spans="1:9">
      <c r="A38" s="126"/>
      <c r="B38" s="126"/>
      <c r="C38" s="126"/>
      <c r="D38" s="126"/>
      <c r="E38" s="126"/>
      <c r="F38" s="126"/>
      <c r="G38" s="127"/>
      <c r="H38" s="126"/>
      <c r="I38" s="126"/>
    </row>
    <row r="39" spans="1:9">
      <c r="A39" s="126" t="s">
        <v>2</v>
      </c>
      <c r="B39" s="126"/>
      <c r="C39" s="126"/>
      <c r="D39" s="128" t="s">
        <v>3</v>
      </c>
      <c r="E39" s="126"/>
      <c r="F39" s="126"/>
      <c r="G39" s="127"/>
      <c r="H39" s="126"/>
      <c r="I39" s="126"/>
    </row>
    <row r="40" spans="1:9">
      <c r="A40" s="126" t="s">
        <v>4</v>
      </c>
      <c r="B40" s="126"/>
      <c r="C40" s="126"/>
      <c r="D40" s="126" t="s">
        <v>5</v>
      </c>
      <c r="E40" s="126"/>
      <c r="F40" s="126"/>
      <c r="G40" s="127"/>
      <c r="H40" s="126"/>
      <c r="I40" s="126"/>
    </row>
    <row r="41" spans="1:9">
      <c r="A41" s="126" t="s">
        <v>6</v>
      </c>
      <c r="B41" s="126"/>
      <c r="C41" s="126"/>
      <c r="D41" s="126" t="s">
        <v>30</v>
      </c>
      <c r="E41" s="126"/>
      <c r="F41" s="126"/>
      <c r="G41" s="127"/>
      <c r="H41" s="126"/>
      <c r="I41" s="126"/>
    </row>
    <row r="42" spans="1:9">
      <c r="A42" s="129" t="s">
        <v>7</v>
      </c>
      <c r="B42" s="129"/>
      <c r="C42" s="129"/>
      <c r="D42" s="203" t="s">
        <v>280</v>
      </c>
      <c r="E42" s="203"/>
      <c r="F42" s="203"/>
      <c r="G42" s="203"/>
      <c r="H42" s="130"/>
      <c r="I42" s="130"/>
    </row>
    <row r="43" spans="1:9">
      <c r="A43" s="126"/>
      <c r="B43" s="126"/>
      <c r="C43" s="126"/>
      <c r="D43" s="126"/>
      <c r="E43" s="126"/>
      <c r="F43" s="126"/>
      <c r="G43" s="127"/>
      <c r="H43" s="126"/>
      <c r="I43" s="126"/>
    </row>
    <row r="44" spans="1:9" ht="75.75" customHeight="1">
      <c r="A44" s="203" t="s">
        <v>8</v>
      </c>
      <c r="B44" s="203"/>
      <c r="C44" s="203"/>
      <c r="D44" s="203"/>
      <c r="E44" s="203"/>
      <c r="F44" s="203"/>
      <c r="G44" s="203"/>
      <c r="H44" s="203"/>
      <c r="I44" s="203"/>
    </row>
    <row r="45" spans="1:9">
      <c r="A45" s="126"/>
      <c r="B45" s="126"/>
      <c r="C45" s="126"/>
      <c r="D45" s="126"/>
      <c r="E45" s="126"/>
      <c r="F45" s="126"/>
      <c r="G45" s="127"/>
      <c r="H45" s="126"/>
      <c r="I45" s="126"/>
    </row>
    <row r="46" spans="1:9">
      <c r="A46" s="126" t="s">
        <v>281</v>
      </c>
      <c r="B46" s="126"/>
      <c r="C46" s="126"/>
      <c r="D46" s="126"/>
      <c r="E46" s="126"/>
      <c r="F46" s="126"/>
      <c r="G46" s="127"/>
      <c r="H46" s="126"/>
      <c r="I46" s="126"/>
    </row>
    <row r="47" spans="1:9">
      <c r="A47" s="204" t="s">
        <v>9</v>
      </c>
      <c r="B47" s="204" t="s">
        <v>10</v>
      </c>
      <c r="C47" s="204" t="s">
        <v>11</v>
      </c>
      <c r="D47" s="204" t="s">
        <v>12</v>
      </c>
      <c r="E47" s="206" t="s">
        <v>13</v>
      </c>
      <c r="F47" s="207"/>
      <c r="G47" s="208" t="s">
        <v>14</v>
      </c>
      <c r="H47" s="210" t="s">
        <v>15</v>
      </c>
      <c r="I47" s="210"/>
    </row>
    <row r="48" spans="1:9">
      <c r="A48" s="205"/>
      <c r="B48" s="205"/>
      <c r="C48" s="205"/>
      <c r="D48" s="205"/>
      <c r="E48" s="131" t="s">
        <v>16</v>
      </c>
      <c r="F48" s="131" t="s">
        <v>17</v>
      </c>
      <c r="G48" s="209"/>
      <c r="H48" s="132" t="s">
        <v>18</v>
      </c>
      <c r="I48" s="132" t="s">
        <v>19</v>
      </c>
    </row>
    <row r="49" spans="1:9">
      <c r="A49" s="135">
        <v>1</v>
      </c>
    </row>
    <row r="50" spans="1:9">
      <c r="A50" s="135"/>
      <c r="B50" s="163"/>
      <c r="C50" s="164"/>
      <c r="D50" s="165"/>
      <c r="E50" s="166"/>
      <c r="F50" s="167"/>
      <c r="G50" s="168"/>
      <c r="H50" s="169"/>
      <c r="I50" s="170"/>
    </row>
    <row r="51" spans="1:9">
      <c r="A51" s="139"/>
      <c r="B51" s="139"/>
      <c r="C51" s="140" t="s">
        <v>20</v>
      </c>
      <c r="D51" s="131"/>
      <c r="E51" s="139"/>
      <c r="F51" s="139"/>
      <c r="G51" s="141">
        <f>SUM(G17)</f>
        <v>450000</v>
      </c>
      <c r="H51" s="141"/>
      <c r="I51" s="141">
        <f>SUM(I17)</f>
        <v>22500</v>
      </c>
    </row>
    <row r="52" spans="1:9">
      <c r="A52" s="148"/>
      <c r="B52" s="148"/>
      <c r="C52" s="147"/>
      <c r="D52" s="144"/>
      <c r="E52" s="145"/>
      <c r="F52" s="145"/>
      <c r="G52" s="146"/>
      <c r="H52" s="126"/>
      <c r="I52" s="126"/>
    </row>
    <row r="53" spans="1:9" ht="48.75" customHeight="1">
      <c r="A53" s="200" t="s">
        <v>21</v>
      </c>
      <c r="B53" s="200"/>
      <c r="C53" s="200"/>
      <c r="D53" s="200"/>
      <c r="E53" s="200"/>
      <c r="F53" s="200"/>
      <c r="G53" s="200"/>
      <c r="H53" s="200"/>
      <c r="I53" s="200"/>
    </row>
    <row r="54" spans="1:9">
      <c r="A54" s="148"/>
      <c r="B54" s="148"/>
      <c r="C54" s="147"/>
      <c r="D54" s="144"/>
      <c r="E54" s="145"/>
      <c r="F54" s="145"/>
      <c r="G54" s="146"/>
      <c r="H54" s="126"/>
      <c r="I54" s="126"/>
    </row>
    <row r="55" spans="1:9">
      <c r="A55" s="148"/>
      <c r="B55" s="201" t="s">
        <v>22</v>
      </c>
      <c r="C55" s="201"/>
      <c r="D55" s="201"/>
      <c r="E55" s="145"/>
      <c r="F55" s="145"/>
      <c r="G55" s="146"/>
      <c r="H55" s="126"/>
      <c r="I55" s="126"/>
    </row>
    <row r="56" spans="1:9">
      <c r="A56" s="202"/>
      <c r="B56" s="202"/>
      <c r="C56" s="202"/>
      <c r="D56" s="145"/>
      <c r="E56" s="145"/>
      <c r="F56" s="145"/>
      <c r="G56" s="127"/>
      <c r="H56" s="126"/>
      <c r="I56" s="126"/>
    </row>
    <row r="57" spans="1:9">
      <c r="A57" s="127"/>
      <c r="B57" s="127"/>
      <c r="C57" s="148" t="s">
        <v>23</v>
      </c>
      <c r="D57" s="127"/>
      <c r="E57" s="149"/>
      <c r="F57" s="149"/>
      <c r="G57" s="149" t="s">
        <v>24</v>
      </c>
      <c r="H57" s="127"/>
      <c r="I57" s="127"/>
    </row>
    <row r="58" spans="1:9">
      <c r="A58" s="127"/>
      <c r="B58" s="127"/>
      <c r="C58" s="84" t="s">
        <v>25</v>
      </c>
      <c r="D58" s="127"/>
      <c r="E58" s="127"/>
      <c r="F58" s="127"/>
      <c r="G58" s="84" t="s">
        <v>26</v>
      </c>
      <c r="H58" s="127"/>
      <c r="I58" s="127"/>
    </row>
    <row r="59" spans="1:9">
      <c r="A59" s="127"/>
      <c r="B59" s="127"/>
      <c r="D59" s="127"/>
      <c r="E59" s="127"/>
      <c r="F59" s="127"/>
      <c r="G59" s="84" t="s">
        <v>27</v>
      </c>
      <c r="H59" s="127"/>
      <c r="I59" s="127"/>
    </row>
    <row r="60" spans="1:9">
      <c r="A60" s="127"/>
      <c r="B60" s="127"/>
      <c r="D60" s="127"/>
      <c r="E60" s="127"/>
      <c r="F60" s="127"/>
      <c r="H60" s="127"/>
      <c r="I60" s="127"/>
    </row>
    <row r="61" spans="1:9">
      <c r="A61" s="127"/>
      <c r="B61" s="127"/>
      <c r="C61" s="126"/>
      <c r="D61" s="127"/>
      <c r="E61" s="150"/>
      <c r="F61" s="151"/>
      <c r="H61" s="127"/>
      <c r="I61" s="127"/>
    </row>
    <row r="62" spans="1:9">
      <c r="A62" s="127"/>
      <c r="B62" s="127"/>
      <c r="C62" s="118" t="s">
        <v>31</v>
      </c>
      <c r="D62" s="127"/>
      <c r="E62" s="127"/>
      <c r="F62" s="127"/>
      <c r="G62" s="119" t="s">
        <v>28</v>
      </c>
      <c r="H62" s="127"/>
      <c r="I62" s="127"/>
    </row>
    <row r="63" spans="1:9">
      <c r="A63" s="127"/>
      <c r="B63" s="127"/>
      <c r="C63" s="120" t="s">
        <v>32</v>
      </c>
      <c r="D63" s="127"/>
      <c r="E63" s="127"/>
      <c r="F63" s="127"/>
      <c r="G63" s="121" t="s">
        <v>29</v>
      </c>
      <c r="H63" s="127"/>
      <c r="I63" s="127"/>
    </row>
  </sheetData>
  <mergeCells count="28">
    <mergeCell ref="H12:I12"/>
    <mergeCell ref="A21:I21"/>
    <mergeCell ref="B23:D23"/>
    <mergeCell ref="A24:C24"/>
    <mergeCell ref="A1:I1"/>
    <mergeCell ref="A2:I2"/>
    <mergeCell ref="D7:G7"/>
    <mergeCell ref="A9:I9"/>
    <mergeCell ref="A12:A13"/>
    <mergeCell ref="B12:B13"/>
    <mergeCell ref="C12:C13"/>
    <mergeCell ref="D12:D13"/>
    <mergeCell ref="E12:F12"/>
    <mergeCell ref="G12:G13"/>
    <mergeCell ref="A53:I53"/>
    <mergeCell ref="B55:D55"/>
    <mergeCell ref="A56:C56"/>
    <mergeCell ref="A36:I36"/>
    <mergeCell ref="A37:I37"/>
    <mergeCell ref="D42:G42"/>
    <mergeCell ref="A44:I44"/>
    <mergeCell ref="A47:A48"/>
    <mergeCell ref="B47:B48"/>
    <mergeCell ref="C47:C48"/>
    <mergeCell ref="D47:D48"/>
    <mergeCell ref="E47:F47"/>
    <mergeCell ref="G47:G48"/>
    <mergeCell ref="H47:I47"/>
  </mergeCells>
  <pageMargins left="0.31496062992125984" right="0.31496062992125984" top="0.74803149606299213" bottom="1.3385826771653544"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I59"/>
  <sheetViews>
    <sheetView topLeftCell="A10" workbookViewId="0">
      <selection sqref="A1:I28"/>
    </sheetView>
  </sheetViews>
  <sheetFormatPr defaultRowHeight="18.75"/>
  <cols>
    <col min="1" max="1" width="2.59765625" style="84" customWidth="1"/>
    <col min="2" max="2" width="7.69921875" style="84" customWidth="1"/>
    <col min="3" max="3" width="17.5" style="84" customWidth="1"/>
    <col min="4" max="4" width="20.3984375" style="84" customWidth="1"/>
    <col min="5" max="5" width="11.5" style="84" customWidth="1"/>
    <col min="6" max="6" width="2.8984375" style="84" customWidth="1"/>
    <col min="7" max="7" width="10.3984375" style="84" customWidth="1"/>
    <col min="8" max="8" width="3.09765625" style="84" customWidth="1"/>
    <col min="9" max="9" width="7.796875" style="84" customWidth="1"/>
  </cols>
  <sheetData>
    <row r="1" spans="1:9">
      <c r="A1" s="211" t="s">
        <v>0</v>
      </c>
      <c r="B1" s="211"/>
      <c r="C1" s="211"/>
      <c r="D1" s="211"/>
      <c r="E1" s="211"/>
      <c r="F1" s="211"/>
      <c r="G1" s="211"/>
      <c r="H1" s="211"/>
      <c r="I1" s="211"/>
    </row>
    <row r="2" spans="1:9">
      <c r="A2" s="211" t="s">
        <v>1</v>
      </c>
      <c r="B2" s="211"/>
      <c r="C2" s="211"/>
      <c r="D2" s="211"/>
      <c r="E2" s="211"/>
      <c r="F2" s="211"/>
      <c r="G2" s="211"/>
      <c r="H2" s="211"/>
      <c r="I2" s="211"/>
    </row>
    <row r="3" spans="1:9">
      <c r="A3" s="126"/>
      <c r="B3" s="126"/>
      <c r="C3" s="126"/>
      <c r="D3" s="126"/>
      <c r="E3" s="126"/>
      <c r="F3" s="126"/>
      <c r="G3" s="127"/>
      <c r="H3" s="126"/>
      <c r="I3" s="126"/>
    </row>
    <row r="4" spans="1:9">
      <c r="A4" s="126" t="s">
        <v>2</v>
      </c>
      <c r="B4" s="126"/>
      <c r="C4" s="126"/>
      <c r="D4" s="128" t="s">
        <v>3</v>
      </c>
      <c r="E4" s="126"/>
      <c r="F4" s="126"/>
      <c r="G4" s="127"/>
      <c r="H4" s="126"/>
      <c r="I4" s="126"/>
    </row>
    <row r="5" spans="1:9">
      <c r="A5" s="126" t="s">
        <v>4</v>
      </c>
      <c r="B5" s="126"/>
      <c r="C5" s="126"/>
      <c r="D5" s="126" t="s">
        <v>5</v>
      </c>
      <c r="E5" s="126"/>
      <c r="F5" s="126"/>
      <c r="G5" s="127"/>
      <c r="H5" s="126"/>
      <c r="I5" s="126"/>
    </row>
    <row r="6" spans="1:9">
      <c r="A6" s="126" t="s">
        <v>6</v>
      </c>
      <c r="B6" s="126"/>
      <c r="C6" s="126"/>
      <c r="D6" s="126" t="s">
        <v>30</v>
      </c>
      <c r="E6" s="126"/>
      <c r="F6" s="126"/>
      <c r="G6" s="127"/>
      <c r="H6" s="126"/>
      <c r="I6" s="126"/>
    </row>
    <row r="7" spans="1:9">
      <c r="A7" s="129" t="s">
        <v>7</v>
      </c>
      <c r="B7" s="129"/>
      <c r="C7" s="129"/>
      <c r="D7" s="203" t="s">
        <v>357</v>
      </c>
      <c r="E7" s="203"/>
      <c r="F7" s="203"/>
      <c r="G7" s="203"/>
      <c r="H7" s="130"/>
      <c r="I7" s="130"/>
    </row>
    <row r="8" spans="1:9">
      <c r="A8" s="126"/>
      <c r="B8" s="126"/>
      <c r="C8" s="126"/>
      <c r="D8" s="126"/>
      <c r="E8" s="126"/>
      <c r="F8" s="126"/>
      <c r="G8" s="127"/>
      <c r="H8" s="126"/>
      <c r="I8" s="126"/>
    </row>
    <row r="9" spans="1:9" ht="48.75" customHeight="1">
      <c r="A9" s="203" t="s">
        <v>8</v>
      </c>
      <c r="B9" s="203"/>
      <c r="C9" s="203"/>
      <c r="D9" s="203"/>
      <c r="E9" s="203"/>
      <c r="F9" s="203"/>
      <c r="G9" s="203"/>
      <c r="H9" s="203"/>
      <c r="I9" s="203"/>
    </row>
    <row r="10" spans="1:9">
      <c r="A10" s="126"/>
      <c r="B10" s="126"/>
      <c r="C10" s="126"/>
      <c r="D10" s="126"/>
      <c r="E10" s="126"/>
      <c r="F10" s="126"/>
      <c r="G10" s="127"/>
      <c r="H10" s="126"/>
      <c r="I10" s="126"/>
    </row>
    <row r="11" spans="1:9">
      <c r="A11" s="126" t="s">
        <v>358</v>
      </c>
      <c r="B11" s="126"/>
      <c r="C11" s="126"/>
      <c r="D11" s="126"/>
      <c r="E11" s="126"/>
      <c r="F11" s="126"/>
      <c r="G11" s="127"/>
      <c r="H11" s="126"/>
      <c r="I11" s="126"/>
    </row>
    <row r="12" spans="1:9">
      <c r="A12" s="204" t="s">
        <v>9</v>
      </c>
      <c r="B12" s="204" t="s">
        <v>10</v>
      </c>
      <c r="C12" s="204" t="s">
        <v>11</v>
      </c>
      <c r="D12" s="204" t="s">
        <v>12</v>
      </c>
      <c r="E12" s="206" t="s">
        <v>13</v>
      </c>
      <c r="F12" s="207"/>
      <c r="G12" s="208" t="s">
        <v>14</v>
      </c>
      <c r="H12" s="210" t="s">
        <v>15</v>
      </c>
      <c r="I12" s="210"/>
    </row>
    <row r="13" spans="1:9">
      <c r="A13" s="205"/>
      <c r="B13" s="205"/>
      <c r="C13" s="205"/>
      <c r="D13" s="205"/>
      <c r="E13" s="131" t="s">
        <v>16</v>
      </c>
      <c r="F13" s="131" t="s">
        <v>17</v>
      </c>
      <c r="G13" s="209"/>
      <c r="H13" s="132" t="s">
        <v>18</v>
      </c>
      <c r="I13" s="132" t="s">
        <v>19</v>
      </c>
    </row>
    <row r="14" spans="1:9" s="1" customFormat="1" ht="83.25" customHeight="1">
      <c r="A14" s="152">
        <v>1</v>
      </c>
      <c r="B14" s="153">
        <v>525115</v>
      </c>
      <c r="C14" s="92" t="s">
        <v>351</v>
      </c>
      <c r="D14" s="93" t="s">
        <v>359</v>
      </c>
      <c r="E14" s="94">
        <v>44113</v>
      </c>
      <c r="F14" s="95"/>
      <c r="G14" s="96">
        <v>200000</v>
      </c>
      <c r="H14" s="132"/>
      <c r="I14" s="159"/>
    </row>
    <row r="15" spans="1:9" s="1" customFormat="1" ht="83.25" customHeight="1">
      <c r="A15" s="152">
        <v>2</v>
      </c>
      <c r="B15" s="104">
        <v>525115</v>
      </c>
      <c r="C15" s="105" t="s">
        <v>351</v>
      </c>
      <c r="D15" s="136" t="s">
        <v>421</v>
      </c>
      <c r="E15" s="106">
        <v>44169</v>
      </c>
      <c r="F15" s="107"/>
      <c r="G15" s="108">
        <v>300000</v>
      </c>
      <c r="H15" s="132"/>
      <c r="I15" s="159"/>
    </row>
    <row r="16" spans="1:9">
      <c r="A16" s="139"/>
      <c r="B16" s="139"/>
      <c r="C16" s="140" t="s">
        <v>20</v>
      </c>
      <c r="D16" s="131"/>
      <c r="E16" s="139"/>
      <c r="F16" s="139"/>
      <c r="G16" s="141">
        <f>SUM(G14:G15)</f>
        <v>500000</v>
      </c>
      <c r="H16" s="141"/>
      <c r="I16" s="141">
        <f>SUM(I14:I14)</f>
        <v>0</v>
      </c>
    </row>
    <row r="17" spans="1:9">
      <c r="A17" s="142"/>
      <c r="B17" s="142"/>
      <c r="C17" s="143"/>
      <c r="D17" s="144"/>
      <c r="E17" s="145"/>
      <c r="F17" s="145"/>
      <c r="G17" s="146"/>
      <c r="H17" s="126"/>
      <c r="I17" s="126"/>
    </row>
    <row r="18" spans="1:9" ht="40.5" customHeight="1">
      <c r="A18" s="200" t="s">
        <v>21</v>
      </c>
      <c r="B18" s="200"/>
      <c r="C18" s="200"/>
      <c r="D18" s="200"/>
      <c r="E18" s="200"/>
      <c r="F18" s="200"/>
      <c r="G18" s="200"/>
      <c r="H18" s="200"/>
      <c r="I18" s="200"/>
    </row>
    <row r="19" spans="1:9">
      <c r="A19" s="142"/>
      <c r="B19" s="142"/>
      <c r="C19" s="143"/>
      <c r="D19" s="144"/>
      <c r="E19" s="145"/>
      <c r="F19" s="145"/>
      <c r="G19" s="146"/>
      <c r="H19" s="126"/>
      <c r="I19" s="126"/>
    </row>
    <row r="20" spans="1:9">
      <c r="A20" s="142"/>
      <c r="B20" s="201" t="s">
        <v>22</v>
      </c>
      <c r="C20" s="201"/>
      <c r="D20" s="201"/>
      <c r="E20" s="145"/>
      <c r="F20" s="145"/>
      <c r="G20" s="146"/>
      <c r="H20" s="126"/>
      <c r="I20" s="126"/>
    </row>
    <row r="21" spans="1:9">
      <c r="A21" s="202"/>
      <c r="B21" s="202"/>
      <c r="C21" s="202"/>
      <c r="D21" s="145"/>
      <c r="E21" s="145"/>
      <c r="F21" s="145"/>
      <c r="G21" s="127"/>
      <c r="H21" s="126"/>
      <c r="I21" s="126"/>
    </row>
    <row r="22" spans="1:9">
      <c r="A22" s="127"/>
      <c r="B22" s="127"/>
      <c r="C22" s="142" t="s">
        <v>23</v>
      </c>
      <c r="D22" s="127"/>
      <c r="E22" s="149"/>
      <c r="F22" s="149"/>
      <c r="G22" s="149" t="s">
        <v>24</v>
      </c>
      <c r="H22" s="127"/>
      <c r="I22" s="127"/>
    </row>
    <row r="23" spans="1:9">
      <c r="A23" s="127"/>
      <c r="B23" s="127"/>
      <c r="C23" s="84" t="s">
        <v>25</v>
      </c>
      <c r="D23" s="127"/>
      <c r="E23" s="127"/>
      <c r="F23" s="127"/>
      <c r="G23" s="84" t="s">
        <v>26</v>
      </c>
      <c r="H23" s="127"/>
      <c r="I23" s="127"/>
    </row>
    <row r="24" spans="1:9">
      <c r="A24" s="127"/>
      <c r="B24" s="127"/>
      <c r="D24" s="127"/>
      <c r="E24" s="127"/>
      <c r="F24" s="127"/>
      <c r="G24" s="84" t="s">
        <v>27</v>
      </c>
      <c r="H24" s="127"/>
      <c r="I24" s="127"/>
    </row>
    <row r="25" spans="1:9">
      <c r="A25" s="127"/>
      <c r="B25" s="127"/>
      <c r="D25" s="127"/>
      <c r="E25" s="127"/>
      <c r="F25" s="127"/>
      <c r="H25" s="127"/>
      <c r="I25" s="127"/>
    </row>
    <row r="26" spans="1:9">
      <c r="A26" s="127"/>
      <c r="B26" s="127"/>
      <c r="C26" s="126"/>
      <c r="D26" s="127"/>
      <c r="E26" s="150"/>
      <c r="F26" s="151"/>
      <c r="H26" s="127"/>
      <c r="I26" s="127"/>
    </row>
    <row r="27" spans="1:9">
      <c r="A27" s="127"/>
      <c r="B27" s="127"/>
      <c r="C27" s="118" t="s">
        <v>31</v>
      </c>
      <c r="D27" s="127"/>
      <c r="E27" s="127"/>
      <c r="F27" s="127"/>
      <c r="G27" s="119" t="s">
        <v>28</v>
      </c>
      <c r="H27" s="127"/>
      <c r="I27" s="127"/>
    </row>
    <row r="28" spans="1:9">
      <c r="A28" s="127"/>
      <c r="B28" s="127"/>
      <c r="C28" s="120" t="s">
        <v>32</v>
      </c>
      <c r="D28" s="127"/>
      <c r="E28" s="127"/>
      <c r="F28" s="127"/>
      <c r="G28" s="121" t="s">
        <v>29</v>
      </c>
      <c r="H28" s="127"/>
      <c r="I28" s="127"/>
    </row>
    <row r="29" spans="1:9">
      <c r="A29" s="126"/>
      <c r="B29" s="126"/>
      <c r="C29" s="126"/>
      <c r="D29" s="126"/>
      <c r="E29" s="126"/>
      <c r="F29" s="126"/>
      <c r="G29" s="127"/>
      <c r="H29" s="126"/>
      <c r="I29" s="126"/>
    </row>
    <row r="30" spans="1:9">
      <c r="A30" s="126"/>
      <c r="B30" s="126"/>
      <c r="C30" s="126"/>
      <c r="D30" s="126"/>
      <c r="E30" s="126"/>
      <c r="F30" s="126"/>
      <c r="G30" s="127"/>
      <c r="H30" s="126"/>
      <c r="I30" s="126"/>
    </row>
    <row r="33" spans="1:9">
      <c r="A33" s="211" t="s">
        <v>0</v>
      </c>
      <c r="B33" s="211"/>
      <c r="C33" s="211"/>
      <c r="D33" s="211"/>
      <c r="E33" s="211"/>
      <c r="F33" s="211"/>
      <c r="G33" s="211"/>
      <c r="H33" s="211"/>
      <c r="I33" s="211"/>
    </row>
    <row r="34" spans="1:9">
      <c r="A34" s="211" t="s">
        <v>1</v>
      </c>
      <c r="B34" s="211"/>
      <c r="C34" s="211"/>
      <c r="D34" s="211"/>
      <c r="E34" s="211"/>
      <c r="F34" s="211"/>
      <c r="G34" s="211"/>
      <c r="H34" s="211"/>
      <c r="I34" s="211"/>
    </row>
    <row r="35" spans="1:9">
      <c r="A35" s="126"/>
      <c r="B35" s="126"/>
      <c r="C35" s="126"/>
      <c r="D35" s="126"/>
      <c r="E35" s="126"/>
      <c r="F35" s="126"/>
      <c r="G35" s="127"/>
      <c r="H35" s="126"/>
      <c r="I35" s="126"/>
    </row>
    <row r="36" spans="1:9">
      <c r="A36" s="126" t="s">
        <v>2</v>
      </c>
      <c r="B36" s="126"/>
      <c r="C36" s="126"/>
      <c r="D36" s="128" t="s">
        <v>3</v>
      </c>
      <c r="E36" s="126"/>
      <c r="F36" s="126"/>
      <c r="G36" s="127"/>
      <c r="H36" s="126"/>
      <c r="I36" s="126"/>
    </row>
    <row r="37" spans="1:9">
      <c r="A37" s="126" t="s">
        <v>4</v>
      </c>
      <c r="B37" s="126"/>
      <c r="C37" s="126"/>
      <c r="D37" s="126" t="s">
        <v>5</v>
      </c>
      <c r="E37" s="126"/>
      <c r="F37" s="126"/>
      <c r="G37" s="127"/>
      <c r="H37" s="126"/>
      <c r="I37" s="126"/>
    </row>
    <row r="38" spans="1:9">
      <c r="A38" s="126" t="s">
        <v>6</v>
      </c>
      <c r="B38" s="126"/>
      <c r="C38" s="126"/>
      <c r="D38" s="126" t="s">
        <v>30</v>
      </c>
      <c r="E38" s="126"/>
      <c r="F38" s="126"/>
      <c r="G38" s="127"/>
      <c r="H38" s="126"/>
      <c r="I38" s="126"/>
    </row>
    <row r="39" spans="1:9">
      <c r="A39" s="129" t="s">
        <v>7</v>
      </c>
      <c r="B39" s="129"/>
      <c r="C39" s="129"/>
      <c r="D39" s="203" t="s">
        <v>365</v>
      </c>
      <c r="E39" s="203"/>
      <c r="F39" s="203"/>
      <c r="G39" s="203"/>
      <c r="H39" s="130"/>
      <c r="I39" s="130"/>
    </row>
    <row r="40" spans="1:9">
      <c r="A40" s="126"/>
      <c r="B40" s="126"/>
      <c r="C40" s="126"/>
      <c r="D40" s="126"/>
      <c r="E40" s="126"/>
      <c r="F40" s="126"/>
      <c r="G40" s="127"/>
      <c r="H40" s="126"/>
      <c r="I40" s="126"/>
    </row>
    <row r="41" spans="1:9" ht="87.75" customHeight="1">
      <c r="A41" s="203" t="s">
        <v>8</v>
      </c>
      <c r="B41" s="203"/>
      <c r="C41" s="203"/>
      <c r="D41" s="203"/>
      <c r="E41" s="203"/>
      <c r="F41" s="203"/>
      <c r="G41" s="203"/>
      <c r="H41" s="203"/>
      <c r="I41" s="203"/>
    </row>
    <row r="42" spans="1:9">
      <c r="A42" s="126"/>
      <c r="B42" s="126"/>
      <c r="C42" s="126"/>
      <c r="D42" s="126"/>
      <c r="E42" s="126"/>
      <c r="F42" s="126"/>
      <c r="G42" s="127"/>
      <c r="H42" s="126"/>
      <c r="I42" s="126"/>
    </row>
    <row r="43" spans="1:9">
      <c r="A43" s="126" t="s">
        <v>366</v>
      </c>
      <c r="B43" s="126"/>
      <c r="C43" s="126"/>
      <c r="D43" s="126"/>
      <c r="E43" s="126"/>
      <c r="F43" s="126"/>
      <c r="G43" s="127"/>
      <c r="H43" s="126"/>
      <c r="I43" s="126"/>
    </row>
    <row r="44" spans="1:9">
      <c r="A44" s="204" t="s">
        <v>9</v>
      </c>
      <c r="B44" s="204" t="s">
        <v>10</v>
      </c>
      <c r="C44" s="204" t="s">
        <v>11</v>
      </c>
      <c r="D44" s="204" t="s">
        <v>12</v>
      </c>
      <c r="E44" s="206" t="s">
        <v>13</v>
      </c>
      <c r="F44" s="207"/>
      <c r="G44" s="208" t="s">
        <v>14</v>
      </c>
      <c r="H44" s="210" t="s">
        <v>15</v>
      </c>
      <c r="I44" s="210"/>
    </row>
    <row r="45" spans="1:9">
      <c r="A45" s="205"/>
      <c r="B45" s="205"/>
      <c r="C45" s="205"/>
      <c r="D45" s="205"/>
      <c r="E45" s="131" t="s">
        <v>16</v>
      </c>
      <c r="F45" s="131" t="s">
        <v>17</v>
      </c>
      <c r="G45" s="209"/>
      <c r="H45" s="132" t="s">
        <v>18</v>
      </c>
      <c r="I45" s="132" t="s">
        <v>19</v>
      </c>
    </row>
    <row r="46" spans="1:9">
      <c r="A46" s="135">
        <v>1</v>
      </c>
      <c r="H46" s="137"/>
      <c r="I46" s="138"/>
    </row>
    <row r="47" spans="1:9">
      <c r="A47" s="139"/>
      <c r="B47" s="139"/>
      <c r="C47" s="140" t="s">
        <v>20</v>
      </c>
      <c r="D47" s="131"/>
      <c r="E47" s="139"/>
      <c r="F47" s="139"/>
      <c r="G47" s="141">
        <f>SUM(G15)</f>
        <v>300000</v>
      </c>
      <c r="H47" s="141"/>
      <c r="I47" s="141">
        <f t="shared" ref="I47" si="0">SUM(I46)</f>
        <v>0</v>
      </c>
    </row>
    <row r="48" spans="1:9">
      <c r="A48" s="142"/>
      <c r="B48" s="142"/>
      <c r="C48" s="143"/>
      <c r="D48" s="144"/>
      <c r="E48" s="145"/>
      <c r="F48" s="145"/>
      <c r="G48" s="146"/>
      <c r="H48" s="126"/>
      <c r="I48" s="126"/>
    </row>
    <row r="49" spans="1:9" ht="67.5" customHeight="1">
      <c r="A49" s="200" t="s">
        <v>21</v>
      </c>
      <c r="B49" s="200"/>
      <c r="C49" s="200"/>
      <c r="D49" s="200"/>
      <c r="E49" s="200"/>
      <c r="F49" s="200"/>
      <c r="G49" s="200"/>
      <c r="H49" s="200"/>
      <c r="I49" s="200"/>
    </row>
    <row r="50" spans="1:9">
      <c r="A50" s="142"/>
      <c r="B50" s="142"/>
      <c r="C50" s="143"/>
      <c r="D50" s="144"/>
      <c r="E50" s="145"/>
      <c r="F50" s="145"/>
      <c r="G50" s="146"/>
      <c r="H50" s="126"/>
      <c r="I50" s="126"/>
    </row>
    <row r="51" spans="1:9">
      <c r="A51" s="142"/>
      <c r="B51" s="201" t="s">
        <v>22</v>
      </c>
      <c r="C51" s="201"/>
      <c r="D51" s="201"/>
      <c r="E51" s="145"/>
      <c r="F51" s="145"/>
      <c r="G51" s="146"/>
      <c r="H51" s="126"/>
      <c r="I51" s="126"/>
    </row>
    <row r="52" spans="1:9">
      <c r="A52" s="202"/>
      <c r="B52" s="202"/>
      <c r="C52" s="202"/>
      <c r="D52" s="145"/>
      <c r="E52" s="145"/>
      <c r="F52" s="145"/>
      <c r="G52" s="127"/>
      <c r="H52" s="126"/>
      <c r="I52" s="126"/>
    </row>
    <row r="53" spans="1:9">
      <c r="A53" s="127"/>
      <c r="B53" s="127"/>
      <c r="C53" s="142" t="s">
        <v>23</v>
      </c>
      <c r="D53" s="127"/>
      <c r="E53" s="149"/>
      <c r="F53" s="149"/>
      <c r="G53" s="149" t="s">
        <v>24</v>
      </c>
      <c r="H53" s="127"/>
      <c r="I53" s="127"/>
    </row>
    <row r="54" spans="1:9">
      <c r="A54" s="127"/>
      <c r="B54" s="127"/>
      <c r="C54" s="84" t="s">
        <v>25</v>
      </c>
      <c r="D54" s="127"/>
      <c r="E54" s="127"/>
      <c r="F54" s="127"/>
      <c r="G54" s="84" t="s">
        <v>26</v>
      </c>
      <c r="H54" s="127"/>
      <c r="I54" s="127"/>
    </row>
    <row r="55" spans="1:9">
      <c r="A55" s="127"/>
      <c r="B55" s="127"/>
      <c r="D55" s="127"/>
      <c r="E55" s="127"/>
      <c r="F55" s="127"/>
      <c r="G55" s="84" t="s">
        <v>27</v>
      </c>
      <c r="H55" s="127"/>
      <c r="I55" s="127"/>
    </row>
    <row r="56" spans="1:9">
      <c r="A56" s="127"/>
      <c r="B56" s="127"/>
      <c r="D56" s="127"/>
      <c r="E56" s="127"/>
      <c r="F56" s="127"/>
      <c r="H56" s="127"/>
      <c r="I56" s="127"/>
    </row>
    <row r="57" spans="1:9">
      <c r="A57" s="127"/>
      <c r="B57" s="127"/>
      <c r="C57" s="126"/>
      <c r="D57" s="127"/>
      <c r="E57" s="150"/>
      <c r="F57" s="151"/>
      <c r="H57" s="127"/>
      <c r="I57" s="127"/>
    </row>
    <row r="58" spans="1:9">
      <c r="A58" s="127"/>
      <c r="B58" s="127"/>
      <c r="C58" s="118" t="s">
        <v>31</v>
      </c>
      <c r="D58" s="127"/>
      <c r="E58" s="127"/>
      <c r="F58" s="127"/>
      <c r="G58" s="119" t="s">
        <v>28</v>
      </c>
      <c r="H58" s="127"/>
      <c r="I58" s="127"/>
    </row>
    <row r="59" spans="1:9">
      <c r="A59" s="127"/>
      <c r="B59" s="127"/>
      <c r="C59" s="120" t="s">
        <v>32</v>
      </c>
      <c r="D59" s="127"/>
      <c r="E59" s="127"/>
      <c r="F59" s="127"/>
      <c r="G59" s="121" t="s">
        <v>29</v>
      </c>
      <c r="H59" s="127"/>
      <c r="I59" s="127"/>
    </row>
  </sheetData>
  <mergeCells count="28">
    <mergeCell ref="A34:I34"/>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3:I33"/>
    <mergeCell ref="A49:I49"/>
    <mergeCell ref="B51:D51"/>
    <mergeCell ref="A52:C52"/>
    <mergeCell ref="D39:G39"/>
    <mergeCell ref="A41:I41"/>
    <mergeCell ref="A44:A45"/>
    <mergeCell ref="B44:B45"/>
    <mergeCell ref="C44:C45"/>
    <mergeCell ref="D44:D45"/>
    <mergeCell ref="E44:F44"/>
    <mergeCell ref="G44:G45"/>
    <mergeCell ref="H44:I44"/>
  </mergeCells>
  <pageMargins left="0.31496062992125984" right="0.31496062992125984" top="0.74803149606299213" bottom="1.3385826771653544"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L75"/>
  <sheetViews>
    <sheetView topLeftCell="A36" workbookViewId="0">
      <selection activeCell="A26" sqref="A26:I43"/>
    </sheetView>
  </sheetViews>
  <sheetFormatPr defaultRowHeight="18.75"/>
  <cols>
    <col min="1" max="1" width="2.59765625" style="84" customWidth="1"/>
    <col min="2" max="2" width="7.69921875" style="84" customWidth="1"/>
    <col min="3" max="3" width="17.5" style="84" customWidth="1"/>
    <col min="4" max="4" width="20.3984375" style="84" customWidth="1"/>
    <col min="5" max="5" width="12.5" style="84" customWidth="1"/>
    <col min="6" max="6" width="2.8984375" style="84" customWidth="1"/>
    <col min="7" max="7" width="10.3984375" style="84" customWidth="1"/>
    <col min="8" max="8" width="4.296875" style="84" customWidth="1"/>
    <col min="9" max="9" width="4.59765625" style="84" customWidth="1"/>
    <col min="11" max="11" width="10.09765625" bestFit="1" customWidth="1"/>
    <col min="12" max="12" width="11.5" customWidth="1"/>
  </cols>
  <sheetData>
    <row r="1" spans="1:12">
      <c r="A1" s="215" t="s">
        <v>0</v>
      </c>
      <c r="B1" s="215"/>
      <c r="C1" s="215"/>
      <c r="D1" s="215"/>
      <c r="E1" s="215"/>
      <c r="F1" s="215"/>
      <c r="G1" s="215"/>
      <c r="H1" s="215"/>
      <c r="I1" s="215"/>
    </row>
    <row r="2" spans="1:12">
      <c r="A2" s="215" t="s">
        <v>1</v>
      </c>
      <c r="B2" s="215"/>
      <c r="C2" s="215"/>
      <c r="D2" s="215"/>
      <c r="E2" s="215"/>
      <c r="F2" s="215"/>
      <c r="G2" s="215"/>
      <c r="H2" s="215"/>
      <c r="I2" s="215"/>
    </row>
    <row r="3" spans="1:12">
      <c r="G3" s="85"/>
    </row>
    <row r="4" spans="1:12">
      <c r="A4" s="84" t="s">
        <v>2</v>
      </c>
      <c r="D4" s="86" t="s">
        <v>3</v>
      </c>
      <c r="G4" s="85"/>
    </row>
    <row r="5" spans="1:12">
      <c r="A5" s="84" t="s">
        <v>4</v>
      </c>
      <c r="D5" s="84" t="s">
        <v>5</v>
      </c>
      <c r="G5" s="85"/>
    </row>
    <row r="6" spans="1:12">
      <c r="A6" s="84" t="s">
        <v>6</v>
      </c>
      <c r="D6" s="84" t="s">
        <v>30</v>
      </c>
      <c r="G6" s="85"/>
    </row>
    <row r="7" spans="1:12">
      <c r="A7" s="14" t="s">
        <v>7</v>
      </c>
      <c r="B7" s="14"/>
      <c r="C7" s="14"/>
      <c r="D7" s="216" t="s">
        <v>282</v>
      </c>
      <c r="E7" s="216"/>
      <c r="F7" s="216"/>
      <c r="G7" s="216"/>
      <c r="H7" s="87"/>
      <c r="I7" s="87"/>
    </row>
    <row r="8" spans="1:12">
      <c r="G8" s="85"/>
    </row>
    <row r="9" spans="1:12" ht="49.5" customHeight="1">
      <c r="A9" s="216" t="s">
        <v>8</v>
      </c>
      <c r="B9" s="216"/>
      <c r="C9" s="216"/>
      <c r="D9" s="216"/>
      <c r="E9" s="216"/>
      <c r="F9" s="216"/>
      <c r="G9" s="216"/>
      <c r="H9" s="216"/>
      <c r="I9" s="216"/>
    </row>
    <row r="10" spans="1:12">
      <c r="G10" s="85"/>
    </row>
    <row r="11" spans="1:12">
      <c r="A11" s="84" t="s">
        <v>283</v>
      </c>
      <c r="G11" s="85"/>
    </row>
    <row r="12" spans="1:12">
      <c r="A12" s="217" t="s">
        <v>9</v>
      </c>
      <c r="B12" s="217" t="s">
        <v>10</v>
      </c>
      <c r="C12" s="217" t="s">
        <v>11</v>
      </c>
      <c r="D12" s="217" t="s">
        <v>12</v>
      </c>
      <c r="E12" s="219" t="s">
        <v>13</v>
      </c>
      <c r="F12" s="220"/>
      <c r="G12" s="221" t="s">
        <v>14</v>
      </c>
      <c r="H12" s="223" t="s">
        <v>15</v>
      </c>
      <c r="I12" s="223"/>
    </row>
    <row r="13" spans="1:12">
      <c r="A13" s="218"/>
      <c r="B13" s="218"/>
      <c r="C13" s="218"/>
      <c r="D13" s="218"/>
      <c r="E13" s="88" t="s">
        <v>16</v>
      </c>
      <c r="F13" s="88" t="s">
        <v>17</v>
      </c>
      <c r="G13" s="222"/>
      <c r="H13" s="89" t="s">
        <v>18</v>
      </c>
      <c r="I13" s="89" t="s">
        <v>19</v>
      </c>
    </row>
    <row r="14" spans="1:12" s="1" customFormat="1" ht="135.75" customHeight="1">
      <c r="A14" s="90">
        <v>1</v>
      </c>
      <c r="B14" s="153">
        <v>525115</v>
      </c>
      <c r="C14" s="154" t="s">
        <v>319</v>
      </c>
      <c r="D14" s="155" t="s">
        <v>320</v>
      </c>
      <c r="E14" s="182">
        <v>44137</v>
      </c>
      <c r="F14" s="157"/>
      <c r="G14" s="158">
        <v>100000</v>
      </c>
      <c r="H14" s="97"/>
      <c r="I14" s="98"/>
      <c r="K14" s="158">
        <v>100000</v>
      </c>
      <c r="L14" s="158">
        <v>100000</v>
      </c>
    </row>
    <row r="15" spans="1:12" s="1" customFormat="1" ht="135.75" customHeight="1">
      <c r="A15" s="90">
        <v>2</v>
      </c>
      <c r="B15" s="153">
        <v>525115</v>
      </c>
      <c r="C15" s="154" t="s">
        <v>321</v>
      </c>
      <c r="D15" s="155" t="s">
        <v>322</v>
      </c>
      <c r="E15" s="182">
        <v>44139</v>
      </c>
      <c r="F15" s="157"/>
      <c r="G15" s="158">
        <v>100000</v>
      </c>
      <c r="H15" s="97"/>
      <c r="I15" s="98"/>
      <c r="K15" s="158">
        <v>100000</v>
      </c>
      <c r="L15" s="158">
        <v>100000</v>
      </c>
    </row>
    <row r="16" spans="1:12" s="1" customFormat="1" ht="163.5" customHeight="1">
      <c r="A16" s="90">
        <v>3</v>
      </c>
      <c r="B16" s="153">
        <v>525115</v>
      </c>
      <c r="C16" s="154" t="s">
        <v>323</v>
      </c>
      <c r="D16" s="155" t="s">
        <v>324</v>
      </c>
      <c r="E16" s="182">
        <v>44140</v>
      </c>
      <c r="F16" s="157"/>
      <c r="G16" s="158">
        <v>100000</v>
      </c>
      <c r="H16" s="97"/>
      <c r="I16" s="98"/>
      <c r="K16" s="158">
        <v>100000</v>
      </c>
      <c r="L16" s="158">
        <v>100000</v>
      </c>
    </row>
    <row r="17" spans="1:12" s="1" customFormat="1" ht="156" customHeight="1">
      <c r="A17" s="90">
        <v>4</v>
      </c>
      <c r="B17" s="153">
        <v>525115</v>
      </c>
      <c r="C17" s="154" t="s">
        <v>325</v>
      </c>
      <c r="D17" s="171" t="s">
        <v>326</v>
      </c>
      <c r="E17" s="182">
        <v>44141</v>
      </c>
      <c r="F17" s="157"/>
      <c r="G17" s="158">
        <v>100000</v>
      </c>
      <c r="H17" s="97"/>
      <c r="I17" s="98"/>
      <c r="K17" s="158">
        <v>100000</v>
      </c>
      <c r="L17" s="158">
        <v>100000</v>
      </c>
    </row>
    <row r="18" spans="1:12" s="1" customFormat="1" ht="123.75" customHeight="1">
      <c r="A18" s="90">
        <v>5</v>
      </c>
      <c r="B18" s="153">
        <v>525115</v>
      </c>
      <c r="C18" s="154" t="s">
        <v>327</v>
      </c>
      <c r="D18" s="171" t="s">
        <v>328</v>
      </c>
      <c r="E18" s="182">
        <v>44151</v>
      </c>
      <c r="F18" s="157"/>
      <c r="G18" s="158">
        <v>100000</v>
      </c>
      <c r="H18" s="97"/>
      <c r="I18" s="98"/>
      <c r="K18" s="158">
        <v>100000</v>
      </c>
      <c r="L18" s="158">
        <v>100000</v>
      </c>
    </row>
    <row r="19" spans="1:12" s="1" customFormat="1" ht="162" customHeight="1">
      <c r="A19" s="90">
        <v>6</v>
      </c>
      <c r="B19" s="153">
        <v>525115</v>
      </c>
      <c r="C19" s="154" t="s">
        <v>329</v>
      </c>
      <c r="D19" s="155" t="s">
        <v>330</v>
      </c>
      <c r="E19" s="182">
        <v>44152</v>
      </c>
      <c r="F19" s="157"/>
      <c r="G19" s="158">
        <v>100000</v>
      </c>
      <c r="H19" s="97"/>
      <c r="I19" s="98"/>
      <c r="K19" s="158">
        <v>100000</v>
      </c>
      <c r="L19" s="158">
        <v>100000</v>
      </c>
    </row>
    <row r="20" spans="1:12" s="1" customFormat="1" ht="154.5" customHeight="1">
      <c r="A20" s="90">
        <v>7</v>
      </c>
      <c r="B20" s="153">
        <v>525115</v>
      </c>
      <c r="C20" s="154" t="s">
        <v>331</v>
      </c>
      <c r="D20" s="155" t="s">
        <v>332</v>
      </c>
      <c r="E20" s="182">
        <v>44153</v>
      </c>
      <c r="F20" s="157"/>
      <c r="G20" s="158">
        <v>100000</v>
      </c>
      <c r="H20" s="97"/>
      <c r="I20" s="98"/>
      <c r="K20" s="158">
        <v>100000</v>
      </c>
      <c r="L20" s="158">
        <v>100000</v>
      </c>
    </row>
    <row r="21" spans="1:12" s="1" customFormat="1" ht="135.75" customHeight="1">
      <c r="A21" s="90">
        <v>8</v>
      </c>
      <c r="B21" s="153">
        <v>525115</v>
      </c>
      <c r="C21" s="154" t="s">
        <v>333</v>
      </c>
      <c r="D21" s="155" t="s">
        <v>334</v>
      </c>
      <c r="E21" s="182">
        <v>44154</v>
      </c>
      <c r="F21" s="157"/>
      <c r="G21" s="158">
        <v>100000</v>
      </c>
      <c r="H21" s="97"/>
      <c r="I21" s="98"/>
      <c r="K21" s="158">
        <v>100000</v>
      </c>
      <c r="L21" s="158">
        <v>100000</v>
      </c>
    </row>
    <row r="22" spans="1:12" s="1" customFormat="1" ht="135.75" customHeight="1">
      <c r="A22" s="90">
        <v>9</v>
      </c>
      <c r="B22" s="153">
        <v>525115</v>
      </c>
      <c r="C22" s="154" t="s">
        <v>335</v>
      </c>
      <c r="D22" s="155" t="s">
        <v>336</v>
      </c>
      <c r="E22" s="182">
        <v>44155</v>
      </c>
      <c r="F22" s="157"/>
      <c r="G22" s="158">
        <v>100000</v>
      </c>
      <c r="H22" s="97"/>
      <c r="I22" s="98"/>
      <c r="K22" s="158">
        <v>100000</v>
      </c>
      <c r="L22" s="158">
        <v>100000</v>
      </c>
    </row>
    <row r="23" spans="1:12" s="1" customFormat="1" ht="135.75" customHeight="1">
      <c r="A23" s="90">
        <v>10</v>
      </c>
      <c r="B23" s="153">
        <v>525115</v>
      </c>
      <c r="C23" s="154" t="s">
        <v>337</v>
      </c>
      <c r="D23" s="171" t="s">
        <v>338</v>
      </c>
      <c r="E23" s="182">
        <v>44158</v>
      </c>
      <c r="F23" s="157"/>
      <c r="G23" s="158">
        <v>100000</v>
      </c>
      <c r="H23" s="97"/>
      <c r="I23" s="98"/>
      <c r="K23" s="158">
        <v>100000</v>
      </c>
      <c r="L23" s="158">
        <v>100000</v>
      </c>
    </row>
    <row r="24" spans="1:12" s="1" customFormat="1" ht="135.75" customHeight="1">
      <c r="A24" s="90">
        <v>11</v>
      </c>
      <c r="B24" s="153">
        <v>525115</v>
      </c>
      <c r="C24" s="154" t="s">
        <v>339</v>
      </c>
      <c r="D24" s="171" t="s">
        <v>340</v>
      </c>
      <c r="E24" s="182">
        <v>44158</v>
      </c>
      <c r="F24" s="157"/>
      <c r="G24" s="158">
        <v>100000</v>
      </c>
      <c r="H24" s="97"/>
      <c r="I24" s="98"/>
      <c r="K24" s="158">
        <v>100000</v>
      </c>
      <c r="L24" s="158">
        <v>100000</v>
      </c>
    </row>
    <row r="25" spans="1:12" s="1" customFormat="1" ht="135.75" customHeight="1">
      <c r="A25" s="90">
        <v>12</v>
      </c>
      <c r="B25" s="153">
        <v>525115</v>
      </c>
      <c r="C25" s="154" t="s">
        <v>333</v>
      </c>
      <c r="D25" s="171" t="s">
        <v>341</v>
      </c>
      <c r="E25" s="182">
        <v>44159</v>
      </c>
      <c r="F25" s="157"/>
      <c r="G25" s="158">
        <v>100000</v>
      </c>
      <c r="H25" s="97"/>
      <c r="I25" s="98"/>
      <c r="K25" s="158">
        <v>100000</v>
      </c>
      <c r="L25" s="158">
        <v>100000</v>
      </c>
    </row>
    <row r="26" spans="1:12" s="1" customFormat="1" ht="135.75" customHeight="1">
      <c r="A26" s="90">
        <v>13</v>
      </c>
      <c r="B26" s="153">
        <v>525115</v>
      </c>
      <c r="C26" s="154" t="s">
        <v>342</v>
      </c>
      <c r="D26" s="155" t="s">
        <v>343</v>
      </c>
      <c r="E26" s="182">
        <v>44160</v>
      </c>
      <c r="F26" s="157"/>
      <c r="G26" s="158">
        <v>100000</v>
      </c>
      <c r="H26" s="97"/>
      <c r="I26" s="98"/>
      <c r="K26" s="158">
        <v>100000</v>
      </c>
      <c r="L26" s="158">
        <v>100000</v>
      </c>
    </row>
    <row r="27" spans="1:12" s="1" customFormat="1" ht="135.75" customHeight="1">
      <c r="A27" s="90">
        <v>14</v>
      </c>
      <c r="B27" s="153">
        <v>525115</v>
      </c>
      <c r="C27" s="154" t="s">
        <v>344</v>
      </c>
      <c r="D27" s="171" t="s">
        <v>345</v>
      </c>
      <c r="E27" s="182">
        <v>44161</v>
      </c>
      <c r="F27" s="157"/>
      <c r="G27" s="158">
        <v>100000</v>
      </c>
      <c r="H27" s="97"/>
      <c r="I27" s="98"/>
      <c r="K27" s="158">
        <v>100000</v>
      </c>
      <c r="L27" s="158">
        <v>100000</v>
      </c>
    </row>
    <row r="28" spans="1:12" s="1" customFormat="1" ht="135.75" customHeight="1">
      <c r="A28" s="90">
        <v>15</v>
      </c>
      <c r="B28" s="153">
        <v>525115</v>
      </c>
      <c r="C28" s="154" t="s">
        <v>346</v>
      </c>
      <c r="D28" s="171" t="s">
        <v>347</v>
      </c>
      <c r="E28" s="182">
        <v>44162</v>
      </c>
      <c r="F28" s="157"/>
      <c r="G28" s="158">
        <v>100000</v>
      </c>
      <c r="H28" s="97"/>
      <c r="I28" s="98"/>
      <c r="K28" s="158">
        <v>100000</v>
      </c>
      <c r="L28" s="158">
        <v>100000</v>
      </c>
    </row>
    <row r="29" spans="1:12" s="1" customFormat="1" ht="135.75" customHeight="1">
      <c r="A29" s="90">
        <v>16</v>
      </c>
      <c r="B29" s="91">
        <v>525115</v>
      </c>
      <c r="C29" s="122" t="s">
        <v>348</v>
      </c>
      <c r="D29" s="123" t="s">
        <v>349</v>
      </c>
      <c r="E29" s="94">
        <v>44176</v>
      </c>
      <c r="F29" s="124"/>
      <c r="G29" s="96">
        <v>100000</v>
      </c>
      <c r="H29" s="97"/>
      <c r="I29" s="98"/>
      <c r="K29" s="96">
        <v>350000</v>
      </c>
      <c r="L29" s="96">
        <v>350000</v>
      </c>
    </row>
    <row r="30" spans="1:12" s="1" customFormat="1" ht="135.75" customHeight="1">
      <c r="A30" s="90">
        <v>17</v>
      </c>
      <c r="B30" s="99">
        <v>525115</v>
      </c>
      <c r="C30" s="100" t="s">
        <v>331</v>
      </c>
      <c r="D30" s="125" t="s">
        <v>350</v>
      </c>
      <c r="E30" s="101">
        <v>44176</v>
      </c>
      <c r="F30" s="102"/>
      <c r="G30" s="103">
        <v>100000</v>
      </c>
      <c r="H30" s="97"/>
      <c r="I30" s="98"/>
      <c r="K30" s="103">
        <v>350000</v>
      </c>
      <c r="L30" s="103">
        <v>350000</v>
      </c>
    </row>
    <row r="31" spans="1:12">
      <c r="A31" s="109"/>
      <c r="B31" s="109"/>
      <c r="C31" s="71" t="s">
        <v>20</v>
      </c>
      <c r="D31" s="88"/>
      <c r="E31" s="109"/>
      <c r="F31" s="109"/>
      <c r="G31" s="110">
        <f>SUM(G14:G30)</f>
        <v>1700000</v>
      </c>
      <c r="H31" s="110">
        <f>SUM(H14:H15)</f>
        <v>0</v>
      </c>
      <c r="I31" s="110">
        <f>SUM(I14:I15)</f>
        <v>0</v>
      </c>
      <c r="K31" s="224">
        <f>SUM(K14:K30)</f>
        <v>2200000</v>
      </c>
      <c r="L31" s="224">
        <f>SUM(L14:L30)</f>
        <v>2200000</v>
      </c>
    </row>
    <row r="32" spans="1:12">
      <c r="A32" s="181"/>
      <c r="B32" s="181"/>
      <c r="C32" s="180"/>
      <c r="D32" s="111"/>
      <c r="E32" s="112"/>
      <c r="F32" s="112"/>
      <c r="G32" s="113"/>
    </row>
    <row r="33" spans="1:9" ht="39.75" customHeight="1">
      <c r="A33" s="212" t="s">
        <v>21</v>
      </c>
      <c r="B33" s="212"/>
      <c r="C33" s="212"/>
      <c r="D33" s="212"/>
      <c r="E33" s="212"/>
      <c r="F33" s="212"/>
      <c r="G33" s="212"/>
      <c r="H33" s="212"/>
      <c r="I33" s="212"/>
    </row>
    <row r="34" spans="1:9">
      <c r="A34" s="181"/>
      <c r="B34" s="181"/>
      <c r="C34" s="180"/>
      <c r="D34" s="111"/>
      <c r="E34" s="112"/>
      <c r="F34" s="112"/>
      <c r="G34" s="113"/>
    </row>
    <row r="35" spans="1:9">
      <c r="A35" s="181"/>
      <c r="B35" s="213" t="s">
        <v>22</v>
      </c>
      <c r="C35" s="213"/>
      <c r="D35" s="213"/>
      <c r="E35" s="112"/>
      <c r="F35" s="112"/>
      <c r="G35" s="113"/>
    </row>
    <row r="36" spans="1:9">
      <c r="A36" s="214"/>
      <c r="B36" s="214"/>
      <c r="C36" s="214"/>
      <c r="D36" s="112"/>
      <c r="E36" s="112"/>
      <c r="F36" s="112"/>
      <c r="G36" s="85"/>
    </row>
    <row r="37" spans="1:9">
      <c r="A37" s="85"/>
      <c r="B37" s="85"/>
      <c r="C37" s="181" t="s">
        <v>23</v>
      </c>
      <c r="D37" s="85"/>
      <c r="E37" s="116"/>
      <c r="F37" s="116"/>
      <c r="G37" s="116" t="s">
        <v>24</v>
      </c>
      <c r="H37" s="85"/>
      <c r="I37" s="85"/>
    </row>
    <row r="38" spans="1:9">
      <c r="A38" s="85"/>
      <c r="B38" s="85"/>
      <c r="C38" s="84" t="s">
        <v>25</v>
      </c>
      <c r="D38" s="85"/>
      <c r="E38" s="85"/>
      <c r="F38" s="85"/>
      <c r="G38" s="84" t="s">
        <v>26</v>
      </c>
      <c r="H38" s="85"/>
      <c r="I38" s="85"/>
    </row>
    <row r="39" spans="1:9">
      <c r="A39" s="85"/>
      <c r="B39" s="85"/>
      <c r="D39" s="85"/>
      <c r="E39" s="85"/>
      <c r="F39" s="85"/>
      <c r="G39" s="84" t="s">
        <v>27</v>
      </c>
      <c r="H39" s="85"/>
      <c r="I39" s="85"/>
    </row>
    <row r="40" spans="1:9">
      <c r="A40" s="85"/>
      <c r="B40" s="85"/>
      <c r="D40" s="85"/>
      <c r="E40" s="85"/>
      <c r="F40" s="85"/>
      <c r="H40" s="85"/>
      <c r="I40" s="85"/>
    </row>
    <row r="41" spans="1:9">
      <c r="A41" s="85"/>
      <c r="B41" s="85"/>
      <c r="D41" s="85"/>
      <c r="E41" s="117"/>
      <c r="F41" s="117"/>
      <c r="H41" s="85"/>
      <c r="I41" s="85"/>
    </row>
    <row r="42" spans="1:9">
      <c r="A42" s="85"/>
      <c r="B42" s="85"/>
      <c r="C42" s="118" t="s">
        <v>31</v>
      </c>
      <c r="D42" s="85"/>
      <c r="E42" s="85"/>
      <c r="F42" s="85"/>
      <c r="G42" s="119" t="s">
        <v>28</v>
      </c>
      <c r="H42" s="85"/>
      <c r="I42" s="85"/>
    </row>
    <row r="43" spans="1:9">
      <c r="A43" s="85"/>
      <c r="B43" s="85"/>
      <c r="C43" s="120" t="s">
        <v>32</v>
      </c>
      <c r="D43" s="85"/>
      <c r="E43" s="85"/>
      <c r="F43" s="85"/>
      <c r="G43" s="121" t="s">
        <v>29</v>
      </c>
      <c r="H43" s="85"/>
      <c r="I43" s="85"/>
    </row>
    <row r="44" spans="1:9">
      <c r="G44" s="85"/>
    </row>
    <row r="45" spans="1:9">
      <c r="A45" s="215" t="s">
        <v>0</v>
      </c>
      <c r="B45" s="215"/>
      <c r="C45" s="215"/>
      <c r="D45" s="215"/>
      <c r="E45" s="215"/>
      <c r="F45" s="215"/>
      <c r="G45" s="215"/>
      <c r="H45" s="215"/>
      <c r="I45" s="215"/>
    </row>
    <row r="46" spans="1:9">
      <c r="A46" s="215" t="s">
        <v>1</v>
      </c>
      <c r="B46" s="215"/>
      <c r="C46" s="215"/>
      <c r="D46" s="215"/>
      <c r="E46" s="215"/>
      <c r="F46" s="215"/>
      <c r="G46" s="215"/>
      <c r="H46" s="215"/>
      <c r="I46" s="215"/>
    </row>
    <row r="47" spans="1:9">
      <c r="G47" s="85"/>
    </row>
    <row r="48" spans="1:9">
      <c r="A48" s="84" t="s">
        <v>2</v>
      </c>
      <c r="D48" s="86" t="s">
        <v>3</v>
      </c>
      <c r="G48" s="85"/>
    </row>
    <row r="49" spans="1:9">
      <c r="A49" s="84" t="s">
        <v>4</v>
      </c>
      <c r="D49" s="84" t="s">
        <v>5</v>
      </c>
      <c r="G49" s="85"/>
    </row>
    <row r="50" spans="1:9">
      <c r="A50" s="84" t="s">
        <v>6</v>
      </c>
      <c r="D50" s="84" t="s">
        <v>30</v>
      </c>
      <c r="G50" s="85"/>
    </row>
    <row r="51" spans="1:9">
      <c r="A51" s="14" t="s">
        <v>7</v>
      </c>
      <c r="B51" s="14"/>
      <c r="C51" s="14"/>
      <c r="D51" s="216" t="s">
        <v>282</v>
      </c>
      <c r="E51" s="216"/>
      <c r="F51" s="216"/>
      <c r="G51" s="216"/>
      <c r="H51" s="87"/>
      <c r="I51" s="87"/>
    </row>
    <row r="52" spans="1:9">
      <c r="G52" s="85"/>
    </row>
    <row r="53" spans="1:9" ht="68.25" customHeight="1">
      <c r="A53" s="216" t="s">
        <v>8</v>
      </c>
      <c r="B53" s="216"/>
      <c r="C53" s="216"/>
      <c r="D53" s="216"/>
      <c r="E53" s="216"/>
      <c r="F53" s="216"/>
      <c r="G53" s="216"/>
      <c r="H53" s="216"/>
      <c r="I53" s="216"/>
    </row>
    <row r="54" spans="1:9">
      <c r="G54" s="85"/>
    </row>
    <row r="55" spans="1:9">
      <c r="A55" s="84" t="s">
        <v>283</v>
      </c>
      <c r="G55" s="85"/>
    </row>
    <row r="56" spans="1:9">
      <c r="A56" s="217" t="s">
        <v>9</v>
      </c>
      <c r="B56" s="217" t="s">
        <v>10</v>
      </c>
      <c r="C56" s="217" t="s">
        <v>11</v>
      </c>
      <c r="D56" s="217" t="s">
        <v>12</v>
      </c>
      <c r="E56" s="219" t="s">
        <v>13</v>
      </c>
      <c r="F56" s="220"/>
      <c r="G56" s="221" t="s">
        <v>14</v>
      </c>
      <c r="H56" s="223" t="s">
        <v>15</v>
      </c>
      <c r="I56" s="223"/>
    </row>
    <row r="57" spans="1:9">
      <c r="A57" s="218"/>
      <c r="B57" s="218"/>
      <c r="C57" s="218"/>
      <c r="D57" s="218"/>
      <c r="E57" s="88" t="s">
        <v>16</v>
      </c>
      <c r="F57" s="88" t="s">
        <v>17</v>
      </c>
      <c r="G57" s="222"/>
      <c r="H57" s="89" t="s">
        <v>18</v>
      </c>
      <c r="I57" s="89" t="s">
        <v>19</v>
      </c>
    </row>
    <row r="58" spans="1:9">
      <c r="A58" s="90">
        <v>1</v>
      </c>
      <c r="H58" s="97"/>
      <c r="I58" s="98"/>
    </row>
    <row r="59" spans="1:9">
      <c r="A59" s="90">
        <v>2</v>
      </c>
      <c r="H59" s="97"/>
      <c r="I59" s="98"/>
    </row>
    <row r="60" spans="1:9">
      <c r="A60" s="90">
        <v>3</v>
      </c>
      <c r="H60" s="97"/>
      <c r="I60" s="98"/>
    </row>
    <row r="61" spans="1:9">
      <c r="A61" s="90">
        <v>4</v>
      </c>
      <c r="H61" s="97"/>
      <c r="I61" s="98"/>
    </row>
    <row r="62" spans="1:9">
      <c r="A62" s="90">
        <v>5</v>
      </c>
      <c r="H62" s="97"/>
      <c r="I62" s="98"/>
    </row>
    <row r="63" spans="1:9">
      <c r="A63" s="109"/>
      <c r="B63" s="109"/>
      <c r="C63" s="71" t="s">
        <v>20</v>
      </c>
      <c r="D63" s="88"/>
      <c r="E63" s="109"/>
      <c r="F63" s="109"/>
      <c r="G63" s="110">
        <f>SUM(G29:G30)</f>
        <v>200000</v>
      </c>
      <c r="H63" s="110">
        <f>SUM(H58:H59)</f>
        <v>0</v>
      </c>
      <c r="I63" s="110">
        <f>SUM(I58:I59)</f>
        <v>0</v>
      </c>
    </row>
    <row r="64" spans="1:9">
      <c r="A64" s="181"/>
      <c r="B64" s="181"/>
      <c r="C64" s="180"/>
      <c r="D64" s="111"/>
      <c r="E64" s="112"/>
      <c r="F64" s="112"/>
      <c r="G64" s="113"/>
    </row>
    <row r="65" spans="1:9">
      <c r="A65" s="212" t="s">
        <v>21</v>
      </c>
      <c r="B65" s="212"/>
      <c r="C65" s="212"/>
      <c r="D65" s="212"/>
      <c r="E65" s="212"/>
      <c r="F65" s="212"/>
      <c r="G65" s="212"/>
      <c r="H65" s="212"/>
      <c r="I65" s="212"/>
    </row>
    <row r="66" spans="1:9">
      <c r="A66" s="181"/>
      <c r="B66" s="181"/>
      <c r="C66" s="180"/>
      <c r="D66" s="111"/>
      <c r="E66" s="112"/>
      <c r="F66" s="112"/>
      <c r="G66" s="113"/>
    </row>
    <row r="67" spans="1:9">
      <c r="A67" s="181"/>
      <c r="B67" s="213" t="s">
        <v>22</v>
      </c>
      <c r="C67" s="213"/>
      <c r="D67" s="213"/>
      <c r="E67" s="112"/>
      <c r="F67" s="112"/>
      <c r="G67" s="113"/>
    </row>
    <row r="68" spans="1:9">
      <c r="A68" s="214"/>
      <c r="B68" s="214"/>
      <c r="C68" s="214"/>
      <c r="D68" s="112"/>
      <c r="E68" s="112"/>
      <c r="F68" s="112"/>
      <c r="G68" s="85"/>
    </row>
    <row r="69" spans="1:9">
      <c r="A69" s="85"/>
      <c r="B69" s="85"/>
      <c r="C69" s="181" t="s">
        <v>23</v>
      </c>
      <c r="D69" s="85"/>
      <c r="E69" s="116"/>
      <c r="F69" s="116"/>
      <c r="G69" s="116" t="s">
        <v>24</v>
      </c>
      <c r="H69" s="85"/>
      <c r="I69" s="85"/>
    </row>
    <row r="70" spans="1:9">
      <c r="A70" s="85"/>
      <c r="B70" s="85"/>
      <c r="C70" s="84" t="s">
        <v>25</v>
      </c>
      <c r="D70" s="85"/>
      <c r="E70" s="85"/>
      <c r="F70" s="85"/>
      <c r="G70" s="84" t="s">
        <v>26</v>
      </c>
      <c r="H70" s="85"/>
      <c r="I70" s="85"/>
    </row>
    <row r="71" spans="1:9">
      <c r="A71" s="85"/>
      <c r="B71" s="85"/>
      <c r="D71" s="85"/>
      <c r="E71" s="85"/>
      <c r="F71" s="85"/>
      <c r="G71" s="84" t="s">
        <v>27</v>
      </c>
      <c r="H71" s="85"/>
      <c r="I71" s="85"/>
    </row>
    <row r="72" spans="1:9">
      <c r="A72" s="85"/>
      <c r="B72" s="85"/>
      <c r="D72" s="85"/>
      <c r="E72" s="85"/>
      <c r="F72" s="85"/>
      <c r="H72" s="85"/>
      <c r="I72" s="85"/>
    </row>
    <row r="73" spans="1:9">
      <c r="A73" s="85"/>
      <c r="B73" s="85"/>
      <c r="D73" s="85"/>
      <c r="E73" s="117"/>
      <c r="F73" s="117"/>
      <c r="H73" s="85"/>
      <c r="I73" s="85"/>
    </row>
    <row r="74" spans="1:9">
      <c r="A74" s="85"/>
      <c r="B74" s="85"/>
      <c r="C74" s="118" t="s">
        <v>31</v>
      </c>
      <c r="D74" s="85"/>
      <c r="E74" s="85"/>
      <c r="F74" s="85"/>
      <c r="G74" s="119" t="s">
        <v>28</v>
      </c>
      <c r="H74" s="85"/>
      <c r="I74" s="85"/>
    </row>
    <row r="75" spans="1:9">
      <c r="A75" s="85"/>
      <c r="B75" s="85"/>
      <c r="C75" s="120" t="s">
        <v>32</v>
      </c>
      <c r="D75" s="85"/>
      <c r="E75" s="85"/>
      <c r="F75" s="85"/>
      <c r="G75" s="121" t="s">
        <v>29</v>
      </c>
      <c r="H75" s="85"/>
      <c r="I75" s="85"/>
    </row>
  </sheetData>
  <mergeCells count="28">
    <mergeCell ref="H12:I12"/>
    <mergeCell ref="A33:I33"/>
    <mergeCell ref="B35:D35"/>
    <mergeCell ref="A36:C36"/>
    <mergeCell ref="A1:I1"/>
    <mergeCell ref="A2:I2"/>
    <mergeCell ref="D7:G7"/>
    <mergeCell ref="A9:I9"/>
    <mergeCell ref="A12:A13"/>
    <mergeCell ref="B12:B13"/>
    <mergeCell ref="C12:C13"/>
    <mergeCell ref="D12:D13"/>
    <mergeCell ref="E12:F12"/>
    <mergeCell ref="G12:G13"/>
    <mergeCell ref="A65:I65"/>
    <mergeCell ref="B67:D67"/>
    <mergeCell ref="A68:C68"/>
    <mergeCell ref="A45:I45"/>
    <mergeCell ref="A46:I46"/>
    <mergeCell ref="D51:G51"/>
    <mergeCell ref="A53:I53"/>
    <mergeCell ref="A56:A57"/>
    <mergeCell ref="B56:B57"/>
    <mergeCell ref="C56:C57"/>
    <mergeCell ref="D56:D57"/>
    <mergeCell ref="E56:F56"/>
    <mergeCell ref="G56:G57"/>
    <mergeCell ref="H56:I56"/>
  </mergeCells>
  <pageMargins left="0.31496062992125984" right="0.31496062992125984" top="0.74803149606299213" bottom="1.3385826771653544"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47"/>
  <sheetViews>
    <sheetView topLeftCell="A34" workbookViewId="0">
      <selection sqref="A1:I46"/>
    </sheetView>
  </sheetViews>
  <sheetFormatPr defaultRowHeight="18.75"/>
  <cols>
    <col min="1" max="1" width="2.59765625" style="84" customWidth="1"/>
    <col min="2" max="2" width="7.69921875" style="84" customWidth="1"/>
    <col min="3" max="3" width="17.5" style="84" customWidth="1"/>
    <col min="4" max="4" width="20.3984375" style="84" customWidth="1"/>
    <col min="5" max="5" width="9" style="84" customWidth="1"/>
    <col min="6" max="6" width="2.8984375" style="84" customWidth="1"/>
    <col min="7" max="7" width="10.3984375" style="84" customWidth="1"/>
    <col min="8" max="8" width="7.5" style="84" customWidth="1"/>
    <col min="9" max="9" width="7.796875" style="84" customWidth="1"/>
  </cols>
  <sheetData>
    <row r="1" spans="1:9">
      <c r="A1" s="215" t="s">
        <v>0</v>
      </c>
      <c r="B1" s="215"/>
      <c r="C1" s="215"/>
      <c r="D1" s="215"/>
      <c r="E1" s="215"/>
      <c r="F1" s="215"/>
      <c r="G1" s="215"/>
      <c r="H1" s="215"/>
      <c r="I1" s="215"/>
    </row>
    <row r="2" spans="1:9">
      <c r="A2" s="215" t="s">
        <v>1</v>
      </c>
      <c r="B2" s="215"/>
      <c r="C2" s="215"/>
      <c r="D2" s="215"/>
      <c r="E2" s="215"/>
      <c r="F2" s="215"/>
      <c r="G2" s="215"/>
      <c r="H2" s="215"/>
      <c r="I2" s="215"/>
    </row>
    <row r="3" spans="1:9">
      <c r="G3" s="85"/>
    </row>
    <row r="4" spans="1:9">
      <c r="A4" s="84" t="s">
        <v>2</v>
      </c>
      <c r="D4" s="86" t="s">
        <v>3</v>
      </c>
      <c r="G4" s="85"/>
    </row>
    <row r="5" spans="1:9">
      <c r="A5" s="84" t="s">
        <v>4</v>
      </c>
      <c r="D5" s="84" t="s">
        <v>5</v>
      </c>
      <c r="G5" s="85"/>
    </row>
    <row r="6" spans="1:9">
      <c r="A6" s="84" t="s">
        <v>6</v>
      </c>
      <c r="D6" s="84" t="s">
        <v>30</v>
      </c>
      <c r="G6" s="85"/>
    </row>
    <row r="7" spans="1:9">
      <c r="A7" s="14" t="s">
        <v>7</v>
      </c>
      <c r="B7" s="14"/>
      <c r="C7" s="14"/>
      <c r="D7" s="216" t="s">
        <v>316</v>
      </c>
      <c r="E7" s="216"/>
      <c r="F7" s="216"/>
      <c r="G7" s="216"/>
      <c r="H7" s="87"/>
      <c r="I7" s="87"/>
    </row>
    <row r="8" spans="1:9">
      <c r="G8" s="85"/>
    </row>
    <row r="9" spans="1:9" ht="79.5" customHeight="1">
      <c r="A9" s="216" t="s">
        <v>8</v>
      </c>
      <c r="B9" s="216"/>
      <c r="C9" s="216"/>
      <c r="D9" s="216"/>
      <c r="E9" s="216"/>
      <c r="F9" s="216"/>
      <c r="G9" s="216"/>
      <c r="H9" s="216"/>
      <c r="I9" s="216"/>
    </row>
    <row r="10" spans="1:9">
      <c r="G10" s="85"/>
    </row>
    <row r="11" spans="1:9">
      <c r="A11" s="84" t="s">
        <v>317</v>
      </c>
      <c r="G11" s="85"/>
    </row>
    <row r="12" spans="1:9">
      <c r="A12" s="217" t="s">
        <v>9</v>
      </c>
      <c r="B12" s="217" t="s">
        <v>10</v>
      </c>
      <c r="C12" s="217" t="s">
        <v>11</v>
      </c>
      <c r="D12" s="217" t="s">
        <v>12</v>
      </c>
      <c r="E12" s="219" t="s">
        <v>13</v>
      </c>
      <c r="F12" s="220"/>
      <c r="G12" s="221" t="s">
        <v>14</v>
      </c>
      <c r="H12" s="223" t="s">
        <v>15</v>
      </c>
      <c r="I12" s="223"/>
    </row>
    <row r="13" spans="1:9">
      <c r="A13" s="218"/>
      <c r="B13" s="218"/>
      <c r="C13" s="218"/>
      <c r="D13" s="218"/>
      <c r="E13" s="88" t="s">
        <v>16</v>
      </c>
      <c r="F13" s="88" t="s">
        <v>17</v>
      </c>
      <c r="G13" s="222"/>
      <c r="H13" s="89" t="s">
        <v>18</v>
      </c>
      <c r="I13" s="89" t="s">
        <v>19</v>
      </c>
    </row>
    <row r="14" spans="1:9" s="1" customFormat="1" ht="204.75" customHeight="1">
      <c r="A14" s="90">
        <v>1</v>
      </c>
      <c r="B14" s="153">
        <v>525119</v>
      </c>
      <c r="C14" s="154" t="s">
        <v>373</v>
      </c>
      <c r="D14" s="160" t="s">
        <v>395</v>
      </c>
      <c r="E14" s="162">
        <v>44144</v>
      </c>
      <c r="F14" s="157"/>
      <c r="G14" s="158">
        <v>1390000</v>
      </c>
      <c r="H14" s="98"/>
      <c r="I14" s="98"/>
    </row>
    <row r="15" spans="1:9" s="1" customFormat="1" ht="176.25" customHeight="1">
      <c r="A15" s="90">
        <v>2</v>
      </c>
      <c r="B15" s="153">
        <v>525119</v>
      </c>
      <c r="C15" s="154" t="s">
        <v>374</v>
      </c>
      <c r="D15" s="160" t="s">
        <v>396</v>
      </c>
      <c r="E15" s="162">
        <v>44144</v>
      </c>
      <c r="F15" s="157"/>
      <c r="G15" s="158">
        <v>1390000</v>
      </c>
      <c r="H15" s="98"/>
      <c r="I15" s="98"/>
    </row>
    <row r="16" spans="1:9" s="1" customFormat="1" ht="214.5" customHeight="1">
      <c r="A16" s="90">
        <v>3</v>
      </c>
      <c r="B16" s="153">
        <v>525119</v>
      </c>
      <c r="C16" s="154" t="s">
        <v>375</v>
      </c>
      <c r="D16" s="160" t="s">
        <v>404</v>
      </c>
      <c r="E16" s="162">
        <v>44144</v>
      </c>
      <c r="F16" s="157"/>
      <c r="G16" s="158">
        <v>2010000</v>
      </c>
      <c r="H16" s="98"/>
      <c r="I16" s="98"/>
    </row>
    <row r="17" spans="1:9" s="1" customFormat="1" ht="178.5" customHeight="1">
      <c r="A17" s="90">
        <v>4</v>
      </c>
      <c r="B17" s="153">
        <v>525119</v>
      </c>
      <c r="C17" s="154" t="s">
        <v>376</v>
      </c>
      <c r="D17" s="160" t="s">
        <v>405</v>
      </c>
      <c r="E17" s="162">
        <v>44144</v>
      </c>
      <c r="F17" s="157"/>
      <c r="G17" s="158">
        <v>1390000</v>
      </c>
      <c r="H17" s="98"/>
      <c r="I17" s="98"/>
    </row>
    <row r="18" spans="1:9" s="1" customFormat="1" ht="167.25" customHeight="1">
      <c r="A18" s="90">
        <v>5</v>
      </c>
      <c r="B18" s="153">
        <v>525119</v>
      </c>
      <c r="C18" s="154" t="s">
        <v>377</v>
      </c>
      <c r="D18" s="160" t="s">
        <v>394</v>
      </c>
      <c r="E18" s="162">
        <v>44144</v>
      </c>
      <c r="F18" s="157"/>
      <c r="G18" s="158">
        <v>1390000</v>
      </c>
      <c r="H18" s="98"/>
      <c r="I18" s="98"/>
    </row>
    <row r="19" spans="1:9" s="1" customFormat="1" ht="167.25" customHeight="1">
      <c r="A19" s="90">
        <v>6</v>
      </c>
      <c r="B19" s="153">
        <v>525119</v>
      </c>
      <c r="C19" s="154" t="s">
        <v>378</v>
      </c>
      <c r="D19" s="160" t="s">
        <v>379</v>
      </c>
      <c r="E19" s="162">
        <v>44144</v>
      </c>
      <c r="F19" s="157"/>
      <c r="G19" s="158">
        <v>770000</v>
      </c>
      <c r="H19" s="98"/>
      <c r="I19" s="98"/>
    </row>
    <row r="20" spans="1:9" s="1" customFormat="1" ht="167.25" customHeight="1">
      <c r="A20" s="90">
        <v>7</v>
      </c>
      <c r="B20" s="153">
        <v>525119</v>
      </c>
      <c r="C20" s="154" t="s">
        <v>380</v>
      </c>
      <c r="D20" s="160" t="s">
        <v>406</v>
      </c>
      <c r="E20" s="162">
        <v>44144</v>
      </c>
      <c r="F20" s="157"/>
      <c r="G20" s="158">
        <v>770000</v>
      </c>
      <c r="H20" s="98"/>
      <c r="I20" s="98"/>
    </row>
    <row r="21" spans="1:9" s="1" customFormat="1" ht="167.25" customHeight="1">
      <c r="A21" s="90">
        <v>8</v>
      </c>
      <c r="B21" s="153">
        <v>525119</v>
      </c>
      <c r="C21" s="154" t="s">
        <v>381</v>
      </c>
      <c r="D21" s="160" t="s">
        <v>407</v>
      </c>
      <c r="E21" s="162">
        <v>44144</v>
      </c>
      <c r="F21" s="157"/>
      <c r="G21" s="158">
        <v>1390000</v>
      </c>
      <c r="H21" s="98"/>
      <c r="I21" s="98"/>
    </row>
    <row r="22" spans="1:9" s="1" customFormat="1" ht="167.25" customHeight="1">
      <c r="A22" s="90">
        <v>9</v>
      </c>
      <c r="B22" s="153">
        <v>525119</v>
      </c>
      <c r="C22" s="154" t="s">
        <v>382</v>
      </c>
      <c r="D22" s="160" t="s">
        <v>403</v>
      </c>
      <c r="E22" s="162">
        <v>44144</v>
      </c>
      <c r="F22" s="157"/>
      <c r="G22" s="158">
        <v>770000</v>
      </c>
      <c r="H22" s="98"/>
      <c r="I22" s="98"/>
    </row>
    <row r="23" spans="1:9" s="1" customFormat="1" ht="167.25" customHeight="1">
      <c r="A23" s="90">
        <v>10</v>
      </c>
      <c r="B23" s="153">
        <v>525119</v>
      </c>
      <c r="C23" s="154" t="s">
        <v>383</v>
      </c>
      <c r="D23" s="160" t="s">
        <v>408</v>
      </c>
      <c r="E23" s="162">
        <v>44144</v>
      </c>
      <c r="F23" s="157"/>
      <c r="G23" s="158">
        <v>1390000</v>
      </c>
      <c r="H23" s="98"/>
      <c r="I23" s="98"/>
    </row>
    <row r="24" spans="1:9" s="1" customFormat="1" ht="167.25" customHeight="1">
      <c r="A24" s="90">
        <v>11</v>
      </c>
      <c r="B24" s="153">
        <v>525119</v>
      </c>
      <c r="C24" s="154" t="s">
        <v>384</v>
      </c>
      <c r="D24" s="160" t="s">
        <v>409</v>
      </c>
      <c r="E24" s="162">
        <v>44144</v>
      </c>
      <c r="F24" s="157"/>
      <c r="G24" s="158">
        <v>2010000</v>
      </c>
      <c r="H24" s="98"/>
      <c r="I24" s="98"/>
    </row>
    <row r="25" spans="1:9" s="1" customFormat="1" ht="167.25" customHeight="1">
      <c r="A25" s="90">
        <v>12</v>
      </c>
      <c r="B25" s="153">
        <v>525119</v>
      </c>
      <c r="C25" s="154" t="s">
        <v>385</v>
      </c>
      <c r="D25" s="160" t="s">
        <v>397</v>
      </c>
      <c r="E25" s="162">
        <v>44144</v>
      </c>
      <c r="F25" s="157"/>
      <c r="G25" s="158">
        <v>770000</v>
      </c>
      <c r="H25" s="98"/>
      <c r="I25" s="98"/>
    </row>
    <row r="26" spans="1:9" s="1" customFormat="1" ht="167.25" customHeight="1">
      <c r="A26" s="90">
        <v>13</v>
      </c>
      <c r="B26" s="153">
        <v>525119</v>
      </c>
      <c r="C26" s="154" t="s">
        <v>386</v>
      </c>
      <c r="D26" s="160" t="s">
        <v>398</v>
      </c>
      <c r="E26" s="162">
        <v>44144</v>
      </c>
      <c r="F26" s="157"/>
      <c r="G26" s="158">
        <v>770000</v>
      </c>
      <c r="H26" s="98"/>
      <c r="I26" s="98"/>
    </row>
    <row r="27" spans="1:9" s="1" customFormat="1" ht="167.25" customHeight="1">
      <c r="A27" s="90">
        <v>14</v>
      </c>
      <c r="B27" s="153">
        <v>525119</v>
      </c>
      <c r="C27" s="154" t="s">
        <v>387</v>
      </c>
      <c r="D27" s="160" t="s">
        <v>410</v>
      </c>
      <c r="E27" s="162">
        <v>44144</v>
      </c>
      <c r="F27" s="157"/>
      <c r="G27" s="158">
        <v>1390000</v>
      </c>
      <c r="H27" s="98"/>
      <c r="I27" s="98"/>
    </row>
    <row r="28" spans="1:9" s="1" customFormat="1" ht="200.25" customHeight="1">
      <c r="A28" s="90">
        <v>15</v>
      </c>
      <c r="B28" s="153">
        <v>525119</v>
      </c>
      <c r="C28" s="154" t="s">
        <v>388</v>
      </c>
      <c r="D28" s="160" t="s">
        <v>411</v>
      </c>
      <c r="E28" s="162">
        <v>44144</v>
      </c>
      <c r="F28" s="157"/>
      <c r="G28" s="158">
        <v>1390000</v>
      </c>
      <c r="H28" s="98"/>
      <c r="I28" s="98"/>
    </row>
    <row r="29" spans="1:9" s="1" customFormat="1" ht="167.25" customHeight="1">
      <c r="A29" s="90">
        <v>16</v>
      </c>
      <c r="B29" s="153">
        <v>525119</v>
      </c>
      <c r="C29" s="154" t="s">
        <v>389</v>
      </c>
      <c r="D29" s="160" t="s">
        <v>399</v>
      </c>
      <c r="E29" s="162">
        <v>44144</v>
      </c>
      <c r="F29" s="157"/>
      <c r="G29" s="158">
        <v>1390000</v>
      </c>
      <c r="H29" s="98"/>
      <c r="I29" s="98"/>
    </row>
    <row r="30" spans="1:9" s="1" customFormat="1" ht="167.25" customHeight="1">
      <c r="A30" s="90">
        <v>17</v>
      </c>
      <c r="B30" s="153">
        <v>525119</v>
      </c>
      <c r="C30" s="154" t="s">
        <v>390</v>
      </c>
      <c r="D30" s="160" t="s">
        <v>400</v>
      </c>
      <c r="E30" s="162">
        <v>44144</v>
      </c>
      <c r="F30" s="157"/>
      <c r="G30" s="158">
        <v>770000</v>
      </c>
      <c r="H30" s="98"/>
      <c r="I30" s="98"/>
    </row>
    <row r="31" spans="1:9" s="1" customFormat="1" ht="167.25" customHeight="1">
      <c r="A31" s="90">
        <v>18</v>
      </c>
      <c r="B31" s="153">
        <v>525119</v>
      </c>
      <c r="C31" s="154" t="s">
        <v>391</v>
      </c>
      <c r="D31" s="160" t="s">
        <v>402</v>
      </c>
      <c r="E31" s="162">
        <v>44144</v>
      </c>
      <c r="F31" s="157"/>
      <c r="G31" s="158">
        <v>770000</v>
      </c>
      <c r="H31" s="98"/>
      <c r="I31" s="98"/>
    </row>
    <row r="32" spans="1:9" s="1" customFormat="1" ht="184.5" customHeight="1">
      <c r="A32" s="90">
        <v>19</v>
      </c>
      <c r="B32" s="153">
        <v>525119</v>
      </c>
      <c r="C32" s="154" t="s">
        <v>392</v>
      </c>
      <c r="D32" s="160" t="s">
        <v>412</v>
      </c>
      <c r="E32" s="162">
        <v>44144</v>
      </c>
      <c r="F32" s="157"/>
      <c r="G32" s="158">
        <v>1390000</v>
      </c>
      <c r="H32" s="98"/>
      <c r="I32" s="98"/>
    </row>
    <row r="33" spans="1:9" s="1" customFormat="1" ht="198" customHeight="1">
      <c r="A33" s="90">
        <v>20</v>
      </c>
      <c r="B33" s="153">
        <v>525119</v>
      </c>
      <c r="C33" s="154" t="s">
        <v>393</v>
      </c>
      <c r="D33" s="160" t="s">
        <v>401</v>
      </c>
      <c r="E33" s="162">
        <v>44144</v>
      </c>
      <c r="F33" s="157"/>
      <c r="G33" s="158">
        <v>770000</v>
      </c>
      <c r="H33" s="98"/>
      <c r="I33" s="98"/>
    </row>
    <row r="34" spans="1:9">
      <c r="A34" s="109"/>
      <c r="B34" s="109"/>
      <c r="C34" s="71" t="s">
        <v>20</v>
      </c>
      <c r="D34" s="88"/>
      <c r="E34" s="109"/>
      <c r="F34" s="109"/>
      <c r="G34" s="110">
        <f>SUM(G14:G33)</f>
        <v>24080000</v>
      </c>
      <c r="H34" s="110">
        <f>SUM(H14:H15)</f>
        <v>0</v>
      </c>
      <c r="I34" s="110">
        <f>SUM(I14:I15)</f>
        <v>0</v>
      </c>
    </row>
    <row r="35" spans="1:9">
      <c r="A35" s="115"/>
      <c r="B35" s="115"/>
      <c r="C35" s="114"/>
      <c r="D35" s="111"/>
      <c r="E35" s="112"/>
      <c r="F35" s="112"/>
      <c r="G35" s="113"/>
    </row>
    <row r="36" spans="1:9" ht="39.75" customHeight="1">
      <c r="A36" s="212" t="s">
        <v>21</v>
      </c>
      <c r="B36" s="212"/>
      <c r="C36" s="212"/>
      <c r="D36" s="212"/>
      <c r="E36" s="212"/>
      <c r="F36" s="212"/>
      <c r="G36" s="212"/>
      <c r="H36" s="212"/>
      <c r="I36" s="212"/>
    </row>
    <row r="37" spans="1:9">
      <c r="A37" s="115"/>
      <c r="B37" s="115"/>
      <c r="C37" s="114"/>
      <c r="D37" s="111"/>
      <c r="E37" s="112"/>
      <c r="F37" s="112"/>
      <c r="G37" s="113"/>
    </row>
    <row r="38" spans="1:9">
      <c r="A38" s="115"/>
      <c r="B38" s="213" t="s">
        <v>22</v>
      </c>
      <c r="C38" s="213"/>
      <c r="D38" s="213"/>
      <c r="E38" s="112"/>
      <c r="F38" s="112"/>
      <c r="G38" s="113"/>
    </row>
    <row r="39" spans="1:9">
      <c r="A39" s="214"/>
      <c r="B39" s="214"/>
      <c r="C39" s="214"/>
      <c r="D39" s="112"/>
      <c r="E39" s="112"/>
      <c r="F39" s="112"/>
      <c r="G39" s="85"/>
    </row>
    <row r="40" spans="1:9">
      <c r="A40" s="85"/>
      <c r="B40" s="85"/>
      <c r="C40" s="115" t="s">
        <v>23</v>
      </c>
      <c r="D40" s="85"/>
      <c r="E40" s="116"/>
      <c r="F40" s="116"/>
      <c r="G40" s="116" t="s">
        <v>24</v>
      </c>
      <c r="H40" s="85"/>
      <c r="I40" s="85"/>
    </row>
    <row r="41" spans="1:9">
      <c r="A41" s="85"/>
      <c r="B41" s="85"/>
      <c r="C41" s="84" t="s">
        <v>25</v>
      </c>
      <c r="D41" s="85"/>
      <c r="E41" s="85"/>
      <c r="F41" s="85"/>
      <c r="G41" s="84" t="s">
        <v>26</v>
      </c>
      <c r="H41" s="85"/>
      <c r="I41" s="85"/>
    </row>
    <row r="42" spans="1:9">
      <c r="A42" s="85"/>
      <c r="B42" s="85"/>
      <c r="D42" s="85"/>
      <c r="E42" s="85"/>
      <c r="F42" s="85"/>
      <c r="G42" s="84" t="s">
        <v>27</v>
      </c>
      <c r="H42" s="85"/>
      <c r="I42" s="85"/>
    </row>
    <row r="43" spans="1:9">
      <c r="A43" s="85"/>
      <c r="B43" s="85"/>
      <c r="D43" s="85"/>
      <c r="E43" s="85"/>
      <c r="F43" s="85"/>
      <c r="H43" s="85"/>
      <c r="I43" s="85"/>
    </row>
    <row r="44" spans="1:9">
      <c r="A44" s="85"/>
      <c r="B44" s="85"/>
      <c r="D44" s="85"/>
      <c r="E44" s="117"/>
      <c r="F44" s="117"/>
      <c r="H44" s="85"/>
      <c r="I44" s="85"/>
    </row>
    <row r="45" spans="1:9">
      <c r="A45" s="85"/>
      <c r="B45" s="85"/>
      <c r="C45" s="118" t="s">
        <v>31</v>
      </c>
      <c r="D45" s="85"/>
      <c r="E45" s="85"/>
      <c r="F45" s="85"/>
      <c r="G45" s="119" t="s">
        <v>28</v>
      </c>
      <c r="H45" s="85"/>
      <c r="I45" s="85"/>
    </row>
    <row r="46" spans="1:9">
      <c r="A46" s="85"/>
      <c r="B46" s="85"/>
      <c r="C46" s="120" t="s">
        <v>32</v>
      </c>
      <c r="D46" s="85"/>
      <c r="E46" s="85"/>
      <c r="F46" s="85"/>
      <c r="G46" s="121" t="s">
        <v>29</v>
      </c>
      <c r="H46" s="85"/>
      <c r="I46" s="85"/>
    </row>
    <row r="47" spans="1:9">
      <c r="G47" s="85"/>
    </row>
  </sheetData>
  <mergeCells count="14">
    <mergeCell ref="H12:I12"/>
    <mergeCell ref="A36:I36"/>
    <mergeCell ref="B38:D38"/>
    <mergeCell ref="A39:C39"/>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59"/>
  <sheetViews>
    <sheetView topLeftCell="A10" workbookViewId="0">
      <selection activeCell="I10" sqref="A1:I1048576"/>
    </sheetView>
  </sheetViews>
  <sheetFormatPr defaultRowHeight="18.75"/>
  <cols>
    <col min="1" max="1" width="2.59765625" style="84" customWidth="1"/>
    <col min="2" max="2" width="7.69921875" style="84" customWidth="1"/>
    <col min="3" max="3" width="17.5" style="84" customWidth="1"/>
    <col min="4" max="4" width="20.3984375" style="84" customWidth="1"/>
    <col min="5" max="5" width="11.5" style="84" customWidth="1"/>
    <col min="6" max="6" width="2.8984375" style="84" customWidth="1"/>
    <col min="7" max="7" width="10.3984375" style="84" customWidth="1"/>
    <col min="8" max="8" width="3.09765625" style="84" customWidth="1"/>
    <col min="9" max="9" width="7.796875" style="84" customWidth="1"/>
  </cols>
  <sheetData>
    <row r="1" spans="1:9">
      <c r="A1" s="211" t="s">
        <v>0</v>
      </c>
      <c r="B1" s="211"/>
      <c r="C1" s="211"/>
      <c r="D1" s="211"/>
      <c r="E1" s="211"/>
      <c r="F1" s="211"/>
      <c r="G1" s="211"/>
      <c r="H1" s="211"/>
      <c r="I1" s="211"/>
    </row>
    <row r="2" spans="1:9">
      <c r="A2" s="211" t="s">
        <v>1</v>
      </c>
      <c r="B2" s="211"/>
      <c r="C2" s="211"/>
      <c r="D2" s="211"/>
      <c r="E2" s="211"/>
      <c r="F2" s="211"/>
      <c r="G2" s="211"/>
      <c r="H2" s="211"/>
      <c r="I2" s="211"/>
    </row>
    <row r="3" spans="1:9">
      <c r="A3" s="126"/>
      <c r="B3" s="126"/>
      <c r="C3" s="126"/>
      <c r="D3" s="126"/>
      <c r="E3" s="126"/>
      <c r="F3" s="126"/>
      <c r="G3" s="127"/>
      <c r="H3" s="126"/>
      <c r="I3" s="126"/>
    </row>
    <row r="4" spans="1:9">
      <c r="A4" s="126" t="s">
        <v>2</v>
      </c>
      <c r="B4" s="126"/>
      <c r="C4" s="126"/>
      <c r="D4" s="128" t="s">
        <v>3</v>
      </c>
      <c r="E4" s="126"/>
      <c r="F4" s="126"/>
      <c r="G4" s="127"/>
      <c r="H4" s="126"/>
      <c r="I4" s="126"/>
    </row>
    <row r="5" spans="1:9">
      <c r="A5" s="126" t="s">
        <v>4</v>
      </c>
      <c r="B5" s="126"/>
      <c r="C5" s="126"/>
      <c r="D5" s="126" t="s">
        <v>5</v>
      </c>
      <c r="E5" s="126"/>
      <c r="F5" s="126"/>
      <c r="G5" s="127"/>
      <c r="H5" s="126"/>
      <c r="I5" s="126"/>
    </row>
    <row r="6" spans="1:9">
      <c r="A6" s="126" t="s">
        <v>6</v>
      </c>
      <c r="B6" s="126"/>
      <c r="C6" s="126"/>
      <c r="D6" s="126" t="s">
        <v>30</v>
      </c>
      <c r="E6" s="126"/>
      <c r="F6" s="126"/>
      <c r="G6" s="127"/>
      <c r="H6" s="126"/>
      <c r="I6" s="126"/>
    </row>
    <row r="7" spans="1:9">
      <c r="A7" s="129" t="s">
        <v>7</v>
      </c>
      <c r="B7" s="129"/>
      <c r="C7" s="129"/>
      <c r="D7" s="203" t="s">
        <v>360</v>
      </c>
      <c r="E7" s="203"/>
      <c r="F7" s="203"/>
      <c r="G7" s="203"/>
      <c r="H7" s="130"/>
      <c r="I7" s="130"/>
    </row>
    <row r="8" spans="1:9">
      <c r="A8" s="126"/>
      <c r="B8" s="126"/>
      <c r="C8" s="126"/>
      <c r="D8" s="126"/>
      <c r="E8" s="126"/>
      <c r="F8" s="126"/>
      <c r="G8" s="127"/>
      <c r="H8" s="126"/>
      <c r="I8" s="126"/>
    </row>
    <row r="9" spans="1:9" ht="48.75" customHeight="1">
      <c r="A9" s="203" t="s">
        <v>8</v>
      </c>
      <c r="B9" s="203"/>
      <c r="C9" s="203"/>
      <c r="D9" s="203"/>
      <c r="E9" s="203"/>
      <c r="F9" s="203"/>
      <c r="G9" s="203"/>
      <c r="H9" s="203"/>
      <c r="I9" s="203"/>
    </row>
    <row r="10" spans="1:9">
      <c r="A10" s="126"/>
      <c r="B10" s="126"/>
      <c r="C10" s="126"/>
      <c r="D10" s="126"/>
      <c r="E10" s="126"/>
      <c r="F10" s="126"/>
      <c r="G10" s="127"/>
      <c r="H10" s="126"/>
      <c r="I10" s="126"/>
    </row>
    <row r="11" spans="1:9">
      <c r="A11" s="126" t="s">
        <v>361</v>
      </c>
      <c r="B11" s="126"/>
      <c r="C11" s="126"/>
      <c r="D11" s="126"/>
      <c r="E11" s="126"/>
      <c r="F11" s="126"/>
      <c r="G11" s="127"/>
      <c r="H11" s="126"/>
      <c r="I11" s="126"/>
    </row>
    <row r="12" spans="1:9">
      <c r="A12" s="204" t="s">
        <v>9</v>
      </c>
      <c r="B12" s="204" t="s">
        <v>10</v>
      </c>
      <c r="C12" s="204" t="s">
        <v>11</v>
      </c>
      <c r="D12" s="204" t="s">
        <v>12</v>
      </c>
      <c r="E12" s="206" t="s">
        <v>13</v>
      </c>
      <c r="F12" s="207"/>
      <c r="G12" s="208" t="s">
        <v>14</v>
      </c>
      <c r="H12" s="210" t="s">
        <v>15</v>
      </c>
      <c r="I12" s="210"/>
    </row>
    <row r="13" spans="1:9">
      <c r="A13" s="205"/>
      <c r="B13" s="205"/>
      <c r="C13" s="205"/>
      <c r="D13" s="205"/>
      <c r="E13" s="131" t="s">
        <v>16</v>
      </c>
      <c r="F13" s="131" t="s">
        <v>17</v>
      </c>
      <c r="G13" s="209"/>
      <c r="H13" s="132" t="s">
        <v>18</v>
      </c>
      <c r="I13" s="132" t="s">
        <v>19</v>
      </c>
    </row>
    <row r="14" spans="1:9" s="1" customFormat="1" ht="83.25" customHeight="1">
      <c r="A14" s="152">
        <v>1</v>
      </c>
      <c r="B14" s="153">
        <v>525113</v>
      </c>
      <c r="C14" s="92" t="s">
        <v>362</v>
      </c>
      <c r="D14" s="93" t="s">
        <v>363</v>
      </c>
      <c r="E14" s="94">
        <v>44169</v>
      </c>
      <c r="F14" s="95"/>
      <c r="G14" s="96">
        <v>920000</v>
      </c>
      <c r="H14" s="133"/>
      <c r="I14" s="134">
        <f>G14*5%</f>
        <v>46000</v>
      </c>
    </row>
    <row r="15" spans="1:9" s="1" customFormat="1" ht="83.25" customHeight="1">
      <c r="A15" s="152">
        <v>2</v>
      </c>
      <c r="B15" s="153">
        <v>525113</v>
      </c>
      <c r="C15" s="105" t="s">
        <v>362</v>
      </c>
      <c r="D15" s="136" t="s">
        <v>364</v>
      </c>
      <c r="E15" s="106">
        <v>44169</v>
      </c>
      <c r="F15" s="107"/>
      <c r="G15" s="108">
        <v>1920000</v>
      </c>
      <c r="H15" s="137"/>
      <c r="I15" s="138">
        <f>G15*5%</f>
        <v>96000</v>
      </c>
    </row>
    <row r="16" spans="1:9">
      <c r="A16" s="139"/>
      <c r="B16" s="139"/>
      <c r="C16" s="140" t="s">
        <v>20</v>
      </c>
      <c r="D16" s="131"/>
      <c r="E16" s="139"/>
      <c r="F16" s="139"/>
      <c r="G16" s="141">
        <f>SUM(G14:G15)</f>
        <v>2840000</v>
      </c>
      <c r="H16" s="141"/>
      <c r="I16" s="141">
        <f>SUM(I14:I15)</f>
        <v>142000</v>
      </c>
    </row>
    <row r="17" spans="1:9">
      <c r="A17" s="142"/>
      <c r="B17" s="142"/>
      <c r="C17" s="143"/>
      <c r="D17" s="144"/>
      <c r="E17" s="145"/>
      <c r="F17" s="145"/>
      <c r="G17" s="146"/>
      <c r="H17" s="126"/>
      <c r="I17" s="126"/>
    </row>
    <row r="18" spans="1:9" ht="40.5" customHeight="1">
      <c r="A18" s="200" t="s">
        <v>21</v>
      </c>
      <c r="B18" s="200"/>
      <c r="C18" s="200"/>
      <c r="D18" s="200"/>
      <c r="E18" s="200"/>
      <c r="F18" s="200"/>
      <c r="G18" s="200"/>
      <c r="H18" s="200"/>
      <c r="I18" s="200"/>
    </row>
    <row r="19" spans="1:9">
      <c r="A19" s="142"/>
      <c r="B19" s="142"/>
      <c r="C19" s="143"/>
      <c r="D19" s="144"/>
      <c r="E19" s="145"/>
      <c r="F19" s="145"/>
      <c r="G19" s="146"/>
      <c r="H19" s="126"/>
      <c r="I19" s="126"/>
    </row>
    <row r="20" spans="1:9">
      <c r="A20" s="142"/>
      <c r="B20" s="201" t="s">
        <v>22</v>
      </c>
      <c r="C20" s="201"/>
      <c r="D20" s="201"/>
      <c r="E20" s="145"/>
      <c r="F20" s="145"/>
      <c r="G20" s="146"/>
      <c r="H20" s="126"/>
      <c r="I20" s="126"/>
    </row>
    <row r="21" spans="1:9">
      <c r="A21" s="202"/>
      <c r="B21" s="202"/>
      <c r="C21" s="202"/>
      <c r="D21" s="145"/>
      <c r="E21" s="145"/>
      <c r="F21" s="145"/>
      <c r="G21" s="127"/>
      <c r="H21" s="126"/>
      <c r="I21" s="126"/>
    </row>
    <row r="22" spans="1:9">
      <c r="A22" s="127"/>
      <c r="B22" s="127"/>
      <c r="C22" s="142" t="s">
        <v>23</v>
      </c>
      <c r="D22" s="127"/>
      <c r="E22" s="149"/>
      <c r="F22" s="149"/>
      <c r="G22" s="149" t="s">
        <v>24</v>
      </c>
      <c r="H22" s="127"/>
      <c r="I22" s="127"/>
    </row>
    <row r="23" spans="1:9">
      <c r="A23" s="127"/>
      <c r="B23" s="127"/>
      <c r="C23" s="84" t="s">
        <v>25</v>
      </c>
      <c r="D23" s="127"/>
      <c r="E23" s="127"/>
      <c r="F23" s="127"/>
      <c r="G23" s="84" t="s">
        <v>26</v>
      </c>
      <c r="H23" s="127"/>
      <c r="I23" s="127"/>
    </row>
    <row r="24" spans="1:9">
      <c r="A24" s="127"/>
      <c r="B24" s="127"/>
      <c r="D24" s="127"/>
      <c r="E24" s="127"/>
      <c r="F24" s="127"/>
      <c r="G24" s="84" t="s">
        <v>27</v>
      </c>
      <c r="H24" s="127"/>
      <c r="I24" s="127"/>
    </row>
    <row r="25" spans="1:9">
      <c r="A25" s="127"/>
      <c r="B25" s="127"/>
      <c r="D25" s="127"/>
      <c r="E25" s="127"/>
      <c r="F25" s="127"/>
      <c r="H25" s="127"/>
      <c r="I25" s="127"/>
    </row>
    <row r="26" spans="1:9">
      <c r="A26" s="127"/>
      <c r="B26" s="127"/>
      <c r="C26" s="126"/>
      <c r="D26" s="127"/>
      <c r="E26" s="150"/>
      <c r="F26" s="151"/>
      <c r="H26" s="127"/>
      <c r="I26" s="127"/>
    </row>
    <row r="27" spans="1:9">
      <c r="A27" s="127"/>
      <c r="B27" s="127"/>
      <c r="C27" s="118" t="s">
        <v>31</v>
      </c>
      <c r="D27" s="127"/>
      <c r="E27" s="127"/>
      <c r="F27" s="127"/>
      <c r="G27" s="119" t="s">
        <v>28</v>
      </c>
      <c r="H27" s="127"/>
      <c r="I27" s="127"/>
    </row>
    <row r="28" spans="1:9">
      <c r="A28" s="127"/>
      <c r="B28" s="127"/>
      <c r="C28" s="120" t="s">
        <v>32</v>
      </c>
      <c r="D28" s="127"/>
      <c r="E28" s="127"/>
      <c r="F28" s="127"/>
      <c r="G28" s="121" t="s">
        <v>29</v>
      </c>
      <c r="H28" s="127"/>
      <c r="I28" s="127"/>
    </row>
    <row r="29" spans="1:9">
      <c r="A29" s="126"/>
      <c r="B29" s="126"/>
      <c r="C29" s="126"/>
      <c r="D29" s="126"/>
      <c r="E29" s="126"/>
      <c r="F29" s="126"/>
      <c r="G29" s="127"/>
      <c r="H29" s="126"/>
      <c r="I29" s="126"/>
    </row>
    <row r="30" spans="1:9">
      <c r="A30" s="126"/>
      <c r="B30" s="126"/>
      <c r="C30" s="126"/>
      <c r="D30" s="126"/>
      <c r="E30" s="126"/>
      <c r="F30" s="126"/>
      <c r="G30" s="127"/>
      <c r="H30" s="126"/>
      <c r="I30" s="126"/>
    </row>
    <row r="33" spans="1:9">
      <c r="A33" s="211" t="s">
        <v>0</v>
      </c>
      <c r="B33" s="211"/>
      <c r="C33" s="211"/>
      <c r="D33" s="211"/>
      <c r="E33" s="211"/>
      <c r="F33" s="211"/>
      <c r="G33" s="211"/>
      <c r="H33" s="211"/>
      <c r="I33" s="211"/>
    </row>
    <row r="34" spans="1:9">
      <c r="A34" s="211" t="s">
        <v>1</v>
      </c>
      <c r="B34" s="211"/>
      <c r="C34" s="211"/>
      <c r="D34" s="211"/>
      <c r="E34" s="211"/>
      <c r="F34" s="211"/>
      <c r="G34" s="211"/>
      <c r="H34" s="211"/>
      <c r="I34" s="211"/>
    </row>
    <row r="35" spans="1:9">
      <c r="A35" s="126"/>
      <c r="B35" s="126"/>
      <c r="C35" s="126"/>
      <c r="D35" s="126"/>
      <c r="E35" s="126"/>
      <c r="F35" s="126"/>
      <c r="G35" s="127"/>
      <c r="H35" s="126"/>
      <c r="I35" s="126"/>
    </row>
    <row r="36" spans="1:9">
      <c r="A36" s="126" t="s">
        <v>2</v>
      </c>
      <c r="B36" s="126"/>
      <c r="C36" s="126"/>
      <c r="D36" s="128" t="s">
        <v>3</v>
      </c>
      <c r="E36" s="126"/>
      <c r="F36" s="126"/>
      <c r="G36" s="127"/>
      <c r="H36" s="126"/>
      <c r="I36" s="126"/>
    </row>
    <row r="37" spans="1:9">
      <c r="A37" s="126" t="s">
        <v>4</v>
      </c>
      <c r="B37" s="126"/>
      <c r="C37" s="126"/>
      <c r="D37" s="126" t="s">
        <v>5</v>
      </c>
      <c r="E37" s="126"/>
      <c r="F37" s="126"/>
      <c r="G37" s="127"/>
      <c r="H37" s="126"/>
      <c r="I37" s="126"/>
    </row>
    <row r="38" spans="1:9">
      <c r="A38" s="126" t="s">
        <v>6</v>
      </c>
      <c r="B38" s="126"/>
      <c r="C38" s="126"/>
      <c r="D38" s="126" t="s">
        <v>30</v>
      </c>
      <c r="E38" s="126"/>
      <c r="F38" s="126"/>
      <c r="G38" s="127"/>
      <c r="H38" s="126"/>
      <c r="I38" s="126"/>
    </row>
    <row r="39" spans="1:9">
      <c r="A39" s="129" t="s">
        <v>7</v>
      </c>
      <c r="B39" s="129"/>
      <c r="C39" s="129"/>
      <c r="D39" s="203" t="s">
        <v>280</v>
      </c>
      <c r="E39" s="203"/>
      <c r="F39" s="203"/>
      <c r="G39" s="203"/>
      <c r="H39" s="130"/>
      <c r="I39" s="130"/>
    </row>
    <row r="40" spans="1:9">
      <c r="A40" s="126"/>
      <c r="B40" s="126"/>
      <c r="C40" s="126"/>
      <c r="D40" s="126"/>
      <c r="E40" s="126"/>
      <c r="F40" s="126"/>
      <c r="G40" s="127"/>
      <c r="H40" s="126"/>
      <c r="I40" s="126"/>
    </row>
    <row r="41" spans="1:9">
      <c r="A41" s="203" t="s">
        <v>8</v>
      </c>
      <c r="B41" s="203"/>
      <c r="C41" s="203"/>
      <c r="D41" s="203"/>
      <c r="E41" s="203"/>
      <c r="F41" s="203"/>
      <c r="G41" s="203"/>
      <c r="H41" s="203"/>
      <c r="I41" s="203"/>
    </row>
    <row r="42" spans="1:9">
      <c r="A42" s="126"/>
      <c r="B42" s="126"/>
      <c r="C42" s="126"/>
      <c r="D42" s="126"/>
      <c r="E42" s="126"/>
      <c r="F42" s="126"/>
      <c r="G42" s="127"/>
      <c r="H42" s="126"/>
      <c r="I42" s="126"/>
    </row>
    <row r="43" spans="1:9">
      <c r="A43" s="126" t="s">
        <v>281</v>
      </c>
      <c r="B43" s="126"/>
      <c r="C43" s="126"/>
      <c r="D43" s="126"/>
      <c r="E43" s="126"/>
      <c r="F43" s="126"/>
      <c r="G43" s="127"/>
      <c r="H43" s="126"/>
      <c r="I43" s="126"/>
    </row>
    <row r="44" spans="1:9">
      <c r="A44" s="204" t="s">
        <v>9</v>
      </c>
      <c r="B44" s="204" t="s">
        <v>10</v>
      </c>
      <c r="C44" s="204" t="s">
        <v>11</v>
      </c>
      <c r="D44" s="204" t="s">
        <v>12</v>
      </c>
      <c r="E44" s="206" t="s">
        <v>13</v>
      </c>
      <c r="F44" s="207"/>
      <c r="G44" s="208" t="s">
        <v>14</v>
      </c>
      <c r="H44" s="210" t="s">
        <v>15</v>
      </c>
      <c r="I44" s="210"/>
    </row>
    <row r="45" spans="1:9">
      <c r="A45" s="205"/>
      <c r="B45" s="205"/>
      <c r="C45" s="205"/>
      <c r="D45" s="205"/>
      <c r="E45" s="131" t="s">
        <v>16</v>
      </c>
      <c r="F45" s="131" t="s">
        <v>17</v>
      </c>
      <c r="G45" s="209"/>
      <c r="H45" s="132" t="s">
        <v>18</v>
      </c>
      <c r="I45" s="132" t="s">
        <v>19</v>
      </c>
    </row>
    <row r="46" spans="1:9">
      <c r="A46" s="135">
        <v>4</v>
      </c>
      <c r="B46" s="104">
        <v>525113</v>
      </c>
      <c r="C46" s="105"/>
      <c r="D46" s="136"/>
      <c r="E46" s="106"/>
      <c r="F46" s="107"/>
      <c r="G46" s="108"/>
      <c r="H46" s="137"/>
      <c r="I46" s="138">
        <f>G46*5%</f>
        <v>0</v>
      </c>
    </row>
    <row r="47" spans="1:9">
      <c r="A47" s="139"/>
      <c r="B47" s="139"/>
      <c r="C47" s="140" t="s">
        <v>20</v>
      </c>
      <c r="D47" s="131"/>
      <c r="E47" s="139"/>
      <c r="F47" s="139"/>
      <c r="G47" s="141" t="e">
        <f>SUM(#REF!)</f>
        <v>#REF!</v>
      </c>
      <c r="H47" s="141" t="e">
        <f>SUM(#REF!)</f>
        <v>#REF!</v>
      </c>
      <c r="I47" s="141" t="e">
        <f>SUM(#REF!)</f>
        <v>#REF!</v>
      </c>
    </row>
    <row r="48" spans="1:9">
      <c r="A48" s="142"/>
      <c r="B48" s="142"/>
      <c r="C48" s="143"/>
      <c r="D48" s="144"/>
      <c r="E48" s="145"/>
      <c r="F48" s="145"/>
      <c r="G48" s="146"/>
      <c r="H48" s="126"/>
      <c r="I48" s="126"/>
    </row>
    <row r="49" spans="1:9">
      <c r="A49" s="200" t="s">
        <v>21</v>
      </c>
      <c r="B49" s="200"/>
      <c r="C49" s="200"/>
      <c r="D49" s="200"/>
      <c r="E49" s="200"/>
      <c r="F49" s="200"/>
      <c r="G49" s="200"/>
      <c r="H49" s="200"/>
      <c r="I49" s="200"/>
    </row>
    <row r="50" spans="1:9">
      <c r="A50" s="142"/>
      <c r="B50" s="142"/>
      <c r="C50" s="143"/>
      <c r="D50" s="144"/>
      <c r="E50" s="145"/>
      <c r="F50" s="145"/>
      <c r="G50" s="146"/>
      <c r="H50" s="126"/>
      <c r="I50" s="126"/>
    </row>
    <row r="51" spans="1:9">
      <c r="A51" s="142"/>
      <c r="B51" s="201" t="s">
        <v>22</v>
      </c>
      <c r="C51" s="201"/>
      <c r="D51" s="201"/>
      <c r="E51" s="145"/>
      <c r="F51" s="145"/>
      <c r="G51" s="146"/>
      <c r="H51" s="126"/>
      <c r="I51" s="126"/>
    </row>
    <row r="52" spans="1:9">
      <c r="A52" s="202"/>
      <c r="B52" s="202"/>
      <c r="C52" s="202"/>
      <c r="D52" s="145"/>
      <c r="E52" s="145"/>
      <c r="F52" s="145"/>
      <c r="G52" s="127"/>
      <c r="H52" s="126"/>
      <c r="I52" s="126"/>
    </row>
    <row r="53" spans="1:9">
      <c r="A53" s="127"/>
      <c r="B53" s="127"/>
      <c r="C53" s="142" t="s">
        <v>23</v>
      </c>
      <c r="D53" s="127"/>
      <c r="E53" s="149"/>
      <c r="F53" s="149"/>
      <c r="G53" s="149" t="s">
        <v>24</v>
      </c>
      <c r="H53" s="127"/>
      <c r="I53" s="127"/>
    </row>
    <row r="54" spans="1:9">
      <c r="A54" s="127"/>
      <c r="B54" s="127"/>
      <c r="C54" s="84" t="s">
        <v>25</v>
      </c>
      <c r="D54" s="127"/>
      <c r="E54" s="127"/>
      <c r="F54" s="127"/>
      <c r="G54" s="84" t="s">
        <v>26</v>
      </c>
      <c r="H54" s="127"/>
      <c r="I54" s="127"/>
    </row>
    <row r="55" spans="1:9">
      <c r="A55" s="127"/>
      <c r="B55" s="127"/>
      <c r="D55" s="127"/>
      <c r="E55" s="127"/>
      <c r="F55" s="127"/>
      <c r="G55" s="84" t="s">
        <v>27</v>
      </c>
      <c r="H55" s="127"/>
      <c r="I55" s="127"/>
    </row>
    <row r="56" spans="1:9">
      <c r="A56" s="127"/>
      <c r="B56" s="127"/>
      <c r="D56" s="127"/>
      <c r="E56" s="127"/>
      <c r="F56" s="127"/>
      <c r="H56" s="127"/>
      <c r="I56" s="127"/>
    </row>
    <row r="57" spans="1:9">
      <c r="A57" s="127"/>
      <c r="B57" s="127"/>
      <c r="C57" s="126"/>
      <c r="D57" s="127"/>
      <c r="E57" s="150"/>
      <c r="F57" s="151"/>
      <c r="H57" s="127"/>
      <c r="I57" s="127"/>
    </row>
    <row r="58" spans="1:9">
      <c r="A58" s="127"/>
      <c r="B58" s="127"/>
      <c r="C58" s="118" t="s">
        <v>31</v>
      </c>
      <c r="D58" s="127"/>
      <c r="E58" s="127"/>
      <c r="F58" s="127"/>
      <c r="G58" s="119" t="s">
        <v>28</v>
      </c>
      <c r="H58" s="127"/>
      <c r="I58" s="127"/>
    </row>
    <row r="59" spans="1:9">
      <c r="A59" s="127"/>
      <c r="B59" s="127"/>
      <c r="C59" s="120" t="s">
        <v>32</v>
      </c>
      <c r="D59" s="127"/>
      <c r="E59" s="127"/>
      <c r="F59" s="127"/>
      <c r="G59" s="121" t="s">
        <v>29</v>
      </c>
      <c r="H59" s="127"/>
      <c r="I59" s="127"/>
    </row>
  </sheetData>
  <mergeCells count="28">
    <mergeCell ref="A34:I34"/>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3:I33"/>
    <mergeCell ref="A49:I49"/>
    <mergeCell ref="B51:D51"/>
    <mergeCell ref="A52:C52"/>
    <mergeCell ref="D39:G39"/>
    <mergeCell ref="A41:I41"/>
    <mergeCell ref="A44:A45"/>
    <mergeCell ref="B44:B45"/>
    <mergeCell ref="C44:C45"/>
    <mergeCell ref="D44:D45"/>
    <mergeCell ref="E44:F44"/>
    <mergeCell ref="G44:G45"/>
    <mergeCell ref="H44:I44"/>
  </mergeCells>
  <pageMargins left="0.31496062992125984" right="0.31496062992125984" top="0.74803149606299213" bottom="1.3385826771653544"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E17" sqref="E17"/>
    </sheetView>
  </sheetViews>
  <sheetFormatPr defaultRowHeight="18.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REAL</vt:lpstr>
      <vt:lpstr>52B.525115</vt:lpstr>
      <vt:lpstr>52B.525113</vt:lpstr>
      <vt:lpstr>52BD1.525115 </vt:lpstr>
      <vt:lpstr>53BD.525115</vt:lpstr>
      <vt:lpstr>53BD.525119</vt:lpstr>
      <vt:lpstr>54BD.525113</vt:lpstr>
      <vt:lpstr>Sheet1</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2020-12-16T07:02:11Z</cp:lastPrinted>
  <dcterms:created xsi:type="dcterms:W3CDTF">2020-01-21T03:26:54Z</dcterms:created>
  <dcterms:modified xsi:type="dcterms:W3CDTF">2020-12-16T07:11:23Z</dcterms:modified>
</cp:coreProperties>
</file>