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-45" windowWidth="12570" windowHeight="8160"/>
  </bookViews>
  <sheets>
    <sheet name="BLU PENDIDIKAN" sheetId="26" r:id="rId1"/>
    <sheet name="BLU UTK POLTEK" sheetId="28" r:id="rId2"/>
  </sheets>
  <calcPr calcId="124519"/>
</workbook>
</file>

<file path=xl/calcChain.xml><?xml version="1.0" encoding="utf-8"?>
<calcChain xmlns="http://schemas.openxmlformats.org/spreadsheetml/2006/main">
  <c r="E27" i="26"/>
  <c r="E13" i="28" l="1"/>
  <c r="D13"/>
  <c r="C13"/>
  <c r="C27" i="26"/>
  <c r="C48" i="28"/>
  <c r="E38"/>
  <c r="D38"/>
  <c r="C38"/>
  <c r="E37"/>
  <c r="D37"/>
  <c r="C37"/>
  <c r="E35"/>
  <c r="D35"/>
  <c r="C35"/>
  <c r="E34"/>
  <c r="D34"/>
  <c r="C34"/>
  <c r="E21"/>
  <c r="D21"/>
  <c r="C21"/>
  <c r="E20"/>
  <c r="D20"/>
  <c r="C20"/>
  <c r="F13" l="1"/>
  <c r="G13" s="1"/>
  <c r="F40" i="26"/>
  <c r="H40" s="1"/>
  <c r="F34"/>
  <c r="H34" s="1"/>
  <c r="E19" i="28"/>
  <c r="D19"/>
  <c r="C19"/>
  <c r="E14"/>
  <c r="D14"/>
  <c r="C14"/>
  <c r="E12"/>
  <c r="D12"/>
  <c r="C12"/>
  <c r="E10"/>
  <c r="D10"/>
  <c r="C10"/>
  <c r="H13" l="1"/>
  <c r="F14"/>
  <c r="G40" i="26"/>
  <c r="G34"/>
  <c r="F26"/>
  <c r="H26" s="1"/>
  <c r="F25"/>
  <c r="H25" s="1"/>
  <c r="F24"/>
  <c r="H24" s="1"/>
  <c r="F23"/>
  <c r="H23" s="1"/>
  <c r="F22"/>
  <c r="H22" s="1"/>
  <c r="F21"/>
  <c r="H21" s="1"/>
  <c r="F16"/>
  <c r="H16" s="1"/>
  <c r="B14" i="28"/>
  <c r="A14"/>
  <c r="E11"/>
  <c r="D11"/>
  <c r="C11"/>
  <c r="F20" i="26"/>
  <c r="H20" s="1"/>
  <c r="F27"/>
  <c r="G27" s="1"/>
  <c r="A2" i="28"/>
  <c r="G24" i="26" l="1"/>
  <c r="G22"/>
  <c r="G26"/>
  <c r="G16"/>
  <c r="G21"/>
  <c r="G23"/>
  <c r="G25"/>
  <c r="H14" i="28"/>
  <c r="H27" i="26"/>
  <c r="G20"/>
  <c r="E97"/>
  <c r="E23" i="28"/>
  <c r="E48"/>
  <c r="D48"/>
  <c r="E46"/>
  <c r="D46"/>
  <c r="C46"/>
  <c r="E45"/>
  <c r="D45"/>
  <c r="C45"/>
  <c r="E43"/>
  <c r="D43"/>
  <c r="C43"/>
  <c r="E42"/>
  <c r="D42"/>
  <c r="C42"/>
  <c r="E31"/>
  <c r="D31"/>
  <c r="C31"/>
  <c r="E29"/>
  <c r="D29"/>
  <c r="C29"/>
  <c r="E28"/>
  <c r="D28"/>
  <c r="C28"/>
  <c r="E27"/>
  <c r="D27"/>
  <c r="C27"/>
  <c r="E25"/>
  <c r="D25"/>
  <c r="C25"/>
  <c r="E24"/>
  <c r="D24"/>
  <c r="C24"/>
  <c r="F44" i="26"/>
  <c r="G44" s="1"/>
  <c r="D23" i="28"/>
  <c r="C23"/>
  <c r="D18"/>
  <c r="C18"/>
  <c r="F60" i="26"/>
  <c r="H60" s="1"/>
  <c r="F58"/>
  <c r="H58" s="1"/>
  <c r="F56"/>
  <c r="H56" s="1"/>
  <c r="F53"/>
  <c r="H53" s="1"/>
  <c r="F49"/>
  <c r="H49" s="1"/>
  <c r="F47"/>
  <c r="G47" s="1"/>
  <c r="F36"/>
  <c r="G36" s="1"/>
  <c r="F12"/>
  <c r="G12" s="1"/>
  <c r="C97"/>
  <c r="G56" l="1"/>
  <c r="G14" i="28"/>
  <c r="G53" i="26"/>
  <c r="H12"/>
  <c r="H44"/>
  <c r="H36"/>
  <c r="G60"/>
  <c r="H47"/>
  <c r="F29" i="28"/>
  <c r="H29" s="1"/>
  <c r="G58" i="26"/>
  <c r="F25" i="28"/>
  <c r="H25" s="1"/>
  <c r="G49" i="26"/>
  <c r="F31" i="28"/>
  <c r="H31" s="1"/>
  <c r="C50"/>
  <c r="C56" s="1"/>
  <c r="F45"/>
  <c r="F42"/>
  <c r="F37"/>
  <c r="F35"/>
  <c r="F34"/>
  <c r="F27"/>
  <c r="G27" s="1"/>
  <c r="F24"/>
  <c r="G24" s="1"/>
  <c r="F23"/>
  <c r="G23" s="1"/>
  <c r="F21"/>
  <c r="F20"/>
  <c r="G20" s="1"/>
  <c r="F19"/>
  <c r="G19" s="1"/>
  <c r="E18"/>
  <c r="F18" s="1"/>
  <c r="G18" s="1"/>
  <c r="F12"/>
  <c r="F10"/>
  <c r="F48"/>
  <c r="F46"/>
  <c r="F43"/>
  <c r="F38"/>
  <c r="F28"/>
  <c r="G28" s="1"/>
  <c r="F11"/>
  <c r="C53"/>
  <c r="C52"/>
  <c r="D50"/>
  <c r="F33" i="26"/>
  <c r="G33" s="1"/>
  <c r="F95"/>
  <c r="G95" s="1"/>
  <c r="F96"/>
  <c r="G96" s="1"/>
  <c r="F91"/>
  <c r="G91" s="1"/>
  <c r="F88"/>
  <c r="G88" s="1"/>
  <c r="F85"/>
  <c r="G85" s="1"/>
  <c r="F72"/>
  <c r="G72" s="1"/>
  <c r="F73"/>
  <c r="G73" s="1"/>
  <c r="F74"/>
  <c r="G74" s="1"/>
  <c r="F75"/>
  <c r="G75" s="1"/>
  <c r="F77"/>
  <c r="G77" s="1"/>
  <c r="F69"/>
  <c r="G69" s="1"/>
  <c r="F66"/>
  <c r="G66" s="1"/>
  <c r="F52"/>
  <c r="G52" s="1"/>
  <c r="F55"/>
  <c r="G55" s="1"/>
  <c r="F39"/>
  <c r="G39" s="1"/>
  <c r="F18"/>
  <c r="G18" s="1"/>
  <c r="G29" i="28" l="1"/>
  <c r="G25"/>
  <c r="G31"/>
  <c r="H96" i="26"/>
  <c r="F65"/>
  <c r="G65" s="1"/>
  <c r="G45" i="28"/>
  <c r="G42"/>
  <c r="G37"/>
  <c r="E50"/>
  <c r="H33" i="26"/>
  <c r="G48" i="28"/>
  <c r="H48"/>
  <c r="G46"/>
  <c r="H46"/>
  <c r="G43"/>
  <c r="H45"/>
  <c r="H43"/>
  <c r="H42"/>
  <c r="G38"/>
  <c r="H38"/>
  <c r="H37"/>
  <c r="H34"/>
  <c r="G34"/>
  <c r="G35"/>
  <c r="H35"/>
  <c r="H21"/>
  <c r="H24"/>
  <c r="H27"/>
  <c r="H28"/>
  <c r="G21"/>
  <c r="H20"/>
  <c r="H19"/>
  <c r="H23"/>
  <c r="H18"/>
  <c r="F50"/>
  <c r="H50" s="1"/>
  <c r="H12"/>
  <c r="H10"/>
  <c r="G10"/>
  <c r="G12"/>
  <c r="G11"/>
  <c r="H11"/>
  <c r="C54"/>
  <c r="H95" i="26"/>
  <c r="H91"/>
  <c r="H66"/>
  <c r="H88"/>
  <c r="H85"/>
  <c r="H74"/>
  <c r="H75"/>
  <c r="H73"/>
  <c r="H77"/>
  <c r="H72"/>
  <c r="H69"/>
  <c r="H55"/>
  <c r="H52"/>
  <c r="H18"/>
  <c r="H39"/>
  <c r="H65" l="1"/>
  <c r="G50" i="28"/>
  <c r="C100" i="26"/>
  <c r="C99"/>
  <c r="D97"/>
  <c r="F92"/>
  <c r="H92" s="1"/>
  <c r="F89"/>
  <c r="H89" s="1"/>
  <c r="F84"/>
  <c r="H84" s="1"/>
  <c r="F82"/>
  <c r="G82" s="1"/>
  <c r="F81"/>
  <c r="H81" s="1"/>
  <c r="F68"/>
  <c r="G68" s="1"/>
  <c r="F64"/>
  <c r="H64" s="1"/>
  <c r="F46"/>
  <c r="G46" s="1"/>
  <c r="F43"/>
  <c r="H43" s="1"/>
  <c r="F38"/>
  <c r="G38" s="1"/>
  <c r="F31"/>
  <c r="G31" s="1"/>
  <c r="F14"/>
  <c r="G14" s="1"/>
  <c r="F11"/>
  <c r="G11" l="1"/>
  <c r="F97"/>
  <c r="H97" s="1"/>
  <c r="G92"/>
  <c r="G43"/>
  <c r="G64"/>
  <c r="G84"/>
  <c r="G81"/>
  <c r="G89"/>
  <c r="C101"/>
  <c r="H11"/>
  <c r="H14"/>
  <c r="H31"/>
  <c r="H38"/>
  <c r="H46"/>
  <c r="H68"/>
  <c r="H82"/>
  <c r="G97" l="1"/>
</calcChain>
</file>

<file path=xl/sharedStrings.xml><?xml version="1.0" encoding="utf-8"?>
<sst xmlns="http://schemas.openxmlformats.org/spreadsheetml/2006/main" count="240" uniqueCount="88">
  <si>
    <t>JUMLAH</t>
  </si>
  <si>
    <t>MAK</t>
  </si>
  <si>
    <t>JENIS BELANJA</t>
  </si>
  <si>
    <t>PAGU</t>
  </si>
  <si>
    <t>REALISASI</t>
  </si>
  <si>
    <t>SALDO</t>
  </si>
  <si>
    <t>S/D BULAN LALU</t>
  </si>
  <si>
    <t>BULAN INI</t>
  </si>
  <si>
    <t>Jumlah :</t>
  </si>
  <si>
    <t>Ketua Jurusan Kesehatan Lingkungan</t>
  </si>
  <si>
    <t>Purwokerto</t>
  </si>
  <si>
    <t>% SERAPAN</t>
  </si>
  <si>
    <t>Asep Tata Gunawan, SKM, M.Kes</t>
  </si>
  <si>
    <t>NIP: 19651116 198902 1 001</t>
  </si>
  <si>
    <t>bahan praktek</t>
  </si>
  <si>
    <t>525112</t>
  </si>
  <si>
    <t>053</t>
  </si>
  <si>
    <t>5034.501.006.</t>
  </si>
  <si>
    <t>Mahasiswa yang Dididik Pada Jurusan Kesehatan Lingkungan</t>
  </si>
  <si>
    <t>Praktek Kerja Lapangan</t>
  </si>
  <si>
    <t>525119</t>
  </si>
  <si>
    <t>051</t>
  </si>
  <si>
    <t>Pelaksanaan Persiapan</t>
  </si>
  <si>
    <t>525113</t>
  </si>
  <si>
    <t>525115</t>
  </si>
  <si>
    <t>052</t>
  </si>
  <si>
    <t>Pembelajaran Teori dan Praktikum</t>
  </si>
  <si>
    <t>- Honor DTT</t>
  </si>
  <si>
    <t>- Transpot DTT</t>
  </si>
  <si>
    <t>- Biaya Pemenuhan Kemampuan IT</t>
  </si>
  <si>
    <t>054</t>
  </si>
  <si>
    <t>Pelaksanaan Ujian</t>
  </si>
  <si>
    <t>- Honor Koreksi soal DTT</t>
  </si>
  <si>
    <t>D</t>
  </si>
  <si>
    <t>Beban Penyediaan Barang dan Jasa BLU Lainnya</t>
  </si>
  <si>
    <t>525121</t>
  </si>
  <si>
    <t>- Honor pembuatan soal DTT</t>
  </si>
  <si>
    <t>- Penggandaan Soal Ujian</t>
  </si>
  <si>
    <t>DA</t>
  </si>
  <si>
    <t>D-III Kesehatan Lingkungan</t>
  </si>
  <si>
    <t>DB</t>
  </si>
  <si>
    <t>D-IV Kesehatan Lingkungan</t>
  </si>
  <si>
    <t>Belanja Perjalanan</t>
  </si>
  <si>
    <t>Belanja Penyediaan Barang dan Jasa BLU Lainnya</t>
  </si>
  <si>
    <t>- Biaya pemenuhan kompetensi mahasiswa</t>
  </si>
  <si>
    <t>Belanja Barang</t>
  </si>
  <si>
    <t>Jurusan</t>
  </si>
  <si>
    <t>- Cetak buku panduan praktek</t>
  </si>
  <si>
    <t>Belanja Jasa</t>
  </si>
  <si>
    <t>- MMT Kuliah Umum</t>
  </si>
  <si>
    <t>Belanja Barang Persediaan Barang Konsumsi - BLU</t>
  </si>
  <si>
    <t>- Belanja bahan praktek</t>
  </si>
  <si>
    <t>DC</t>
  </si>
  <si>
    <t>D-IV Alih jenjang</t>
  </si>
  <si>
    <t>D-IV Alih Jenjang</t>
  </si>
  <si>
    <t>- Transpot penjajakan lahan praktek</t>
  </si>
  <si>
    <t>- Transpot Bimbingan Praktek</t>
  </si>
  <si>
    <t>- Uang harian Penjajakan Praktek Lahan</t>
  </si>
  <si>
    <t>- Uang harian Bimbingan praktek</t>
  </si>
  <si>
    <t>- Konsumsi rapat koordinasi praktek dan seminar</t>
  </si>
  <si>
    <t>- Biaya lahan Praktek</t>
  </si>
  <si>
    <t>- Penggandaan Soal Try Out UKOM</t>
  </si>
  <si>
    <t>Jurusan Kesehatan lingkungan</t>
  </si>
  <si>
    <t>- Konsumsi Kuliah umum</t>
  </si>
  <si>
    <t>- Narasumber Kuliah Umum</t>
  </si>
  <si>
    <t>LAPORAN KEADAAN KAS DIPA BLU  JURUSAN KESLING PURWOKERTO</t>
  </si>
  <si>
    <t xml:space="preserve">LAPORAN KEADAAN KAS DIPA BLU  JURUSAN KESLING PURWOKERTO </t>
  </si>
  <si>
    <t>- Sewa kursi</t>
  </si>
  <si>
    <t>- Transpot Forum Mahasiswa</t>
  </si>
  <si>
    <t>- Honor Dosen Tamu</t>
  </si>
  <si>
    <t>- Transpot Dosen Tamu</t>
  </si>
  <si>
    <t>- Biaya foto copy keperluan PBM</t>
  </si>
  <si>
    <t>537112</t>
  </si>
  <si>
    <t>Belanja Modal Peralatan dan Mesin</t>
  </si>
  <si>
    <t>525114</t>
  </si>
  <si>
    <t>Belanja Pemeliharaan</t>
  </si>
  <si>
    <t>- Penggantian Acces Point</t>
  </si>
  <si>
    <t>- Meja kelas untuk dosen</t>
  </si>
  <si>
    <t>- Kursi kelas untuk dosen</t>
  </si>
  <si>
    <t>- Audio untuk kelas Laboratorium</t>
  </si>
  <si>
    <t>- Meja dosen untuk ruang Laboratorium</t>
  </si>
  <si>
    <t>- Kursi dosen untuk ruang Laboratorium</t>
  </si>
  <si>
    <t>- Laptop</t>
  </si>
  <si>
    <t>- Cetakan Closet</t>
  </si>
  <si>
    <t>- Belanja Alat Praktek</t>
  </si>
  <si>
    <t>- Narasumber Kuliah Pakar</t>
  </si>
  <si>
    <t>- Biaya Pemenuhan Kompetensi Bahasa Inggris</t>
  </si>
  <si>
    <t>BULAN :  09 September 2020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</si>
</sst>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>
    <font>
      <sz val="10"/>
      <name val="Arial"/>
      <charset val="1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/>
    <xf numFmtId="0" fontId="0" fillId="0" borderId="1" xfId="0" applyBorder="1"/>
    <xf numFmtId="0" fontId="4" fillId="0" borderId="1" xfId="0" applyFont="1" applyBorder="1"/>
    <xf numFmtId="41" fontId="0" fillId="0" borderId="1" xfId="2" applyFont="1" applyBorder="1"/>
    <xf numFmtId="41" fontId="4" fillId="0" borderId="1" xfId="2" applyFont="1" applyBorder="1"/>
    <xf numFmtId="0" fontId="2" fillId="0" borderId="0" xfId="0" applyFont="1"/>
    <xf numFmtId="41" fontId="0" fillId="0" borderId="0" xfId="0" applyNumberFormat="1"/>
    <xf numFmtId="41" fontId="0" fillId="0" borderId="0" xfId="2" applyFont="1"/>
    <xf numFmtId="0" fontId="3" fillId="0" borderId="0" xfId="0" applyFont="1"/>
    <xf numFmtId="0" fontId="4" fillId="0" borderId="1" xfId="0" applyFont="1" applyFill="1" applyBorder="1"/>
    <xf numFmtId="2" fontId="0" fillId="0" borderId="1" xfId="0" applyNumberFormat="1" applyBorder="1"/>
    <xf numFmtId="0" fontId="0" fillId="0" borderId="0" xfId="0" applyBorder="1"/>
    <xf numFmtId="0" fontId="5" fillId="0" borderId="0" xfId="0" applyFont="1"/>
    <xf numFmtId="164" fontId="0" fillId="0" borderId="1" xfId="1" applyNumberFormat="1" applyFont="1" applyBorder="1"/>
    <xf numFmtId="41" fontId="5" fillId="0" borderId="0" xfId="0" applyNumberFormat="1" applyFont="1"/>
    <xf numFmtId="41" fontId="3" fillId="0" borderId="0" xfId="0" applyNumberFormat="1" applyFont="1"/>
    <xf numFmtId="164" fontId="5" fillId="0" borderId="0" xfId="1" applyNumberFormat="1" applyFont="1"/>
    <xf numFmtId="164" fontId="4" fillId="0" borderId="1" xfId="1" quotePrefix="1" applyNumberFormat="1" applyFont="1" applyBorder="1" applyAlignment="1">
      <alignment horizontal="right"/>
    </xf>
    <xf numFmtId="0" fontId="3" fillId="0" borderId="3" xfId="0" quotePrefix="1" applyFont="1" applyFill="1" applyBorder="1" applyAlignment="1">
      <alignment horizontal="right"/>
    </xf>
    <xf numFmtId="0" fontId="3" fillId="0" borderId="4" xfId="0" quotePrefix="1" applyFont="1" applyBorder="1"/>
    <xf numFmtId="0" fontId="4" fillId="0" borderId="1" xfId="0" quotePrefix="1" applyFont="1" applyBorder="1" applyAlignment="1">
      <alignment horizontal="right"/>
    </xf>
    <xf numFmtId="0" fontId="0" fillId="0" borderId="3" xfId="0" quotePrefix="1" applyFill="1" applyBorder="1"/>
    <xf numFmtId="0" fontId="4" fillId="0" borderId="4" xfId="0" applyFont="1" applyBorder="1"/>
    <xf numFmtId="41" fontId="4" fillId="0" borderId="1" xfId="0" applyNumberFormat="1" applyFont="1" applyBorder="1"/>
    <xf numFmtId="2" fontId="4" fillId="0" borderId="1" xfId="0" applyNumberFormat="1" applyFont="1" applyBorder="1"/>
    <xf numFmtId="0" fontId="4" fillId="0" borderId="1" xfId="0" applyFont="1" applyFill="1" applyBorder="1" applyAlignment="1">
      <alignment horizontal="right"/>
    </xf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41" fontId="3" fillId="0" borderId="0" xfId="2" applyFont="1"/>
    <xf numFmtId="0" fontId="1" fillId="0" borderId="1" xfId="0" quotePrefix="1" applyFont="1" applyFill="1" applyBorder="1" applyAlignment="1">
      <alignment horizontal="right"/>
    </xf>
    <xf numFmtId="0" fontId="1" fillId="0" borderId="1" xfId="0" applyFont="1" applyFill="1" applyBorder="1"/>
    <xf numFmtId="0" fontId="1" fillId="0" borderId="1" xfId="0" quotePrefix="1" applyFont="1" applyFill="1" applyBorder="1"/>
    <xf numFmtId="0" fontId="1" fillId="0" borderId="3" xfId="0" quotePrefix="1" applyFont="1" applyFill="1" applyBorder="1" applyAlignment="1">
      <alignment horizontal="right"/>
    </xf>
    <xf numFmtId="0" fontId="1" fillId="0" borderId="4" xfId="0" applyFont="1" applyFill="1" applyBorder="1"/>
    <xf numFmtId="0" fontId="1" fillId="0" borderId="4" xfId="0" quotePrefix="1" applyFont="1" applyFill="1" applyBorder="1"/>
    <xf numFmtId="0" fontId="0" fillId="0" borderId="3" xfId="0" quotePrefix="1" applyFill="1" applyBorder="1" applyAlignment="1">
      <alignment horizontal="right"/>
    </xf>
    <xf numFmtId="0" fontId="4" fillId="0" borderId="3" xfId="0" quotePrefix="1" applyFont="1" applyBorder="1" applyAlignment="1">
      <alignment horizontal="right"/>
    </xf>
    <xf numFmtId="0" fontId="4" fillId="0" borderId="4" xfId="0" applyFont="1" applyFill="1" applyBorder="1"/>
    <xf numFmtId="0" fontId="1" fillId="0" borderId="3" xfId="0" quotePrefix="1" applyFont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41" fontId="0" fillId="2" borderId="1" xfId="2" applyFont="1" applyFill="1" applyBorder="1"/>
    <xf numFmtId="164" fontId="0" fillId="2" borderId="1" xfId="1" applyNumberFormat="1" applyFont="1" applyFill="1" applyBorder="1"/>
    <xf numFmtId="164" fontId="4" fillId="0" borderId="1" xfId="1" applyNumberFormat="1" applyFont="1" applyBorder="1"/>
    <xf numFmtId="41" fontId="4" fillId="2" borderId="1" xfId="2" applyFont="1" applyFill="1" applyBorder="1"/>
    <xf numFmtId="164" fontId="4" fillId="2" borderId="1" xfId="1" applyNumberFormat="1" applyFont="1" applyFill="1" applyBorder="1"/>
    <xf numFmtId="164" fontId="1" fillId="2" borderId="1" xfId="1" applyNumberFormat="1" applyFont="1" applyFill="1" applyBorder="1"/>
    <xf numFmtId="41" fontId="1" fillId="0" borderId="1" xfId="2" applyFont="1" applyBorder="1"/>
    <xf numFmtId="41" fontId="1" fillId="2" borderId="1" xfId="2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1" applyNumberFormat="1" applyFon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Comma" xfId="1" builtinId="3"/>
    <cellStyle name="Comma [0]" xfId="2" builtinId="6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>
      <selection activeCell="E25" sqref="E25"/>
    </sheetView>
  </sheetViews>
  <sheetFormatPr defaultRowHeight="12.75"/>
  <cols>
    <col min="1" max="1" width="12.42578125" customWidth="1"/>
    <col min="2" max="2" width="61.7109375" customWidth="1"/>
    <col min="3" max="3" width="14.42578125" customWidth="1"/>
    <col min="4" max="4" width="15.7109375" customWidth="1"/>
    <col min="5" max="5" width="13.85546875" customWidth="1"/>
    <col min="6" max="6" width="14.28515625" bestFit="1" customWidth="1"/>
    <col min="7" max="7" width="14.140625" customWidth="1"/>
    <col min="8" max="8" width="11.140625" customWidth="1"/>
    <col min="9" max="9" width="12.5703125" bestFit="1" customWidth="1"/>
    <col min="10" max="10" width="13.42578125" bestFit="1" customWidth="1"/>
    <col min="11" max="11" width="12.5703125" bestFit="1" customWidth="1"/>
    <col min="12" max="12" width="12.28515625" bestFit="1" customWidth="1"/>
    <col min="13" max="13" width="11.28515625" bestFit="1" customWidth="1"/>
  </cols>
  <sheetData>
    <row r="1" spans="1:10">
      <c r="A1" s="54" t="s">
        <v>65</v>
      </c>
      <c r="B1" s="54"/>
      <c r="C1" s="54"/>
      <c r="D1" s="54"/>
      <c r="E1" s="54"/>
      <c r="F1" s="54"/>
      <c r="G1" s="54"/>
    </row>
    <row r="2" spans="1:10">
      <c r="A2" s="54" t="s">
        <v>87</v>
      </c>
      <c r="B2" s="54"/>
      <c r="C2" s="54"/>
      <c r="D2" s="54"/>
      <c r="E2" s="54"/>
      <c r="F2" s="54"/>
      <c r="G2" s="54"/>
    </row>
    <row r="4" spans="1:10">
      <c r="A4" s="55" t="s">
        <v>1</v>
      </c>
      <c r="B4" s="57" t="s">
        <v>2</v>
      </c>
      <c r="C4" s="57" t="s">
        <v>3</v>
      </c>
      <c r="D4" s="58" t="s">
        <v>4</v>
      </c>
      <c r="E4" s="58"/>
      <c r="F4" s="57" t="s">
        <v>0</v>
      </c>
      <c r="G4" s="57" t="s">
        <v>5</v>
      </c>
      <c r="H4" s="53" t="s">
        <v>11</v>
      </c>
    </row>
    <row r="5" spans="1:10">
      <c r="A5" s="56"/>
      <c r="B5" s="57"/>
      <c r="C5" s="57"/>
      <c r="D5" s="49" t="s">
        <v>6</v>
      </c>
      <c r="E5" s="49" t="s">
        <v>7</v>
      </c>
      <c r="F5" s="57"/>
      <c r="G5" s="57"/>
      <c r="H5" s="53"/>
      <c r="J5" s="6"/>
    </row>
    <row r="6" spans="1:10">
      <c r="A6" s="18"/>
      <c r="B6" s="19"/>
      <c r="C6" s="13"/>
      <c r="D6" s="3"/>
      <c r="E6" s="3"/>
      <c r="F6" s="3"/>
      <c r="G6" s="3"/>
      <c r="H6" s="10"/>
    </row>
    <row r="7" spans="1:10">
      <c r="A7" s="17" t="s">
        <v>17</v>
      </c>
      <c r="B7" s="2" t="s">
        <v>18</v>
      </c>
      <c r="C7" s="13"/>
      <c r="D7" s="3"/>
      <c r="E7" s="3"/>
      <c r="F7" s="3"/>
      <c r="G7" s="3"/>
      <c r="H7" s="10"/>
    </row>
    <row r="8" spans="1:10">
      <c r="A8" s="20" t="s">
        <v>21</v>
      </c>
      <c r="B8" s="9" t="s">
        <v>22</v>
      </c>
      <c r="C8" s="13"/>
      <c r="D8" s="3"/>
      <c r="E8" s="3"/>
      <c r="F8" s="3"/>
      <c r="G8" s="3"/>
      <c r="H8" s="10"/>
    </row>
    <row r="9" spans="1:10">
      <c r="A9" s="25" t="s">
        <v>33</v>
      </c>
      <c r="B9" s="9" t="s">
        <v>46</v>
      </c>
      <c r="C9" s="13"/>
      <c r="D9" s="3"/>
      <c r="E9" s="3"/>
      <c r="F9" s="3"/>
      <c r="G9" s="3"/>
      <c r="H9" s="10"/>
    </row>
    <row r="10" spans="1:10">
      <c r="A10" s="30" t="s">
        <v>15</v>
      </c>
      <c r="B10" s="31" t="s">
        <v>45</v>
      </c>
      <c r="C10" s="43"/>
      <c r="D10" s="4"/>
      <c r="E10" s="4"/>
      <c r="F10" s="4"/>
      <c r="G10" s="4"/>
      <c r="H10" s="24"/>
    </row>
    <row r="11" spans="1:10">
      <c r="A11" s="36"/>
      <c r="B11" s="35" t="s">
        <v>47</v>
      </c>
      <c r="C11" s="41">
        <v>7868000</v>
      </c>
      <c r="D11" s="3">
        <v>4500000</v>
      </c>
      <c r="E11" s="3">
        <v>0</v>
      </c>
      <c r="F11" s="3">
        <f t="shared" ref="F11" si="0">D11+E11</f>
        <v>4500000</v>
      </c>
      <c r="G11" s="3">
        <f t="shared" ref="G11" si="1">C11-F11</f>
        <v>3368000</v>
      </c>
      <c r="H11" s="10">
        <f t="shared" ref="H11" si="2">F11/C11*100</f>
        <v>57.193695983731573</v>
      </c>
    </row>
    <row r="12" spans="1:10">
      <c r="A12" s="21"/>
      <c r="B12" s="35" t="s">
        <v>49</v>
      </c>
      <c r="C12" s="41">
        <v>500000</v>
      </c>
      <c r="D12" s="3">
        <v>500000</v>
      </c>
      <c r="E12" s="3">
        <v>0</v>
      </c>
      <c r="F12" s="3">
        <f t="shared" ref="F12" si="3">D12+E12</f>
        <v>500000</v>
      </c>
      <c r="G12" s="3">
        <f t="shared" ref="G12" si="4">C12-F12</f>
        <v>0</v>
      </c>
      <c r="H12" s="10">
        <f t="shared" ref="H12" si="5">F12/C12*100</f>
        <v>100</v>
      </c>
    </row>
    <row r="13" spans="1:10">
      <c r="A13" s="30" t="s">
        <v>23</v>
      </c>
      <c r="B13" s="31" t="s">
        <v>48</v>
      </c>
      <c r="C13" s="44"/>
      <c r="D13" s="3"/>
      <c r="E13" s="3"/>
      <c r="F13" s="3"/>
      <c r="G13" s="3"/>
      <c r="H13" s="10"/>
    </row>
    <row r="14" spans="1:10">
      <c r="A14" s="21"/>
      <c r="B14" s="35" t="s">
        <v>67</v>
      </c>
      <c r="C14" s="41">
        <v>955000</v>
      </c>
      <c r="D14" s="3">
        <v>955000</v>
      </c>
      <c r="E14" s="3">
        <v>0</v>
      </c>
      <c r="F14" s="3">
        <f t="shared" ref="F14:F16" si="6">D14+E14</f>
        <v>955000</v>
      </c>
      <c r="G14" s="3">
        <f t="shared" ref="G14:G16" si="7">C14-F14</f>
        <v>0</v>
      </c>
      <c r="H14" s="10">
        <f t="shared" ref="H14:H16" si="8">F14/C14*100</f>
        <v>100</v>
      </c>
    </row>
    <row r="15" spans="1:10">
      <c r="A15" s="33" t="s">
        <v>74</v>
      </c>
      <c r="B15" s="34" t="s">
        <v>75</v>
      </c>
      <c r="C15" s="44"/>
      <c r="D15" s="3"/>
      <c r="E15" s="3"/>
      <c r="F15" s="3"/>
      <c r="G15" s="3"/>
      <c r="H15" s="10"/>
    </row>
    <row r="16" spans="1:10">
      <c r="A16" s="21"/>
      <c r="B16" s="35" t="s">
        <v>76</v>
      </c>
      <c r="C16" s="41">
        <v>15000000</v>
      </c>
      <c r="D16" s="3">
        <v>0</v>
      </c>
      <c r="E16" s="3">
        <v>15000000</v>
      </c>
      <c r="F16" s="3">
        <f t="shared" si="6"/>
        <v>15000000</v>
      </c>
      <c r="G16" s="3">
        <f t="shared" si="7"/>
        <v>0</v>
      </c>
      <c r="H16" s="10">
        <f t="shared" si="8"/>
        <v>100</v>
      </c>
    </row>
    <row r="17" spans="1:10">
      <c r="A17" s="36" t="s">
        <v>35</v>
      </c>
      <c r="B17" s="34" t="s">
        <v>50</v>
      </c>
      <c r="C17" s="41"/>
      <c r="D17" s="3"/>
      <c r="E17" s="3"/>
      <c r="F17" s="3"/>
      <c r="G17" s="3"/>
      <c r="H17" s="10"/>
    </row>
    <row r="18" spans="1:10">
      <c r="A18" s="21"/>
      <c r="B18" s="35" t="s">
        <v>51</v>
      </c>
      <c r="C18" s="41">
        <v>400000000</v>
      </c>
      <c r="D18" s="3">
        <v>225000000</v>
      </c>
      <c r="E18" s="3">
        <v>0</v>
      </c>
      <c r="F18" s="3">
        <f t="shared" ref="F18" si="9">D18+E18</f>
        <v>225000000</v>
      </c>
      <c r="G18" s="3">
        <f t="shared" ref="G18" si="10">C18-F18</f>
        <v>175000000</v>
      </c>
      <c r="H18" s="10">
        <f t="shared" ref="H18" si="11">F18/C18*100</f>
        <v>56.25</v>
      </c>
    </row>
    <row r="19" spans="1:10">
      <c r="A19" s="36" t="s">
        <v>72</v>
      </c>
      <c r="B19" s="34" t="s">
        <v>73</v>
      </c>
      <c r="C19" s="41"/>
      <c r="D19" s="3"/>
      <c r="E19" s="3"/>
      <c r="F19" s="3"/>
      <c r="G19" s="3"/>
      <c r="H19" s="10"/>
    </row>
    <row r="20" spans="1:10">
      <c r="A20" s="21"/>
      <c r="B20" s="35" t="s">
        <v>77</v>
      </c>
      <c r="C20" s="41">
        <v>49800000</v>
      </c>
      <c r="D20" s="3">
        <v>24900000</v>
      </c>
      <c r="E20" s="3">
        <v>24900000</v>
      </c>
      <c r="F20" s="3">
        <f t="shared" ref="F20:F27" si="12">D20+E20</f>
        <v>49800000</v>
      </c>
      <c r="G20" s="3">
        <f t="shared" ref="G20:G27" si="13">C20-F20</f>
        <v>0</v>
      </c>
      <c r="H20" s="10">
        <f t="shared" ref="H20:H27" si="14">F20/C20*100</f>
        <v>100</v>
      </c>
    </row>
    <row r="21" spans="1:10">
      <c r="A21" s="21"/>
      <c r="B21" s="35" t="s">
        <v>78</v>
      </c>
      <c r="C21" s="41">
        <v>19968000</v>
      </c>
      <c r="D21" s="3">
        <v>9984000</v>
      </c>
      <c r="E21" s="3">
        <v>9984000</v>
      </c>
      <c r="F21" s="3">
        <f t="shared" ref="F21:F26" si="15">D21+E21</f>
        <v>19968000</v>
      </c>
      <c r="G21" s="3">
        <f t="shared" ref="G21:G26" si="16">C21-F21</f>
        <v>0</v>
      </c>
      <c r="H21" s="10">
        <f t="shared" ref="H21:H26" si="17">F21/C21*100</f>
        <v>100</v>
      </c>
    </row>
    <row r="22" spans="1:10">
      <c r="A22" s="21"/>
      <c r="B22" s="35" t="s">
        <v>79</v>
      </c>
      <c r="C22" s="41">
        <v>41536000</v>
      </c>
      <c r="D22" s="3">
        <v>0</v>
      </c>
      <c r="E22" s="3">
        <v>41524000</v>
      </c>
      <c r="F22" s="3">
        <f t="shared" si="15"/>
        <v>41524000</v>
      </c>
      <c r="G22" s="3">
        <f t="shared" si="16"/>
        <v>12000</v>
      </c>
      <c r="H22" s="10">
        <f t="shared" si="17"/>
        <v>99.971109399075502</v>
      </c>
      <c r="J22" s="6"/>
    </row>
    <row r="23" spans="1:10">
      <c r="A23" s="21"/>
      <c r="B23" s="35" t="s">
        <v>80</v>
      </c>
      <c r="C23" s="41">
        <v>19800000</v>
      </c>
      <c r="D23" s="3">
        <v>0</v>
      </c>
      <c r="E23" s="3">
        <v>0</v>
      </c>
      <c r="F23" s="3">
        <f t="shared" si="15"/>
        <v>0</v>
      </c>
      <c r="G23" s="3">
        <f t="shared" si="16"/>
        <v>19800000</v>
      </c>
      <c r="H23" s="10">
        <f t="shared" si="17"/>
        <v>0</v>
      </c>
    </row>
    <row r="24" spans="1:10">
      <c r="A24" s="21"/>
      <c r="B24" s="35" t="s">
        <v>81</v>
      </c>
      <c r="C24" s="41">
        <v>9984000</v>
      </c>
      <c r="D24" s="3">
        <v>0</v>
      </c>
      <c r="E24" s="3">
        <v>9984000</v>
      </c>
      <c r="F24" s="3">
        <f t="shared" si="15"/>
        <v>9984000</v>
      </c>
      <c r="G24" s="3">
        <f t="shared" si="16"/>
        <v>0</v>
      </c>
      <c r="H24" s="10">
        <f t="shared" si="17"/>
        <v>100</v>
      </c>
    </row>
    <row r="25" spans="1:10">
      <c r="A25" s="21"/>
      <c r="B25" s="35" t="s">
        <v>82</v>
      </c>
      <c r="C25" s="41">
        <v>10000000</v>
      </c>
      <c r="D25" s="3">
        <v>0</v>
      </c>
      <c r="E25" s="3">
        <v>10000000</v>
      </c>
      <c r="F25" s="3">
        <f t="shared" si="15"/>
        <v>10000000</v>
      </c>
      <c r="G25" s="3">
        <f t="shared" si="16"/>
        <v>0</v>
      </c>
      <c r="H25" s="10">
        <f t="shared" si="17"/>
        <v>100</v>
      </c>
    </row>
    <row r="26" spans="1:10">
      <c r="A26" s="21"/>
      <c r="B26" s="35" t="s">
        <v>83</v>
      </c>
      <c r="C26" s="41">
        <v>2040000</v>
      </c>
      <c r="D26" s="3">
        <v>0</v>
      </c>
      <c r="E26" s="3">
        <v>2040000</v>
      </c>
      <c r="F26" s="3">
        <f t="shared" si="15"/>
        <v>2040000</v>
      </c>
      <c r="G26" s="3">
        <f t="shared" si="16"/>
        <v>0</v>
      </c>
      <c r="H26" s="10">
        <f t="shared" si="17"/>
        <v>100</v>
      </c>
    </row>
    <row r="27" spans="1:10">
      <c r="A27" s="21"/>
      <c r="B27" s="35" t="s">
        <v>84</v>
      </c>
      <c r="C27" s="41">
        <f>207505000+161483000</f>
        <v>368988000</v>
      </c>
      <c r="D27" s="3">
        <v>208177500</v>
      </c>
      <c r="E27" s="47">
        <f>31030000+44450000</f>
        <v>75480000</v>
      </c>
      <c r="F27" s="3">
        <f t="shared" si="12"/>
        <v>283657500</v>
      </c>
      <c r="G27" s="3">
        <f t="shared" si="13"/>
        <v>85330500</v>
      </c>
      <c r="H27" s="10">
        <f t="shared" si="14"/>
        <v>76.874451201665096</v>
      </c>
    </row>
    <row r="28" spans="1:10">
      <c r="A28" s="20" t="s">
        <v>25</v>
      </c>
      <c r="B28" s="9" t="s">
        <v>26</v>
      </c>
      <c r="C28" s="41"/>
      <c r="D28" s="3"/>
      <c r="E28" s="3"/>
      <c r="F28" s="3"/>
      <c r="G28" s="3"/>
      <c r="H28" s="10"/>
    </row>
    <row r="29" spans="1:10">
      <c r="A29" s="25" t="s">
        <v>33</v>
      </c>
      <c r="B29" s="9" t="s">
        <v>62</v>
      </c>
      <c r="C29" s="41"/>
      <c r="D29" s="3"/>
      <c r="E29" s="3"/>
      <c r="F29" s="3"/>
      <c r="G29" s="3"/>
      <c r="H29" s="10"/>
    </row>
    <row r="30" spans="1:10">
      <c r="A30" s="39" t="s">
        <v>15</v>
      </c>
      <c r="B30" s="34" t="s">
        <v>45</v>
      </c>
      <c r="C30" s="44"/>
      <c r="D30" s="4"/>
      <c r="E30" s="4"/>
      <c r="F30" s="4"/>
      <c r="G30" s="4"/>
      <c r="H30" s="24"/>
    </row>
    <row r="31" spans="1:10">
      <c r="A31" s="37"/>
      <c r="B31" s="35" t="s">
        <v>63</v>
      </c>
      <c r="C31" s="41">
        <v>17850000</v>
      </c>
      <c r="D31" s="3">
        <v>17850000</v>
      </c>
      <c r="E31" s="3">
        <v>0</v>
      </c>
      <c r="F31" s="3">
        <f t="shared" ref="F31" si="18">D31+E31</f>
        <v>17850000</v>
      </c>
      <c r="G31" s="3">
        <f t="shared" ref="G31" si="19">C31-F31</f>
        <v>0</v>
      </c>
      <c r="H31" s="10">
        <f t="shared" ref="H31" si="20">F31/C31*100</f>
        <v>100</v>
      </c>
    </row>
    <row r="32" spans="1:10">
      <c r="A32" s="30" t="s">
        <v>23</v>
      </c>
      <c r="B32" s="31" t="s">
        <v>48</v>
      </c>
      <c r="C32" s="41"/>
      <c r="D32" s="3"/>
      <c r="E32" s="3"/>
      <c r="F32" s="3"/>
      <c r="G32" s="3"/>
      <c r="H32" s="10"/>
    </row>
    <row r="33" spans="1:10">
      <c r="A33" s="21"/>
      <c r="B33" s="32" t="s">
        <v>64</v>
      </c>
      <c r="C33" s="41">
        <v>7200000</v>
      </c>
      <c r="D33" s="3">
        <v>4200000</v>
      </c>
      <c r="E33" s="3">
        <v>0</v>
      </c>
      <c r="F33" s="3">
        <f t="shared" ref="F33" si="21">D33+E33</f>
        <v>4200000</v>
      </c>
      <c r="G33" s="3">
        <f t="shared" ref="G33" si="22">C33-F33</f>
        <v>3000000</v>
      </c>
      <c r="H33" s="10">
        <f t="shared" ref="H33" si="23">F33/C33*100</f>
        <v>58.333333333333336</v>
      </c>
    </row>
    <row r="34" spans="1:10">
      <c r="A34" s="21"/>
      <c r="B34" s="32" t="s">
        <v>85</v>
      </c>
      <c r="C34" s="41">
        <v>1800000</v>
      </c>
      <c r="D34" s="3">
        <v>0</v>
      </c>
      <c r="E34" s="3">
        <v>0</v>
      </c>
      <c r="F34" s="3">
        <f t="shared" ref="F34" si="24">D34+E34</f>
        <v>0</v>
      </c>
      <c r="G34" s="3">
        <f t="shared" ref="G34" si="25">C34-F34</f>
        <v>1800000</v>
      </c>
      <c r="H34" s="10">
        <f t="shared" ref="H34" si="26">F34/C34*100</f>
        <v>0</v>
      </c>
    </row>
    <row r="35" spans="1:10">
      <c r="A35" s="39" t="s">
        <v>24</v>
      </c>
      <c r="B35" s="34" t="s">
        <v>42</v>
      </c>
      <c r="C35" s="44"/>
      <c r="D35" s="4"/>
      <c r="E35" s="4"/>
      <c r="F35" s="4"/>
      <c r="G35" s="4"/>
      <c r="H35" s="24"/>
    </row>
    <row r="36" spans="1:10">
      <c r="A36" s="37"/>
      <c r="B36" s="35" t="s">
        <v>68</v>
      </c>
      <c r="C36" s="41">
        <v>600000</v>
      </c>
      <c r="D36" s="3">
        <v>600000</v>
      </c>
      <c r="E36" s="3">
        <v>0</v>
      </c>
      <c r="F36" s="3">
        <f t="shared" ref="F36" si="27">D36+E36</f>
        <v>600000</v>
      </c>
      <c r="G36" s="3">
        <f t="shared" ref="G36" si="28">C36-F36</f>
        <v>0</v>
      </c>
      <c r="H36" s="10">
        <f t="shared" ref="H36" si="29">F36/C36*100</f>
        <v>100</v>
      </c>
    </row>
    <row r="37" spans="1:10">
      <c r="A37" s="39" t="s">
        <v>20</v>
      </c>
      <c r="B37" s="34" t="s">
        <v>43</v>
      </c>
      <c r="C37" s="44"/>
      <c r="D37" s="4"/>
      <c r="E37" s="4"/>
      <c r="F37" s="4"/>
      <c r="G37" s="4"/>
      <c r="H37" s="24"/>
    </row>
    <row r="38" spans="1:10">
      <c r="A38" s="39"/>
      <c r="B38" s="35" t="s">
        <v>44</v>
      </c>
      <c r="C38" s="41">
        <v>259500000</v>
      </c>
      <c r="D38" s="3">
        <v>0</v>
      </c>
      <c r="E38" s="3"/>
      <c r="F38" s="3">
        <f t="shared" ref="F38" si="30">D38+E38</f>
        <v>0</v>
      </c>
      <c r="G38" s="3">
        <f t="shared" ref="G38" si="31">C38-F38</f>
        <v>259500000</v>
      </c>
      <c r="H38" s="10">
        <f t="shared" ref="H38" si="32">F38/C38*100</f>
        <v>0</v>
      </c>
    </row>
    <row r="39" spans="1:10">
      <c r="A39" s="39"/>
      <c r="B39" s="35" t="s">
        <v>29</v>
      </c>
      <c r="C39" s="41">
        <v>97200000</v>
      </c>
      <c r="D39" s="3">
        <v>0</v>
      </c>
      <c r="E39" s="3"/>
      <c r="F39" s="3">
        <f t="shared" ref="F39" si="33">D39+E39</f>
        <v>0</v>
      </c>
      <c r="G39" s="3">
        <f t="shared" ref="G39" si="34">C39-F39</f>
        <v>97200000</v>
      </c>
      <c r="H39" s="10">
        <f t="shared" ref="H39" si="35">F39/C39*100</f>
        <v>0</v>
      </c>
    </row>
    <row r="40" spans="1:10">
      <c r="A40" s="39"/>
      <c r="B40" s="35" t="s">
        <v>86</v>
      </c>
      <c r="C40" s="41">
        <v>104400000</v>
      </c>
      <c r="D40" s="3">
        <v>0</v>
      </c>
      <c r="E40" s="3">
        <v>0</v>
      </c>
      <c r="F40" s="3">
        <f t="shared" ref="F40" si="36">D40+E40</f>
        <v>0</v>
      </c>
      <c r="G40" s="3">
        <f t="shared" ref="G40" si="37">C40-F40</f>
        <v>104400000</v>
      </c>
      <c r="H40" s="10">
        <f t="shared" ref="H40" si="38">F40/C40*100</f>
        <v>0</v>
      </c>
    </row>
    <row r="41" spans="1:10">
      <c r="A41" s="40" t="s">
        <v>38</v>
      </c>
      <c r="B41" s="38" t="s">
        <v>39</v>
      </c>
      <c r="C41" s="41"/>
      <c r="D41" s="3"/>
      <c r="E41" s="3"/>
      <c r="F41" s="3"/>
      <c r="G41" s="3"/>
      <c r="H41" s="10"/>
    </row>
    <row r="42" spans="1:10">
      <c r="A42" s="30" t="s">
        <v>23</v>
      </c>
      <c r="B42" s="31" t="s">
        <v>48</v>
      </c>
      <c r="C42" s="44"/>
      <c r="D42" s="4"/>
      <c r="E42" s="4"/>
      <c r="F42" s="4"/>
      <c r="G42" s="4"/>
      <c r="H42" s="24"/>
    </row>
    <row r="43" spans="1:10">
      <c r="A43" s="39"/>
      <c r="B43" s="35" t="s">
        <v>27</v>
      </c>
      <c r="C43" s="41">
        <v>16800000</v>
      </c>
      <c r="D43" s="3">
        <v>3900000</v>
      </c>
      <c r="E43" s="41">
        <v>3300000</v>
      </c>
      <c r="F43" s="3">
        <f t="shared" ref="F43:F44" si="39">D43+E43</f>
        <v>7200000</v>
      </c>
      <c r="G43" s="3">
        <f t="shared" ref="G43" si="40">C43-F43</f>
        <v>9600000</v>
      </c>
      <c r="H43" s="10">
        <f t="shared" ref="H43" si="41">F43/C43*100</f>
        <v>42.857142857142854</v>
      </c>
      <c r="J43" s="6"/>
    </row>
    <row r="44" spans="1:10">
      <c r="A44" s="39"/>
      <c r="B44" s="35" t="s">
        <v>69</v>
      </c>
      <c r="C44" s="41">
        <v>3600000</v>
      </c>
      <c r="D44" s="3">
        <v>2400000</v>
      </c>
      <c r="E44" s="41">
        <v>0</v>
      </c>
      <c r="F44" s="3">
        <f t="shared" si="39"/>
        <v>2400000</v>
      </c>
      <c r="G44" s="3">
        <f t="shared" ref="G44" si="42">C44-F44</f>
        <v>1200000</v>
      </c>
      <c r="H44" s="10">
        <f t="shared" ref="H44" si="43">F44/C44*100</f>
        <v>66.666666666666657</v>
      </c>
      <c r="J44" s="6"/>
    </row>
    <row r="45" spans="1:10">
      <c r="A45" s="33" t="s">
        <v>24</v>
      </c>
      <c r="B45" s="34" t="s">
        <v>42</v>
      </c>
      <c r="C45" s="44"/>
      <c r="D45" s="4"/>
      <c r="E45" s="44"/>
      <c r="F45" s="4"/>
      <c r="G45" s="4"/>
      <c r="H45" s="24"/>
    </row>
    <row r="46" spans="1:10">
      <c r="A46" s="39"/>
      <c r="B46" s="35" t="s">
        <v>28</v>
      </c>
      <c r="C46" s="41">
        <v>800000</v>
      </c>
      <c r="D46" s="3">
        <v>800000</v>
      </c>
      <c r="E46" s="41">
        <v>0</v>
      </c>
      <c r="F46" s="3">
        <f t="shared" ref="F46:F49" si="44">D46+E46</f>
        <v>800000</v>
      </c>
      <c r="G46" s="3">
        <f t="shared" ref="G46" si="45">C46-F46</f>
        <v>0</v>
      </c>
      <c r="H46" s="10">
        <f t="shared" ref="H46" si="46">F46/C46*100</f>
        <v>100</v>
      </c>
    </row>
    <row r="47" spans="1:10">
      <c r="A47" s="39"/>
      <c r="B47" s="35" t="s">
        <v>70</v>
      </c>
      <c r="C47" s="41">
        <v>300000</v>
      </c>
      <c r="D47" s="3">
        <v>200000</v>
      </c>
      <c r="E47" s="41">
        <v>0</v>
      </c>
      <c r="F47" s="3">
        <f t="shared" si="44"/>
        <v>200000</v>
      </c>
      <c r="G47" s="3">
        <f t="shared" ref="G47" si="47">C47-F47</f>
        <v>100000</v>
      </c>
      <c r="H47" s="10">
        <f t="shared" ref="H47" si="48">F47/C47*100</f>
        <v>66.666666666666657</v>
      </c>
    </row>
    <row r="48" spans="1:10">
      <c r="A48" s="39" t="s">
        <v>20</v>
      </c>
      <c r="B48" s="34" t="s">
        <v>43</v>
      </c>
      <c r="C48" s="41"/>
      <c r="D48" s="3"/>
      <c r="E48" s="41"/>
      <c r="F48" s="3"/>
      <c r="G48" s="3"/>
      <c r="H48" s="10"/>
    </row>
    <row r="49" spans="1:8">
      <c r="A49" s="39"/>
      <c r="B49" s="35" t="s">
        <v>71</v>
      </c>
      <c r="C49" s="41">
        <v>28350000</v>
      </c>
      <c r="D49" s="3">
        <v>17850000</v>
      </c>
      <c r="E49" s="41">
        <v>0</v>
      </c>
      <c r="F49" s="3">
        <f t="shared" si="44"/>
        <v>17850000</v>
      </c>
      <c r="G49" s="3">
        <f t="shared" ref="G49" si="49">C49-F49</f>
        <v>10500000</v>
      </c>
      <c r="H49" s="10">
        <f t="shared" ref="H49" si="50">F49/C49*100</f>
        <v>62.962962962962962</v>
      </c>
    </row>
    <row r="50" spans="1:8">
      <c r="A50" s="40" t="s">
        <v>40</v>
      </c>
      <c r="B50" s="38" t="s">
        <v>41</v>
      </c>
      <c r="C50" s="41"/>
      <c r="D50" s="3"/>
      <c r="E50" s="41"/>
      <c r="F50" s="3"/>
      <c r="G50" s="3"/>
      <c r="H50" s="10"/>
    </row>
    <row r="51" spans="1:8">
      <c r="A51" s="30" t="s">
        <v>23</v>
      </c>
      <c r="B51" s="31" t="s">
        <v>48</v>
      </c>
      <c r="C51" s="41"/>
      <c r="D51" s="3"/>
      <c r="E51" s="41"/>
      <c r="F51" s="3"/>
      <c r="G51" s="3"/>
      <c r="H51" s="10"/>
    </row>
    <row r="52" spans="1:8">
      <c r="A52" s="39"/>
      <c r="B52" s="35" t="s">
        <v>27</v>
      </c>
      <c r="C52" s="41">
        <v>12600000</v>
      </c>
      <c r="D52" s="3">
        <v>3150000</v>
      </c>
      <c r="E52" s="41">
        <v>5250000</v>
      </c>
      <c r="F52" s="3">
        <f t="shared" ref="F52:F58" si="51">D52+E52</f>
        <v>8400000</v>
      </c>
      <c r="G52" s="3">
        <f t="shared" ref="G52:G55" si="52">C52-F52</f>
        <v>4200000</v>
      </c>
      <c r="H52" s="10">
        <f t="shared" ref="H52:H55" si="53">F52/C52*100</f>
        <v>66.666666666666657</v>
      </c>
    </row>
    <row r="53" spans="1:8">
      <c r="A53" s="39"/>
      <c r="B53" s="35" t="s">
        <v>69</v>
      </c>
      <c r="C53" s="41">
        <v>600000</v>
      </c>
      <c r="D53" s="3">
        <v>0</v>
      </c>
      <c r="E53" s="41">
        <v>800000</v>
      </c>
      <c r="F53" s="3">
        <f t="shared" si="51"/>
        <v>800000</v>
      </c>
      <c r="G53" s="3">
        <f t="shared" ref="G53" si="54">C53-F53</f>
        <v>-200000</v>
      </c>
      <c r="H53" s="10">
        <f t="shared" ref="H53" si="55">F53/C53*100</f>
        <v>133.33333333333331</v>
      </c>
    </row>
    <row r="54" spans="1:8">
      <c r="A54" s="33" t="s">
        <v>24</v>
      </c>
      <c r="B54" s="34" t="s">
        <v>42</v>
      </c>
      <c r="C54" s="41"/>
      <c r="D54" s="3"/>
      <c r="E54" s="41"/>
      <c r="F54" s="3"/>
      <c r="G54" s="3"/>
      <c r="H54" s="10"/>
    </row>
    <row r="55" spans="1:8">
      <c r="A55" s="39"/>
      <c r="B55" s="35" t="s">
        <v>28</v>
      </c>
      <c r="C55" s="41">
        <v>900000</v>
      </c>
      <c r="D55" s="3">
        <v>900000</v>
      </c>
      <c r="E55" s="41">
        <v>0</v>
      </c>
      <c r="F55" s="3">
        <f t="shared" si="51"/>
        <v>900000</v>
      </c>
      <c r="G55" s="3">
        <f t="shared" si="52"/>
        <v>0</v>
      </c>
      <c r="H55" s="10">
        <f t="shared" si="53"/>
        <v>100</v>
      </c>
    </row>
    <row r="56" spans="1:8">
      <c r="A56" s="39"/>
      <c r="B56" s="35" t="s">
        <v>70</v>
      </c>
      <c r="C56" s="41">
        <v>150000</v>
      </c>
      <c r="D56" s="3">
        <v>0</v>
      </c>
      <c r="E56" s="41">
        <v>0</v>
      </c>
      <c r="F56" s="3">
        <f t="shared" si="51"/>
        <v>0</v>
      </c>
      <c r="G56" s="3">
        <f t="shared" ref="G56" si="56">C56-F56</f>
        <v>150000</v>
      </c>
      <c r="H56" s="10">
        <f t="shared" ref="H56" si="57">F56/C56*100</f>
        <v>0</v>
      </c>
    </row>
    <row r="57" spans="1:8">
      <c r="A57" s="39" t="s">
        <v>20</v>
      </c>
      <c r="B57" s="34" t="s">
        <v>43</v>
      </c>
      <c r="C57" s="41"/>
      <c r="D57" s="3"/>
      <c r="E57" s="41"/>
      <c r="F57" s="3"/>
      <c r="G57" s="3"/>
      <c r="H57" s="10"/>
    </row>
    <row r="58" spans="1:8">
      <c r="A58" s="39"/>
      <c r="B58" s="35" t="s">
        <v>71</v>
      </c>
      <c r="C58" s="41">
        <v>20880000</v>
      </c>
      <c r="D58" s="3">
        <v>13450000</v>
      </c>
      <c r="E58" s="41">
        <v>0</v>
      </c>
      <c r="F58" s="3">
        <f t="shared" si="51"/>
        <v>13450000</v>
      </c>
      <c r="G58" s="3">
        <f t="shared" ref="G58" si="58">C58-F58</f>
        <v>7430000</v>
      </c>
      <c r="H58" s="10">
        <f t="shared" ref="H58" si="59">F58/C58*100</f>
        <v>64.415708812260547</v>
      </c>
    </row>
    <row r="59" spans="1:8">
      <c r="A59" s="39" t="s">
        <v>20</v>
      </c>
      <c r="B59" s="34" t="s">
        <v>43</v>
      </c>
      <c r="C59" s="41"/>
      <c r="D59" s="3"/>
      <c r="E59" s="41"/>
      <c r="F59" s="3"/>
      <c r="G59" s="3"/>
      <c r="H59" s="10"/>
    </row>
    <row r="60" spans="1:8">
      <c r="A60" s="39"/>
      <c r="B60" s="35" t="s">
        <v>71</v>
      </c>
      <c r="C60" s="41">
        <v>330000</v>
      </c>
      <c r="D60" s="3">
        <v>330000</v>
      </c>
      <c r="E60" s="41">
        <v>0</v>
      </c>
      <c r="F60" s="3">
        <f t="shared" ref="F60" si="60">D60+E60</f>
        <v>330000</v>
      </c>
      <c r="G60" s="3">
        <f t="shared" ref="G60" si="61">C60-F60</f>
        <v>0</v>
      </c>
      <c r="H60" s="10">
        <f t="shared" ref="H60" si="62">F60/C60*100</f>
        <v>100</v>
      </c>
    </row>
    <row r="61" spans="1:8">
      <c r="A61" s="20" t="s">
        <v>16</v>
      </c>
      <c r="B61" s="9" t="s">
        <v>19</v>
      </c>
      <c r="C61" s="41"/>
      <c r="D61" s="3"/>
      <c r="E61" s="41"/>
      <c r="F61" s="3"/>
      <c r="G61" s="3"/>
      <c r="H61" s="10"/>
    </row>
    <row r="62" spans="1:8">
      <c r="A62" s="40" t="s">
        <v>38</v>
      </c>
      <c r="B62" s="38" t="s">
        <v>39</v>
      </c>
      <c r="C62" s="41"/>
      <c r="D62" s="3"/>
      <c r="E62" s="41"/>
      <c r="F62" s="3"/>
      <c r="G62" s="3"/>
      <c r="H62" s="10"/>
    </row>
    <row r="63" spans="1:8">
      <c r="A63" s="33" t="s">
        <v>24</v>
      </c>
      <c r="B63" s="34" t="s">
        <v>42</v>
      </c>
      <c r="C63" s="44"/>
      <c r="D63" s="4"/>
      <c r="E63" s="44"/>
      <c r="F63" s="4"/>
      <c r="G63" s="4"/>
      <c r="H63" s="24"/>
    </row>
    <row r="64" spans="1:8">
      <c r="A64" s="40"/>
      <c r="B64" s="35" t="s">
        <v>55</v>
      </c>
      <c r="C64" s="41">
        <v>1500000</v>
      </c>
      <c r="D64" s="3">
        <v>1050000</v>
      </c>
      <c r="E64" s="41">
        <v>0</v>
      </c>
      <c r="F64" s="3">
        <f t="shared" ref="F64:F68" si="63">D64+E64</f>
        <v>1050000</v>
      </c>
      <c r="G64" s="3">
        <f t="shared" ref="G64:G68" si="64">C64-F64</f>
        <v>450000</v>
      </c>
      <c r="H64" s="10">
        <f t="shared" ref="H64:H68" si="65">F64/C64*100</f>
        <v>70</v>
      </c>
    </row>
    <row r="65" spans="1:10">
      <c r="A65" s="40"/>
      <c r="B65" s="35" t="s">
        <v>56</v>
      </c>
      <c r="C65" s="41">
        <v>4500000</v>
      </c>
      <c r="D65" s="3">
        <v>4450000</v>
      </c>
      <c r="E65" s="41">
        <v>0</v>
      </c>
      <c r="F65" s="3">
        <f t="shared" ref="F65:F66" si="66">D65+E65</f>
        <v>4450000</v>
      </c>
      <c r="G65" s="3">
        <f t="shared" ref="G65:G66" si="67">C65-F65</f>
        <v>50000</v>
      </c>
      <c r="H65" s="10">
        <f t="shared" ref="H65:H66" si="68">F65/C65*100</f>
        <v>98.888888888888886</v>
      </c>
    </row>
    <row r="66" spans="1:10">
      <c r="A66" s="40"/>
      <c r="B66" s="35" t="s">
        <v>57</v>
      </c>
      <c r="C66" s="41">
        <v>2000000</v>
      </c>
      <c r="D66" s="3">
        <v>1450000</v>
      </c>
      <c r="E66" s="41">
        <v>0</v>
      </c>
      <c r="F66" s="3">
        <f t="shared" si="66"/>
        <v>1450000</v>
      </c>
      <c r="G66" s="3">
        <f t="shared" si="67"/>
        <v>550000</v>
      </c>
      <c r="H66" s="10">
        <f t="shared" si="68"/>
        <v>72.5</v>
      </c>
    </row>
    <row r="67" spans="1:10">
      <c r="A67" s="33" t="s">
        <v>20</v>
      </c>
      <c r="B67" s="34" t="s">
        <v>43</v>
      </c>
      <c r="C67" s="44"/>
      <c r="D67" s="4"/>
      <c r="E67" s="44"/>
      <c r="F67" s="4"/>
      <c r="G67" s="4"/>
      <c r="H67" s="24"/>
    </row>
    <row r="68" spans="1:10">
      <c r="A68" s="40"/>
      <c r="B68" s="35" t="s">
        <v>59</v>
      </c>
      <c r="C68" s="41">
        <v>1500000</v>
      </c>
      <c r="D68" s="3">
        <v>1410000</v>
      </c>
      <c r="E68" s="41">
        <v>0</v>
      </c>
      <c r="F68" s="3">
        <f t="shared" si="63"/>
        <v>1410000</v>
      </c>
      <c r="G68" s="3">
        <f t="shared" si="64"/>
        <v>90000</v>
      </c>
      <c r="H68" s="10">
        <f t="shared" si="65"/>
        <v>94</v>
      </c>
      <c r="J68" s="6"/>
    </row>
    <row r="69" spans="1:10">
      <c r="A69" s="40"/>
      <c r="B69" s="35" t="s">
        <v>60</v>
      </c>
      <c r="C69" s="41">
        <v>36750000</v>
      </c>
      <c r="D69" s="3">
        <v>35618000</v>
      </c>
      <c r="E69" s="41">
        <v>0</v>
      </c>
      <c r="F69" s="3">
        <f t="shared" ref="F69" si="69">D69+E69</f>
        <v>35618000</v>
      </c>
      <c r="G69" s="3">
        <f t="shared" ref="G69" si="70">C69-F69</f>
        <v>1132000</v>
      </c>
      <c r="H69" s="10">
        <f t="shared" ref="H69" si="71">F69/C69*100</f>
        <v>96.919727891156455</v>
      </c>
    </row>
    <row r="70" spans="1:10">
      <c r="A70" s="40" t="s">
        <v>40</v>
      </c>
      <c r="B70" s="38" t="s">
        <v>41</v>
      </c>
      <c r="C70" s="41"/>
      <c r="D70" s="3"/>
      <c r="E70" s="41"/>
      <c r="F70" s="3"/>
      <c r="G70" s="3"/>
      <c r="H70" s="10"/>
    </row>
    <row r="71" spans="1:10">
      <c r="A71" s="33" t="s">
        <v>24</v>
      </c>
      <c r="B71" s="34" t="s">
        <v>42</v>
      </c>
      <c r="C71" s="41"/>
      <c r="D71" s="3"/>
      <c r="E71" s="41"/>
      <c r="F71" s="3"/>
      <c r="G71" s="3"/>
      <c r="H71" s="10"/>
    </row>
    <row r="72" spans="1:10">
      <c r="A72" s="40"/>
      <c r="B72" s="35" t="s">
        <v>55</v>
      </c>
      <c r="C72" s="41">
        <v>300000</v>
      </c>
      <c r="D72" s="3">
        <v>300000</v>
      </c>
      <c r="E72" s="41">
        <v>0</v>
      </c>
      <c r="F72" s="3">
        <f t="shared" ref="F72:F77" si="72">D72+E72</f>
        <v>300000</v>
      </c>
      <c r="G72" s="3">
        <f t="shared" ref="G72:G77" si="73">C72-F72</f>
        <v>0</v>
      </c>
      <c r="H72" s="10">
        <f t="shared" ref="H72:H77" si="74">F72/C72*100</f>
        <v>100</v>
      </c>
    </row>
    <row r="73" spans="1:10">
      <c r="A73" s="40"/>
      <c r="B73" s="35" t="s">
        <v>56</v>
      </c>
      <c r="C73" s="41">
        <v>600000</v>
      </c>
      <c r="D73" s="3">
        <v>515000</v>
      </c>
      <c r="E73" s="41">
        <v>0</v>
      </c>
      <c r="F73" s="3">
        <f t="shared" si="72"/>
        <v>515000</v>
      </c>
      <c r="G73" s="3">
        <f t="shared" si="73"/>
        <v>85000</v>
      </c>
      <c r="H73" s="10">
        <f t="shared" si="74"/>
        <v>85.833333333333329</v>
      </c>
    </row>
    <row r="74" spans="1:10">
      <c r="A74" s="40"/>
      <c r="B74" s="35" t="s">
        <v>57</v>
      </c>
      <c r="C74" s="41">
        <v>1400000</v>
      </c>
      <c r="D74" s="3">
        <v>1400000</v>
      </c>
      <c r="E74" s="41">
        <v>0</v>
      </c>
      <c r="F74" s="3">
        <f t="shared" si="72"/>
        <v>1400000</v>
      </c>
      <c r="G74" s="3">
        <f t="shared" si="73"/>
        <v>0</v>
      </c>
      <c r="H74" s="10">
        <f t="shared" si="74"/>
        <v>100</v>
      </c>
    </row>
    <row r="75" spans="1:10">
      <c r="A75" s="40"/>
      <c r="B75" s="35" t="s">
        <v>58</v>
      </c>
      <c r="C75" s="41">
        <v>2400000</v>
      </c>
      <c r="D75" s="3">
        <v>2050000</v>
      </c>
      <c r="E75" s="41">
        <v>0</v>
      </c>
      <c r="F75" s="3">
        <f t="shared" si="72"/>
        <v>2050000</v>
      </c>
      <c r="G75" s="3">
        <f t="shared" si="73"/>
        <v>350000</v>
      </c>
      <c r="H75" s="10">
        <f t="shared" si="74"/>
        <v>85.416666666666657</v>
      </c>
    </row>
    <row r="76" spans="1:10">
      <c r="A76" s="33" t="s">
        <v>20</v>
      </c>
      <c r="B76" s="34" t="s">
        <v>43</v>
      </c>
      <c r="C76" s="41"/>
      <c r="D76" s="3"/>
      <c r="E76" s="41"/>
      <c r="F76" s="3"/>
      <c r="G76" s="3"/>
      <c r="H76" s="10"/>
    </row>
    <row r="77" spans="1:10">
      <c r="A77" s="40"/>
      <c r="B77" s="35" t="s">
        <v>60</v>
      </c>
      <c r="C77" s="41">
        <v>1750000</v>
      </c>
      <c r="D77" s="3">
        <v>1575000</v>
      </c>
      <c r="E77" s="41">
        <v>0</v>
      </c>
      <c r="F77" s="3">
        <f t="shared" si="72"/>
        <v>1575000</v>
      </c>
      <c r="G77" s="3">
        <f t="shared" si="73"/>
        <v>175000</v>
      </c>
      <c r="H77" s="10">
        <f t="shared" si="74"/>
        <v>90</v>
      </c>
    </row>
    <row r="78" spans="1:10">
      <c r="A78" s="20" t="s">
        <v>30</v>
      </c>
      <c r="B78" s="9" t="s">
        <v>31</v>
      </c>
      <c r="C78" s="42"/>
      <c r="D78" s="3"/>
      <c r="E78" s="41"/>
      <c r="F78" s="3"/>
      <c r="G78" s="3"/>
      <c r="H78" s="10"/>
    </row>
    <row r="79" spans="1:10">
      <c r="A79" s="40" t="s">
        <v>38</v>
      </c>
      <c r="B79" s="38" t="s">
        <v>39</v>
      </c>
      <c r="C79" s="42"/>
      <c r="D79" s="3"/>
      <c r="E79" s="41"/>
      <c r="F79" s="3"/>
      <c r="G79" s="3"/>
      <c r="H79" s="10"/>
    </row>
    <row r="80" spans="1:10">
      <c r="A80" s="39" t="s">
        <v>23</v>
      </c>
      <c r="B80" s="34" t="s">
        <v>48</v>
      </c>
      <c r="C80" s="45"/>
      <c r="D80" s="45"/>
      <c r="E80" s="45"/>
      <c r="F80" s="45"/>
      <c r="G80" s="45"/>
      <c r="H80" s="24"/>
    </row>
    <row r="81" spans="1:8">
      <c r="A81" s="21"/>
      <c r="B81" s="35" t="s">
        <v>36</v>
      </c>
      <c r="C81" s="42">
        <v>1500000</v>
      </c>
      <c r="D81" s="3">
        <v>150000</v>
      </c>
      <c r="E81" s="41">
        <v>0</v>
      </c>
      <c r="F81" s="3">
        <f t="shared" ref="F81:F82" si="75">D81+E81</f>
        <v>150000</v>
      </c>
      <c r="G81" s="3">
        <f t="shared" ref="G81:G82" si="76">C81-F81</f>
        <v>1350000</v>
      </c>
      <c r="H81" s="10">
        <f t="shared" ref="H81:H82" si="77">F81/C81*100</f>
        <v>10</v>
      </c>
    </row>
    <row r="82" spans="1:8">
      <c r="A82" s="21"/>
      <c r="B82" s="35" t="s">
        <v>32</v>
      </c>
      <c r="C82" s="42">
        <v>6000000</v>
      </c>
      <c r="D82" s="3">
        <v>1110000</v>
      </c>
      <c r="E82" s="41">
        <v>0</v>
      </c>
      <c r="F82" s="3">
        <f t="shared" si="75"/>
        <v>1110000</v>
      </c>
      <c r="G82" s="3">
        <f t="shared" si="76"/>
        <v>4890000</v>
      </c>
      <c r="H82" s="10">
        <f t="shared" si="77"/>
        <v>18.5</v>
      </c>
    </row>
    <row r="83" spans="1:8">
      <c r="A83" s="33" t="s">
        <v>20</v>
      </c>
      <c r="B83" s="34" t="s">
        <v>43</v>
      </c>
      <c r="C83" s="45"/>
      <c r="D83" s="4"/>
      <c r="E83" s="44"/>
      <c r="F83" s="4"/>
      <c r="G83" s="4"/>
      <c r="H83" s="24"/>
    </row>
    <row r="84" spans="1:8">
      <c r="A84" s="21"/>
      <c r="B84" s="35" t="s">
        <v>37</v>
      </c>
      <c r="C84" s="42">
        <v>7488000</v>
      </c>
      <c r="D84" s="3">
        <v>4026000</v>
      </c>
      <c r="E84" s="41">
        <v>0</v>
      </c>
      <c r="F84" s="3">
        <f t="shared" ref="F84" si="78">D84+E84</f>
        <v>4026000</v>
      </c>
      <c r="G84" s="3">
        <f t="shared" ref="G84" si="79">C84-F84</f>
        <v>3462000</v>
      </c>
      <c r="H84" s="10">
        <f t="shared" ref="H84" si="80">F84/C84*100</f>
        <v>53.766025641025635</v>
      </c>
    </row>
    <row r="85" spans="1:8">
      <c r="A85" s="21"/>
      <c r="B85" s="35" t="s">
        <v>61</v>
      </c>
      <c r="C85" s="42">
        <v>19440000</v>
      </c>
      <c r="D85" s="3">
        <v>0</v>
      </c>
      <c r="E85" s="41">
        <v>0</v>
      </c>
      <c r="F85" s="3">
        <f t="shared" ref="F85" si="81">D85+E85</f>
        <v>0</v>
      </c>
      <c r="G85" s="3">
        <f t="shared" ref="G85" si="82">C85-F85</f>
        <v>19440000</v>
      </c>
      <c r="H85" s="10">
        <f t="shared" ref="H85" si="83">F85/C85*100</f>
        <v>0</v>
      </c>
    </row>
    <row r="86" spans="1:8">
      <c r="A86" s="40" t="s">
        <v>40</v>
      </c>
      <c r="B86" s="38" t="s">
        <v>41</v>
      </c>
      <c r="C86" s="42"/>
      <c r="D86" s="3"/>
      <c r="E86" s="41"/>
      <c r="F86" s="3"/>
      <c r="G86" s="3"/>
      <c r="H86" s="10"/>
    </row>
    <row r="87" spans="1:8">
      <c r="A87" s="39" t="s">
        <v>23</v>
      </c>
      <c r="B87" s="34" t="s">
        <v>48</v>
      </c>
      <c r="C87" s="45"/>
      <c r="D87" s="3"/>
      <c r="E87" s="41"/>
      <c r="F87" s="3"/>
      <c r="G87" s="3"/>
      <c r="H87" s="10"/>
    </row>
    <row r="88" spans="1:8">
      <c r="A88" s="21"/>
      <c r="B88" s="35" t="s">
        <v>36</v>
      </c>
      <c r="C88" s="42">
        <v>1500000</v>
      </c>
      <c r="D88" s="3">
        <v>300000</v>
      </c>
      <c r="E88" s="41">
        <v>0</v>
      </c>
      <c r="F88" s="3">
        <f t="shared" ref="F88" si="84">D88+E88</f>
        <v>300000</v>
      </c>
      <c r="G88" s="3">
        <f t="shared" ref="G88" si="85">C88-F88</f>
        <v>1200000</v>
      </c>
      <c r="H88" s="10">
        <f t="shared" ref="H88" si="86">F88/C88*100</f>
        <v>20</v>
      </c>
    </row>
    <row r="89" spans="1:8">
      <c r="A89" s="21"/>
      <c r="B89" s="35" t="s">
        <v>32</v>
      </c>
      <c r="C89" s="42">
        <v>4800000</v>
      </c>
      <c r="D89" s="3">
        <v>1160000</v>
      </c>
      <c r="E89" s="41">
        <v>0</v>
      </c>
      <c r="F89" s="3">
        <f t="shared" ref="F89:F92" si="87">D89+E89</f>
        <v>1160000</v>
      </c>
      <c r="G89" s="3">
        <f t="shared" ref="G89:G92" si="88">C89-F89</f>
        <v>3640000</v>
      </c>
      <c r="H89" s="10">
        <f t="shared" ref="H89:H92" si="89">F89/C89*100</f>
        <v>24.166666666666668</v>
      </c>
    </row>
    <row r="90" spans="1:8">
      <c r="A90" s="33" t="s">
        <v>20</v>
      </c>
      <c r="B90" s="34" t="s">
        <v>43</v>
      </c>
      <c r="C90" s="45"/>
      <c r="D90" s="4"/>
      <c r="E90" s="41"/>
      <c r="F90" s="3"/>
      <c r="G90" s="3"/>
      <c r="H90" s="10"/>
    </row>
    <row r="91" spans="1:8">
      <c r="A91" s="21"/>
      <c r="B91" s="35" t="s">
        <v>37</v>
      </c>
      <c r="C91" s="42">
        <v>6297000</v>
      </c>
      <c r="D91" s="3">
        <v>2368000</v>
      </c>
      <c r="E91" s="41">
        <v>0</v>
      </c>
      <c r="F91" s="3">
        <f t="shared" ref="F91" si="90">D91+E91</f>
        <v>2368000</v>
      </c>
      <c r="G91" s="3">
        <f t="shared" ref="G91" si="91">C91-F91</f>
        <v>3929000</v>
      </c>
      <c r="H91" s="10">
        <f t="shared" ref="H91" si="92">F91/C91*100</f>
        <v>37.605208829601402</v>
      </c>
    </row>
    <row r="92" spans="1:8">
      <c r="A92" s="21"/>
      <c r="B92" s="35" t="s">
        <v>61</v>
      </c>
      <c r="C92" s="42">
        <v>7656000</v>
      </c>
      <c r="D92" s="3">
        <v>0</v>
      </c>
      <c r="E92" s="41">
        <v>0</v>
      </c>
      <c r="F92" s="3">
        <f t="shared" si="87"/>
        <v>0</v>
      </c>
      <c r="G92" s="3">
        <f t="shared" si="88"/>
        <v>7656000</v>
      </c>
      <c r="H92" s="10">
        <f t="shared" si="89"/>
        <v>0</v>
      </c>
    </row>
    <row r="93" spans="1:8">
      <c r="A93" s="40" t="s">
        <v>52</v>
      </c>
      <c r="B93" s="38" t="s">
        <v>53</v>
      </c>
      <c r="C93" s="42"/>
      <c r="D93" s="3"/>
      <c r="E93" s="41"/>
      <c r="F93" s="3"/>
      <c r="G93" s="3"/>
      <c r="H93" s="10"/>
    </row>
    <row r="94" spans="1:8">
      <c r="A94" s="33" t="s">
        <v>20</v>
      </c>
      <c r="B94" s="34" t="s">
        <v>43</v>
      </c>
      <c r="C94" s="42"/>
      <c r="D94" s="3"/>
      <c r="E94" s="41"/>
      <c r="F94" s="3"/>
      <c r="G94" s="3"/>
      <c r="H94" s="10"/>
    </row>
    <row r="95" spans="1:8">
      <c r="A95" s="21"/>
      <c r="B95" s="35" t="s">
        <v>37</v>
      </c>
      <c r="C95" s="42">
        <v>138000</v>
      </c>
      <c r="D95" s="3">
        <v>132000</v>
      </c>
      <c r="E95" s="41">
        <v>0</v>
      </c>
      <c r="F95" s="3">
        <f t="shared" ref="F95:F96" si="93">D95+E95</f>
        <v>132000</v>
      </c>
      <c r="G95" s="3">
        <f t="shared" ref="G95:G96" si="94">C95-F95</f>
        <v>6000</v>
      </c>
      <c r="H95" s="10">
        <f t="shared" ref="H95:H96" si="95">F95/C95*100</f>
        <v>95.652173913043484</v>
      </c>
    </row>
    <row r="96" spans="1:8">
      <c r="A96" s="21"/>
      <c r="B96" s="35" t="s">
        <v>61</v>
      </c>
      <c r="C96" s="42">
        <v>1452000</v>
      </c>
      <c r="D96" s="3">
        <v>0</v>
      </c>
      <c r="E96" s="41">
        <v>0</v>
      </c>
      <c r="F96" s="3">
        <f t="shared" si="93"/>
        <v>0</v>
      </c>
      <c r="G96" s="3">
        <f t="shared" si="94"/>
        <v>1452000</v>
      </c>
      <c r="H96" s="10">
        <f t="shared" si="95"/>
        <v>0</v>
      </c>
    </row>
    <row r="97" spans="1:11">
      <c r="A97" s="1"/>
      <c r="B97" s="22" t="s">
        <v>8</v>
      </c>
      <c r="C97" s="23">
        <f>SUM(C6:C96)</f>
        <v>1629270000</v>
      </c>
      <c r="D97" s="23">
        <f>SUM(D6:D96)</f>
        <v>598710500</v>
      </c>
      <c r="E97" s="23">
        <f>SUM(E6:E96)</f>
        <v>198262000</v>
      </c>
      <c r="F97" s="23">
        <f>SUM(F6:F96)</f>
        <v>796972500</v>
      </c>
      <c r="G97" s="23">
        <f>SUM(G6:G96)</f>
        <v>832297500</v>
      </c>
      <c r="H97" s="24">
        <f t="shared" ref="H97" si="96">F97/C97*100</f>
        <v>48.915925537203783</v>
      </c>
    </row>
    <row r="98" spans="1:11" ht="7.5" customHeight="1">
      <c r="A98" s="11"/>
    </row>
    <row r="99" spans="1:11">
      <c r="B99" s="12" t="s">
        <v>14</v>
      </c>
      <c r="C99" s="16" t="e">
        <f>#REF!+#REF!+#REF!</f>
        <v>#REF!</v>
      </c>
      <c r="D99" s="15"/>
      <c r="E99" s="8" t="s">
        <v>9</v>
      </c>
    </row>
    <row r="100" spans="1:11">
      <c r="B100" s="29"/>
      <c r="C100" s="14" t="e">
        <f>SUM(#REF!)</f>
        <v>#REF!</v>
      </c>
      <c r="D100" s="15"/>
      <c r="E100" t="s">
        <v>10</v>
      </c>
    </row>
    <row r="101" spans="1:11" ht="4.5" customHeight="1">
      <c r="B101" s="15"/>
      <c r="C101" s="14" t="e">
        <f>C99+C100</f>
        <v>#REF!</v>
      </c>
      <c r="D101" s="8"/>
      <c r="F101" s="7"/>
      <c r="G101" s="6"/>
    </row>
    <row r="102" spans="1:11">
      <c r="B102" s="6"/>
      <c r="C102" s="15"/>
      <c r="D102" s="8"/>
      <c r="F102" s="7"/>
    </row>
    <row r="103" spans="1:11" ht="3" customHeight="1">
      <c r="B103" s="6"/>
      <c r="C103" s="8"/>
      <c r="D103" s="8"/>
    </row>
    <row r="104" spans="1:11">
      <c r="E104" s="5" t="s">
        <v>12</v>
      </c>
    </row>
    <row r="105" spans="1:11">
      <c r="E105" s="8" t="s">
        <v>13</v>
      </c>
      <c r="K105" s="6"/>
    </row>
    <row r="106" spans="1:11">
      <c r="C106" s="6"/>
      <c r="E106" s="8"/>
    </row>
    <row r="107" spans="1:11">
      <c r="B107" s="6"/>
    </row>
    <row r="108" spans="1:11">
      <c r="B108" s="27"/>
      <c r="C108" s="6"/>
      <c r="F108" s="6"/>
    </row>
    <row r="109" spans="1:11">
      <c r="B109" s="6"/>
    </row>
    <row r="110" spans="1:11">
      <c r="B110" s="6"/>
    </row>
    <row r="111" spans="1:11">
      <c r="B111" s="6"/>
      <c r="C111" s="6"/>
      <c r="F111" s="6"/>
      <c r="G111" s="6"/>
    </row>
    <row r="112" spans="1:11">
      <c r="B112" s="6"/>
      <c r="C112" s="6"/>
    </row>
    <row r="113" spans="2:2">
      <c r="B113" s="6"/>
    </row>
    <row r="114" spans="2:2">
      <c r="B114" s="26"/>
    </row>
    <row r="115" spans="2:2">
      <c r="B115" s="28"/>
    </row>
    <row r="117" spans="2:2">
      <c r="B117" s="7"/>
    </row>
  </sheetData>
  <mergeCells count="9">
    <mergeCell ref="H4:H5"/>
    <mergeCell ref="A1:G1"/>
    <mergeCell ref="A2:G2"/>
    <mergeCell ref="A4:A5"/>
    <mergeCell ref="B4:B5"/>
    <mergeCell ref="C4:C5"/>
    <mergeCell ref="D4:E4"/>
    <mergeCell ref="F4:F5"/>
    <mergeCell ref="G4:G5"/>
  </mergeCells>
  <printOptions horizontalCentered="1"/>
  <pageMargins left="0.62" right="0.15748031496062992" top="0.43307086614173229" bottom="0.98" header="0.35433070866141736" footer="0.6692913385826772"/>
  <pageSetup paperSize="5" scale="85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0"/>
  <sheetViews>
    <sheetView topLeftCell="A22" zoomScale="110" zoomScaleNormal="110" workbookViewId="0">
      <selection activeCell="A44" sqref="A44:H58"/>
    </sheetView>
  </sheetViews>
  <sheetFormatPr defaultRowHeight="12.75"/>
  <cols>
    <col min="1" max="1" width="12.42578125" customWidth="1"/>
    <col min="2" max="2" width="61.7109375" customWidth="1"/>
    <col min="3" max="3" width="14.42578125" customWidth="1"/>
    <col min="4" max="4" width="15.7109375" customWidth="1"/>
    <col min="5" max="5" width="13.85546875" customWidth="1"/>
    <col min="6" max="6" width="14.28515625" bestFit="1" customWidth="1"/>
    <col min="7" max="7" width="14.140625" customWidth="1"/>
    <col min="8" max="8" width="11.140625" customWidth="1"/>
    <col min="9" max="9" width="12.5703125" bestFit="1" customWidth="1"/>
    <col min="10" max="10" width="13.42578125" bestFit="1" customWidth="1"/>
    <col min="11" max="11" width="12.5703125" bestFit="1" customWidth="1"/>
    <col min="12" max="12" width="12.28515625" bestFit="1" customWidth="1"/>
    <col min="13" max="13" width="11.28515625" bestFit="1" customWidth="1"/>
  </cols>
  <sheetData>
    <row r="1" spans="1:10">
      <c r="A1" s="54" t="s">
        <v>66</v>
      </c>
      <c r="B1" s="54"/>
      <c r="C1" s="54"/>
      <c r="D1" s="54"/>
      <c r="E1" s="54"/>
      <c r="F1" s="54"/>
      <c r="G1" s="54"/>
    </row>
    <row r="2" spans="1:10">
      <c r="A2" s="54" t="str">
        <f>'BLU PENDIDIKAN'!A2:G2</f>
        <v>BULAN :  09 September 2020</v>
      </c>
      <c r="B2" s="54"/>
      <c r="C2" s="54"/>
      <c r="D2" s="54"/>
      <c r="E2" s="54"/>
      <c r="F2" s="54"/>
      <c r="G2" s="54"/>
    </row>
    <row r="4" spans="1:10">
      <c r="A4" s="55" t="s">
        <v>1</v>
      </c>
      <c r="B4" s="57" t="s">
        <v>2</v>
      </c>
      <c r="C4" s="57" t="s">
        <v>3</v>
      </c>
      <c r="D4" s="58" t="s">
        <v>4</v>
      </c>
      <c r="E4" s="58"/>
      <c r="F4" s="57" t="s">
        <v>0</v>
      </c>
      <c r="G4" s="57" t="s">
        <v>5</v>
      </c>
      <c r="H4" s="53" t="s">
        <v>11</v>
      </c>
    </row>
    <row r="5" spans="1:10">
      <c r="A5" s="56"/>
      <c r="B5" s="57"/>
      <c r="C5" s="57"/>
      <c r="D5" s="50" t="s">
        <v>6</v>
      </c>
      <c r="E5" s="50" t="s">
        <v>7</v>
      </c>
      <c r="F5" s="57"/>
      <c r="G5" s="57"/>
      <c r="H5" s="53"/>
      <c r="J5" s="6"/>
    </row>
    <row r="6" spans="1:10">
      <c r="A6" s="18"/>
      <c r="B6" s="19"/>
      <c r="C6" s="13"/>
      <c r="D6" s="3"/>
      <c r="E6" s="3"/>
      <c r="F6" s="3"/>
      <c r="G6" s="3"/>
      <c r="H6" s="10"/>
    </row>
    <row r="7" spans="1:10">
      <c r="A7" s="17" t="s">
        <v>17</v>
      </c>
      <c r="B7" s="2" t="s">
        <v>18</v>
      </c>
      <c r="C7" s="13"/>
      <c r="D7" s="3"/>
      <c r="E7" s="3"/>
      <c r="F7" s="3"/>
      <c r="G7" s="3"/>
      <c r="H7" s="10"/>
    </row>
    <row r="8" spans="1:10">
      <c r="A8" s="20" t="s">
        <v>21</v>
      </c>
      <c r="B8" s="9" t="s">
        <v>22</v>
      </c>
      <c r="C8" s="13"/>
      <c r="D8" s="3"/>
      <c r="E8" s="3"/>
      <c r="F8" s="3"/>
      <c r="G8" s="3"/>
      <c r="H8" s="10"/>
    </row>
    <row r="9" spans="1:10">
      <c r="A9" s="25" t="s">
        <v>33</v>
      </c>
      <c r="B9" s="9" t="s">
        <v>46</v>
      </c>
      <c r="C9" s="13"/>
      <c r="D9" s="3"/>
      <c r="E9" s="3"/>
      <c r="F9" s="3"/>
      <c r="G9" s="3"/>
      <c r="H9" s="10"/>
    </row>
    <row r="10" spans="1:10">
      <c r="A10" s="30" t="s">
        <v>15</v>
      </c>
      <c r="B10" s="31" t="s">
        <v>45</v>
      </c>
      <c r="C10" s="51">
        <f>'BLU PENDIDIKAN'!C11+'BLU PENDIDIKAN'!C12</f>
        <v>8368000</v>
      </c>
      <c r="D10" s="47">
        <f>'BLU PENDIDIKAN'!D11++'BLU PENDIDIKAN'!D12</f>
        <v>5000000</v>
      </c>
      <c r="E10" s="47">
        <f>'BLU PENDIDIKAN'!E11+'BLU PENDIDIKAN'!E12</f>
        <v>0</v>
      </c>
      <c r="F10" s="47">
        <f>D10+E10</f>
        <v>5000000</v>
      </c>
      <c r="G10" s="47">
        <f t="shared" ref="G10:G14" si="0">C10-F10</f>
        <v>3368000</v>
      </c>
      <c r="H10" s="52">
        <f t="shared" ref="H10:H14" si="1">F10/C10*100</f>
        <v>59.751434034416832</v>
      </c>
    </row>
    <row r="11" spans="1:10">
      <c r="A11" s="30" t="s">
        <v>23</v>
      </c>
      <c r="B11" s="31" t="s">
        <v>48</v>
      </c>
      <c r="C11" s="48">
        <f>'BLU PENDIDIKAN'!C14</f>
        <v>955000</v>
      </c>
      <c r="D11" s="47">
        <f>'BLU PENDIDIKAN'!D14</f>
        <v>955000</v>
      </c>
      <c r="E11" s="47">
        <f>'BLU PENDIDIKAN'!E14</f>
        <v>0</v>
      </c>
      <c r="F11" s="47">
        <f>D11+E11</f>
        <v>955000</v>
      </c>
      <c r="G11" s="47">
        <f t="shared" si="0"/>
        <v>0</v>
      </c>
      <c r="H11" s="52">
        <f t="shared" si="1"/>
        <v>100</v>
      </c>
    </row>
    <row r="12" spans="1:10">
      <c r="A12" s="33" t="s">
        <v>74</v>
      </c>
      <c r="B12" s="34" t="s">
        <v>75</v>
      </c>
      <c r="C12" s="48">
        <f>'BLU PENDIDIKAN'!C16</f>
        <v>15000000</v>
      </c>
      <c r="D12" s="47">
        <f>'BLU PENDIDIKAN'!D16</f>
        <v>0</v>
      </c>
      <c r="E12" s="47">
        <f>'BLU PENDIDIKAN'!E16</f>
        <v>15000000</v>
      </c>
      <c r="F12" s="47">
        <f>D12+E12</f>
        <v>15000000</v>
      </c>
      <c r="G12" s="47">
        <f t="shared" si="0"/>
        <v>0</v>
      </c>
      <c r="H12" s="52">
        <f t="shared" si="1"/>
        <v>100</v>
      </c>
    </row>
    <row r="13" spans="1:10">
      <c r="A13" s="36" t="s">
        <v>35</v>
      </c>
      <c r="B13" s="34" t="s">
        <v>50</v>
      </c>
      <c r="C13" s="41">
        <f>'BLU PENDIDIKAN'!C18</f>
        <v>400000000</v>
      </c>
      <c r="D13" s="47">
        <f>'BLU PENDIDIKAN'!D18</f>
        <v>225000000</v>
      </c>
      <c r="E13" s="47">
        <f>'BLU PENDIDIKAN'!E18</f>
        <v>0</v>
      </c>
      <c r="F13" s="47">
        <f>D13+E13</f>
        <v>225000000</v>
      </c>
      <c r="G13" s="47">
        <f t="shared" si="0"/>
        <v>175000000</v>
      </c>
      <c r="H13" s="52">
        <f t="shared" si="1"/>
        <v>56.25</v>
      </c>
    </row>
    <row r="14" spans="1:10">
      <c r="A14" s="36" t="str">
        <f>'BLU PENDIDIKAN'!A19</f>
        <v>537112</v>
      </c>
      <c r="B14" s="34" t="str">
        <f>'BLU PENDIDIKAN'!B19</f>
        <v>Belanja Modal Peralatan dan Mesin</v>
      </c>
      <c r="C14" s="41">
        <f>'BLU PENDIDIKAN'!C20+'BLU PENDIDIKAN'!C21+'BLU PENDIDIKAN'!C22+'BLU PENDIDIKAN'!C23+'BLU PENDIDIKAN'!C24+'BLU PENDIDIKAN'!C25+'BLU PENDIDIKAN'!C26+'BLU PENDIDIKAN'!C27</f>
        <v>522116000</v>
      </c>
      <c r="D14" s="47">
        <f>'BLU PENDIDIKAN'!D20+'BLU PENDIDIKAN'!D21+'BLU PENDIDIKAN'!D22+'BLU PENDIDIKAN'!D23+'BLU PENDIDIKAN'!D24+'BLU PENDIDIKAN'!D25+'BLU PENDIDIKAN'!D26+'BLU PENDIDIKAN'!D27</f>
        <v>243061500</v>
      </c>
      <c r="E14" s="47">
        <f>'BLU PENDIDIKAN'!E20+'BLU PENDIDIKAN'!E21+'BLU PENDIDIKAN'!E22+'BLU PENDIDIKAN'!E23+'BLU PENDIDIKAN'!E24+'BLU PENDIDIKAN'!E25+'BLU PENDIDIKAN'!E26+'BLU PENDIDIKAN'!E27</f>
        <v>173912000</v>
      </c>
      <c r="F14" s="47">
        <f>D14+E14</f>
        <v>416973500</v>
      </c>
      <c r="G14" s="47">
        <f t="shared" si="0"/>
        <v>105142500</v>
      </c>
      <c r="H14" s="52">
        <f t="shared" si="1"/>
        <v>79.862233679871906</v>
      </c>
    </row>
    <row r="15" spans="1:10">
      <c r="A15" s="21"/>
      <c r="B15" s="35"/>
      <c r="C15" s="41"/>
      <c r="D15" s="47"/>
      <c r="E15" s="47"/>
      <c r="F15" s="47"/>
      <c r="G15" s="47"/>
      <c r="H15" s="52"/>
    </row>
    <row r="16" spans="1:10">
      <c r="A16" s="20" t="s">
        <v>25</v>
      </c>
      <c r="B16" s="9" t="s">
        <v>26</v>
      </c>
      <c r="C16" s="41"/>
      <c r="D16" s="47"/>
      <c r="E16" s="47"/>
      <c r="F16" s="47"/>
      <c r="G16" s="47"/>
      <c r="H16" s="52"/>
    </row>
    <row r="17" spans="1:8">
      <c r="A17" s="25" t="s">
        <v>33</v>
      </c>
      <c r="B17" s="9" t="s">
        <v>62</v>
      </c>
      <c r="C17" s="41"/>
      <c r="D17" s="47"/>
      <c r="E17" s="47"/>
      <c r="F17" s="47"/>
      <c r="G17" s="47"/>
      <c r="H17" s="52"/>
    </row>
    <row r="18" spans="1:8">
      <c r="A18" s="39" t="s">
        <v>15</v>
      </c>
      <c r="B18" s="34" t="s">
        <v>45</v>
      </c>
      <c r="C18" s="48">
        <f>'BLU PENDIDIKAN'!C31</f>
        <v>17850000</v>
      </c>
      <c r="D18" s="47">
        <f>'BLU PENDIDIKAN'!D31</f>
        <v>17850000</v>
      </c>
      <c r="E18" s="47">
        <f>'BLU PENDIDIKAN'!E31</f>
        <v>0</v>
      </c>
      <c r="F18" s="47">
        <f t="shared" ref="F18" si="2">D18+E18</f>
        <v>17850000</v>
      </c>
      <c r="G18" s="47">
        <f t="shared" ref="G18" si="3">C18-F18</f>
        <v>0</v>
      </c>
      <c r="H18" s="52">
        <f t="shared" ref="H18" si="4">F18/C18*100</f>
        <v>100</v>
      </c>
    </row>
    <row r="19" spans="1:8">
      <c r="A19" s="30" t="s">
        <v>23</v>
      </c>
      <c r="B19" s="31" t="s">
        <v>48</v>
      </c>
      <c r="C19" s="41">
        <f>'BLU PENDIDIKAN'!C33+'BLU PENDIDIKAN'!C34</f>
        <v>9000000</v>
      </c>
      <c r="D19" s="47">
        <f>'BLU PENDIDIKAN'!D33+'BLU PENDIDIKAN'!D34</f>
        <v>4200000</v>
      </c>
      <c r="E19" s="47">
        <f>'BLU PENDIDIKAN'!E33+'BLU PENDIDIKAN'!E34</f>
        <v>0</v>
      </c>
      <c r="F19" s="47">
        <f t="shared" ref="F19:F21" si="5">D19+E19</f>
        <v>4200000</v>
      </c>
      <c r="G19" s="47">
        <f t="shared" ref="G19:G21" si="6">C19-F19</f>
        <v>4800000</v>
      </c>
      <c r="H19" s="52">
        <f t="shared" ref="H19:H21" si="7">F19/C19*100</f>
        <v>46.666666666666664</v>
      </c>
    </row>
    <row r="20" spans="1:8">
      <c r="A20" s="39" t="s">
        <v>24</v>
      </c>
      <c r="B20" s="34" t="s">
        <v>42</v>
      </c>
      <c r="C20" s="48">
        <f>'BLU PENDIDIKAN'!C36</f>
        <v>600000</v>
      </c>
      <c r="D20" s="47">
        <f>'BLU PENDIDIKAN'!D36</f>
        <v>600000</v>
      </c>
      <c r="E20" s="47">
        <f>'BLU PENDIDIKAN'!E36</f>
        <v>0</v>
      </c>
      <c r="F20" s="47">
        <f t="shared" si="5"/>
        <v>600000</v>
      </c>
      <c r="G20" s="47">
        <f t="shared" si="6"/>
        <v>0</v>
      </c>
      <c r="H20" s="52">
        <f t="shared" si="7"/>
        <v>100</v>
      </c>
    </row>
    <row r="21" spans="1:8">
      <c r="A21" s="39" t="s">
        <v>20</v>
      </c>
      <c r="B21" s="34" t="s">
        <v>34</v>
      </c>
      <c r="C21" s="48">
        <f>'BLU PENDIDIKAN'!C38+'BLU PENDIDIKAN'!C39+'BLU PENDIDIKAN'!C40</f>
        <v>461100000</v>
      </c>
      <c r="D21" s="47">
        <f>'BLU PENDIDIKAN'!D38+'BLU PENDIDIKAN'!D39+'BLU PENDIDIKAN'!D40</f>
        <v>0</v>
      </c>
      <c r="E21" s="47">
        <f>'BLU PENDIDIKAN'!E38+'BLU PENDIDIKAN'!E39+'BLU PENDIDIKAN'!E40</f>
        <v>0</v>
      </c>
      <c r="F21" s="47">
        <f t="shared" si="5"/>
        <v>0</v>
      </c>
      <c r="G21" s="47">
        <f t="shared" si="6"/>
        <v>461100000</v>
      </c>
      <c r="H21" s="52">
        <f t="shared" si="7"/>
        <v>0</v>
      </c>
    </row>
    <row r="22" spans="1:8">
      <c r="A22" s="40" t="s">
        <v>38</v>
      </c>
      <c r="B22" s="38" t="s">
        <v>39</v>
      </c>
      <c r="C22" s="41"/>
      <c r="D22" s="47"/>
      <c r="E22" s="47"/>
      <c r="F22" s="47"/>
      <c r="G22" s="47"/>
      <c r="H22" s="52"/>
    </row>
    <row r="23" spans="1:8">
      <c r="A23" s="30" t="s">
        <v>23</v>
      </c>
      <c r="B23" s="31" t="s">
        <v>48</v>
      </c>
      <c r="C23" s="48">
        <f>'BLU PENDIDIKAN'!C43+'BLU PENDIDIKAN'!C44</f>
        <v>20400000</v>
      </c>
      <c r="D23" s="47">
        <f>'BLU PENDIDIKAN'!D43+'BLU PENDIDIKAN'!D44</f>
        <v>6300000</v>
      </c>
      <c r="E23" s="47">
        <f>'BLU PENDIDIKAN'!E43+'BLU PENDIDIKAN'!E44</f>
        <v>3300000</v>
      </c>
      <c r="F23" s="47">
        <f t="shared" ref="F23" si="8">D23+E23</f>
        <v>9600000</v>
      </c>
      <c r="G23" s="47">
        <f t="shared" ref="G23" si="9">C23-F23</f>
        <v>10800000</v>
      </c>
      <c r="H23" s="52">
        <f t="shared" ref="H23" si="10">F23/C23*100</f>
        <v>47.058823529411761</v>
      </c>
    </row>
    <row r="24" spans="1:8">
      <c r="A24" s="33" t="s">
        <v>24</v>
      </c>
      <c r="B24" s="34" t="s">
        <v>42</v>
      </c>
      <c r="C24" s="48">
        <f>'BLU PENDIDIKAN'!C46+'BLU PENDIDIKAN'!C47</f>
        <v>1100000</v>
      </c>
      <c r="D24" s="47">
        <f>'BLU PENDIDIKAN'!D46+'BLU PENDIDIKAN'!D47</f>
        <v>1000000</v>
      </c>
      <c r="E24" s="47">
        <f>'BLU PENDIDIKAN'!E46+'BLU PENDIDIKAN'!E47</f>
        <v>0</v>
      </c>
      <c r="F24" s="47">
        <f t="shared" ref="F24" si="11">D24+E24</f>
        <v>1000000</v>
      </c>
      <c r="G24" s="47">
        <f t="shared" ref="G24" si="12">C24-F24</f>
        <v>100000</v>
      </c>
      <c r="H24" s="52">
        <f t="shared" ref="H24" si="13">F24/C24*100</f>
        <v>90.909090909090907</v>
      </c>
    </row>
    <row r="25" spans="1:8">
      <c r="A25" s="39" t="s">
        <v>20</v>
      </c>
      <c r="B25" s="34" t="s">
        <v>43</v>
      </c>
      <c r="C25" s="48">
        <f>'BLU PENDIDIKAN'!C49</f>
        <v>28350000</v>
      </c>
      <c r="D25" s="47">
        <f>'BLU PENDIDIKAN'!D49</f>
        <v>17850000</v>
      </c>
      <c r="E25" s="47">
        <f>'BLU PENDIDIKAN'!E49</f>
        <v>0</v>
      </c>
      <c r="F25" s="47">
        <f t="shared" ref="F25" si="14">D25+E25</f>
        <v>17850000</v>
      </c>
      <c r="G25" s="47">
        <f t="shared" ref="G25" si="15">C25-F25</f>
        <v>10500000</v>
      </c>
      <c r="H25" s="52">
        <f t="shared" ref="H25" si="16">F25/C25*100</f>
        <v>62.962962962962962</v>
      </c>
    </row>
    <row r="26" spans="1:8">
      <c r="A26" s="40" t="s">
        <v>40</v>
      </c>
      <c r="B26" s="38" t="s">
        <v>41</v>
      </c>
      <c r="C26" s="41"/>
      <c r="D26" s="47"/>
      <c r="E26" s="47"/>
      <c r="F26" s="47"/>
      <c r="G26" s="47"/>
      <c r="H26" s="52"/>
    </row>
    <row r="27" spans="1:8">
      <c r="A27" s="30" t="s">
        <v>23</v>
      </c>
      <c r="B27" s="31" t="s">
        <v>48</v>
      </c>
      <c r="C27" s="41">
        <f>'BLU PENDIDIKAN'!C52+'BLU PENDIDIKAN'!C53</f>
        <v>13200000</v>
      </c>
      <c r="D27" s="47">
        <f>'BLU PENDIDIKAN'!D52+'BLU PENDIDIKAN'!D53</f>
        <v>3150000</v>
      </c>
      <c r="E27" s="47">
        <f>'BLU PENDIDIKAN'!E52+'BLU PENDIDIKAN'!E53</f>
        <v>6050000</v>
      </c>
      <c r="F27" s="47">
        <f t="shared" ref="F27" si="17">D27+E27</f>
        <v>9200000</v>
      </c>
      <c r="G27" s="47">
        <f t="shared" ref="G27" si="18">C27-F27</f>
        <v>4000000</v>
      </c>
      <c r="H27" s="52">
        <f t="shared" ref="H27" si="19">F27/C27*100</f>
        <v>69.696969696969703</v>
      </c>
    </row>
    <row r="28" spans="1:8">
      <c r="A28" s="33" t="s">
        <v>24</v>
      </c>
      <c r="B28" s="34" t="s">
        <v>42</v>
      </c>
      <c r="C28" s="41">
        <f>'BLU PENDIDIKAN'!C55+'BLU PENDIDIKAN'!C56</f>
        <v>1050000</v>
      </c>
      <c r="D28" s="47">
        <f>'BLU PENDIDIKAN'!D55+'BLU PENDIDIKAN'!D56</f>
        <v>900000</v>
      </c>
      <c r="E28" s="47">
        <f>'BLU PENDIDIKAN'!E55+'BLU PENDIDIKAN'!E56</f>
        <v>0</v>
      </c>
      <c r="F28" s="47">
        <f t="shared" ref="F28" si="20">D28+E28</f>
        <v>900000</v>
      </c>
      <c r="G28" s="47">
        <f t="shared" ref="G28" si="21">C28-F28</f>
        <v>150000</v>
      </c>
      <c r="H28" s="52">
        <f t="shared" ref="H28" si="22">F28/C28*100</f>
        <v>85.714285714285708</v>
      </c>
    </row>
    <row r="29" spans="1:8">
      <c r="A29" s="39" t="s">
        <v>20</v>
      </c>
      <c r="B29" s="34" t="s">
        <v>43</v>
      </c>
      <c r="C29" s="41">
        <f>'BLU PENDIDIKAN'!C58</f>
        <v>20880000</v>
      </c>
      <c r="D29" s="47">
        <f>'BLU PENDIDIKAN'!D58</f>
        <v>13450000</v>
      </c>
      <c r="E29" s="47">
        <f>'BLU PENDIDIKAN'!E58</f>
        <v>0</v>
      </c>
      <c r="F29" s="47">
        <f t="shared" ref="F29" si="23">D29+E29</f>
        <v>13450000</v>
      </c>
      <c r="G29" s="47">
        <f t="shared" ref="G29" si="24">C29-F29</f>
        <v>7430000</v>
      </c>
      <c r="H29" s="52">
        <f t="shared" ref="H29" si="25">F29/C29*100</f>
        <v>64.415708812260547</v>
      </c>
    </row>
    <row r="30" spans="1:8">
      <c r="A30" s="40" t="s">
        <v>52</v>
      </c>
      <c r="B30" s="38" t="s">
        <v>54</v>
      </c>
      <c r="C30" s="41"/>
      <c r="D30" s="47"/>
      <c r="E30" s="47"/>
      <c r="F30" s="47"/>
      <c r="G30" s="47"/>
      <c r="H30" s="52"/>
    </row>
    <row r="31" spans="1:8">
      <c r="A31" s="39" t="s">
        <v>20</v>
      </c>
      <c r="B31" s="34" t="s">
        <v>43</v>
      </c>
      <c r="C31" s="41">
        <f>'BLU PENDIDIKAN'!C60</f>
        <v>330000</v>
      </c>
      <c r="D31" s="47">
        <f>'BLU PENDIDIKAN'!D60</f>
        <v>330000</v>
      </c>
      <c r="E31" s="47">
        <f>'BLU PENDIDIKAN'!E60</f>
        <v>0</v>
      </c>
      <c r="F31" s="47">
        <f t="shared" ref="F31" si="26">D31+E31</f>
        <v>330000</v>
      </c>
      <c r="G31" s="47">
        <f t="shared" ref="G31" si="27">C31-F31</f>
        <v>0</v>
      </c>
      <c r="H31" s="52">
        <f t="shared" ref="H31" si="28">F31/C31*100</f>
        <v>100</v>
      </c>
    </row>
    <row r="32" spans="1:8">
      <c r="A32" s="20" t="s">
        <v>16</v>
      </c>
      <c r="B32" s="9" t="s">
        <v>19</v>
      </c>
      <c r="C32" s="41"/>
      <c r="D32" s="47"/>
      <c r="E32" s="47"/>
      <c r="F32" s="47"/>
      <c r="G32" s="47"/>
      <c r="H32" s="52"/>
    </row>
    <row r="33" spans="1:9">
      <c r="A33" s="40" t="s">
        <v>38</v>
      </c>
      <c r="B33" s="38" t="s">
        <v>39</v>
      </c>
      <c r="C33" s="41"/>
      <c r="D33" s="47"/>
      <c r="E33" s="47"/>
      <c r="F33" s="47"/>
      <c r="G33" s="47"/>
      <c r="H33" s="52"/>
    </row>
    <row r="34" spans="1:9">
      <c r="A34" s="33" t="s">
        <v>24</v>
      </c>
      <c r="B34" s="34" t="s">
        <v>42</v>
      </c>
      <c r="C34" s="48">
        <f>'BLU PENDIDIKAN'!C64+'BLU PENDIDIKAN'!C65+'BLU PENDIDIKAN'!C66</f>
        <v>8000000</v>
      </c>
      <c r="D34" s="47">
        <f>'BLU PENDIDIKAN'!D64+'BLU PENDIDIKAN'!D65+'BLU PENDIDIKAN'!D66</f>
        <v>6950000</v>
      </c>
      <c r="E34" s="47">
        <f>'BLU PENDIDIKAN'!E64+'BLU PENDIDIKAN'!E65+'BLU PENDIDIKAN'!E66</f>
        <v>0</v>
      </c>
      <c r="F34" s="47">
        <f t="shared" ref="F34" si="29">D34+E34</f>
        <v>6950000</v>
      </c>
      <c r="G34" s="47">
        <f t="shared" ref="G34" si="30">C34-F34</f>
        <v>1050000</v>
      </c>
      <c r="H34" s="52">
        <f t="shared" ref="H34" si="31">F34/C34*100</f>
        <v>86.875</v>
      </c>
    </row>
    <row r="35" spans="1:9">
      <c r="A35" s="33" t="s">
        <v>20</v>
      </c>
      <c r="B35" s="34" t="s">
        <v>43</v>
      </c>
      <c r="C35" s="48">
        <f>'BLU PENDIDIKAN'!C68+'BLU PENDIDIKAN'!C69</f>
        <v>38250000</v>
      </c>
      <c r="D35" s="47">
        <f>'BLU PENDIDIKAN'!D68+'BLU PENDIDIKAN'!D69</f>
        <v>37028000</v>
      </c>
      <c r="E35" s="47">
        <f>'BLU PENDIDIKAN'!E68+'BLU PENDIDIKAN'!E69</f>
        <v>0</v>
      </c>
      <c r="F35" s="47">
        <f t="shared" ref="F35" si="32">D35+E35</f>
        <v>37028000</v>
      </c>
      <c r="G35" s="47">
        <f t="shared" ref="G35" si="33">C35-F35</f>
        <v>1222000</v>
      </c>
      <c r="H35" s="52">
        <f t="shared" ref="H35" si="34">F35/C35*100</f>
        <v>96.805228758169932</v>
      </c>
    </row>
    <row r="36" spans="1:9">
      <c r="A36" s="40" t="s">
        <v>40</v>
      </c>
      <c r="B36" s="38" t="s">
        <v>41</v>
      </c>
      <c r="C36" s="41"/>
      <c r="D36" s="47"/>
      <c r="E36" s="47"/>
      <c r="F36" s="47"/>
      <c r="G36" s="47"/>
      <c r="H36" s="52"/>
    </row>
    <row r="37" spans="1:9">
      <c r="A37" s="33" t="s">
        <v>24</v>
      </c>
      <c r="B37" s="34" t="s">
        <v>42</v>
      </c>
      <c r="C37" s="41">
        <f>'BLU PENDIDIKAN'!C72+'BLU PENDIDIKAN'!C73+'BLU PENDIDIKAN'!C74+'BLU PENDIDIKAN'!C75</f>
        <v>4700000</v>
      </c>
      <c r="D37" s="47">
        <f>'BLU PENDIDIKAN'!D72+'BLU PENDIDIKAN'!D73+'BLU PENDIDIKAN'!D74+'BLU PENDIDIKAN'!D75</f>
        <v>4265000</v>
      </c>
      <c r="E37" s="47">
        <f>'BLU PENDIDIKAN'!E72+'BLU PENDIDIKAN'!E73+'BLU PENDIDIKAN'!E74+'BLU PENDIDIKAN'!E75</f>
        <v>0</v>
      </c>
      <c r="F37" s="47">
        <f t="shared" ref="F37" si="35">D37+E37</f>
        <v>4265000</v>
      </c>
      <c r="G37" s="47">
        <f t="shared" ref="G37" si="36">C37-F37</f>
        <v>435000</v>
      </c>
      <c r="H37" s="52">
        <f t="shared" ref="H37" si="37">F37/C37*100</f>
        <v>90.744680851063833</v>
      </c>
    </row>
    <row r="38" spans="1:9">
      <c r="A38" s="33" t="s">
        <v>20</v>
      </c>
      <c r="B38" s="34" t="s">
        <v>43</v>
      </c>
      <c r="C38" s="41">
        <f>'BLU PENDIDIKAN'!C77</f>
        <v>1750000</v>
      </c>
      <c r="D38" s="47">
        <f>'BLU PENDIDIKAN'!D77</f>
        <v>1575000</v>
      </c>
      <c r="E38" s="47">
        <f>'BLU PENDIDIKAN'!E77</f>
        <v>0</v>
      </c>
      <c r="F38" s="47">
        <f t="shared" ref="F38" si="38">D38+E38</f>
        <v>1575000</v>
      </c>
      <c r="G38" s="47">
        <f t="shared" ref="G38" si="39">C38-F38</f>
        <v>175000</v>
      </c>
      <c r="H38" s="52">
        <f t="shared" ref="H38" si="40">F38/C38*100</f>
        <v>90</v>
      </c>
    </row>
    <row r="39" spans="1:9">
      <c r="A39" s="21"/>
      <c r="B39" s="35"/>
      <c r="C39" s="42"/>
      <c r="D39" s="47"/>
      <c r="E39" s="47"/>
      <c r="F39" s="47"/>
      <c r="G39" s="47"/>
      <c r="H39" s="52"/>
      <c r="I39" s="6"/>
    </row>
    <row r="40" spans="1:9">
      <c r="A40" s="20" t="s">
        <v>30</v>
      </c>
      <c r="B40" s="9" t="s">
        <v>31</v>
      </c>
      <c r="C40" s="42"/>
      <c r="D40" s="47"/>
      <c r="E40" s="47"/>
      <c r="F40" s="47"/>
      <c r="G40" s="47"/>
      <c r="H40" s="52"/>
    </row>
    <row r="41" spans="1:9">
      <c r="A41" s="40" t="s">
        <v>38</v>
      </c>
      <c r="B41" s="38" t="s">
        <v>39</v>
      </c>
      <c r="C41" s="42"/>
      <c r="D41" s="47"/>
      <c r="E41" s="47"/>
      <c r="F41" s="47"/>
      <c r="G41" s="47"/>
      <c r="H41" s="52"/>
    </row>
    <row r="42" spans="1:9">
      <c r="A42" s="39" t="s">
        <v>23</v>
      </c>
      <c r="B42" s="34" t="s">
        <v>48</v>
      </c>
      <c r="C42" s="46">
        <f>'BLU PENDIDIKAN'!C81+'BLU PENDIDIKAN'!C82</f>
        <v>7500000</v>
      </c>
      <c r="D42" s="47">
        <f>'BLU PENDIDIKAN'!D81+'BLU PENDIDIKAN'!D82</f>
        <v>1260000</v>
      </c>
      <c r="E42" s="47">
        <f>'BLU PENDIDIKAN'!E81+'BLU PENDIDIKAN'!E82</f>
        <v>0</v>
      </c>
      <c r="F42" s="47">
        <f t="shared" ref="F42" si="41">D42+E42</f>
        <v>1260000</v>
      </c>
      <c r="G42" s="47">
        <f t="shared" ref="G42" si="42">C42-F42</f>
        <v>6240000</v>
      </c>
      <c r="H42" s="52">
        <f t="shared" ref="H42" si="43">F42/C42*100</f>
        <v>16.8</v>
      </c>
    </row>
    <row r="43" spans="1:9">
      <c r="A43" s="33" t="s">
        <v>20</v>
      </c>
      <c r="B43" s="34" t="s">
        <v>43</v>
      </c>
      <c r="C43" s="46">
        <f>'BLU PENDIDIKAN'!C84+'BLU PENDIDIKAN'!C85</f>
        <v>26928000</v>
      </c>
      <c r="D43" s="47">
        <f>'BLU PENDIDIKAN'!D84+'BLU PENDIDIKAN'!D85</f>
        <v>4026000</v>
      </c>
      <c r="E43" s="47">
        <f>'BLU PENDIDIKAN'!E84+'BLU PENDIDIKAN'!E85</f>
        <v>0</v>
      </c>
      <c r="F43" s="47">
        <f t="shared" ref="F43" si="44">D43+E43</f>
        <v>4026000</v>
      </c>
      <c r="G43" s="47">
        <f t="shared" ref="G43" si="45">C43-F43</f>
        <v>22902000</v>
      </c>
      <c r="H43" s="52">
        <f t="shared" ref="H43" si="46">F43/C43*100</f>
        <v>14.950980392156863</v>
      </c>
    </row>
    <row r="44" spans="1:9">
      <c r="A44" s="40" t="s">
        <v>40</v>
      </c>
      <c r="B44" s="38" t="s">
        <v>41</v>
      </c>
      <c r="C44" s="42"/>
      <c r="D44" s="47"/>
      <c r="E44" s="47"/>
      <c r="F44" s="47"/>
      <c r="G44" s="47"/>
      <c r="H44" s="52"/>
    </row>
    <row r="45" spans="1:9">
      <c r="A45" s="39" t="s">
        <v>23</v>
      </c>
      <c r="B45" s="34" t="s">
        <v>48</v>
      </c>
      <c r="C45" s="46">
        <f>'BLU PENDIDIKAN'!C88+'BLU PENDIDIKAN'!C89</f>
        <v>6300000</v>
      </c>
      <c r="D45" s="47">
        <f>'BLU PENDIDIKAN'!D88+'BLU PENDIDIKAN'!D89</f>
        <v>1460000</v>
      </c>
      <c r="E45" s="47">
        <f>'BLU PENDIDIKAN'!E88+'BLU PENDIDIKAN'!E89</f>
        <v>0</v>
      </c>
      <c r="F45" s="47">
        <f t="shared" ref="F45" si="47">D45+E45</f>
        <v>1460000</v>
      </c>
      <c r="G45" s="47">
        <f t="shared" ref="G45" si="48">C45-F45</f>
        <v>4840000</v>
      </c>
      <c r="H45" s="52">
        <f t="shared" ref="H45" si="49">F45/C45*100</f>
        <v>23.174603174603174</v>
      </c>
    </row>
    <row r="46" spans="1:9">
      <c r="A46" s="33" t="s">
        <v>20</v>
      </c>
      <c r="B46" s="34" t="s">
        <v>43</v>
      </c>
      <c r="C46" s="46">
        <f>'BLU PENDIDIKAN'!C91+'BLU PENDIDIKAN'!C92</f>
        <v>13953000</v>
      </c>
      <c r="D46" s="47">
        <f>'BLU PENDIDIKAN'!D91+'BLU PENDIDIKAN'!D92</f>
        <v>2368000</v>
      </c>
      <c r="E46" s="47">
        <f>'BLU PENDIDIKAN'!E91+'BLU PENDIDIKAN'!E92</f>
        <v>0</v>
      </c>
      <c r="F46" s="47">
        <f t="shared" ref="F46" si="50">D46+E46</f>
        <v>2368000</v>
      </c>
      <c r="G46" s="47">
        <f t="shared" ref="G46" si="51">C46-F46</f>
        <v>11585000</v>
      </c>
      <c r="H46" s="52">
        <f t="shared" ref="H46" si="52">F46/C46*100</f>
        <v>16.971260660789795</v>
      </c>
    </row>
    <row r="47" spans="1:9">
      <c r="A47" s="40" t="s">
        <v>52</v>
      </c>
      <c r="B47" s="38" t="s">
        <v>53</v>
      </c>
      <c r="C47" s="42"/>
      <c r="D47" s="47"/>
      <c r="E47" s="47"/>
      <c r="F47" s="47"/>
      <c r="G47" s="47"/>
      <c r="H47" s="52"/>
    </row>
    <row r="48" spans="1:9">
      <c r="A48" s="33" t="s">
        <v>20</v>
      </c>
      <c r="B48" s="34" t="s">
        <v>43</v>
      </c>
      <c r="C48" s="42">
        <f>'BLU PENDIDIKAN'!C96+'BLU PENDIDIKAN'!C95</f>
        <v>1590000</v>
      </c>
      <c r="D48" s="47">
        <f>'BLU PENDIDIKAN'!D95+'BLU PENDIDIKAN'!D96</f>
        <v>132000</v>
      </c>
      <c r="E48" s="47">
        <f>'BLU PENDIDIKAN'!E95+'BLU PENDIDIKAN'!E96</f>
        <v>0</v>
      </c>
      <c r="F48" s="47">
        <f t="shared" ref="F48" si="53">D48+E48</f>
        <v>132000</v>
      </c>
      <c r="G48" s="47">
        <f t="shared" ref="G48" si="54">C48-F48</f>
        <v>1458000</v>
      </c>
      <c r="H48" s="52">
        <f t="shared" ref="H48" si="55">F48/C48*100</f>
        <v>8.3018867924528301</v>
      </c>
    </row>
    <row r="49" spans="1:11">
      <c r="A49" s="18"/>
      <c r="B49" s="19"/>
      <c r="C49" s="1"/>
      <c r="D49" s="3"/>
      <c r="E49" s="3"/>
      <c r="F49" s="3"/>
      <c r="G49" s="3"/>
      <c r="H49" s="10"/>
    </row>
    <row r="50" spans="1:11">
      <c r="A50" s="1"/>
      <c r="B50" s="22" t="s">
        <v>8</v>
      </c>
      <c r="C50" s="23">
        <f>SUM(C6:C49)</f>
        <v>1629270000</v>
      </c>
      <c r="D50" s="23">
        <f>SUM(D6:D49)</f>
        <v>598710500</v>
      </c>
      <c r="E50" s="23">
        <f>SUM(E6:E49)</f>
        <v>198262000</v>
      </c>
      <c r="F50" s="23">
        <f>SUM(F6:F49)</f>
        <v>796972500</v>
      </c>
      <c r="G50" s="23">
        <f>SUM(G6:G49)</f>
        <v>832297500</v>
      </c>
      <c r="H50" s="24">
        <f t="shared" ref="H50" si="56">F50/C50*100</f>
        <v>48.915925537203783</v>
      </c>
    </row>
    <row r="51" spans="1:11">
      <c r="A51" s="11"/>
    </row>
    <row r="52" spans="1:11">
      <c r="B52" s="12" t="s">
        <v>14</v>
      </c>
      <c r="C52" s="16" t="e">
        <f>#REF!+#REF!+#REF!</f>
        <v>#REF!</v>
      </c>
      <c r="D52" s="15"/>
      <c r="E52" s="8" t="s">
        <v>9</v>
      </c>
    </row>
    <row r="53" spans="1:11">
      <c r="B53" s="29"/>
      <c r="C53" s="14" t="e">
        <f>SUM(#REF!)</f>
        <v>#REF!</v>
      </c>
      <c r="D53" s="15"/>
      <c r="E53" t="s">
        <v>10</v>
      </c>
    </row>
    <row r="54" spans="1:11">
      <c r="B54" s="15"/>
      <c r="C54" s="14" t="e">
        <f>C52+C53</f>
        <v>#REF!</v>
      </c>
      <c r="D54" s="8"/>
      <c r="F54" s="7"/>
      <c r="G54" s="6"/>
    </row>
    <row r="55" spans="1:11">
      <c r="B55" s="6"/>
      <c r="C55" s="15"/>
      <c r="D55" s="8"/>
      <c r="F55" s="7"/>
    </row>
    <row r="56" spans="1:11">
      <c r="B56" s="6"/>
      <c r="C56" s="15">
        <f>1629270000-C50</f>
        <v>0</v>
      </c>
      <c r="D56" s="8"/>
    </row>
    <row r="57" spans="1:11">
      <c r="E57" s="5" t="s">
        <v>12</v>
      </c>
    </row>
    <row r="58" spans="1:11">
      <c r="E58" s="8" t="s">
        <v>13</v>
      </c>
      <c r="K58" s="6"/>
    </row>
    <row r="59" spans="1:11">
      <c r="C59" s="6"/>
      <c r="E59" s="8"/>
    </row>
    <row r="60" spans="1:11">
      <c r="B60" s="6"/>
    </row>
    <row r="61" spans="1:11">
      <c r="B61" s="27"/>
      <c r="C61" s="6"/>
      <c r="F61" s="6"/>
    </row>
    <row r="62" spans="1:11">
      <c r="B62" s="6"/>
    </row>
    <row r="63" spans="1:11">
      <c r="B63" s="6"/>
    </row>
    <row r="64" spans="1:11">
      <c r="B64" s="6"/>
      <c r="C64" s="6"/>
      <c r="F64" s="6"/>
      <c r="G64" s="6"/>
    </row>
    <row r="65" spans="2:3">
      <c r="B65" s="6"/>
      <c r="C65" s="6"/>
    </row>
    <row r="66" spans="2:3">
      <c r="B66" s="6"/>
    </row>
    <row r="67" spans="2:3">
      <c r="B67" s="26"/>
    </row>
    <row r="68" spans="2:3">
      <c r="B68" s="28"/>
    </row>
    <row r="70" spans="2:3">
      <c r="B70" s="7"/>
    </row>
  </sheetData>
  <mergeCells count="9">
    <mergeCell ref="H4:H5"/>
    <mergeCell ref="A1:G1"/>
    <mergeCell ref="A2:G2"/>
    <mergeCell ref="A4:A5"/>
    <mergeCell ref="B4:B5"/>
    <mergeCell ref="C4:C5"/>
    <mergeCell ref="D4:E4"/>
    <mergeCell ref="F4:F5"/>
    <mergeCell ref="G4:G5"/>
  </mergeCells>
  <printOptions horizontalCentered="1"/>
  <pageMargins left="0.15748031496062992" right="0.15748031496062992" top="0.43307086614173229" bottom="1.28" header="0.35433070866141736" footer="0.6692913385826772"/>
  <pageSetup paperSize="5" scale="85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BLU PENDIDIKAN</vt:lpstr>
      <vt:lpstr>BLU UTK POLTEK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Ratri</dc:creator>
  <cp:lastModifiedBy>FREEDOM</cp:lastModifiedBy>
  <cp:lastPrinted>2020-09-08T08:27:18Z</cp:lastPrinted>
  <dcterms:created xsi:type="dcterms:W3CDTF">2010-03-05T05:19:12Z</dcterms:created>
  <dcterms:modified xsi:type="dcterms:W3CDTF">2020-09-11T08:42:45Z</dcterms:modified>
</cp:coreProperties>
</file>