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1145" yWindow="375" windowWidth="7875" windowHeight="8190" firstSheet="1" activeTab="4"/>
  </bookViews>
  <sheets>
    <sheet name="BLU PENDIDIKAN" sheetId="146" r:id="rId1"/>
    <sheet name="BLU UTK POLTEK" sheetId="147" r:id="rId2"/>
    <sheet name="5034.501.006.051.D.525112" sheetId="140" r:id="rId3"/>
    <sheet name="5034.501.006.052.D.525112 " sheetId="145" r:id="rId4"/>
    <sheet name="5034.501.006.052.D.525113" sheetId="142" r:id="rId5"/>
    <sheet name="Sheet1" sheetId="47" r:id="rId6"/>
    <sheet name="Sheet2" sheetId="68" r:id="rId7"/>
  </sheets>
  <externalReferences>
    <externalReference r:id="rId8"/>
  </externalReferences>
  <calcPr calcId="144525"/>
</workbook>
</file>

<file path=xl/calcChain.xml><?xml version="1.0" encoding="utf-8"?>
<calcChain xmlns="http://schemas.openxmlformats.org/spreadsheetml/2006/main">
  <c r="C52" i="147" l="1"/>
  <c r="C51" i="147"/>
  <c r="C53" i="147" s="1"/>
  <c r="E47" i="147"/>
  <c r="D47" i="147"/>
  <c r="F47" i="147" s="1"/>
  <c r="H47" i="147" s="1"/>
  <c r="C47" i="147"/>
  <c r="G47" i="147" s="1"/>
  <c r="E45" i="147"/>
  <c r="F45" i="147" s="1"/>
  <c r="H45" i="147" s="1"/>
  <c r="D45" i="147"/>
  <c r="C45" i="147"/>
  <c r="G45" i="147" s="1"/>
  <c r="E44" i="147"/>
  <c r="D44" i="147"/>
  <c r="F44" i="147" s="1"/>
  <c r="H44" i="147" s="1"/>
  <c r="C44" i="147"/>
  <c r="G44" i="147" s="1"/>
  <c r="F42" i="147"/>
  <c r="H42" i="147" s="1"/>
  <c r="E42" i="147"/>
  <c r="D42" i="147"/>
  <c r="C42" i="147"/>
  <c r="G42" i="147" s="1"/>
  <c r="E41" i="147"/>
  <c r="D41" i="147"/>
  <c r="F41" i="147" s="1"/>
  <c r="H41" i="147" s="1"/>
  <c r="C41" i="147"/>
  <c r="F37" i="147"/>
  <c r="H37" i="147" s="1"/>
  <c r="E37" i="147"/>
  <c r="D37" i="147"/>
  <c r="C37" i="147"/>
  <c r="G37" i="147" s="1"/>
  <c r="E36" i="147"/>
  <c r="D36" i="147"/>
  <c r="F36" i="147" s="1"/>
  <c r="H36" i="147" s="1"/>
  <c r="C36" i="147"/>
  <c r="G36" i="147" s="1"/>
  <c r="F34" i="147"/>
  <c r="H34" i="147" s="1"/>
  <c r="E34" i="147"/>
  <c r="D34" i="147"/>
  <c r="C34" i="147"/>
  <c r="G34" i="147" s="1"/>
  <c r="E33" i="147"/>
  <c r="D33" i="147"/>
  <c r="F33" i="147" s="1"/>
  <c r="H33" i="147" s="1"/>
  <c r="C33" i="147"/>
  <c r="F30" i="147"/>
  <c r="H30" i="147" s="1"/>
  <c r="E30" i="147"/>
  <c r="D30" i="147"/>
  <c r="C30" i="147"/>
  <c r="G30" i="147" s="1"/>
  <c r="E28" i="147"/>
  <c r="D28" i="147"/>
  <c r="F28" i="147" s="1"/>
  <c r="H28" i="147" s="1"/>
  <c r="C28" i="147"/>
  <c r="G28" i="147" s="1"/>
  <c r="F27" i="147"/>
  <c r="H27" i="147" s="1"/>
  <c r="E27" i="147"/>
  <c r="D27" i="147"/>
  <c r="C27" i="147"/>
  <c r="G27" i="147" s="1"/>
  <c r="E26" i="147"/>
  <c r="D26" i="147"/>
  <c r="F26" i="147" s="1"/>
  <c r="H26" i="147" s="1"/>
  <c r="C26" i="147"/>
  <c r="F24" i="147"/>
  <c r="H24" i="147" s="1"/>
  <c r="E24" i="147"/>
  <c r="D24" i="147"/>
  <c r="C24" i="147"/>
  <c r="G24" i="147" s="1"/>
  <c r="E23" i="147"/>
  <c r="D23" i="147"/>
  <c r="F23" i="147" s="1"/>
  <c r="H23" i="147" s="1"/>
  <c r="C23" i="147"/>
  <c r="G23" i="147" s="1"/>
  <c r="F22" i="147"/>
  <c r="H22" i="147" s="1"/>
  <c r="E22" i="147"/>
  <c r="D22" i="147"/>
  <c r="C22" i="147"/>
  <c r="G22" i="147" s="1"/>
  <c r="E20" i="147"/>
  <c r="D20" i="147"/>
  <c r="F20" i="147" s="1"/>
  <c r="H20" i="147" s="1"/>
  <c r="C20" i="147"/>
  <c r="F19" i="147"/>
  <c r="H19" i="147" s="1"/>
  <c r="E19" i="147"/>
  <c r="D19" i="147"/>
  <c r="C19" i="147"/>
  <c r="G19" i="147" s="1"/>
  <c r="E18" i="147"/>
  <c r="D18" i="147"/>
  <c r="F18" i="147" s="1"/>
  <c r="H18" i="147" s="1"/>
  <c r="C18" i="147"/>
  <c r="G18" i="147" s="1"/>
  <c r="F14" i="147"/>
  <c r="H14" i="147" s="1"/>
  <c r="E14" i="147"/>
  <c r="D14" i="147"/>
  <c r="C14" i="147"/>
  <c r="G14" i="147" s="1"/>
  <c r="B14" i="147"/>
  <c r="A14" i="147"/>
  <c r="E13" i="147"/>
  <c r="F13" i="147" s="1"/>
  <c r="H13" i="147" s="1"/>
  <c r="D13" i="147"/>
  <c r="C13" i="147"/>
  <c r="E12" i="147"/>
  <c r="D12" i="147"/>
  <c r="F12" i="147" s="1"/>
  <c r="H12" i="147" s="1"/>
  <c r="C12" i="147"/>
  <c r="G12" i="147" s="1"/>
  <c r="E11" i="147"/>
  <c r="F11" i="147" s="1"/>
  <c r="H11" i="147" s="1"/>
  <c r="D11" i="147"/>
  <c r="C11" i="147"/>
  <c r="G11" i="147" s="1"/>
  <c r="E10" i="147"/>
  <c r="E49" i="147" s="1"/>
  <c r="D10" i="147"/>
  <c r="D49" i="147" s="1"/>
  <c r="B56" i="147" s="1"/>
  <c r="C10" i="147"/>
  <c r="C49" i="147" s="1"/>
  <c r="A2" i="147"/>
  <c r="C103" i="146"/>
  <c r="C102" i="146"/>
  <c r="C104" i="146" s="1"/>
  <c r="E100" i="146"/>
  <c r="C100" i="146"/>
  <c r="H99" i="146"/>
  <c r="G99" i="146"/>
  <c r="F99" i="146"/>
  <c r="F96" i="146"/>
  <c r="H96" i="146" s="1"/>
  <c r="F94" i="146"/>
  <c r="G94" i="146" s="1"/>
  <c r="H93" i="146"/>
  <c r="F93" i="146"/>
  <c r="G93" i="146" s="1"/>
  <c r="H90" i="146"/>
  <c r="G90" i="146"/>
  <c r="F90" i="146"/>
  <c r="F88" i="146"/>
  <c r="H88" i="146" s="1"/>
  <c r="F87" i="146"/>
  <c r="G87" i="146" s="1"/>
  <c r="H83" i="146"/>
  <c r="F83" i="146"/>
  <c r="G83" i="146" s="1"/>
  <c r="H81" i="146"/>
  <c r="G81" i="146"/>
  <c r="F81" i="146"/>
  <c r="F80" i="146"/>
  <c r="H80" i="146" s="1"/>
  <c r="F79" i="146"/>
  <c r="G79" i="146" s="1"/>
  <c r="H78" i="146"/>
  <c r="F78" i="146"/>
  <c r="G78" i="146" s="1"/>
  <c r="H75" i="146"/>
  <c r="G75" i="146"/>
  <c r="F75" i="146"/>
  <c r="F74" i="146"/>
  <c r="H74" i="146" s="1"/>
  <c r="F72" i="146"/>
  <c r="G72" i="146" s="1"/>
  <c r="H71" i="146"/>
  <c r="F71" i="146"/>
  <c r="G71" i="146" s="1"/>
  <c r="H70" i="146"/>
  <c r="G70" i="146"/>
  <c r="F70" i="146"/>
  <c r="F66" i="146"/>
  <c r="H66" i="146" s="1"/>
  <c r="F63" i="146"/>
  <c r="G63" i="146" s="1"/>
  <c r="H61" i="146"/>
  <c r="F61" i="146"/>
  <c r="G61" i="146" s="1"/>
  <c r="H60" i="146"/>
  <c r="G60" i="146"/>
  <c r="F60" i="146"/>
  <c r="F58" i="146"/>
  <c r="H58" i="146" s="1"/>
  <c r="F57" i="146"/>
  <c r="G57" i="146" s="1"/>
  <c r="H54" i="146"/>
  <c r="F54" i="146"/>
  <c r="G54" i="146" s="1"/>
  <c r="H52" i="146"/>
  <c r="G52" i="146"/>
  <c r="F52" i="146"/>
  <c r="F51" i="146"/>
  <c r="H51" i="146" s="1"/>
  <c r="F49" i="146"/>
  <c r="H49" i="146" s="1"/>
  <c r="H48" i="146"/>
  <c r="F48" i="146"/>
  <c r="G48" i="146" s="1"/>
  <c r="H45" i="146"/>
  <c r="G45" i="146"/>
  <c r="F45" i="146"/>
  <c r="F43" i="146"/>
  <c r="G43" i="146" s="1"/>
  <c r="F42" i="146"/>
  <c r="G42" i="146" s="1"/>
  <c r="H41" i="146"/>
  <c r="F41" i="146"/>
  <c r="G41" i="146" s="1"/>
  <c r="H39" i="146"/>
  <c r="G39" i="146"/>
  <c r="F39" i="146"/>
  <c r="F38" i="146"/>
  <c r="H38" i="146" s="1"/>
  <c r="F34" i="146"/>
  <c r="H34" i="146" s="1"/>
  <c r="H33" i="146"/>
  <c r="F33" i="146"/>
  <c r="G33" i="146" s="1"/>
  <c r="H32" i="146"/>
  <c r="G32" i="146"/>
  <c r="F32" i="146"/>
  <c r="F31" i="146"/>
  <c r="H31" i="146" s="1"/>
  <c r="F30" i="146"/>
  <c r="H30" i="146" s="1"/>
  <c r="H29" i="146"/>
  <c r="F29" i="146"/>
  <c r="G29" i="146" s="1"/>
  <c r="H28" i="146"/>
  <c r="G28" i="146"/>
  <c r="F28" i="146"/>
  <c r="F27" i="146"/>
  <c r="G27" i="146" s="1"/>
  <c r="F26" i="146"/>
  <c r="H26" i="146" s="1"/>
  <c r="H25" i="146"/>
  <c r="F25" i="146"/>
  <c r="G25" i="146" s="1"/>
  <c r="H24" i="146"/>
  <c r="G24" i="146"/>
  <c r="F24" i="146"/>
  <c r="F23" i="146"/>
  <c r="H23" i="146" s="1"/>
  <c r="F22" i="146"/>
  <c r="H22" i="146" s="1"/>
  <c r="H21" i="146"/>
  <c r="F21" i="146"/>
  <c r="G21" i="146" s="1"/>
  <c r="H20" i="146"/>
  <c r="G20" i="146"/>
  <c r="F20" i="146"/>
  <c r="F18" i="146"/>
  <c r="G18" i="146" s="1"/>
  <c r="F16" i="146"/>
  <c r="H16" i="146" s="1"/>
  <c r="D14" i="146"/>
  <c r="F14" i="146" s="1"/>
  <c r="H12" i="146"/>
  <c r="F12" i="146"/>
  <c r="G12" i="146" s="1"/>
  <c r="H11" i="146"/>
  <c r="G11" i="146"/>
  <c r="F11" i="146"/>
  <c r="G13" i="147" l="1"/>
  <c r="G20" i="147"/>
  <c r="G33" i="147"/>
  <c r="G26" i="147"/>
  <c r="G41" i="147"/>
  <c r="F10" i="147"/>
  <c r="G10" i="147" s="1"/>
  <c r="G49" i="147" s="1"/>
  <c r="G14" i="146"/>
  <c r="G100" i="146" s="1"/>
  <c r="F100" i="146"/>
  <c r="H100" i="146" s="1"/>
  <c r="H14" i="146"/>
  <c r="G23" i="146"/>
  <c r="G31" i="146"/>
  <c r="G38" i="146"/>
  <c r="G80" i="146"/>
  <c r="G88" i="146"/>
  <c r="G96" i="146"/>
  <c r="G16" i="146"/>
  <c r="H18" i="146"/>
  <c r="G22" i="146"/>
  <c r="G26" i="146"/>
  <c r="H27" i="146"/>
  <c r="G30" i="146"/>
  <c r="G34" i="146"/>
  <c r="H43" i="146"/>
  <c r="G49" i="146"/>
  <c r="H42" i="146"/>
  <c r="H57" i="146"/>
  <c r="H63" i="146"/>
  <c r="H72" i="146"/>
  <c r="H79" i="146"/>
  <c r="H87" i="146"/>
  <c r="H94" i="146"/>
  <c r="D100" i="146"/>
  <c r="G51" i="146"/>
  <c r="G58" i="146"/>
  <c r="G66" i="146"/>
  <c r="G74" i="146"/>
  <c r="H10" i="147" l="1"/>
  <c r="F49" i="147"/>
  <c r="H49" i="147" s="1"/>
  <c r="G20" i="142" l="1"/>
  <c r="I20" i="142"/>
  <c r="H20" i="142"/>
  <c r="I13" i="145" l="1"/>
  <c r="I14" i="145" s="1"/>
  <c r="H14" i="145"/>
  <c r="G14" i="145"/>
  <c r="K13" i="145"/>
  <c r="K13" i="142" l="1"/>
  <c r="G14" i="140" l="1"/>
  <c r="K13" i="140" l="1"/>
  <c r="I14" i="140" l="1"/>
  <c r="H14" i="140"/>
</calcChain>
</file>

<file path=xl/sharedStrings.xml><?xml version="1.0" encoding="utf-8"?>
<sst xmlns="http://schemas.openxmlformats.org/spreadsheetml/2006/main" count="388" uniqueCount="154">
  <si>
    <t>Wahyu Dwi Nuryanti, A.Md</t>
  </si>
  <si>
    <t>Pejabat Pembuat Komitmen,</t>
  </si>
  <si>
    <t>Bendahara Pengeluaran,</t>
  </si>
  <si>
    <t>a.n. Kuasa Pengguna Anggaran</t>
  </si>
  <si>
    <t xml:space="preserve">Semarang, </t>
  </si>
  <si>
    <t>Demikian Surat pernyataan ini dibuat dengan sebenarnya.</t>
  </si>
  <si>
    <t>Copi bukti pengeluaran anggaran dan copy setoran pajak (SSP/BPN) tersebut di atas disimpan oleh Jurusan dan aslinya disimpan oleh Kuasa Pengguna Anggaran untuk kelengkapan administrasi dan pemeriksaan aparat pengawas fungsional.</t>
  </si>
  <si>
    <t>JUMLAH</t>
  </si>
  <si>
    <t>01</t>
  </si>
  <si>
    <t>PPH</t>
  </si>
  <si>
    <t>PPN</t>
  </si>
  <si>
    <t>No.</t>
  </si>
  <si>
    <t>Tgl</t>
  </si>
  <si>
    <t>Pajak Yang Dipungut</t>
  </si>
  <si>
    <t>Jumlah</t>
  </si>
  <si>
    <t>Bukti</t>
  </si>
  <si>
    <t>Uraian</t>
  </si>
  <si>
    <t>Penerima</t>
  </si>
  <si>
    <t>Akun</t>
  </si>
  <si>
    <t>Yang bertanda tangan di bawah ini Ketua Jurusan Kesehatan Lingkungan menyatakan bahwa saya bertanggung jawab secara formal dan material atas segala pengeluaran yang telah dibayar lunas oleh bendahara pengeluaran pembantu kepada yang berhak menerima serta kebenaran perhitungan dan setoran pajak yang telah dipungut atas pembayaran tersebut dengan perincian sebagai berikut :</t>
  </si>
  <si>
    <t>Klasifikasi Anggaran</t>
  </si>
  <si>
    <t>4.</t>
  </si>
  <si>
    <t>3.</t>
  </si>
  <si>
    <t>2.</t>
  </si>
  <si>
    <t>1.</t>
  </si>
  <si>
    <t xml:space="preserve">             Nomor :</t>
  </si>
  <si>
    <t>NIP. 198612042014022002</t>
  </si>
  <si>
    <t>: 632242</t>
  </si>
  <si>
    <t>: Politeknik Kesehatan Semarang</t>
  </si>
  <si>
    <t xml:space="preserve">Kode Satuan Kerja </t>
  </si>
  <si>
    <t xml:space="preserve">Nama Satuan Kerja </t>
  </si>
  <si>
    <t xml:space="preserve">Tanggal / No. DIPA </t>
  </si>
  <si>
    <t>SURAT PERNYATAAN TANGGUNG JAWAB BELANJA</t>
  </si>
  <si>
    <t>Jeffri Ardiyanto, M. App.Sc</t>
  </si>
  <si>
    <t>NIP.19730614 199503 1 001</t>
  </si>
  <si>
    <t>: 12 November 2019 / No. SP DIPA-024.12.2.632242 / 2020</t>
  </si>
  <si>
    <t>02</t>
  </si>
  <si>
    <t>: 01 / 01 / 024.12.10 / 5034 / 501 / 006 / 051.D / 525112</t>
  </si>
  <si>
    <t>525112</t>
  </si>
  <si>
    <t>Percetakan "ORCA" Digital Print</t>
  </si>
  <si>
    <r>
      <t>Biaya pembuatan baner dalam rangka Seminar Internasional online dengan tema 1</t>
    </r>
    <r>
      <rPr>
        <vertAlign val="superscript"/>
        <sz val="11"/>
        <rFont val="Arial"/>
        <family val="2"/>
      </rPr>
      <t>st</t>
    </r>
    <r>
      <rPr>
        <sz val="11"/>
        <rFont val="Arial"/>
        <family val="2"/>
      </rPr>
      <t xml:space="preserve"> International Conference On Environmental Health "Control Strategies to Reduce Air Pollution" Jurusan Kesehatan Lingkungan Purwokerto Poltekkes Kemenkes Semarang tanggal 28 November 2020. Dengan rincian : - 12 m x Rp 40.00,- = Rp 480.000,-; - Desain = Rp 20.000,-</t>
    </r>
  </si>
  <si>
    <t>: 01 / 01 / 024.12.10 / 5034 / 501 / 006 / 052.D / 525112</t>
  </si>
  <si>
    <t>SAHLA' Snack, Karangmangu, Baturraden</t>
  </si>
  <si>
    <r>
      <t>Biaya pembelian konsumsi dalam rangka Seminar Internasional online dengan tema 1</t>
    </r>
    <r>
      <rPr>
        <vertAlign val="superscript"/>
        <sz val="11"/>
        <rFont val="Arial"/>
        <family val="2"/>
      </rPr>
      <t>st</t>
    </r>
    <r>
      <rPr>
        <sz val="11"/>
        <rFont val="Arial"/>
        <family val="2"/>
      </rPr>
      <t xml:space="preserve"> International Conference On Environmental Health "Control Strategies to Reduce Air Pollution" Jurusan Kesehatan Lingkungan Purwokerto Poltekkes Kemenkes Semarang tanggal 28 November 2020. Dengan rincian: -32 dus snack @ Rp 15.000,- = Rp 480.000,-; - 32 dus nasi @ Rp 20.000,- = Rp 640.000,-</t>
    </r>
  </si>
  <si>
    <t>: 01 / 01 / 024.12.10 / 5034 / 501 / 006 / 052.D / 525113</t>
  </si>
  <si>
    <t>525113</t>
  </si>
  <si>
    <t>Prof. Dr. Juliana Binti Jalaludin, M.Si</t>
  </si>
  <si>
    <t>dr. Imran Agus Nurali, Sp.KO.</t>
  </si>
  <si>
    <t>Dr.Ir. Perdinan, M.Sc</t>
  </si>
  <si>
    <t>Prof. Dr.H.Arif Sumantri, SKM., M.Kes</t>
  </si>
  <si>
    <t>Prof. Dr. dr. Anies, M.Kes.PKK</t>
  </si>
  <si>
    <t>03</t>
  </si>
  <si>
    <t>04</t>
  </si>
  <si>
    <t>05</t>
  </si>
  <si>
    <t>06</t>
  </si>
  <si>
    <t>07</t>
  </si>
  <si>
    <t>Sidin Haryanto, SKM., M.Pd</t>
  </si>
  <si>
    <t>Kuat Prabowo, SKM., M.Kes</t>
  </si>
  <si>
    <t>LAPORAN KEADAAN KAS DIPA BLU  JURUSAN KESLING PURWOKERTO</t>
  </si>
  <si>
    <t>BULAN :  14 Desember 2020</t>
  </si>
  <si>
    <t>MAK</t>
  </si>
  <si>
    <t>JENIS BELANJA</t>
  </si>
  <si>
    <t>PAGU</t>
  </si>
  <si>
    <t>REALISASI</t>
  </si>
  <si>
    <t>SALDO</t>
  </si>
  <si>
    <t>% SERAPAN</t>
  </si>
  <si>
    <t>S/D BULAN LALU</t>
  </si>
  <si>
    <t>BULAN INI</t>
  </si>
  <si>
    <t>5034.501.006.</t>
  </si>
  <si>
    <t>Mahasiswa yang Dididik Pada Jurusan Kesehatan Lingkungan</t>
  </si>
  <si>
    <t>051</t>
  </si>
  <si>
    <t>Pelaksanaan Persiapan</t>
  </si>
  <si>
    <t>D</t>
  </si>
  <si>
    <t>Jurusan</t>
  </si>
  <si>
    <t>Belanja Barang</t>
  </si>
  <si>
    <t>- Cetak buku panduan praktek</t>
  </si>
  <si>
    <t>- MMT Seminar International</t>
  </si>
  <si>
    <t>Belanja Jasa</t>
  </si>
  <si>
    <t>- Sewa kursi Kuliah Umum</t>
  </si>
  <si>
    <t>525114</t>
  </si>
  <si>
    <t>Belanja Pemeliharaan</t>
  </si>
  <si>
    <t>- Penggantian Acces Point</t>
  </si>
  <si>
    <t>525121</t>
  </si>
  <si>
    <t>Belanja Barang Persediaan Barang Konsumsi - BLU</t>
  </si>
  <si>
    <t>- Belanja bahan praktek</t>
  </si>
  <si>
    <t>537112</t>
  </si>
  <si>
    <t>Belanja Modal Peralatan dan Mesin</t>
  </si>
  <si>
    <t>- Belanja Alat Praktek</t>
  </si>
  <si>
    <t>- Meja kelas untuk dosen</t>
  </si>
  <si>
    <t>- Kursi kelas untuk dosen</t>
  </si>
  <si>
    <t>- Audio untuk kelas Laboratorium</t>
  </si>
  <si>
    <t>- Meja dosen untuk ruang Laboratorium</t>
  </si>
  <si>
    <t>- Kursi dosen untuk ruang Laboratorium</t>
  </si>
  <si>
    <t>- Laptop</t>
  </si>
  <si>
    <t>- Cetakan Closet</t>
  </si>
  <si>
    <t>- Sepeda Statis</t>
  </si>
  <si>
    <t>- Air Walker</t>
  </si>
  <si>
    <t>- Hit Power Aquart</t>
  </si>
  <si>
    <t>- Kursi Staff</t>
  </si>
  <si>
    <t>- Mesin Potong Rumput</t>
  </si>
  <si>
    <t>- Mobil Pick Up</t>
  </si>
  <si>
    <t>- Trifoot LCD</t>
  </si>
  <si>
    <t>052</t>
  </si>
  <si>
    <t>Pembelajaran Teori dan Praktikum</t>
  </si>
  <si>
    <t>Jurusan Kesehatan lingkungan</t>
  </si>
  <si>
    <t>- Konsumsi Kuliah umum</t>
  </si>
  <si>
    <t>- Konsumsi Seminar International</t>
  </si>
  <si>
    <t>- Narasumber Kuliah Umum</t>
  </si>
  <si>
    <t>- Narasumber Seminar International</t>
  </si>
  <si>
    <t>- Narasumber Workshop Pembentukan Prodi Profesi Kesling</t>
  </si>
  <si>
    <t>525115</t>
  </si>
  <si>
    <t>Belanja Perjalanan</t>
  </si>
  <si>
    <t>- Transpot Forum Mahasiswa</t>
  </si>
  <si>
    <t>DA</t>
  </si>
  <si>
    <t>D-III Kesehatan Lingkungan</t>
  </si>
  <si>
    <t>- Honor DTT</t>
  </si>
  <si>
    <t>- Honor Dosen Tamu</t>
  </si>
  <si>
    <t>- Transpot DTT</t>
  </si>
  <si>
    <t>- Transpot Dosen Tamu</t>
  </si>
  <si>
    <t>525119</t>
  </si>
  <si>
    <t>Belanja Penyediaan Barang dan Jasa BLU Lainnya</t>
  </si>
  <si>
    <t>- Biaya foto copy keperluan PBM</t>
  </si>
  <si>
    <t>DB</t>
  </si>
  <si>
    <t>D-IV Kesehatan Lingkungan</t>
  </si>
  <si>
    <t>DC</t>
  </si>
  <si>
    <t>D-IV Alih Jenjang</t>
  </si>
  <si>
    <t>053</t>
  </si>
  <si>
    <t>Praktek Kerja Lapangan</t>
  </si>
  <si>
    <t>- Transpot penjajakan lahan praktek</t>
  </si>
  <si>
    <t>- Transpot Bimbingan Praktek</t>
  </si>
  <si>
    <t>- Uang harian Penjajakan Praktek Lahan</t>
  </si>
  <si>
    <t>- Konsumsi rapat koordinasi praktek dan seminar</t>
  </si>
  <si>
    <t>- Biaya lahan Praktek</t>
  </si>
  <si>
    <t>- Uang harian Bimbingan praktek</t>
  </si>
  <si>
    <t>054</t>
  </si>
  <si>
    <t>Pelaksanaan Ujian</t>
  </si>
  <si>
    <t>- Honor pembuatan soal DTT</t>
  </si>
  <si>
    <t>- Honor Koreksi soal DTT</t>
  </si>
  <si>
    <t>- Penggandaan Soal Ujian</t>
  </si>
  <si>
    <t>D-IV Alih jenjang</t>
  </si>
  <si>
    <t>Jumlah :</t>
  </si>
  <si>
    <t>bahan praktek</t>
  </si>
  <si>
    <t>Ketua Jurusan Kesehatan Lingkungan</t>
  </si>
  <si>
    <t>Purwokerto</t>
  </si>
  <si>
    <t>Asep Tata Gunawan, SKM, M.Kes</t>
  </si>
  <si>
    <t>NIP: 19651116 198902 1 001</t>
  </si>
  <si>
    <t xml:space="preserve">LAPORAN KEADAAN KAS DIPA BLU  JURUSAN KESLING PURWOKERTO </t>
  </si>
  <si>
    <t>Honor nara sumber dalam rangka Workshop Pembentukan Prodi Profesi Kesling dengan tema 'Persiapan Penyusunan Naskah Akademik Prodi Profesi Sanitarian" tanggal 23 November 2020 a.n. Sidin Haryanto, SKM., M.Pd. Dengan rincian : - Jumlah Honor : 4 jam x Rp 500.000,- = Rp 2.000.000,-; PPh 21 = Rp 300.000,- ; Jumlah diterimakan = Rp 1.700.000,-</t>
  </si>
  <si>
    <t>Honor nara sumber dalam rangka Workshop Pembentukan Prodi Profesi Kesling dengan tema 'Persiapan Penyusunan Naskah Akademik Prodi Profesi Sanitarian" tanggal 23 November 2020 a.n. Kuat Prabowo, SKM., M.Kes. Dengan rincian : - Jumlah Honor : 4 jam x Rp 500.000,- = Rp 2.000.000,-; PPh 21 = Rp 300.000,- ; Jumlah diterimakan = Rp 1.700.000,-</t>
  </si>
  <si>
    <r>
      <t>Honor nara sumber dalam rangka Seminar Internasional online dengan tema 1</t>
    </r>
    <r>
      <rPr>
        <vertAlign val="superscript"/>
        <sz val="11"/>
        <rFont val="Arial"/>
        <family val="2"/>
      </rPr>
      <t xml:space="preserve">st </t>
    </r>
    <r>
      <rPr>
        <sz val="11"/>
        <rFont val="Arial"/>
        <family val="2"/>
      </rPr>
      <t>International Conference on Environmental Health "Control Strategies to Reduce Air Pollution" Jurusan Kesehatan Lingkungan Purwokerto Poltekkes Kemenkes Semarang tanggal 28 November 2020 a.n. Prof. Dr. Juliana Binti Jalaludin, M.Si. Dengan rincian : - Jumlah honor : 5 jam x Rp 800.000,- = Rp Rp 4.000.000,-; - PPh 21 = Rp 600.000,-, Jumlah diterimakan = Rp 3.400.000,-</t>
    </r>
  </si>
  <si>
    <r>
      <t>Honor nara sumber dalam rangka Seminar Internasional online dengan tema 1</t>
    </r>
    <r>
      <rPr>
        <vertAlign val="superscript"/>
        <sz val="11"/>
        <rFont val="Arial"/>
        <family val="2"/>
      </rPr>
      <t xml:space="preserve">st </t>
    </r>
    <r>
      <rPr>
        <sz val="11"/>
        <rFont val="Arial"/>
        <family val="2"/>
      </rPr>
      <t>International Conference on Environmental Health "Control Strategies to Reduce Air Pollution" Jurusan Kesehatan Lingkungan Purwokerto Poltekkes Kemenkes Semarang tanggal 28 November 2020 a.n. dr. Imran Agus Nurali, Sp.KO.. Dengan rincian : - Jumlah honor : 5 jam x Rp 800.000,- = Rp Rp 4.000.000,-; - PPh 21 = Rp 600.000,-, Jumlah diterimakan = Rp 3.400.000,-</t>
    </r>
  </si>
  <si>
    <r>
      <t>Honor nara sumber dalam rangka Seminar Internasional online dengan tema 1</t>
    </r>
    <r>
      <rPr>
        <vertAlign val="superscript"/>
        <sz val="11"/>
        <rFont val="Arial"/>
        <family val="2"/>
      </rPr>
      <t xml:space="preserve">st </t>
    </r>
    <r>
      <rPr>
        <sz val="11"/>
        <rFont val="Arial"/>
        <family val="2"/>
      </rPr>
      <t>International Conference on Environmental Health "Control Strategies to Reduce Air Pollution" Jurusan Kesehatan Lingkungan Purwokerto Poltekkes Kemenkes Semarang tanggal 28 November 2020 a.n. Dr.Ir. Perdinan, M.Sc. Dengan rincian : - Jumlah honor : 5 jam x Rp 800.000,- = Rp Rp 4.000.000,-; - PPh 21 = Rp 600.000,-, Jumlah diterimakan = Rp 3.400.000,-</t>
    </r>
  </si>
  <si>
    <r>
      <t>Honor nara sumber dalam rangka Seminar Internasional online dengan tema 1</t>
    </r>
    <r>
      <rPr>
        <vertAlign val="superscript"/>
        <sz val="11"/>
        <rFont val="Arial"/>
        <family val="2"/>
      </rPr>
      <t xml:space="preserve">st </t>
    </r>
    <r>
      <rPr>
        <sz val="11"/>
        <rFont val="Arial"/>
        <family val="2"/>
      </rPr>
      <t>International Conference on Environmental Health "Control Strategies to Reduce Air Pollution" Jurusan Kesehatan Lingkungan Purwokerto Poltekkes Kemenkes Semarang tanggal 28 November 2020 a.n. Prof. Dr.H.Arif Sumantri, SKM., M.Kes. Dengan rincian : - Jumlah honor : 5 jam x Rp 800.000,- = Rp Rp 4.000.000,-; - PPh 21 = Rp 600.000,-, Jumlah diterimakan = Rp 3.400.000,-</t>
    </r>
  </si>
  <si>
    <r>
      <t>Honor nara sumber dalam rangka Seminar Internasional online dengan tema 1</t>
    </r>
    <r>
      <rPr>
        <vertAlign val="superscript"/>
        <sz val="11"/>
        <rFont val="Arial"/>
        <family val="2"/>
      </rPr>
      <t xml:space="preserve">st </t>
    </r>
    <r>
      <rPr>
        <sz val="11"/>
        <rFont val="Arial"/>
        <family val="2"/>
      </rPr>
      <t>International Conference on Environmental Health "Control Strategies to Reduce Air Pollution" Jurusan Kesehatan Lingkungan Purwokerto Poltekkes Kemenkes Semarang tanggal 28 November 2020 a.n. Prof. Dr. dr. Anies, M.Kes.PKK. Dengan rincian : - Jumlah honor : 5 jam x Rp 800.000,- = Rp Rp 4.000.000,-; - PPh 21 = Rp 600.000,-, Jumlah diterimakan = Rp 3.400.000,-</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</si>
</sst>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_(* \(#,##0\);_(* &quot;-&quot;_);_(@_)"/>
    <numFmt numFmtId="165" formatCode="_(* #,##0.00_);_(* \(#,##0.00\);_(* &quot;-&quot;??_);_(@_)"/>
    <numFmt numFmtId="166" formatCode="_(* #,##0_);_(* \(#,##0\);_(* &quot;-&quot;??_);_(@_)"/>
  </numFmts>
  <fonts count="16" x14ac:knownFonts="1">
    <font>
      <sz val="11"/>
      <color theme="1"/>
      <name val="Calibri"/>
      <family val="2"/>
      <scheme val="minor"/>
    </font>
    <font>
      <sz val="10"/>
      <name val="Arial"/>
      <family val="2"/>
    </font>
    <font>
      <sz val="11"/>
      <name val="Arial"/>
      <family val="2"/>
    </font>
    <font>
      <sz val="11"/>
      <name val="Times New Roman"/>
      <family val="1"/>
    </font>
    <font>
      <u/>
      <sz val="11"/>
      <name val="Times New Roman"/>
      <family val="1"/>
    </font>
    <font>
      <u/>
      <sz val="11"/>
      <name val="Arial"/>
      <family val="2"/>
    </font>
    <font>
      <b/>
      <u/>
      <sz val="11"/>
      <name val="Arial"/>
      <family val="2"/>
    </font>
    <font>
      <sz val="10"/>
      <name val="Arial"/>
      <family val="2"/>
    </font>
    <font>
      <sz val="11"/>
      <color theme="1"/>
      <name val="Calibri"/>
      <family val="2"/>
      <scheme val="minor"/>
    </font>
    <font>
      <sz val="11"/>
      <color theme="1"/>
      <name val="Arial"/>
      <family val="2"/>
    </font>
    <font>
      <sz val="11"/>
      <color rgb="FFFF0000"/>
      <name val="Arial"/>
      <family val="2"/>
    </font>
    <font>
      <vertAlign val="superscript"/>
      <sz val="11"/>
      <name val="Arial"/>
      <family val="2"/>
    </font>
    <font>
      <sz val="10"/>
      <name val="Arial"/>
      <charset val="1"/>
    </font>
    <font>
      <b/>
      <sz val="10"/>
      <name val="Arial"/>
      <family val="2"/>
    </font>
    <font>
      <sz val="10"/>
      <color theme="0"/>
      <name val="Arial"/>
      <family val="2"/>
    </font>
    <font>
      <u/>
      <sz val="10"/>
      <name val="Arial"/>
      <family val="2"/>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0">
    <xf numFmtId="0" fontId="0" fillId="0" borderId="0"/>
    <xf numFmtId="0" fontId="1" fillId="0" borderId="0"/>
    <xf numFmtId="0" fontId="1" fillId="0" borderId="0"/>
    <xf numFmtId="0" fontId="1" fillId="0" borderId="0" applyFont="0" applyFill="0" applyBorder="0" applyAlignment="0" applyProtection="0"/>
    <xf numFmtId="0" fontId="1" fillId="0" borderId="0"/>
    <xf numFmtId="0" fontId="7" fillId="0" borderId="0"/>
    <xf numFmtId="165" fontId="1" fillId="0" borderId="0" applyFont="0" applyFill="0" applyBorder="0" applyAlignment="0" applyProtection="0"/>
    <xf numFmtId="164" fontId="8" fillId="0" borderId="0" applyFont="0" applyFill="0" applyBorder="0" applyAlignment="0" applyProtection="0"/>
    <xf numFmtId="0" fontId="12" fillId="0" borderId="0"/>
    <xf numFmtId="164" fontId="1" fillId="0" borderId="0" applyFont="0" applyFill="0" applyBorder="0" applyAlignment="0" applyProtection="0"/>
  </cellStyleXfs>
  <cellXfs count="112">
    <xf numFmtId="0" fontId="0" fillId="0" borderId="0" xfId="0"/>
    <xf numFmtId="0" fontId="2" fillId="0" borderId="0" xfId="2" applyFont="1"/>
    <xf numFmtId="0" fontId="2" fillId="0" borderId="0" xfId="2" applyFont="1" applyAlignment="1"/>
    <xf numFmtId="0" fontId="2" fillId="0" borderId="1" xfId="1" applyFont="1" applyBorder="1" applyAlignment="1">
      <alignment horizontal="center"/>
    </xf>
    <xf numFmtId="0" fontId="1" fillId="0" borderId="0" xfId="4"/>
    <xf numFmtId="0" fontId="2" fillId="0" borderId="0" xfId="4" applyFont="1"/>
    <xf numFmtId="0" fontId="2" fillId="0" borderId="0" xfId="4" applyFont="1" applyAlignment="1">
      <alignment wrapText="1"/>
    </xf>
    <xf numFmtId="0" fontId="2" fillId="0" borderId="0" xfId="4" applyFont="1" applyAlignment="1"/>
    <xf numFmtId="0" fontId="2" fillId="0" borderId="0" xfId="4" quotePrefix="1" applyFont="1" applyBorder="1" applyAlignment="1">
      <alignment horizontal="center" vertical="center"/>
    </xf>
    <xf numFmtId="0" fontId="2" fillId="0" borderId="0" xfId="4" applyFont="1" applyBorder="1" applyAlignment="1">
      <alignment horizontal="center" vertical="center"/>
    </xf>
    <xf numFmtId="3" fontId="2" fillId="0" borderId="0" xfId="4" applyNumberFormat="1" applyFont="1" applyBorder="1" applyAlignment="1">
      <alignment vertical="center"/>
    </xf>
    <xf numFmtId="0" fontId="2" fillId="0" borderId="1" xfId="4" applyFont="1" applyBorder="1" applyAlignment="1">
      <alignment horizontal="center" vertical="top"/>
    </xf>
    <xf numFmtId="0" fontId="2" fillId="0" borderId="1" xfId="4" quotePrefix="1" applyFont="1" applyBorder="1" applyAlignment="1">
      <alignment horizontal="center" vertical="top" wrapText="1"/>
    </xf>
    <xf numFmtId="0" fontId="2" fillId="0" borderId="1" xfId="4" applyFont="1" applyBorder="1" applyAlignment="1">
      <alignment horizontal="justify" vertical="justify" wrapText="1"/>
    </xf>
    <xf numFmtId="0" fontId="2" fillId="0" borderId="1" xfId="4" quotePrefix="1" applyFont="1" applyBorder="1" applyAlignment="1">
      <alignment horizontal="center" vertical="center"/>
    </xf>
    <xf numFmtId="0" fontId="2" fillId="0" borderId="1" xfId="4" quotePrefix="1" applyFont="1" applyBorder="1" applyAlignment="1">
      <alignment horizontal="center" vertical="top"/>
    </xf>
    <xf numFmtId="3" fontId="2" fillId="0" borderId="1" xfId="4" applyNumberFormat="1" applyFont="1" applyBorder="1" applyAlignment="1">
      <alignment vertical="top"/>
    </xf>
    <xf numFmtId="0" fontId="2" fillId="0" borderId="0" xfId="1" applyFont="1" applyBorder="1" applyAlignment="1">
      <alignment horizontal="center"/>
    </xf>
    <xf numFmtId="0" fontId="2" fillId="0" borderId="0" xfId="1" applyFont="1"/>
    <xf numFmtId="0" fontId="2" fillId="0" borderId="0" xfId="2" applyFont="1" applyAlignment="1">
      <alignment wrapText="1"/>
    </xf>
    <xf numFmtId="0" fontId="5" fillId="0" borderId="0" xfId="1" applyFont="1"/>
    <xf numFmtId="0" fontId="4" fillId="0" borderId="0" xfId="1" applyFont="1"/>
    <xf numFmtId="0" fontId="2" fillId="0" borderId="0" xfId="1" applyFont="1" applyBorder="1"/>
    <xf numFmtId="0" fontId="3" fillId="0" borderId="0" xfId="1" applyFont="1" applyBorder="1"/>
    <xf numFmtId="166" fontId="9" fillId="0" borderId="1" xfId="6" applyNumberFormat="1" applyFont="1" applyBorder="1" applyAlignment="1">
      <alignment horizontal="center" vertical="center"/>
    </xf>
    <xf numFmtId="0" fontId="2" fillId="0" borderId="0" xfId="1" applyFont="1" applyBorder="1" applyAlignment="1"/>
    <xf numFmtId="0" fontId="5" fillId="0" borderId="0" xfId="1" applyFont="1" applyAlignment="1"/>
    <xf numFmtId="0" fontId="2" fillId="2" borderId="1" xfId="2" applyFont="1" applyFill="1" applyBorder="1" applyAlignment="1">
      <alignment horizontal="left" vertical="top" wrapText="1"/>
    </xf>
    <xf numFmtId="164" fontId="0" fillId="0" borderId="0" xfId="7" applyFont="1"/>
    <xf numFmtId="166" fontId="2" fillId="0" borderId="1" xfId="1" applyNumberFormat="1" applyFont="1" applyBorder="1" applyAlignment="1">
      <alignment horizontal="center" vertical="center"/>
    </xf>
    <xf numFmtId="166" fontId="1" fillId="0" borderId="0" xfId="4" applyNumberFormat="1" applyAlignment="1">
      <alignment vertical="center"/>
    </xf>
    <xf numFmtId="3" fontId="2" fillId="0" borderId="5" xfId="4" applyNumberFormat="1" applyFont="1" applyBorder="1" applyAlignment="1">
      <alignment vertical="top"/>
    </xf>
    <xf numFmtId="0" fontId="2" fillId="0" borderId="1" xfId="4" applyFont="1" applyBorder="1" applyAlignment="1">
      <alignment horizontal="center" vertical="center"/>
    </xf>
    <xf numFmtId="0" fontId="10" fillId="0" borderId="0" xfId="4" applyFont="1"/>
    <xf numFmtId="0" fontId="10" fillId="0" borderId="0" xfId="2" applyFont="1"/>
    <xf numFmtId="0" fontId="10" fillId="0" borderId="0" xfId="2" applyFont="1" applyAlignment="1">
      <alignment wrapText="1"/>
    </xf>
    <xf numFmtId="166" fontId="2" fillId="0" borderId="1" xfId="6" applyNumberFormat="1" applyFont="1" applyBorder="1" applyAlignment="1">
      <alignment horizontal="center" vertical="center"/>
    </xf>
    <xf numFmtId="0" fontId="2" fillId="0" borderId="1" xfId="4" applyFont="1" applyBorder="1" applyAlignment="1">
      <alignment horizontal="center" vertical="center"/>
    </xf>
    <xf numFmtId="0" fontId="2" fillId="0" borderId="1" xfId="4" applyFont="1" applyBorder="1" applyAlignment="1">
      <alignment horizontal="center" vertical="center"/>
    </xf>
    <xf numFmtId="0" fontId="2" fillId="2" borderId="1" xfId="2" quotePrefix="1" applyFont="1" applyFill="1" applyBorder="1" applyAlignment="1">
      <alignment horizontal="left" vertical="top" wrapText="1"/>
    </xf>
    <xf numFmtId="0" fontId="2" fillId="2" borderId="1" xfId="2" applyFont="1" applyFill="1" applyBorder="1" applyAlignment="1">
      <alignment horizontal="justify" vertical="justify" wrapText="1"/>
    </xf>
    <xf numFmtId="0" fontId="2" fillId="0" borderId="1" xfId="4" applyFont="1" applyBorder="1" applyAlignment="1">
      <alignment horizontal="left" vertical="top" wrapText="1"/>
    </xf>
    <xf numFmtId="0" fontId="2" fillId="0" borderId="1" xfId="4" applyFont="1" applyBorder="1" applyAlignment="1">
      <alignment vertical="top" wrapText="1"/>
    </xf>
    <xf numFmtId="0" fontId="12" fillId="0" borderId="0" xfId="8"/>
    <xf numFmtId="0" fontId="12" fillId="0" borderId="1" xfId="8" applyBorder="1" applyAlignment="1">
      <alignment horizontal="center"/>
    </xf>
    <xf numFmtId="164" fontId="12" fillId="0" borderId="0" xfId="8" applyNumberFormat="1"/>
    <xf numFmtId="0" fontId="1" fillId="0" borderId="6" xfId="8" quotePrefix="1" applyFont="1" applyFill="1" applyBorder="1" applyAlignment="1">
      <alignment horizontal="right"/>
    </xf>
    <xf numFmtId="0" fontId="1" fillId="0" borderId="4" xfId="8" quotePrefix="1" applyFont="1" applyBorder="1"/>
    <xf numFmtId="166" fontId="0" fillId="0" borderId="1" xfId="6" applyNumberFormat="1" applyFont="1" applyBorder="1"/>
    <xf numFmtId="164" fontId="0" fillId="0" borderId="1" xfId="9" applyFont="1" applyBorder="1"/>
    <xf numFmtId="2" fontId="12" fillId="0" borderId="1" xfId="8" applyNumberFormat="1" applyBorder="1"/>
    <xf numFmtId="166" fontId="13" fillId="0" borderId="1" xfId="6" quotePrefix="1" applyNumberFormat="1" applyFont="1" applyBorder="1" applyAlignment="1">
      <alignment horizontal="right"/>
    </xf>
    <xf numFmtId="0" fontId="13" fillId="0" borderId="1" xfId="8" applyFont="1" applyBorder="1"/>
    <xf numFmtId="0" fontId="13" fillId="0" borderId="1" xfId="8" quotePrefix="1" applyFont="1" applyBorder="1" applyAlignment="1">
      <alignment horizontal="right"/>
    </xf>
    <xf numFmtId="0" fontId="13" fillId="0" borderId="1" xfId="8" applyFont="1" applyFill="1" applyBorder="1"/>
    <xf numFmtId="0" fontId="13" fillId="0" borderId="1" xfId="8" applyFont="1" applyFill="1" applyBorder="1" applyAlignment="1">
      <alignment horizontal="right"/>
    </xf>
    <xf numFmtId="0" fontId="1" fillId="0" borderId="1" xfId="8" quotePrefix="1" applyFont="1" applyFill="1" applyBorder="1" applyAlignment="1">
      <alignment horizontal="right"/>
    </xf>
    <xf numFmtId="0" fontId="1" fillId="0" borderId="1" xfId="8" applyFont="1" applyFill="1" applyBorder="1"/>
    <xf numFmtId="166" fontId="13" fillId="0" borderId="1" xfId="6" applyNumberFormat="1" applyFont="1" applyBorder="1"/>
    <xf numFmtId="164" fontId="13" fillId="0" borderId="1" xfId="9" applyFont="1" applyBorder="1"/>
    <xf numFmtId="2" fontId="13" fillId="0" borderId="1" xfId="8" applyNumberFormat="1" applyFont="1" applyBorder="1"/>
    <xf numFmtId="0" fontId="12" fillId="0" borderId="6" xfId="8" quotePrefix="1" applyFill="1" applyBorder="1" applyAlignment="1">
      <alignment horizontal="right"/>
    </xf>
    <xf numFmtId="0" fontId="1" fillId="0" borderId="4" xfId="8" quotePrefix="1" applyFont="1" applyFill="1" applyBorder="1"/>
    <xf numFmtId="164" fontId="0" fillId="2" borderId="1" xfId="9" applyFont="1" applyFill="1" applyBorder="1"/>
    <xf numFmtId="0" fontId="12" fillId="0" borderId="6" xfId="8" quotePrefix="1" applyFill="1" applyBorder="1"/>
    <xf numFmtId="164" fontId="13" fillId="2" borderId="1" xfId="9" applyFont="1" applyFill="1" applyBorder="1"/>
    <xf numFmtId="0" fontId="1" fillId="0" borderId="4" xfId="8" applyFont="1" applyFill="1" applyBorder="1"/>
    <xf numFmtId="164" fontId="1" fillId="0" borderId="1" xfId="9" applyFont="1" applyBorder="1"/>
    <xf numFmtId="164" fontId="0" fillId="0" borderId="0" xfId="9" applyFont="1"/>
    <xf numFmtId="164" fontId="1" fillId="2" borderId="1" xfId="9" applyFont="1" applyFill="1" applyBorder="1"/>
    <xf numFmtId="0" fontId="1" fillId="0" borderId="6" xfId="8" quotePrefix="1" applyFont="1" applyBorder="1" applyAlignment="1">
      <alignment horizontal="right"/>
    </xf>
    <xf numFmtId="0" fontId="13" fillId="0" borderId="6" xfId="8" quotePrefix="1" applyFont="1" applyBorder="1" applyAlignment="1">
      <alignment horizontal="right"/>
    </xf>
    <xf numFmtId="0" fontId="1" fillId="0" borderId="1" xfId="8" quotePrefix="1" applyFont="1" applyFill="1" applyBorder="1"/>
    <xf numFmtId="0" fontId="13" fillId="0" borderId="6" xfId="8" applyFont="1" applyFill="1" applyBorder="1" applyAlignment="1">
      <alignment horizontal="right"/>
    </xf>
    <xf numFmtId="0" fontId="13" fillId="0" borderId="4" xfId="8" applyFont="1" applyFill="1" applyBorder="1"/>
    <xf numFmtId="166" fontId="0" fillId="2" borderId="1" xfId="6" applyNumberFormat="1" applyFont="1" applyFill="1" applyBorder="1"/>
    <xf numFmtId="166" fontId="13" fillId="2" borderId="1" xfId="6" applyNumberFormat="1" applyFont="1" applyFill="1" applyBorder="1"/>
    <xf numFmtId="0" fontId="12" fillId="0" borderId="1" xfId="8" applyBorder="1"/>
    <xf numFmtId="0" fontId="13" fillId="0" borderId="4" xfId="8" applyFont="1" applyBorder="1"/>
    <xf numFmtId="164" fontId="13" fillId="0" borderId="1" xfId="8" applyNumberFormat="1" applyFont="1" applyBorder="1"/>
    <xf numFmtId="0" fontId="12" fillId="0" borderId="0" xfId="8" applyBorder="1"/>
    <xf numFmtId="0" fontId="14" fillId="0" borderId="0" xfId="8" applyFont="1"/>
    <xf numFmtId="166" fontId="14" fillId="0" borderId="0" xfId="6" applyNumberFormat="1" applyFont="1"/>
    <xf numFmtId="164" fontId="1" fillId="0" borderId="0" xfId="8" applyNumberFormat="1" applyFont="1"/>
    <xf numFmtId="0" fontId="1" fillId="0" borderId="0" xfId="8" applyFont="1"/>
    <xf numFmtId="164" fontId="1" fillId="0" borderId="0" xfId="9" applyFont="1"/>
    <xf numFmtId="164" fontId="14" fillId="0" borderId="0" xfId="8" applyNumberFormat="1" applyFont="1"/>
    <xf numFmtId="0" fontId="15" fillId="0" borderId="0" xfId="8" applyFont="1"/>
    <xf numFmtId="166" fontId="0" fillId="0" borderId="0" xfId="6" applyNumberFormat="1" applyFont="1"/>
    <xf numFmtId="165" fontId="0" fillId="0" borderId="0" xfId="6" applyFont="1"/>
    <xf numFmtId="165" fontId="12" fillId="0" borderId="0" xfId="8" applyNumberFormat="1"/>
    <xf numFmtId="166" fontId="1" fillId="0" borderId="1" xfId="6" applyNumberFormat="1" applyFont="1" applyBorder="1"/>
    <xf numFmtId="2" fontId="1" fillId="0" borderId="1" xfId="8" applyNumberFormat="1" applyFont="1" applyBorder="1"/>
    <xf numFmtId="166" fontId="1" fillId="2" borderId="1" xfId="6" applyNumberFormat="1" applyFont="1" applyFill="1" applyBorder="1"/>
    <xf numFmtId="0" fontId="12" fillId="0" borderId="1" xfId="8" applyBorder="1" applyAlignment="1">
      <alignment horizontal="center" vertical="center" wrapText="1"/>
    </xf>
    <xf numFmtId="0" fontId="13" fillId="0" borderId="0" xfId="8" applyFont="1" applyAlignment="1">
      <alignment horizontal="left"/>
    </xf>
    <xf numFmtId="0" fontId="12" fillId="0" borderId="6" xfId="8" applyBorder="1" applyAlignment="1">
      <alignment horizontal="center" vertical="center"/>
    </xf>
    <xf numFmtId="0" fontId="12" fillId="0" borderId="7" xfId="8" applyBorder="1" applyAlignment="1">
      <alignment horizontal="center" vertical="center"/>
    </xf>
    <xf numFmtId="0" fontId="12" fillId="0" borderId="1" xfId="8" applyBorder="1" applyAlignment="1">
      <alignment horizontal="center" vertical="center"/>
    </xf>
    <xf numFmtId="0" fontId="12" fillId="0" borderId="1" xfId="8" applyBorder="1" applyAlignment="1">
      <alignment horizontal="center"/>
    </xf>
    <xf numFmtId="0" fontId="2" fillId="0" borderId="1" xfId="1" applyFont="1" applyBorder="1" applyAlignment="1">
      <alignment horizontal="center" wrapText="1"/>
    </xf>
    <xf numFmtId="0" fontId="2" fillId="0" borderId="2" xfId="4" applyFont="1" applyBorder="1" applyAlignment="1">
      <alignment horizontal="center" vertical="top"/>
    </xf>
    <xf numFmtId="0" fontId="2" fillId="0" borderId="3" xfId="4" applyFont="1" applyBorder="1" applyAlignment="1">
      <alignment horizontal="center" vertical="top"/>
    </xf>
    <xf numFmtId="0" fontId="2" fillId="0" borderId="4" xfId="4" applyFont="1" applyBorder="1" applyAlignment="1">
      <alignment horizontal="center" vertical="top"/>
    </xf>
    <xf numFmtId="0" fontId="2" fillId="0" borderId="0" xfId="4" applyFont="1" applyAlignment="1">
      <alignment horizontal="justify" vertical="justify"/>
    </xf>
    <xf numFmtId="0" fontId="2" fillId="0" borderId="0" xfId="2" applyFont="1" applyAlignment="1">
      <alignment horizontal="left"/>
    </xf>
    <xf numFmtId="0" fontId="2" fillId="0" borderId="0" xfId="2" applyFont="1" applyAlignment="1">
      <alignment horizontal="center"/>
    </xf>
    <xf numFmtId="0" fontId="2" fillId="0" borderId="1" xfId="4" applyFont="1" applyBorder="1" applyAlignment="1">
      <alignment horizontal="center" vertical="center"/>
    </xf>
    <xf numFmtId="0" fontId="6" fillId="0" borderId="0" xfId="4" applyFont="1" applyAlignment="1">
      <alignment horizontal="center"/>
    </xf>
    <xf numFmtId="0" fontId="2" fillId="0" borderId="0" xfId="4" applyFont="1" applyAlignment="1">
      <alignment horizontal="left"/>
    </xf>
    <xf numFmtId="0" fontId="2" fillId="0" borderId="0" xfId="4" applyFont="1" applyAlignment="1">
      <alignment horizontal="left" wrapText="1"/>
    </xf>
    <xf numFmtId="0" fontId="2" fillId="0" borderId="0" xfId="4" applyFont="1" applyAlignment="1">
      <alignment horizontal="center" wrapText="1"/>
    </xf>
  </cellXfs>
  <cellStyles count="10">
    <cellStyle name="Comma [0]" xfId="7" builtinId="6"/>
    <cellStyle name="Comma [0] 2" xfId="3"/>
    <cellStyle name="Comma [0] 3" xfId="9"/>
    <cellStyle name="Comma 2" xfId="6"/>
    <cellStyle name="Normal" xfId="0" builtinId="0"/>
    <cellStyle name="Normal 2" xfId="4"/>
    <cellStyle name="Normal 2 2" xfId="1"/>
    <cellStyle name="Normal 3" xfId="2"/>
    <cellStyle name="Normal 4" xfId="5"/>
    <cellStyle name="Normal 5"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1st.SPJ_KESLING_2020/REALISASI/realisasi-kesling-2020-BLU_15_DESEMB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U PENDIDIKAN"/>
      <sheetName val="BLU UTK POLTEK"/>
    </sheetNames>
    <sheetDataSet>
      <sheetData sheetId="0">
        <row r="2">
          <cell r="A2" t="str">
            <v>BULAN :  14 Desember 2020</v>
          </cell>
        </row>
        <row r="11">
          <cell r="C11">
            <v>4500000</v>
          </cell>
          <cell r="D11">
            <v>4500000</v>
          </cell>
          <cell r="E11">
            <v>0</v>
          </cell>
        </row>
        <row r="12">
          <cell r="C12">
            <v>500000</v>
          </cell>
          <cell r="D12">
            <v>0</v>
          </cell>
          <cell r="E12">
            <v>500000</v>
          </cell>
        </row>
        <row r="14">
          <cell r="C14">
            <v>1470000</v>
          </cell>
          <cell r="D14">
            <v>1455000</v>
          </cell>
          <cell r="E14">
            <v>0</v>
          </cell>
        </row>
        <row r="16">
          <cell r="C16">
            <v>15000000</v>
          </cell>
          <cell r="D16">
            <v>15000000</v>
          </cell>
          <cell r="E16">
            <v>0</v>
          </cell>
        </row>
        <row r="18">
          <cell r="C18">
            <v>400000000</v>
          </cell>
          <cell r="D18">
            <v>400000000</v>
          </cell>
          <cell r="E18">
            <v>0</v>
          </cell>
        </row>
        <row r="19">
          <cell r="A19" t="str">
            <v>537112</v>
          </cell>
          <cell r="B19" t="str">
            <v>Belanja Modal Peralatan dan Mesin</v>
          </cell>
        </row>
        <row r="20">
          <cell r="C20">
            <v>609334000</v>
          </cell>
          <cell r="D20">
            <v>609161250</v>
          </cell>
          <cell r="E20">
            <v>0</v>
          </cell>
        </row>
        <row r="21">
          <cell r="C21">
            <v>49800000</v>
          </cell>
          <cell r="D21">
            <v>49800000</v>
          </cell>
          <cell r="E21">
            <v>0</v>
          </cell>
        </row>
        <row r="22">
          <cell r="C22">
            <v>19968000</v>
          </cell>
          <cell r="D22">
            <v>19968000</v>
          </cell>
          <cell r="E22">
            <v>0</v>
          </cell>
        </row>
        <row r="23">
          <cell r="C23">
            <v>41524000</v>
          </cell>
          <cell r="D23">
            <v>41524000</v>
          </cell>
          <cell r="E23">
            <v>0</v>
          </cell>
        </row>
        <row r="24">
          <cell r="C24">
            <v>19800000</v>
          </cell>
          <cell r="D24">
            <v>19800000</v>
          </cell>
          <cell r="E24">
            <v>0</v>
          </cell>
        </row>
        <row r="25">
          <cell r="C25">
            <v>9984000</v>
          </cell>
          <cell r="D25">
            <v>9984000</v>
          </cell>
          <cell r="E25">
            <v>0</v>
          </cell>
        </row>
        <row r="26">
          <cell r="C26">
            <v>10000000</v>
          </cell>
          <cell r="D26">
            <v>10000000</v>
          </cell>
          <cell r="E26">
            <v>0</v>
          </cell>
        </row>
        <row r="27">
          <cell r="C27">
            <v>2040000</v>
          </cell>
          <cell r="D27">
            <v>2040000</v>
          </cell>
          <cell r="E27">
            <v>0</v>
          </cell>
        </row>
        <row r="28">
          <cell r="C28">
            <v>1631000</v>
          </cell>
          <cell r="D28">
            <v>1630750</v>
          </cell>
          <cell r="E28">
            <v>0</v>
          </cell>
        </row>
        <row r="29">
          <cell r="C29">
            <v>6045000</v>
          </cell>
          <cell r="D29">
            <v>6045000</v>
          </cell>
          <cell r="E29">
            <v>0</v>
          </cell>
        </row>
        <row r="30">
          <cell r="C30">
            <v>3808000</v>
          </cell>
          <cell r="D30">
            <v>3808000</v>
          </cell>
          <cell r="E30">
            <v>0</v>
          </cell>
        </row>
        <row r="31">
          <cell r="C31">
            <v>33280000</v>
          </cell>
          <cell r="D31">
            <v>33280000</v>
          </cell>
          <cell r="E31">
            <v>0</v>
          </cell>
        </row>
        <row r="32">
          <cell r="C32">
            <v>8652000</v>
          </cell>
          <cell r="D32">
            <v>8652000</v>
          </cell>
          <cell r="E32">
            <v>0</v>
          </cell>
        </row>
        <row r="33">
          <cell r="C33">
            <v>126000000</v>
          </cell>
          <cell r="D33">
            <v>126000000</v>
          </cell>
          <cell r="E33">
            <v>0</v>
          </cell>
        </row>
        <row r="34">
          <cell r="C34">
            <v>10080000</v>
          </cell>
          <cell r="D34">
            <v>10080000</v>
          </cell>
          <cell r="E34">
            <v>0</v>
          </cell>
        </row>
        <row r="38">
          <cell r="C38">
            <v>17850000</v>
          </cell>
          <cell r="D38">
            <v>17850000</v>
          </cell>
          <cell r="E38">
            <v>0</v>
          </cell>
        </row>
        <row r="39">
          <cell r="C39">
            <v>1120000</v>
          </cell>
          <cell r="D39">
            <v>0</v>
          </cell>
          <cell r="E39">
            <v>1120000</v>
          </cell>
        </row>
        <row r="41">
          <cell r="C41">
            <v>4500000</v>
          </cell>
          <cell r="D41">
            <v>4200000</v>
          </cell>
          <cell r="E41">
            <v>0</v>
          </cell>
        </row>
        <row r="42">
          <cell r="C42">
            <v>20000000</v>
          </cell>
          <cell r="D42">
            <v>0</v>
          </cell>
          <cell r="E42">
            <v>20000000</v>
          </cell>
        </row>
        <row r="43">
          <cell r="C43">
            <v>4000000</v>
          </cell>
          <cell r="D43">
            <v>0</v>
          </cell>
          <cell r="E43">
            <v>4000000</v>
          </cell>
        </row>
        <row r="45">
          <cell r="C45">
            <v>600000</v>
          </cell>
          <cell r="D45">
            <v>600000</v>
          </cell>
          <cell r="E45">
            <v>0</v>
          </cell>
        </row>
        <row r="48">
          <cell r="C48">
            <v>12600000</v>
          </cell>
          <cell r="D48">
            <v>12150000</v>
          </cell>
          <cell r="E48">
            <v>0</v>
          </cell>
        </row>
        <row r="49">
          <cell r="C49">
            <v>2400000</v>
          </cell>
          <cell r="D49">
            <v>2400000</v>
          </cell>
          <cell r="E49">
            <v>0</v>
          </cell>
        </row>
        <row r="51">
          <cell r="C51">
            <v>800000</v>
          </cell>
          <cell r="D51">
            <v>800000</v>
          </cell>
          <cell r="E51">
            <v>0</v>
          </cell>
        </row>
        <row r="52">
          <cell r="C52">
            <v>300000</v>
          </cell>
          <cell r="D52">
            <v>200000</v>
          </cell>
          <cell r="E52">
            <v>0</v>
          </cell>
        </row>
        <row r="54">
          <cell r="C54">
            <v>28350000</v>
          </cell>
          <cell r="D54">
            <v>28350000</v>
          </cell>
          <cell r="E54">
            <v>0</v>
          </cell>
        </row>
        <row r="57">
          <cell r="C57">
            <v>12600000</v>
          </cell>
          <cell r="D57">
            <v>11550000</v>
          </cell>
          <cell r="E57">
            <v>0</v>
          </cell>
        </row>
        <row r="58">
          <cell r="C58">
            <v>2400000</v>
          </cell>
          <cell r="D58">
            <v>2000000</v>
          </cell>
          <cell r="E58">
            <v>0</v>
          </cell>
        </row>
        <row r="60">
          <cell r="C60">
            <v>900000</v>
          </cell>
          <cell r="D60">
            <v>900000</v>
          </cell>
          <cell r="E60">
            <v>0</v>
          </cell>
        </row>
        <row r="61">
          <cell r="C61">
            <v>150000</v>
          </cell>
          <cell r="D61">
            <v>0</v>
          </cell>
          <cell r="E61">
            <v>0</v>
          </cell>
        </row>
        <row r="63">
          <cell r="C63">
            <v>20880000</v>
          </cell>
          <cell r="D63">
            <v>20880000</v>
          </cell>
          <cell r="E63">
            <v>0</v>
          </cell>
        </row>
        <row r="66">
          <cell r="C66">
            <v>330000</v>
          </cell>
          <cell r="D66">
            <v>330000</v>
          </cell>
          <cell r="E66">
            <v>0</v>
          </cell>
        </row>
        <row r="70">
          <cell r="C70">
            <v>1200000</v>
          </cell>
          <cell r="D70">
            <v>1050000</v>
          </cell>
          <cell r="E70">
            <v>0</v>
          </cell>
        </row>
        <row r="71">
          <cell r="C71">
            <v>4500000</v>
          </cell>
          <cell r="D71">
            <v>4450000</v>
          </cell>
          <cell r="E71">
            <v>0</v>
          </cell>
        </row>
        <row r="72">
          <cell r="C72">
            <v>1600000</v>
          </cell>
          <cell r="D72">
            <v>1450000</v>
          </cell>
          <cell r="E72">
            <v>0</v>
          </cell>
        </row>
        <row r="74">
          <cell r="C74">
            <v>1500000</v>
          </cell>
          <cell r="D74">
            <v>1410000</v>
          </cell>
          <cell r="E74">
            <v>0</v>
          </cell>
        </row>
        <row r="75">
          <cell r="C75">
            <v>35750000</v>
          </cell>
          <cell r="D75">
            <v>35618000</v>
          </cell>
          <cell r="E75">
            <v>0</v>
          </cell>
        </row>
        <row r="78">
          <cell r="C78">
            <v>300000</v>
          </cell>
          <cell r="D78">
            <v>300000</v>
          </cell>
          <cell r="E78">
            <v>0</v>
          </cell>
        </row>
        <row r="79">
          <cell r="C79">
            <v>600000</v>
          </cell>
          <cell r="D79">
            <v>515000</v>
          </cell>
          <cell r="E79">
            <v>0</v>
          </cell>
        </row>
        <row r="80">
          <cell r="C80">
            <v>1400000</v>
          </cell>
          <cell r="D80">
            <v>1400000</v>
          </cell>
          <cell r="E80">
            <v>0</v>
          </cell>
        </row>
        <row r="81">
          <cell r="C81">
            <v>2400000</v>
          </cell>
          <cell r="D81">
            <v>2050000</v>
          </cell>
          <cell r="E81">
            <v>0</v>
          </cell>
        </row>
        <row r="83">
          <cell r="C83">
            <v>1750000</v>
          </cell>
          <cell r="D83">
            <v>1575000</v>
          </cell>
          <cell r="E83">
            <v>0</v>
          </cell>
        </row>
        <row r="87">
          <cell r="C87">
            <v>1500000</v>
          </cell>
          <cell r="D87">
            <v>1350000</v>
          </cell>
          <cell r="E87">
            <v>0</v>
          </cell>
        </row>
        <row r="88">
          <cell r="C88">
            <v>5340000</v>
          </cell>
          <cell r="D88">
            <v>5330000</v>
          </cell>
          <cell r="E88">
            <v>0</v>
          </cell>
        </row>
        <row r="90">
          <cell r="C90">
            <v>4026000</v>
          </cell>
          <cell r="D90">
            <v>4026000</v>
          </cell>
          <cell r="E90">
            <v>0</v>
          </cell>
        </row>
        <row r="93">
          <cell r="C93">
            <v>1500000</v>
          </cell>
          <cell r="D93">
            <v>1500000</v>
          </cell>
          <cell r="E93">
            <v>0</v>
          </cell>
        </row>
        <row r="94">
          <cell r="C94">
            <v>4500000</v>
          </cell>
          <cell r="D94">
            <v>4500000</v>
          </cell>
          <cell r="E94">
            <v>0</v>
          </cell>
        </row>
        <row r="96">
          <cell r="C96">
            <v>2376000</v>
          </cell>
          <cell r="D96">
            <v>2368000</v>
          </cell>
          <cell r="E96">
            <v>0</v>
          </cell>
        </row>
        <row r="99">
          <cell r="C99">
            <v>132000</v>
          </cell>
          <cell r="D99">
            <v>132000</v>
          </cell>
          <cell r="E99">
            <v>0</v>
          </cell>
        </row>
        <row r="100">
          <cell r="D100">
            <v>1543962000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topLeftCell="B76" zoomScale="115" zoomScaleNormal="115" workbookViewId="0">
      <selection activeCell="A89" sqref="A89"/>
    </sheetView>
  </sheetViews>
  <sheetFormatPr defaultRowHeight="12.75" x14ac:dyDescent="0.2"/>
  <cols>
    <col min="1" max="1" width="12.42578125" style="43" customWidth="1"/>
    <col min="2" max="2" width="58" style="43" customWidth="1"/>
    <col min="3" max="3" width="14.42578125" style="43" customWidth="1"/>
    <col min="4" max="4" width="15.7109375" style="43" customWidth="1"/>
    <col min="5" max="5" width="13.85546875" style="43" customWidth="1"/>
    <col min="6" max="6" width="14.28515625" style="43" bestFit="1" customWidth="1"/>
    <col min="7" max="7" width="14.140625" style="43" customWidth="1"/>
    <col min="8" max="8" width="11.140625" style="43" customWidth="1"/>
    <col min="9" max="9" width="12.5703125" style="43" bestFit="1" customWidth="1"/>
    <col min="10" max="10" width="13.42578125" style="43" bestFit="1" customWidth="1"/>
    <col min="11" max="11" width="12.5703125" style="43" bestFit="1" customWidth="1"/>
    <col min="12" max="12" width="12.28515625" style="43" bestFit="1" customWidth="1"/>
    <col min="13" max="13" width="11.28515625" style="43" bestFit="1" customWidth="1"/>
    <col min="14" max="16384" width="9.140625" style="43"/>
  </cols>
  <sheetData>
    <row r="1" spans="1:10" x14ac:dyDescent="0.2">
      <c r="A1" s="95" t="s">
        <v>58</v>
      </c>
      <c r="B1" s="95"/>
      <c r="C1" s="95"/>
      <c r="D1" s="95"/>
      <c r="E1" s="95"/>
      <c r="F1" s="95"/>
      <c r="G1" s="95"/>
    </row>
    <row r="2" spans="1:10" x14ac:dyDescent="0.2">
      <c r="A2" s="95" t="s">
        <v>59</v>
      </c>
      <c r="B2" s="95"/>
      <c r="C2" s="95"/>
      <c r="D2" s="95"/>
      <c r="E2" s="95"/>
      <c r="F2" s="95"/>
      <c r="G2" s="95"/>
    </row>
    <row r="4" spans="1:10" x14ac:dyDescent="0.2">
      <c r="A4" s="96" t="s">
        <v>60</v>
      </c>
      <c r="B4" s="98" t="s">
        <v>61</v>
      </c>
      <c r="C4" s="98" t="s">
        <v>62</v>
      </c>
      <c r="D4" s="99" t="s">
        <v>63</v>
      </c>
      <c r="E4" s="99"/>
      <c r="F4" s="98" t="s">
        <v>7</v>
      </c>
      <c r="G4" s="98" t="s">
        <v>64</v>
      </c>
      <c r="H4" s="94" t="s">
        <v>65</v>
      </c>
    </row>
    <row r="5" spans="1:10" x14ac:dyDescent="0.2">
      <c r="A5" s="97"/>
      <c r="B5" s="98"/>
      <c r="C5" s="98"/>
      <c r="D5" s="44" t="s">
        <v>66</v>
      </c>
      <c r="E5" s="44" t="s">
        <v>67</v>
      </c>
      <c r="F5" s="98"/>
      <c r="G5" s="98"/>
      <c r="H5" s="94"/>
      <c r="J5" s="45"/>
    </row>
    <row r="6" spans="1:10" ht="15" x14ac:dyDescent="0.25">
      <c r="A6" s="46"/>
      <c r="B6" s="47"/>
      <c r="C6" s="48"/>
      <c r="D6" s="49"/>
      <c r="E6" s="49"/>
      <c r="F6" s="49"/>
      <c r="G6" s="49"/>
      <c r="H6" s="50"/>
    </row>
    <row r="7" spans="1:10" ht="15" x14ac:dyDescent="0.25">
      <c r="A7" s="51" t="s">
        <v>68</v>
      </c>
      <c r="B7" s="52" t="s">
        <v>69</v>
      </c>
      <c r="C7" s="48"/>
      <c r="D7" s="49"/>
      <c r="E7" s="49"/>
      <c r="F7" s="49"/>
      <c r="G7" s="49"/>
      <c r="H7" s="50"/>
    </row>
    <row r="8" spans="1:10" ht="15" x14ac:dyDescent="0.25">
      <c r="A8" s="53" t="s">
        <v>70</v>
      </c>
      <c r="B8" s="54" t="s">
        <v>71</v>
      </c>
      <c r="C8" s="48"/>
      <c r="D8" s="49"/>
      <c r="E8" s="49"/>
      <c r="F8" s="49"/>
      <c r="G8" s="49"/>
      <c r="H8" s="50"/>
    </row>
    <row r="9" spans="1:10" ht="15" x14ac:dyDescent="0.25">
      <c r="A9" s="55" t="s">
        <v>72</v>
      </c>
      <c r="B9" s="54" t="s">
        <v>73</v>
      </c>
      <c r="C9" s="48"/>
      <c r="D9" s="49"/>
      <c r="E9" s="49"/>
      <c r="F9" s="49"/>
      <c r="G9" s="49"/>
      <c r="H9" s="50"/>
    </row>
    <row r="10" spans="1:10" x14ac:dyDescent="0.2">
      <c r="A10" s="56" t="s">
        <v>38</v>
      </c>
      <c r="B10" s="57" t="s">
        <v>74</v>
      </c>
      <c r="C10" s="58"/>
      <c r="D10" s="59"/>
      <c r="E10" s="59"/>
      <c r="F10" s="59"/>
      <c r="G10" s="59"/>
      <c r="H10" s="60"/>
    </row>
    <row r="11" spans="1:10" ht="15" x14ac:dyDescent="0.25">
      <c r="A11" s="61"/>
      <c r="B11" s="62" t="s">
        <v>75</v>
      </c>
      <c r="C11" s="63">
        <v>4500000</v>
      </c>
      <c r="D11" s="49">
        <v>4500000</v>
      </c>
      <c r="E11" s="49">
        <v>0</v>
      </c>
      <c r="F11" s="49">
        <f t="shared" ref="F11:F12" si="0">D11+E11</f>
        <v>4500000</v>
      </c>
      <c r="G11" s="49">
        <f t="shared" ref="G11:G12" si="1">C11-F11</f>
        <v>0</v>
      </c>
      <c r="H11" s="50">
        <f t="shared" ref="H11:H12" si="2">F11/C11*100</f>
        <v>100</v>
      </c>
    </row>
    <row r="12" spans="1:10" ht="15" x14ac:dyDescent="0.25">
      <c r="A12" s="64"/>
      <c r="B12" s="62" t="s">
        <v>76</v>
      </c>
      <c r="C12" s="63">
        <v>500000</v>
      </c>
      <c r="D12" s="49">
        <v>0</v>
      </c>
      <c r="E12" s="49">
        <v>500000</v>
      </c>
      <c r="F12" s="49">
        <f t="shared" si="0"/>
        <v>500000</v>
      </c>
      <c r="G12" s="49">
        <f t="shared" si="1"/>
        <v>0</v>
      </c>
      <c r="H12" s="50">
        <f t="shared" si="2"/>
        <v>100</v>
      </c>
    </row>
    <row r="13" spans="1:10" ht="15" x14ac:dyDescent="0.25">
      <c r="A13" s="56" t="s">
        <v>45</v>
      </c>
      <c r="B13" s="57" t="s">
        <v>77</v>
      </c>
      <c r="C13" s="65"/>
      <c r="D13" s="49"/>
      <c r="E13" s="49"/>
      <c r="F13" s="49"/>
      <c r="G13" s="49"/>
      <c r="H13" s="50"/>
    </row>
    <row r="14" spans="1:10" ht="15" x14ac:dyDescent="0.25">
      <c r="A14" s="64"/>
      <c r="B14" s="62" t="s">
        <v>78</v>
      </c>
      <c r="C14" s="63">
        <v>1470000</v>
      </c>
      <c r="D14" s="49">
        <f>955000+500000</f>
        <v>1455000</v>
      </c>
      <c r="E14" s="49">
        <v>0</v>
      </c>
      <c r="F14" s="49">
        <f t="shared" ref="F14:F16" si="3">D14+E14</f>
        <v>1455000</v>
      </c>
      <c r="G14" s="49">
        <f t="shared" ref="G14:G16" si="4">C14-F14</f>
        <v>15000</v>
      </c>
      <c r="H14" s="50">
        <f t="shared" ref="H14:H16" si="5">F14/C14*100</f>
        <v>98.979591836734699</v>
      </c>
    </row>
    <row r="15" spans="1:10" ht="15" x14ac:dyDescent="0.25">
      <c r="A15" s="46" t="s">
        <v>79</v>
      </c>
      <c r="B15" s="66" t="s">
        <v>80</v>
      </c>
      <c r="C15" s="65"/>
      <c r="D15" s="49"/>
      <c r="E15" s="49"/>
      <c r="F15" s="49"/>
      <c r="G15" s="49"/>
      <c r="H15" s="50"/>
    </row>
    <row r="16" spans="1:10" ht="15" x14ac:dyDescent="0.25">
      <c r="A16" s="64"/>
      <c r="B16" s="62" t="s">
        <v>81</v>
      </c>
      <c r="C16" s="63">
        <v>15000000</v>
      </c>
      <c r="D16" s="49">
        <v>15000000</v>
      </c>
      <c r="E16" s="49">
        <v>0</v>
      </c>
      <c r="F16" s="49">
        <f t="shared" si="3"/>
        <v>15000000</v>
      </c>
      <c r="G16" s="49">
        <f t="shared" si="4"/>
        <v>0</v>
      </c>
      <c r="H16" s="50">
        <f t="shared" si="5"/>
        <v>100</v>
      </c>
    </row>
    <row r="17" spans="1:10" ht="15" x14ac:dyDescent="0.25">
      <c r="A17" s="61" t="s">
        <v>82</v>
      </c>
      <c r="B17" s="66" t="s">
        <v>83</v>
      </c>
      <c r="C17" s="63"/>
      <c r="D17" s="49"/>
      <c r="E17" s="49"/>
      <c r="F17" s="49"/>
      <c r="G17" s="49"/>
      <c r="H17" s="50"/>
    </row>
    <row r="18" spans="1:10" ht="15" x14ac:dyDescent="0.25">
      <c r="A18" s="64"/>
      <c r="B18" s="62" t="s">
        <v>84</v>
      </c>
      <c r="C18" s="63">
        <v>400000000</v>
      </c>
      <c r="D18" s="49">
        <v>400000000</v>
      </c>
      <c r="E18" s="49">
        <v>0</v>
      </c>
      <c r="F18" s="49">
        <f t="shared" ref="F18" si="6">D18+E18</f>
        <v>400000000</v>
      </c>
      <c r="G18" s="49">
        <f t="shared" ref="G18" si="7">C18-F18</f>
        <v>0</v>
      </c>
      <c r="H18" s="50">
        <f t="shared" ref="H18" si="8">F18/C18*100</f>
        <v>100</v>
      </c>
    </row>
    <row r="19" spans="1:10" ht="15" x14ac:dyDescent="0.25">
      <c r="A19" s="61" t="s">
        <v>85</v>
      </c>
      <c r="B19" s="66" t="s">
        <v>86</v>
      </c>
      <c r="C19" s="63"/>
      <c r="D19" s="49"/>
      <c r="E19" s="49"/>
      <c r="F19" s="49"/>
      <c r="G19" s="49"/>
      <c r="H19" s="50"/>
    </row>
    <row r="20" spans="1:10" ht="15" x14ac:dyDescent="0.25">
      <c r="A20" s="61"/>
      <c r="B20" s="62" t="s">
        <v>87</v>
      </c>
      <c r="C20" s="63">
        <v>609334000</v>
      </c>
      <c r="D20" s="49">
        <v>609161250</v>
      </c>
      <c r="E20" s="67">
        <v>0</v>
      </c>
      <c r="F20" s="49">
        <f t="shared" ref="F20:F34" si="9">D20+E20</f>
        <v>609161250</v>
      </c>
      <c r="G20" s="49">
        <f t="shared" ref="G20:G34" si="10">C20-F20</f>
        <v>172750</v>
      </c>
      <c r="H20" s="50">
        <f t="shared" ref="H20:H34" si="11">F20/C20*100</f>
        <v>99.971649374563043</v>
      </c>
      <c r="J20" s="68"/>
    </row>
    <row r="21" spans="1:10" ht="15" x14ac:dyDescent="0.25">
      <c r="A21" s="64"/>
      <c r="B21" s="62" t="s">
        <v>88</v>
      </c>
      <c r="C21" s="63">
        <v>49800000</v>
      </c>
      <c r="D21" s="49">
        <v>49800000</v>
      </c>
      <c r="E21" s="49">
        <v>0</v>
      </c>
      <c r="F21" s="49">
        <f t="shared" si="9"/>
        <v>49800000</v>
      </c>
      <c r="G21" s="49">
        <f t="shared" si="10"/>
        <v>0</v>
      </c>
      <c r="H21" s="50">
        <f t="shared" si="11"/>
        <v>100</v>
      </c>
      <c r="J21" s="45"/>
    </row>
    <row r="22" spans="1:10" ht="15" x14ac:dyDescent="0.25">
      <c r="A22" s="64"/>
      <c r="B22" s="62" t="s">
        <v>89</v>
      </c>
      <c r="C22" s="63">
        <v>19968000</v>
      </c>
      <c r="D22" s="49">
        <v>19968000</v>
      </c>
      <c r="E22" s="49">
        <v>0</v>
      </c>
      <c r="F22" s="49">
        <f t="shared" si="9"/>
        <v>19968000</v>
      </c>
      <c r="G22" s="49">
        <f t="shared" si="10"/>
        <v>0</v>
      </c>
      <c r="H22" s="50">
        <f t="shared" si="11"/>
        <v>100</v>
      </c>
    </row>
    <row r="23" spans="1:10" ht="15" x14ac:dyDescent="0.25">
      <c r="A23" s="64"/>
      <c r="B23" s="62" t="s">
        <v>90</v>
      </c>
      <c r="C23" s="63">
        <v>41524000</v>
      </c>
      <c r="D23" s="49">
        <v>41524000</v>
      </c>
      <c r="E23" s="49">
        <v>0</v>
      </c>
      <c r="F23" s="49">
        <f t="shared" si="9"/>
        <v>41524000</v>
      </c>
      <c r="G23" s="49">
        <f t="shared" si="10"/>
        <v>0</v>
      </c>
      <c r="H23" s="50">
        <f t="shared" si="11"/>
        <v>100</v>
      </c>
      <c r="J23" s="45"/>
    </row>
    <row r="24" spans="1:10" ht="15" x14ac:dyDescent="0.25">
      <c r="A24" s="64"/>
      <c r="B24" s="62" t="s">
        <v>91</v>
      </c>
      <c r="C24" s="63">
        <v>19800000</v>
      </c>
      <c r="D24" s="49">
        <v>19800000</v>
      </c>
      <c r="E24" s="49">
        <v>0</v>
      </c>
      <c r="F24" s="49">
        <f t="shared" si="9"/>
        <v>19800000</v>
      </c>
      <c r="G24" s="49">
        <f t="shared" si="10"/>
        <v>0</v>
      </c>
      <c r="H24" s="50">
        <f t="shared" si="11"/>
        <v>100</v>
      </c>
      <c r="J24" s="45"/>
    </row>
    <row r="25" spans="1:10" ht="15" x14ac:dyDescent="0.25">
      <c r="A25" s="64"/>
      <c r="B25" s="62" t="s">
        <v>92</v>
      </c>
      <c r="C25" s="63">
        <v>9984000</v>
      </c>
      <c r="D25" s="49">
        <v>9984000</v>
      </c>
      <c r="E25" s="49">
        <v>0</v>
      </c>
      <c r="F25" s="49">
        <f t="shared" si="9"/>
        <v>9984000</v>
      </c>
      <c r="G25" s="49">
        <f t="shared" si="10"/>
        <v>0</v>
      </c>
      <c r="H25" s="50">
        <f t="shared" si="11"/>
        <v>100</v>
      </c>
      <c r="J25" s="45"/>
    </row>
    <row r="26" spans="1:10" ht="15" x14ac:dyDescent="0.25">
      <c r="A26" s="64"/>
      <c r="B26" s="62" t="s">
        <v>93</v>
      </c>
      <c r="C26" s="63">
        <v>10000000</v>
      </c>
      <c r="D26" s="49">
        <v>10000000</v>
      </c>
      <c r="E26" s="49">
        <v>0</v>
      </c>
      <c r="F26" s="49">
        <f t="shared" si="9"/>
        <v>10000000</v>
      </c>
      <c r="G26" s="49">
        <f t="shared" si="10"/>
        <v>0</v>
      </c>
      <c r="H26" s="50">
        <f t="shared" si="11"/>
        <v>100</v>
      </c>
      <c r="J26" s="45"/>
    </row>
    <row r="27" spans="1:10" ht="15" x14ac:dyDescent="0.25">
      <c r="A27" s="64"/>
      <c r="B27" s="62" t="s">
        <v>94</v>
      </c>
      <c r="C27" s="63">
        <v>2040000</v>
      </c>
      <c r="D27" s="49">
        <v>2040000</v>
      </c>
      <c r="E27" s="49">
        <v>0</v>
      </c>
      <c r="F27" s="49">
        <f t="shared" si="9"/>
        <v>2040000</v>
      </c>
      <c r="G27" s="49">
        <f t="shared" si="10"/>
        <v>0</v>
      </c>
      <c r="H27" s="50">
        <f t="shared" si="11"/>
        <v>100</v>
      </c>
    </row>
    <row r="28" spans="1:10" ht="15" x14ac:dyDescent="0.25">
      <c r="A28" s="64"/>
      <c r="B28" s="62" t="s">
        <v>95</v>
      </c>
      <c r="C28" s="69">
        <v>1631000</v>
      </c>
      <c r="D28" s="49">
        <v>1630750</v>
      </c>
      <c r="E28" s="67">
        <v>0</v>
      </c>
      <c r="F28" s="49">
        <f t="shared" si="9"/>
        <v>1630750</v>
      </c>
      <c r="G28" s="49">
        <f t="shared" si="10"/>
        <v>250</v>
      </c>
      <c r="H28" s="50">
        <f t="shared" si="11"/>
        <v>99.984671980380142</v>
      </c>
    </row>
    <row r="29" spans="1:10" ht="15" x14ac:dyDescent="0.25">
      <c r="A29" s="64"/>
      <c r="B29" s="62" t="s">
        <v>96</v>
      </c>
      <c r="C29" s="69">
        <v>6045000</v>
      </c>
      <c r="D29" s="49">
        <v>6045000</v>
      </c>
      <c r="E29" s="67">
        <v>0</v>
      </c>
      <c r="F29" s="49">
        <f t="shared" si="9"/>
        <v>6045000</v>
      </c>
      <c r="G29" s="49">
        <f t="shared" si="10"/>
        <v>0</v>
      </c>
      <c r="H29" s="50">
        <f t="shared" si="11"/>
        <v>100</v>
      </c>
    </row>
    <row r="30" spans="1:10" ht="15" x14ac:dyDescent="0.25">
      <c r="A30" s="64"/>
      <c r="B30" s="62" t="s">
        <v>97</v>
      </c>
      <c r="C30" s="69">
        <v>3808000</v>
      </c>
      <c r="D30" s="49">
        <v>3808000</v>
      </c>
      <c r="E30" s="67">
        <v>0</v>
      </c>
      <c r="F30" s="49">
        <f t="shared" si="9"/>
        <v>3808000</v>
      </c>
      <c r="G30" s="49">
        <f t="shared" si="10"/>
        <v>0</v>
      </c>
      <c r="H30" s="50">
        <f t="shared" si="11"/>
        <v>100</v>
      </c>
    </row>
    <row r="31" spans="1:10" ht="15" x14ac:dyDescent="0.25">
      <c r="A31" s="64"/>
      <c r="B31" s="62" t="s">
        <v>98</v>
      </c>
      <c r="C31" s="69">
        <v>33280000</v>
      </c>
      <c r="D31" s="49">
        <v>33280000</v>
      </c>
      <c r="E31" s="67">
        <v>0</v>
      </c>
      <c r="F31" s="49">
        <f t="shared" si="9"/>
        <v>33280000</v>
      </c>
      <c r="G31" s="49">
        <f t="shared" si="10"/>
        <v>0</v>
      </c>
      <c r="H31" s="50">
        <f t="shared" si="11"/>
        <v>100</v>
      </c>
    </row>
    <row r="32" spans="1:10" ht="15" x14ac:dyDescent="0.25">
      <c r="A32" s="64"/>
      <c r="B32" s="62" t="s">
        <v>99</v>
      </c>
      <c r="C32" s="69">
        <v>8652000</v>
      </c>
      <c r="D32" s="49">
        <v>8652000</v>
      </c>
      <c r="E32" s="67">
        <v>0</v>
      </c>
      <c r="F32" s="49">
        <f t="shared" si="9"/>
        <v>8652000</v>
      </c>
      <c r="G32" s="49">
        <f t="shared" si="10"/>
        <v>0</v>
      </c>
      <c r="H32" s="50">
        <f t="shared" si="11"/>
        <v>100</v>
      </c>
    </row>
    <row r="33" spans="1:10" ht="15" x14ac:dyDescent="0.25">
      <c r="A33" s="64"/>
      <c r="B33" s="62" t="s">
        <v>100</v>
      </c>
      <c r="C33" s="69">
        <v>126000000</v>
      </c>
      <c r="D33" s="49">
        <v>126000000</v>
      </c>
      <c r="E33" s="67">
        <v>0</v>
      </c>
      <c r="F33" s="49">
        <f t="shared" si="9"/>
        <v>126000000</v>
      </c>
      <c r="G33" s="49">
        <f t="shared" si="10"/>
        <v>0</v>
      </c>
      <c r="H33" s="50">
        <f t="shared" si="11"/>
        <v>100</v>
      </c>
    </row>
    <row r="34" spans="1:10" ht="15" x14ac:dyDescent="0.25">
      <c r="A34" s="64"/>
      <c r="B34" s="62" t="s">
        <v>101</v>
      </c>
      <c r="C34" s="69">
        <v>10080000</v>
      </c>
      <c r="D34" s="49">
        <v>10080000</v>
      </c>
      <c r="E34" s="67">
        <v>0</v>
      </c>
      <c r="F34" s="49">
        <f t="shared" si="9"/>
        <v>10080000</v>
      </c>
      <c r="G34" s="49">
        <f t="shared" si="10"/>
        <v>0</v>
      </c>
      <c r="H34" s="50">
        <f t="shared" si="11"/>
        <v>100</v>
      </c>
    </row>
    <row r="35" spans="1:10" ht="15" x14ac:dyDescent="0.25">
      <c r="A35" s="53" t="s">
        <v>102</v>
      </c>
      <c r="B35" s="54" t="s">
        <v>103</v>
      </c>
      <c r="C35" s="69"/>
      <c r="D35" s="49"/>
      <c r="E35" s="49"/>
      <c r="F35" s="49"/>
      <c r="G35" s="49"/>
      <c r="H35" s="50"/>
    </row>
    <row r="36" spans="1:10" ht="15" x14ac:dyDescent="0.25">
      <c r="A36" s="55" t="s">
        <v>72</v>
      </c>
      <c r="B36" s="54" t="s">
        <v>104</v>
      </c>
      <c r="C36" s="63"/>
      <c r="D36" s="49"/>
      <c r="E36" s="49"/>
      <c r="F36" s="49"/>
      <c r="G36" s="49"/>
      <c r="H36" s="50"/>
    </row>
    <row r="37" spans="1:10" x14ac:dyDescent="0.2">
      <c r="A37" s="70" t="s">
        <v>38</v>
      </c>
      <c r="B37" s="66" t="s">
        <v>74</v>
      </c>
      <c r="C37" s="65"/>
      <c r="D37" s="59"/>
      <c r="E37" s="59"/>
      <c r="F37" s="59"/>
      <c r="G37" s="59"/>
      <c r="H37" s="60"/>
    </row>
    <row r="38" spans="1:10" ht="15" x14ac:dyDescent="0.25">
      <c r="A38" s="71"/>
      <c r="B38" s="62" t="s">
        <v>105</v>
      </c>
      <c r="C38" s="63">
        <v>17850000</v>
      </c>
      <c r="D38" s="49">
        <v>17850000</v>
      </c>
      <c r="E38" s="49">
        <v>0</v>
      </c>
      <c r="F38" s="49">
        <f t="shared" ref="F38:F39" si="12">D38+E38</f>
        <v>17850000</v>
      </c>
      <c r="G38" s="49">
        <f t="shared" ref="G38:G39" si="13">C38-F38</f>
        <v>0</v>
      </c>
      <c r="H38" s="50">
        <f t="shared" ref="H38:H39" si="14">F38/C38*100</f>
        <v>100</v>
      </c>
    </row>
    <row r="39" spans="1:10" ht="15" x14ac:dyDescent="0.25">
      <c r="A39" s="71"/>
      <c r="B39" s="62" t="s">
        <v>106</v>
      </c>
      <c r="C39" s="63">
        <v>1120000</v>
      </c>
      <c r="D39" s="49">
        <v>0</v>
      </c>
      <c r="E39" s="49">
        <v>1120000</v>
      </c>
      <c r="F39" s="49">
        <f t="shared" si="12"/>
        <v>1120000</v>
      </c>
      <c r="G39" s="49">
        <f t="shared" si="13"/>
        <v>0</v>
      </c>
      <c r="H39" s="50">
        <f t="shared" si="14"/>
        <v>100</v>
      </c>
    </row>
    <row r="40" spans="1:10" ht="15" x14ac:dyDescent="0.25">
      <c r="A40" s="56" t="s">
        <v>45</v>
      </c>
      <c r="B40" s="57" t="s">
        <v>77</v>
      </c>
      <c r="C40" s="63"/>
      <c r="D40" s="49"/>
      <c r="E40" s="49"/>
      <c r="F40" s="49"/>
      <c r="G40" s="49"/>
      <c r="H40" s="50"/>
    </row>
    <row r="41" spans="1:10" ht="15" x14ac:dyDescent="0.25">
      <c r="A41" s="64"/>
      <c r="B41" s="72" t="s">
        <v>107</v>
      </c>
      <c r="C41" s="63">
        <v>4500000</v>
      </c>
      <c r="D41" s="49">
        <v>4200000</v>
      </c>
      <c r="E41" s="49">
        <v>0</v>
      </c>
      <c r="F41" s="49">
        <f t="shared" ref="F41:F43" si="15">D41+E41</f>
        <v>4200000</v>
      </c>
      <c r="G41" s="49">
        <f t="shared" ref="G41:G43" si="16">C41-F41</f>
        <v>300000</v>
      </c>
      <c r="H41" s="50">
        <f t="shared" ref="H41:H43" si="17">F41/C41*100</f>
        <v>93.333333333333329</v>
      </c>
    </row>
    <row r="42" spans="1:10" ht="15" x14ac:dyDescent="0.25">
      <c r="A42" s="64"/>
      <c r="B42" s="72" t="s">
        <v>108</v>
      </c>
      <c r="C42" s="63">
        <v>20000000</v>
      </c>
      <c r="D42" s="49">
        <v>0</v>
      </c>
      <c r="E42" s="49">
        <v>20000000</v>
      </c>
      <c r="F42" s="49">
        <f t="shared" si="15"/>
        <v>20000000</v>
      </c>
      <c r="G42" s="49">
        <f t="shared" si="16"/>
        <v>0</v>
      </c>
      <c r="H42" s="50">
        <f t="shared" si="17"/>
        <v>100</v>
      </c>
    </row>
    <row r="43" spans="1:10" ht="15" x14ac:dyDescent="0.25">
      <c r="A43" s="64"/>
      <c r="B43" s="72" t="s">
        <v>109</v>
      </c>
      <c r="C43" s="63">
        <v>4000000</v>
      </c>
      <c r="D43" s="49">
        <v>0</v>
      </c>
      <c r="E43" s="49">
        <v>4000000</v>
      </c>
      <c r="F43" s="49">
        <f t="shared" si="15"/>
        <v>4000000</v>
      </c>
      <c r="G43" s="49">
        <f t="shared" si="16"/>
        <v>0</v>
      </c>
      <c r="H43" s="50">
        <f t="shared" si="17"/>
        <v>100</v>
      </c>
    </row>
    <row r="44" spans="1:10" x14ac:dyDescent="0.2">
      <c r="A44" s="70" t="s">
        <v>110</v>
      </c>
      <c r="B44" s="66" t="s">
        <v>111</v>
      </c>
      <c r="C44" s="65"/>
      <c r="D44" s="59"/>
      <c r="E44" s="59"/>
      <c r="F44" s="59"/>
      <c r="G44" s="59"/>
      <c r="H44" s="60"/>
    </row>
    <row r="45" spans="1:10" ht="15" x14ac:dyDescent="0.25">
      <c r="A45" s="71"/>
      <c r="B45" s="62" t="s">
        <v>112</v>
      </c>
      <c r="C45" s="63">
        <v>600000</v>
      </c>
      <c r="D45" s="49">
        <v>600000</v>
      </c>
      <c r="E45" s="49">
        <v>0</v>
      </c>
      <c r="F45" s="49">
        <f t="shared" ref="F45" si="18">D45+E45</f>
        <v>600000</v>
      </c>
      <c r="G45" s="49">
        <f t="shared" ref="G45" si="19">C45-F45</f>
        <v>0</v>
      </c>
      <c r="H45" s="50">
        <f t="shared" ref="H45" si="20">F45/C45*100</f>
        <v>100</v>
      </c>
    </row>
    <row r="46" spans="1:10" ht="15" x14ac:dyDescent="0.25">
      <c r="A46" s="73" t="s">
        <v>113</v>
      </c>
      <c r="B46" s="74" t="s">
        <v>114</v>
      </c>
      <c r="C46" s="63"/>
      <c r="D46" s="49"/>
      <c r="E46" s="49"/>
      <c r="F46" s="49"/>
      <c r="G46" s="49"/>
      <c r="H46" s="50"/>
    </row>
    <row r="47" spans="1:10" x14ac:dyDescent="0.2">
      <c r="A47" s="56" t="s">
        <v>45</v>
      </c>
      <c r="B47" s="57" t="s">
        <v>77</v>
      </c>
      <c r="C47" s="65"/>
      <c r="D47" s="59"/>
      <c r="E47" s="59"/>
      <c r="F47" s="59"/>
      <c r="G47" s="59"/>
      <c r="H47" s="60"/>
    </row>
    <row r="48" spans="1:10" ht="15" x14ac:dyDescent="0.25">
      <c r="A48" s="70"/>
      <c r="B48" s="62" t="s">
        <v>115</v>
      </c>
      <c r="C48" s="69">
        <v>12600000</v>
      </c>
      <c r="D48" s="49">
        <v>12150000</v>
      </c>
      <c r="E48" s="63">
        <v>0</v>
      </c>
      <c r="F48" s="49">
        <f t="shared" ref="F48:F49" si="21">D48+E48</f>
        <v>12150000</v>
      </c>
      <c r="G48" s="49">
        <f t="shared" ref="G48:G49" si="22">C48-F48</f>
        <v>450000</v>
      </c>
      <c r="H48" s="50">
        <f t="shared" ref="H48:H49" si="23">F48/C48*100</f>
        <v>96.428571428571431</v>
      </c>
      <c r="J48" s="45"/>
    </row>
    <row r="49" spans="1:10" ht="15" x14ac:dyDescent="0.25">
      <c r="A49" s="70"/>
      <c r="B49" s="62" t="s">
        <v>116</v>
      </c>
      <c r="C49" s="69">
        <v>2400000</v>
      </c>
      <c r="D49" s="49">
        <v>2400000</v>
      </c>
      <c r="E49" s="63">
        <v>0</v>
      </c>
      <c r="F49" s="49">
        <f t="shared" si="21"/>
        <v>2400000</v>
      </c>
      <c r="G49" s="49">
        <f t="shared" si="22"/>
        <v>0</v>
      </c>
      <c r="H49" s="50">
        <f t="shared" si="23"/>
        <v>100</v>
      </c>
      <c r="J49" s="45"/>
    </row>
    <row r="50" spans="1:10" x14ac:dyDescent="0.2">
      <c r="A50" s="46" t="s">
        <v>110</v>
      </c>
      <c r="B50" s="66" t="s">
        <v>111</v>
      </c>
      <c r="C50" s="65"/>
      <c r="D50" s="59"/>
      <c r="E50" s="65"/>
      <c r="F50" s="59"/>
      <c r="G50" s="59"/>
      <c r="H50" s="60"/>
    </row>
    <row r="51" spans="1:10" ht="15" x14ac:dyDescent="0.25">
      <c r="A51" s="70"/>
      <c r="B51" s="62" t="s">
        <v>117</v>
      </c>
      <c r="C51" s="69">
        <v>800000</v>
      </c>
      <c r="D51" s="49">
        <v>800000</v>
      </c>
      <c r="E51" s="63">
        <v>0</v>
      </c>
      <c r="F51" s="49">
        <f t="shared" ref="F51:F54" si="24">D51+E51</f>
        <v>800000</v>
      </c>
      <c r="G51" s="49">
        <f t="shared" ref="G51:G52" si="25">C51-F51</f>
        <v>0</v>
      </c>
      <c r="H51" s="50">
        <f t="shared" ref="H51:H52" si="26">F51/C51*100</f>
        <v>100</v>
      </c>
    </row>
    <row r="52" spans="1:10" ht="15" x14ac:dyDescent="0.25">
      <c r="A52" s="70"/>
      <c r="B52" s="62" t="s">
        <v>118</v>
      </c>
      <c r="C52" s="69">
        <v>300000</v>
      </c>
      <c r="D52" s="49">
        <v>200000</v>
      </c>
      <c r="E52" s="63">
        <v>0</v>
      </c>
      <c r="F52" s="49">
        <f t="shared" si="24"/>
        <v>200000</v>
      </c>
      <c r="G52" s="49">
        <f t="shared" si="25"/>
        <v>100000</v>
      </c>
      <c r="H52" s="50">
        <f t="shared" si="26"/>
        <v>66.666666666666657</v>
      </c>
    </row>
    <row r="53" spans="1:10" ht="15" x14ac:dyDescent="0.25">
      <c r="A53" s="70" t="s">
        <v>119</v>
      </c>
      <c r="B53" s="66" t="s">
        <v>120</v>
      </c>
      <c r="C53" s="69"/>
      <c r="D53" s="49"/>
      <c r="E53" s="63"/>
      <c r="F53" s="49"/>
      <c r="G53" s="49"/>
      <c r="H53" s="50"/>
    </row>
    <row r="54" spans="1:10" ht="15" x14ac:dyDescent="0.25">
      <c r="A54" s="70"/>
      <c r="B54" s="62" t="s">
        <v>121</v>
      </c>
      <c r="C54" s="69">
        <v>28350000</v>
      </c>
      <c r="D54" s="49">
        <v>28350000</v>
      </c>
      <c r="E54" s="63">
        <v>0</v>
      </c>
      <c r="F54" s="49">
        <f t="shared" si="24"/>
        <v>28350000</v>
      </c>
      <c r="G54" s="49">
        <f t="shared" ref="G54" si="27">C54-F54</f>
        <v>0</v>
      </c>
      <c r="H54" s="50">
        <f t="shared" ref="H54" si="28">F54/C54*100</f>
        <v>100</v>
      </c>
    </row>
    <row r="55" spans="1:10" ht="15" x14ac:dyDescent="0.25">
      <c r="A55" s="73" t="s">
        <v>122</v>
      </c>
      <c r="B55" s="74" t="s">
        <v>123</v>
      </c>
      <c r="C55" s="69"/>
      <c r="D55" s="49"/>
      <c r="E55" s="63"/>
      <c r="F55" s="49"/>
      <c r="G55" s="49"/>
      <c r="H55" s="50"/>
    </row>
    <row r="56" spans="1:10" ht="15" x14ac:dyDescent="0.25">
      <c r="A56" s="56" t="s">
        <v>45</v>
      </c>
      <c r="B56" s="57" t="s">
        <v>77</v>
      </c>
      <c r="C56" s="69"/>
      <c r="D56" s="49"/>
      <c r="E56" s="63"/>
      <c r="F56" s="49"/>
      <c r="G56" s="49"/>
      <c r="H56" s="50"/>
    </row>
    <row r="57" spans="1:10" ht="15" x14ac:dyDescent="0.25">
      <c r="A57" s="70"/>
      <c r="B57" s="62" t="s">
        <v>115</v>
      </c>
      <c r="C57" s="69">
        <v>12600000</v>
      </c>
      <c r="D57" s="49">
        <v>11550000</v>
      </c>
      <c r="E57" s="63">
        <v>0</v>
      </c>
      <c r="F57" s="49">
        <f t="shared" ref="F57:F63" si="29">D57+E57</f>
        <v>11550000</v>
      </c>
      <c r="G57" s="49">
        <f t="shared" ref="G57:G61" si="30">C57-F57</f>
        <v>1050000</v>
      </c>
      <c r="H57" s="50">
        <f t="shared" ref="H57:H61" si="31">F57/C57*100</f>
        <v>91.666666666666657</v>
      </c>
    </row>
    <row r="58" spans="1:10" ht="15" x14ac:dyDescent="0.25">
      <c r="A58" s="70"/>
      <c r="B58" s="62" t="s">
        <v>116</v>
      </c>
      <c r="C58" s="69">
        <v>2400000</v>
      </c>
      <c r="D58" s="49">
        <v>2000000</v>
      </c>
      <c r="E58" s="63">
        <v>0</v>
      </c>
      <c r="F58" s="49">
        <f t="shared" si="29"/>
        <v>2000000</v>
      </c>
      <c r="G58" s="49">
        <f t="shared" si="30"/>
        <v>400000</v>
      </c>
      <c r="H58" s="50">
        <f t="shared" si="31"/>
        <v>83.333333333333343</v>
      </c>
    </row>
    <row r="59" spans="1:10" ht="15" x14ac:dyDescent="0.25">
      <c r="A59" s="46" t="s">
        <v>110</v>
      </c>
      <c r="B59" s="66" t="s">
        <v>111</v>
      </c>
      <c r="C59" s="69"/>
      <c r="D59" s="49"/>
      <c r="E59" s="63"/>
      <c r="F59" s="49"/>
      <c r="G59" s="49"/>
      <c r="H59" s="50"/>
    </row>
    <row r="60" spans="1:10" ht="15" x14ac:dyDescent="0.25">
      <c r="A60" s="70"/>
      <c r="B60" s="62" t="s">
        <v>117</v>
      </c>
      <c r="C60" s="69">
        <v>900000</v>
      </c>
      <c r="D60" s="49">
        <v>900000</v>
      </c>
      <c r="E60" s="63">
        <v>0</v>
      </c>
      <c r="F60" s="49">
        <f t="shared" si="29"/>
        <v>900000</v>
      </c>
      <c r="G60" s="49">
        <f t="shared" si="30"/>
        <v>0</v>
      </c>
      <c r="H60" s="50">
        <f t="shared" si="31"/>
        <v>100</v>
      </c>
    </row>
    <row r="61" spans="1:10" ht="15" x14ac:dyDescent="0.25">
      <c r="A61" s="70"/>
      <c r="B61" s="62" t="s">
        <v>118</v>
      </c>
      <c r="C61" s="69">
        <v>150000</v>
      </c>
      <c r="D61" s="49">
        <v>0</v>
      </c>
      <c r="E61" s="63">
        <v>0</v>
      </c>
      <c r="F61" s="49">
        <f t="shared" si="29"/>
        <v>0</v>
      </c>
      <c r="G61" s="49">
        <f t="shared" si="30"/>
        <v>150000</v>
      </c>
      <c r="H61" s="50">
        <f t="shared" si="31"/>
        <v>0</v>
      </c>
    </row>
    <row r="62" spans="1:10" ht="15" x14ac:dyDescent="0.25">
      <c r="A62" s="70" t="s">
        <v>119</v>
      </c>
      <c r="B62" s="66" t="s">
        <v>120</v>
      </c>
      <c r="C62" s="69"/>
      <c r="D62" s="49"/>
      <c r="E62" s="63"/>
      <c r="F62" s="49"/>
      <c r="G62" s="49"/>
      <c r="H62" s="50"/>
    </row>
    <row r="63" spans="1:10" ht="15" x14ac:dyDescent="0.25">
      <c r="A63" s="70"/>
      <c r="B63" s="62" t="s">
        <v>121</v>
      </c>
      <c r="C63" s="69">
        <v>20880000</v>
      </c>
      <c r="D63" s="49">
        <v>20880000</v>
      </c>
      <c r="E63" s="63">
        <v>0</v>
      </c>
      <c r="F63" s="49">
        <f t="shared" si="29"/>
        <v>20880000</v>
      </c>
      <c r="G63" s="49">
        <f t="shared" ref="G63" si="32">C63-F63</f>
        <v>0</v>
      </c>
      <c r="H63" s="50">
        <f t="shared" ref="H63" si="33">F63/C63*100</f>
        <v>100</v>
      </c>
    </row>
    <row r="64" spans="1:10" ht="15" x14ac:dyDescent="0.25">
      <c r="A64" s="73" t="s">
        <v>124</v>
      </c>
      <c r="B64" s="74" t="s">
        <v>125</v>
      </c>
      <c r="C64" s="63"/>
      <c r="D64" s="49"/>
      <c r="E64" s="63"/>
      <c r="F64" s="49"/>
      <c r="G64" s="49"/>
      <c r="H64" s="50"/>
    </row>
    <row r="65" spans="1:10" ht="15" x14ac:dyDescent="0.25">
      <c r="A65" s="70" t="s">
        <v>119</v>
      </c>
      <c r="B65" s="66" t="s">
        <v>120</v>
      </c>
      <c r="C65" s="63"/>
      <c r="D65" s="49"/>
      <c r="E65" s="63"/>
      <c r="F65" s="49"/>
      <c r="G65" s="49"/>
      <c r="H65" s="50"/>
    </row>
    <row r="66" spans="1:10" ht="15" x14ac:dyDescent="0.25">
      <c r="A66" s="70"/>
      <c r="B66" s="62" t="s">
        <v>121</v>
      </c>
      <c r="C66" s="63">
        <v>330000</v>
      </c>
      <c r="D66" s="49">
        <v>330000</v>
      </c>
      <c r="E66" s="63">
        <v>0</v>
      </c>
      <c r="F66" s="49">
        <f t="shared" ref="F66" si="34">D66+E66</f>
        <v>330000</v>
      </c>
      <c r="G66" s="49">
        <f t="shared" ref="G66" si="35">C66-F66</f>
        <v>0</v>
      </c>
      <c r="H66" s="50">
        <f t="shared" ref="H66" si="36">F66/C66*100</f>
        <v>100</v>
      </c>
    </row>
    <row r="67" spans="1:10" ht="15" x14ac:dyDescent="0.25">
      <c r="A67" s="53" t="s">
        <v>126</v>
      </c>
      <c r="B67" s="54" t="s">
        <v>127</v>
      </c>
      <c r="C67" s="63"/>
      <c r="D67" s="49"/>
      <c r="E67" s="63"/>
      <c r="F67" s="49"/>
      <c r="G67" s="49"/>
      <c r="H67" s="50"/>
    </row>
    <row r="68" spans="1:10" ht="15" x14ac:dyDescent="0.25">
      <c r="A68" s="73" t="s">
        <v>113</v>
      </c>
      <c r="B68" s="74" t="s">
        <v>114</v>
      </c>
      <c r="C68" s="63"/>
      <c r="D68" s="49"/>
      <c r="E68" s="63"/>
      <c r="F68" s="49"/>
      <c r="G68" s="49"/>
      <c r="H68" s="50"/>
    </row>
    <row r="69" spans="1:10" x14ac:dyDescent="0.2">
      <c r="A69" s="46" t="s">
        <v>110</v>
      </c>
      <c r="B69" s="66" t="s">
        <v>111</v>
      </c>
      <c r="C69" s="65"/>
      <c r="D69" s="59"/>
      <c r="E69" s="65"/>
      <c r="F69" s="59"/>
      <c r="G69" s="59"/>
      <c r="H69" s="60"/>
    </row>
    <row r="70" spans="1:10" ht="15" x14ac:dyDescent="0.25">
      <c r="A70" s="73"/>
      <c r="B70" s="62" t="s">
        <v>128</v>
      </c>
      <c r="C70" s="63">
        <v>1200000</v>
      </c>
      <c r="D70" s="49">
        <v>1050000</v>
      </c>
      <c r="E70" s="63">
        <v>0</v>
      </c>
      <c r="F70" s="49">
        <f t="shared" ref="F70:F75" si="37">D70+E70</f>
        <v>1050000</v>
      </c>
      <c r="G70" s="49">
        <f t="shared" ref="G70:G75" si="38">C70-F70</f>
        <v>150000</v>
      </c>
      <c r="H70" s="50">
        <f t="shared" ref="H70:H75" si="39">F70/C70*100</f>
        <v>87.5</v>
      </c>
    </row>
    <row r="71" spans="1:10" ht="15" x14ac:dyDescent="0.25">
      <c r="A71" s="73"/>
      <c r="B71" s="62" t="s">
        <v>129</v>
      </c>
      <c r="C71" s="63">
        <v>4500000</v>
      </c>
      <c r="D71" s="49">
        <v>4450000</v>
      </c>
      <c r="E71" s="63">
        <v>0</v>
      </c>
      <c r="F71" s="49">
        <f t="shared" si="37"/>
        <v>4450000</v>
      </c>
      <c r="G71" s="49">
        <f t="shared" si="38"/>
        <v>50000</v>
      </c>
      <c r="H71" s="50">
        <f t="shared" si="39"/>
        <v>98.888888888888886</v>
      </c>
    </row>
    <row r="72" spans="1:10" ht="15" x14ac:dyDescent="0.25">
      <c r="A72" s="73"/>
      <c r="B72" s="62" t="s">
        <v>130</v>
      </c>
      <c r="C72" s="63">
        <v>1600000</v>
      </c>
      <c r="D72" s="49">
        <v>1450000</v>
      </c>
      <c r="E72" s="63">
        <v>0</v>
      </c>
      <c r="F72" s="49">
        <f t="shared" si="37"/>
        <v>1450000</v>
      </c>
      <c r="G72" s="49">
        <f t="shared" si="38"/>
        <v>150000</v>
      </c>
      <c r="H72" s="50">
        <f t="shared" si="39"/>
        <v>90.625</v>
      </c>
    </row>
    <row r="73" spans="1:10" x14ac:dyDescent="0.2">
      <c r="A73" s="46" t="s">
        <v>119</v>
      </c>
      <c r="B73" s="66" t="s">
        <v>120</v>
      </c>
      <c r="C73" s="65"/>
      <c r="D73" s="59"/>
      <c r="E73" s="65"/>
      <c r="F73" s="59"/>
      <c r="G73" s="59"/>
      <c r="H73" s="60"/>
    </row>
    <row r="74" spans="1:10" ht="15" x14ac:dyDescent="0.25">
      <c r="A74" s="73"/>
      <c r="B74" s="62" t="s">
        <v>131</v>
      </c>
      <c r="C74" s="63">
        <v>1500000</v>
      </c>
      <c r="D74" s="49">
        <v>1410000</v>
      </c>
      <c r="E74" s="63">
        <v>0</v>
      </c>
      <c r="F74" s="49">
        <f t="shared" si="37"/>
        <v>1410000</v>
      </c>
      <c r="G74" s="49">
        <f t="shared" si="38"/>
        <v>90000</v>
      </c>
      <c r="H74" s="50">
        <f t="shared" si="39"/>
        <v>94</v>
      </c>
      <c r="J74" s="45"/>
    </row>
    <row r="75" spans="1:10" ht="15" x14ac:dyDescent="0.25">
      <c r="A75" s="73"/>
      <c r="B75" s="62" t="s">
        <v>132</v>
      </c>
      <c r="C75" s="63">
        <v>35750000</v>
      </c>
      <c r="D75" s="49">
        <v>35618000</v>
      </c>
      <c r="E75" s="63">
        <v>0</v>
      </c>
      <c r="F75" s="49">
        <f t="shared" si="37"/>
        <v>35618000</v>
      </c>
      <c r="G75" s="49">
        <f t="shared" si="38"/>
        <v>132000</v>
      </c>
      <c r="H75" s="50">
        <f t="shared" si="39"/>
        <v>99.630769230769232</v>
      </c>
    </row>
    <row r="76" spans="1:10" ht="15" x14ac:dyDescent="0.25">
      <c r="A76" s="73" t="s">
        <v>122</v>
      </c>
      <c r="B76" s="74" t="s">
        <v>123</v>
      </c>
      <c r="C76" s="63"/>
      <c r="D76" s="49"/>
      <c r="E76" s="63"/>
      <c r="F76" s="49"/>
      <c r="G76" s="49"/>
      <c r="H76" s="50"/>
    </row>
    <row r="77" spans="1:10" ht="15" x14ac:dyDescent="0.25">
      <c r="A77" s="46" t="s">
        <v>110</v>
      </c>
      <c r="B77" s="66" t="s">
        <v>111</v>
      </c>
      <c r="C77" s="63"/>
      <c r="D77" s="49"/>
      <c r="E77" s="63"/>
      <c r="F77" s="49"/>
      <c r="G77" s="49"/>
      <c r="H77" s="50"/>
    </row>
    <row r="78" spans="1:10" ht="15" x14ac:dyDescent="0.25">
      <c r="A78" s="73"/>
      <c r="B78" s="62" t="s">
        <v>128</v>
      </c>
      <c r="C78" s="63">
        <v>300000</v>
      </c>
      <c r="D78" s="49">
        <v>300000</v>
      </c>
      <c r="E78" s="63">
        <v>0</v>
      </c>
      <c r="F78" s="49">
        <f t="shared" ref="F78:F83" si="40">D78+E78</f>
        <v>300000</v>
      </c>
      <c r="G78" s="49">
        <f t="shared" ref="G78:G83" si="41">C78-F78</f>
        <v>0</v>
      </c>
      <c r="H78" s="50">
        <f t="shared" ref="H78:H83" si="42">F78/C78*100</f>
        <v>100</v>
      </c>
    </row>
    <row r="79" spans="1:10" ht="15" x14ac:dyDescent="0.25">
      <c r="A79" s="73"/>
      <c r="B79" s="62" t="s">
        <v>129</v>
      </c>
      <c r="C79" s="63">
        <v>600000</v>
      </c>
      <c r="D79" s="49">
        <v>515000</v>
      </c>
      <c r="E79" s="63">
        <v>0</v>
      </c>
      <c r="F79" s="49">
        <f t="shared" si="40"/>
        <v>515000</v>
      </c>
      <c r="G79" s="49">
        <f t="shared" si="41"/>
        <v>85000</v>
      </c>
      <c r="H79" s="50">
        <f t="shared" si="42"/>
        <v>85.833333333333329</v>
      </c>
    </row>
    <row r="80" spans="1:10" ht="15" x14ac:dyDescent="0.25">
      <c r="A80" s="73"/>
      <c r="B80" s="62" t="s">
        <v>130</v>
      </c>
      <c r="C80" s="63">
        <v>1400000</v>
      </c>
      <c r="D80" s="49">
        <v>1400000</v>
      </c>
      <c r="E80" s="63">
        <v>0</v>
      </c>
      <c r="F80" s="49">
        <f t="shared" si="40"/>
        <v>1400000</v>
      </c>
      <c r="G80" s="49">
        <f t="shared" si="41"/>
        <v>0</v>
      </c>
      <c r="H80" s="50">
        <f t="shared" si="42"/>
        <v>100</v>
      </c>
    </row>
    <row r="81" spans="1:8" ht="15" x14ac:dyDescent="0.25">
      <c r="A81" s="73"/>
      <c r="B81" s="62" t="s">
        <v>133</v>
      </c>
      <c r="C81" s="63">
        <v>2400000</v>
      </c>
      <c r="D81" s="49">
        <v>2050000</v>
      </c>
      <c r="E81" s="63">
        <v>0</v>
      </c>
      <c r="F81" s="49">
        <f t="shared" si="40"/>
        <v>2050000</v>
      </c>
      <c r="G81" s="49">
        <f t="shared" si="41"/>
        <v>350000</v>
      </c>
      <c r="H81" s="50">
        <f t="shared" si="42"/>
        <v>85.416666666666657</v>
      </c>
    </row>
    <row r="82" spans="1:8" ht="15" x14ac:dyDescent="0.25">
      <c r="A82" s="46" t="s">
        <v>119</v>
      </c>
      <c r="B82" s="66" t="s">
        <v>120</v>
      </c>
      <c r="C82" s="63"/>
      <c r="D82" s="49"/>
      <c r="E82" s="63"/>
      <c r="F82" s="49"/>
      <c r="G82" s="49"/>
      <c r="H82" s="50"/>
    </row>
    <row r="83" spans="1:8" ht="15" x14ac:dyDescent="0.25">
      <c r="A83" s="73"/>
      <c r="B83" s="62" t="s">
        <v>132</v>
      </c>
      <c r="C83" s="63">
        <v>1750000</v>
      </c>
      <c r="D83" s="49">
        <v>1575000</v>
      </c>
      <c r="E83" s="63">
        <v>0</v>
      </c>
      <c r="F83" s="49">
        <f t="shared" si="40"/>
        <v>1575000</v>
      </c>
      <c r="G83" s="49">
        <f t="shared" si="41"/>
        <v>175000</v>
      </c>
      <c r="H83" s="50">
        <f t="shared" si="42"/>
        <v>90</v>
      </c>
    </row>
    <row r="84" spans="1:8" ht="15" x14ac:dyDescent="0.25">
      <c r="A84" s="53" t="s">
        <v>134</v>
      </c>
      <c r="B84" s="54" t="s">
        <v>135</v>
      </c>
      <c r="C84" s="75"/>
      <c r="D84" s="49"/>
      <c r="E84" s="63"/>
      <c r="F84" s="49"/>
      <c r="G84" s="49"/>
      <c r="H84" s="50"/>
    </row>
    <row r="85" spans="1:8" ht="15" x14ac:dyDescent="0.25">
      <c r="A85" s="73" t="s">
        <v>113</v>
      </c>
      <c r="B85" s="74" t="s">
        <v>114</v>
      </c>
      <c r="C85" s="75"/>
      <c r="D85" s="49"/>
      <c r="E85" s="63"/>
      <c r="F85" s="49"/>
      <c r="G85" s="49"/>
      <c r="H85" s="50"/>
    </row>
    <row r="86" spans="1:8" x14ac:dyDescent="0.2">
      <c r="A86" s="70" t="s">
        <v>45</v>
      </c>
      <c r="B86" s="66" t="s">
        <v>77</v>
      </c>
      <c r="C86" s="76"/>
      <c r="D86" s="76"/>
      <c r="E86" s="76"/>
      <c r="F86" s="76"/>
      <c r="G86" s="76"/>
      <c r="H86" s="60"/>
    </row>
    <row r="87" spans="1:8" ht="15" x14ac:dyDescent="0.25">
      <c r="A87" s="64"/>
      <c r="B87" s="62" t="s">
        <v>136</v>
      </c>
      <c r="C87" s="75">
        <v>1500000</v>
      </c>
      <c r="D87" s="49">
        <v>1350000</v>
      </c>
      <c r="E87" s="63">
        <v>0</v>
      </c>
      <c r="F87" s="49">
        <f t="shared" ref="F87:F88" si="43">D87+E87</f>
        <v>1350000</v>
      </c>
      <c r="G87" s="49">
        <f t="shared" ref="G87:G88" si="44">C87-F87</f>
        <v>150000</v>
      </c>
      <c r="H87" s="50">
        <f t="shared" ref="H87:H88" si="45">F87/C87*100</f>
        <v>90</v>
      </c>
    </row>
    <row r="88" spans="1:8" ht="15" x14ac:dyDescent="0.25">
      <c r="A88" s="64"/>
      <c r="B88" s="62" t="s">
        <v>137</v>
      </c>
      <c r="C88" s="75">
        <v>5340000</v>
      </c>
      <c r="D88" s="49">
        <v>5330000</v>
      </c>
      <c r="E88" s="63">
        <v>0</v>
      </c>
      <c r="F88" s="49">
        <f t="shared" si="43"/>
        <v>5330000</v>
      </c>
      <c r="G88" s="49">
        <f t="shared" si="44"/>
        <v>10000</v>
      </c>
      <c r="H88" s="50">
        <f t="shared" si="45"/>
        <v>99.812734082397</v>
      </c>
    </row>
    <row r="89" spans="1:8" x14ac:dyDescent="0.2">
      <c r="A89" s="46" t="s">
        <v>119</v>
      </c>
      <c r="B89" s="66" t="s">
        <v>120</v>
      </c>
      <c r="C89" s="76"/>
      <c r="D89" s="59"/>
      <c r="E89" s="65"/>
      <c r="F89" s="59"/>
      <c r="G89" s="59"/>
      <c r="H89" s="60"/>
    </row>
    <row r="90" spans="1:8" ht="15" x14ac:dyDescent="0.25">
      <c r="A90" s="64"/>
      <c r="B90" s="62" t="s">
        <v>138</v>
      </c>
      <c r="C90" s="75">
        <v>4026000</v>
      </c>
      <c r="D90" s="49">
        <v>4026000</v>
      </c>
      <c r="E90" s="63">
        <v>0</v>
      </c>
      <c r="F90" s="49">
        <f t="shared" ref="F90" si="46">D90+E90</f>
        <v>4026000</v>
      </c>
      <c r="G90" s="49">
        <f t="shared" ref="G90" si="47">C90-F90</f>
        <v>0</v>
      </c>
      <c r="H90" s="50">
        <f t="shared" ref="H90" si="48">F90/C90*100</f>
        <v>100</v>
      </c>
    </row>
    <row r="91" spans="1:8" ht="15" x14ac:dyDescent="0.25">
      <c r="A91" s="73" t="s">
        <v>122</v>
      </c>
      <c r="B91" s="74" t="s">
        <v>123</v>
      </c>
      <c r="C91" s="75"/>
      <c r="D91" s="49"/>
      <c r="E91" s="63"/>
      <c r="F91" s="49"/>
      <c r="G91" s="49"/>
      <c r="H91" s="50"/>
    </row>
    <row r="92" spans="1:8" ht="15" x14ac:dyDescent="0.25">
      <c r="A92" s="70" t="s">
        <v>45</v>
      </c>
      <c r="B92" s="66" t="s">
        <v>77</v>
      </c>
      <c r="C92" s="76"/>
      <c r="D92" s="49"/>
      <c r="E92" s="63"/>
      <c r="F92" s="49"/>
      <c r="G92" s="49"/>
      <c r="H92" s="50"/>
    </row>
    <row r="93" spans="1:8" ht="15" x14ac:dyDescent="0.25">
      <c r="A93" s="64"/>
      <c r="B93" s="62" t="s">
        <v>136</v>
      </c>
      <c r="C93" s="75">
        <v>1500000</v>
      </c>
      <c r="D93" s="49">
        <v>1500000</v>
      </c>
      <c r="E93" s="63">
        <v>0</v>
      </c>
      <c r="F93" s="49">
        <f t="shared" ref="F93:F94" si="49">D93+E93</f>
        <v>1500000</v>
      </c>
      <c r="G93" s="49">
        <f t="shared" ref="G93:G94" si="50">C93-F93</f>
        <v>0</v>
      </c>
      <c r="H93" s="50">
        <f t="shared" ref="H93:H94" si="51">F93/C93*100</f>
        <v>100</v>
      </c>
    </row>
    <row r="94" spans="1:8" ht="15" x14ac:dyDescent="0.25">
      <c r="A94" s="64"/>
      <c r="B94" s="62" t="s">
        <v>137</v>
      </c>
      <c r="C94" s="75">
        <v>4500000</v>
      </c>
      <c r="D94" s="49">
        <v>4500000</v>
      </c>
      <c r="E94" s="63">
        <v>0</v>
      </c>
      <c r="F94" s="49">
        <f t="shared" si="49"/>
        <v>4500000</v>
      </c>
      <c r="G94" s="49">
        <f t="shared" si="50"/>
        <v>0</v>
      </c>
      <c r="H94" s="50">
        <f t="shared" si="51"/>
        <v>100</v>
      </c>
    </row>
    <row r="95" spans="1:8" ht="15" x14ac:dyDescent="0.25">
      <c r="A95" s="46" t="s">
        <v>119</v>
      </c>
      <c r="B95" s="66" t="s">
        <v>120</v>
      </c>
      <c r="C95" s="76"/>
      <c r="D95" s="59"/>
      <c r="E95" s="63"/>
      <c r="F95" s="49"/>
      <c r="G95" s="49"/>
      <c r="H95" s="50"/>
    </row>
    <row r="96" spans="1:8" ht="15" x14ac:dyDescent="0.25">
      <c r="A96" s="64"/>
      <c r="B96" s="62" t="s">
        <v>138</v>
      </c>
      <c r="C96" s="75">
        <v>2376000</v>
      </c>
      <c r="D96" s="49">
        <v>2368000</v>
      </c>
      <c r="E96" s="63">
        <v>0</v>
      </c>
      <c r="F96" s="49">
        <f t="shared" ref="F96" si="52">D96+E96</f>
        <v>2368000</v>
      </c>
      <c r="G96" s="49">
        <f t="shared" ref="G96" si="53">C96-F96</f>
        <v>8000</v>
      </c>
      <c r="H96" s="50">
        <f t="shared" ref="H96" si="54">F96/C96*100</f>
        <v>99.663299663299668</v>
      </c>
    </row>
    <row r="97" spans="1:11" ht="15" x14ac:dyDescent="0.25">
      <c r="A97" s="73" t="s">
        <v>124</v>
      </c>
      <c r="B97" s="74" t="s">
        <v>139</v>
      </c>
      <c r="C97" s="75"/>
      <c r="D97" s="49"/>
      <c r="E97" s="63"/>
      <c r="F97" s="49"/>
      <c r="G97" s="49"/>
      <c r="H97" s="50"/>
    </row>
    <row r="98" spans="1:11" ht="15" x14ac:dyDescent="0.25">
      <c r="A98" s="46" t="s">
        <v>119</v>
      </c>
      <c r="B98" s="66" t="s">
        <v>120</v>
      </c>
      <c r="C98" s="75"/>
      <c r="D98" s="49"/>
      <c r="E98" s="63"/>
      <c r="F98" s="49"/>
      <c r="G98" s="49"/>
      <c r="H98" s="50"/>
    </row>
    <row r="99" spans="1:11" ht="15" x14ac:dyDescent="0.25">
      <c r="A99" s="64"/>
      <c r="B99" s="62" t="s">
        <v>138</v>
      </c>
      <c r="C99" s="75">
        <v>132000</v>
      </c>
      <c r="D99" s="49">
        <v>132000</v>
      </c>
      <c r="E99" s="63">
        <v>0</v>
      </c>
      <c r="F99" s="49">
        <f t="shared" ref="F99" si="55">D99+E99</f>
        <v>132000</v>
      </c>
      <c r="G99" s="49">
        <f t="shared" ref="G99" si="56">C99-F99</f>
        <v>0</v>
      </c>
      <c r="H99" s="50">
        <f t="shared" ref="H99:H100" si="57">F99/C99*100</f>
        <v>100</v>
      </c>
    </row>
    <row r="100" spans="1:11" x14ac:dyDescent="0.2">
      <c r="A100" s="77"/>
      <c r="B100" s="78" t="s">
        <v>140</v>
      </c>
      <c r="C100" s="79">
        <f>SUM(C6:C99)</f>
        <v>1573570000</v>
      </c>
      <c r="D100" s="79">
        <f>SUM(D6:D99)</f>
        <v>1543962000</v>
      </c>
      <c r="E100" s="79">
        <f>SUM(E6:E99)</f>
        <v>25620000</v>
      </c>
      <c r="F100" s="79">
        <f>SUM(F6:F99)</f>
        <v>1569582000</v>
      </c>
      <c r="G100" s="79">
        <f>SUM(G6:G99)</f>
        <v>3988000</v>
      </c>
      <c r="H100" s="60">
        <f t="shared" si="57"/>
        <v>99.746563546585151</v>
      </c>
    </row>
    <row r="101" spans="1:11" ht="7.5" customHeight="1" x14ac:dyDescent="0.2">
      <c r="A101" s="80"/>
    </row>
    <row r="102" spans="1:11" x14ac:dyDescent="0.2">
      <c r="B102" s="81" t="s">
        <v>141</v>
      </c>
      <c r="C102" s="82" t="e">
        <f>#REF!+#REF!+#REF!</f>
        <v>#REF!</v>
      </c>
      <c r="D102" s="83"/>
      <c r="E102" s="84" t="s">
        <v>142</v>
      </c>
    </row>
    <row r="103" spans="1:11" x14ac:dyDescent="0.2">
      <c r="B103" s="85"/>
      <c r="C103" s="86" t="e">
        <f>SUM(#REF!)</f>
        <v>#REF!</v>
      </c>
      <c r="D103" s="83"/>
      <c r="E103" s="43" t="s">
        <v>143</v>
      </c>
    </row>
    <row r="104" spans="1:11" ht="4.5" customHeight="1" x14ac:dyDescent="0.25">
      <c r="B104" s="83"/>
      <c r="C104" s="86" t="e">
        <f>C102+C103</f>
        <v>#REF!</v>
      </c>
      <c r="D104" s="84"/>
      <c r="F104" s="68"/>
      <c r="G104" s="45"/>
    </row>
    <row r="105" spans="1:11" ht="15" x14ac:dyDescent="0.25">
      <c r="B105" s="45"/>
      <c r="C105" s="83"/>
      <c r="D105" s="84"/>
      <c r="F105" s="68"/>
    </row>
    <row r="106" spans="1:11" ht="3" customHeight="1" x14ac:dyDescent="0.2">
      <c r="B106" s="45"/>
      <c r="C106" s="84"/>
      <c r="D106" s="84"/>
    </row>
    <row r="107" spans="1:11" x14ac:dyDescent="0.2">
      <c r="E107" s="87" t="s">
        <v>144</v>
      </c>
    </row>
    <row r="108" spans="1:11" x14ac:dyDescent="0.2">
      <c r="E108" s="84" t="s">
        <v>145</v>
      </c>
      <c r="K108" s="45"/>
    </row>
    <row r="109" spans="1:11" x14ac:dyDescent="0.2">
      <c r="C109" s="45"/>
      <c r="E109" s="84"/>
    </row>
    <row r="110" spans="1:11" x14ac:dyDescent="0.2">
      <c r="B110" s="45"/>
    </row>
    <row r="111" spans="1:11" ht="15" x14ac:dyDescent="0.25">
      <c r="B111" s="88"/>
      <c r="C111" s="45"/>
      <c r="F111" s="45"/>
    </row>
    <row r="112" spans="1:11" x14ac:dyDescent="0.2">
      <c r="B112" s="45"/>
    </row>
    <row r="113" spans="2:7" x14ac:dyDescent="0.2">
      <c r="B113" s="45"/>
    </row>
    <row r="114" spans="2:7" x14ac:dyDescent="0.2">
      <c r="B114" s="45"/>
      <c r="C114" s="45"/>
      <c r="F114" s="45"/>
      <c r="G114" s="45"/>
    </row>
    <row r="115" spans="2:7" x14ac:dyDescent="0.2">
      <c r="B115" s="45"/>
      <c r="C115" s="45"/>
    </row>
    <row r="116" spans="2:7" x14ac:dyDescent="0.2">
      <c r="B116" s="45"/>
    </row>
    <row r="117" spans="2:7" ht="15" x14ac:dyDescent="0.25">
      <c r="B117" s="89"/>
    </row>
    <row r="118" spans="2:7" x14ac:dyDescent="0.2">
      <c r="B118" s="90"/>
    </row>
    <row r="120" spans="2:7" ht="15" x14ac:dyDescent="0.25">
      <c r="B120" s="68"/>
    </row>
  </sheetData>
  <mergeCells count="9">
    <mergeCell ref="H4:H5"/>
    <mergeCell ref="A1:G1"/>
    <mergeCell ref="A2:G2"/>
    <mergeCell ref="A4:A5"/>
    <mergeCell ref="B4:B5"/>
    <mergeCell ref="C4:C5"/>
    <mergeCell ref="D4:E4"/>
    <mergeCell ref="F4:F5"/>
    <mergeCell ref="G4:G5"/>
  </mergeCells>
  <printOptions horizontalCentered="1"/>
  <pageMargins left="0.62" right="0.15748031496062992" top="0.43307086614173229" bottom="0.98" header="0.35433070866141736" footer="0.6692913385826772"/>
  <pageSetup paperSize="5" scale="85" orientation="landscape" horizontalDpi="4294967292"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topLeftCell="A43" zoomScale="110" zoomScaleNormal="110" workbookViewId="0">
      <selection sqref="A1:H57"/>
    </sheetView>
  </sheetViews>
  <sheetFormatPr defaultRowHeight="12.75" x14ac:dyDescent="0.2"/>
  <cols>
    <col min="1" max="1" width="12.7109375" style="43" customWidth="1"/>
    <col min="2" max="2" width="61.7109375" style="43" customWidth="1"/>
    <col min="3" max="3" width="14.42578125" style="43" customWidth="1"/>
    <col min="4" max="4" width="15.7109375" style="43" customWidth="1"/>
    <col min="5" max="5" width="13.85546875" style="43" customWidth="1"/>
    <col min="6" max="6" width="14.28515625" style="43" bestFit="1" customWidth="1"/>
    <col min="7" max="7" width="14.140625" style="43" customWidth="1"/>
    <col min="8" max="8" width="11.140625" style="43" customWidth="1"/>
    <col min="9" max="9" width="12.5703125" style="43" bestFit="1" customWidth="1"/>
    <col min="10" max="10" width="13.42578125" style="43" bestFit="1" customWidth="1"/>
    <col min="11" max="11" width="12.5703125" style="43" bestFit="1" customWidth="1"/>
    <col min="12" max="12" width="12.28515625" style="43" bestFit="1" customWidth="1"/>
    <col min="13" max="13" width="11.28515625" style="43" bestFit="1" customWidth="1"/>
    <col min="14" max="16384" width="9.140625" style="43"/>
  </cols>
  <sheetData>
    <row r="1" spans="1:10" x14ac:dyDescent="0.2">
      <c r="A1" s="95" t="s">
        <v>146</v>
      </c>
      <c r="B1" s="95"/>
      <c r="C1" s="95"/>
      <c r="D1" s="95"/>
      <c r="E1" s="95"/>
      <c r="F1" s="95"/>
      <c r="G1" s="95"/>
    </row>
    <row r="2" spans="1:10" x14ac:dyDescent="0.2">
      <c r="A2" s="95" t="str">
        <f>'[1]BLU PENDIDIKAN'!A2:G2</f>
        <v>BULAN :  14 Desember 2020</v>
      </c>
      <c r="B2" s="95"/>
      <c r="C2" s="95"/>
      <c r="D2" s="95"/>
      <c r="E2" s="95"/>
      <c r="F2" s="95"/>
      <c r="G2" s="95"/>
    </row>
    <row r="4" spans="1:10" x14ac:dyDescent="0.2">
      <c r="A4" s="96" t="s">
        <v>60</v>
      </c>
      <c r="B4" s="98" t="s">
        <v>61</v>
      </c>
      <c r="C4" s="98" t="s">
        <v>62</v>
      </c>
      <c r="D4" s="99" t="s">
        <v>63</v>
      </c>
      <c r="E4" s="99"/>
      <c r="F4" s="98" t="s">
        <v>7</v>
      </c>
      <c r="G4" s="98" t="s">
        <v>64</v>
      </c>
      <c r="H4" s="94" t="s">
        <v>65</v>
      </c>
    </row>
    <row r="5" spans="1:10" x14ac:dyDescent="0.2">
      <c r="A5" s="97"/>
      <c r="B5" s="98"/>
      <c r="C5" s="98"/>
      <c r="D5" s="44" t="s">
        <v>66</v>
      </c>
      <c r="E5" s="44" t="s">
        <v>67</v>
      </c>
      <c r="F5" s="98"/>
      <c r="G5" s="98"/>
      <c r="H5" s="94"/>
      <c r="J5" s="45"/>
    </row>
    <row r="6" spans="1:10" ht="15" x14ac:dyDescent="0.25">
      <c r="A6" s="46"/>
      <c r="B6" s="47"/>
      <c r="C6" s="48"/>
      <c r="D6" s="49"/>
      <c r="E6" s="49"/>
      <c r="F6" s="49"/>
      <c r="G6" s="49"/>
      <c r="H6" s="50"/>
    </row>
    <row r="7" spans="1:10" ht="15" x14ac:dyDescent="0.25">
      <c r="A7" s="51" t="s">
        <v>68</v>
      </c>
      <c r="B7" s="52" t="s">
        <v>69</v>
      </c>
      <c r="C7" s="48"/>
      <c r="D7" s="49"/>
      <c r="E7" s="49"/>
      <c r="F7" s="49"/>
      <c r="G7" s="49"/>
      <c r="H7" s="50"/>
    </row>
    <row r="8" spans="1:10" ht="15" x14ac:dyDescent="0.25">
      <c r="A8" s="53" t="s">
        <v>70</v>
      </c>
      <c r="B8" s="54" t="s">
        <v>71</v>
      </c>
      <c r="C8" s="48"/>
      <c r="D8" s="49"/>
      <c r="E8" s="49"/>
      <c r="F8" s="49"/>
      <c r="G8" s="49"/>
      <c r="H8" s="50"/>
    </row>
    <row r="9" spans="1:10" ht="15" x14ac:dyDescent="0.25">
      <c r="A9" s="55" t="s">
        <v>72</v>
      </c>
      <c r="B9" s="54" t="s">
        <v>73</v>
      </c>
      <c r="C9" s="48"/>
      <c r="D9" s="49"/>
      <c r="E9" s="49"/>
      <c r="F9" s="49"/>
      <c r="G9" s="49"/>
      <c r="H9" s="50"/>
    </row>
    <row r="10" spans="1:10" x14ac:dyDescent="0.2">
      <c r="A10" s="56" t="s">
        <v>38</v>
      </c>
      <c r="B10" s="57" t="s">
        <v>74</v>
      </c>
      <c r="C10" s="91">
        <f>'[1]BLU PENDIDIKAN'!C11+'[1]BLU PENDIDIKAN'!C12</f>
        <v>5000000</v>
      </c>
      <c r="D10" s="67">
        <f>'[1]BLU PENDIDIKAN'!D11+'[1]BLU PENDIDIKAN'!D12</f>
        <v>4500000</v>
      </c>
      <c r="E10" s="67">
        <f>'[1]BLU PENDIDIKAN'!E12+'[1]BLU PENDIDIKAN'!E11</f>
        <v>500000</v>
      </c>
      <c r="F10" s="67">
        <f>D10+E10</f>
        <v>5000000</v>
      </c>
      <c r="G10" s="67">
        <f t="shared" ref="G10:G14" si="0">C10-F10</f>
        <v>0</v>
      </c>
      <c r="H10" s="92">
        <f t="shared" ref="H10:H14" si="1">F10/C10*100</f>
        <v>100</v>
      </c>
    </row>
    <row r="11" spans="1:10" x14ac:dyDescent="0.2">
      <c r="A11" s="56" t="s">
        <v>45</v>
      </c>
      <c r="B11" s="57" t="s">
        <v>77</v>
      </c>
      <c r="C11" s="69">
        <f>'[1]BLU PENDIDIKAN'!C14</f>
        <v>1470000</v>
      </c>
      <c r="D11" s="67">
        <f>'[1]BLU PENDIDIKAN'!D14</f>
        <v>1455000</v>
      </c>
      <c r="E11" s="67">
        <f>'[1]BLU PENDIDIKAN'!E14</f>
        <v>0</v>
      </c>
      <c r="F11" s="67">
        <f>D11+E11</f>
        <v>1455000</v>
      </c>
      <c r="G11" s="67">
        <f t="shared" si="0"/>
        <v>15000</v>
      </c>
      <c r="H11" s="92">
        <f t="shared" si="1"/>
        <v>98.979591836734699</v>
      </c>
    </row>
    <row r="12" spans="1:10" x14ac:dyDescent="0.2">
      <c r="A12" s="46" t="s">
        <v>79</v>
      </c>
      <c r="B12" s="66" t="s">
        <v>80</v>
      </c>
      <c r="C12" s="69">
        <f>'[1]BLU PENDIDIKAN'!C16</f>
        <v>15000000</v>
      </c>
      <c r="D12" s="67">
        <f>'[1]BLU PENDIDIKAN'!D16</f>
        <v>15000000</v>
      </c>
      <c r="E12" s="67">
        <f>'[1]BLU PENDIDIKAN'!E16</f>
        <v>0</v>
      </c>
      <c r="F12" s="67">
        <f>D12+E12</f>
        <v>15000000</v>
      </c>
      <c r="G12" s="67">
        <f t="shared" si="0"/>
        <v>0</v>
      </c>
      <c r="H12" s="92">
        <f t="shared" si="1"/>
        <v>100</v>
      </c>
    </row>
    <row r="13" spans="1:10" ht="15" x14ac:dyDescent="0.25">
      <c r="A13" s="61" t="s">
        <v>82</v>
      </c>
      <c r="B13" s="66" t="s">
        <v>83</v>
      </c>
      <c r="C13" s="63">
        <f>'[1]BLU PENDIDIKAN'!C18</f>
        <v>400000000</v>
      </c>
      <c r="D13" s="67">
        <f>'[1]BLU PENDIDIKAN'!D18</f>
        <v>400000000</v>
      </c>
      <c r="E13" s="67">
        <f>'[1]BLU PENDIDIKAN'!E18</f>
        <v>0</v>
      </c>
      <c r="F13" s="67">
        <f>D13+E13</f>
        <v>400000000</v>
      </c>
      <c r="G13" s="67">
        <f t="shared" si="0"/>
        <v>0</v>
      </c>
      <c r="H13" s="92">
        <f t="shared" si="1"/>
        <v>100</v>
      </c>
    </row>
    <row r="14" spans="1:10" ht="15" x14ac:dyDescent="0.25">
      <c r="A14" s="61" t="str">
        <f>'[1]BLU PENDIDIKAN'!A19</f>
        <v>537112</v>
      </c>
      <c r="B14" s="66" t="str">
        <f>'[1]BLU PENDIDIKAN'!B19</f>
        <v>Belanja Modal Peralatan dan Mesin</v>
      </c>
      <c r="C14" s="63">
        <f>'[1]BLU PENDIDIKAN'!C21+'[1]BLU PENDIDIKAN'!C22+'[1]BLU PENDIDIKAN'!C23+'[1]BLU PENDIDIKAN'!C24+'[1]BLU PENDIDIKAN'!C25+'[1]BLU PENDIDIKAN'!C26+'[1]BLU PENDIDIKAN'!C27+'[1]BLU PENDIDIKAN'!C28+'[1]BLU PENDIDIKAN'!C20+'[1]BLU PENDIDIKAN'!C29+'[1]BLU PENDIDIKAN'!C30+'[1]BLU PENDIDIKAN'!C31+'[1]BLU PENDIDIKAN'!C32+'[1]BLU PENDIDIKAN'!C33+'[1]BLU PENDIDIKAN'!C34</f>
        <v>951946000</v>
      </c>
      <c r="D14" s="67">
        <f>'[1]BLU PENDIDIKAN'!D20+'[1]BLU PENDIDIKAN'!D21+'[1]BLU PENDIDIKAN'!D22+'[1]BLU PENDIDIKAN'!D23+'[1]BLU PENDIDIKAN'!D24+'[1]BLU PENDIDIKAN'!D25+'[1]BLU PENDIDIKAN'!D26+'[1]BLU PENDIDIKAN'!D27+'[1]BLU PENDIDIKAN'!D28+'[1]BLU PENDIDIKAN'!D29+'[1]BLU PENDIDIKAN'!D30+'[1]BLU PENDIDIKAN'!D31+'[1]BLU PENDIDIKAN'!D32+'[1]BLU PENDIDIKAN'!D33+'[1]BLU PENDIDIKAN'!D34</f>
        <v>951773000</v>
      </c>
      <c r="E14" s="67">
        <f>'[1]BLU PENDIDIKAN'!E20+'[1]BLU PENDIDIKAN'!E21+'[1]BLU PENDIDIKAN'!E22+'[1]BLU PENDIDIKAN'!E23+'[1]BLU PENDIDIKAN'!E24+'[1]BLU PENDIDIKAN'!E25+'[1]BLU PENDIDIKAN'!E26+'[1]BLU PENDIDIKAN'!E27+'[1]BLU PENDIDIKAN'!E28+'[1]BLU PENDIDIKAN'!E29+'[1]BLU PENDIDIKAN'!E30+'[1]BLU PENDIDIKAN'!E31+'[1]BLU PENDIDIKAN'!E32+'[1]BLU PENDIDIKAN'!E33+'[1]BLU PENDIDIKAN'!E34</f>
        <v>0</v>
      </c>
      <c r="F14" s="67">
        <f>D14+E14</f>
        <v>951773000</v>
      </c>
      <c r="G14" s="67">
        <f t="shared" si="0"/>
        <v>173000</v>
      </c>
      <c r="H14" s="92">
        <f t="shared" si="1"/>
        <v>99.981826700254004</v>
      </c>
    </row>
    <row r="15" spans="1:10" ht="15" x14ac:dyDescent="0.25">
      <c r="A15" s="64"/>
      <c r="B15" s="62"/>
      <c r="C15" s="63"/>
      <c r="D15" s="67"/>
      <c r="E15" s="67"/>
      <c r="F15" s="67"/>
      <c r="G15" s="67"/>
      <c r="H15" s="92"/>
    </row>
    <row r="16" spans="1:10" ht="15" x14ac:dyDescent="0.25">
      <c r="A16" s="53" t="s">
        <v>102</v>
      </c>
      <c r="B16" s="54" t="s">
        <v>103</v>
      </c>
      <c r="C16" s="63"/>
      <c r="D16" s="67"/>
      <c r="E16" s="67"/>
      <c r="F16" s="67"/>
      <c r="G16" s="67"/>
      <c r="H16" s="92"/>
    </row>
    <row r="17" spans="1:8" ht="15" x14ac:dyDescent="0.25">
      <c r="A17" s="55" t="s">
        <v>72</v>
      </c>
      <c r="B17" s="54" t="s">
        <v>104</v>
      </c>
      <c r="C17" s="63"/>
      <c r="D17" s="67"/>
      <c r="E17" s="67"/>
      <c r="F17" s="67"/>
      <c r="G17" s="67"/>
      <c r="H17" s="92"/>
    </row>
    <row r="18" spans="1:8" x14ac:dyDescent="0.2">
      <c r="A18" s="70" t="s">
        <v>38</v>
      </c>
      <c r="B18" s="66" t="s">
        <v>74</v>
      </c>
      <c r="C18" s="69">
        <f>'[1]BLU PENDIDIKAN'!C38+'[1]BLU PENDIDIKAN'!C39</f>
        <v>18970000</v>
      </c>
      <c r="D18" s="67">
        <f>'[1]BLU PENDIDIKAN'!D38+'[1]BLU PENDIDIKAN'!D39</f>
        <v>17850000</v>
      </c>
      <c r="E18" s="67">
        <f>'[1]BLU PENDIDIKAN'!E38+'[1]BLU PENDIDIKAN'!E39</f>
        <v>1120000</v>
      </c>
      <c r="F18" s="67">
        <f t="shared" ref="F18:F20" si="2">D18+E18</f>
        <v>18970000</v>
      </c>
      <c r="G18" s="67">
        <f t="shared" ref="G18:G20" si="3">C18-F18</f>
        <v>0</v>
      </c>
      <c r="H18" s="92">
        <f t="shared" ref="H18:H20" si="4">F18/C18*100</f>
        <v>100</v>
      </c>
    </row>
    <row r="19" spans="1:8" ht="15" x14ac:dyDescent="0.25">
      <c r="A19" s="56" t="s">
        <v>45</v>
      </c>
      <c r="B19" s="57" t="s">
        <v>77</v>
      </c>
      <c r="C19" s="63">
        <f>'[1]BLU PENDIDIKAN'!C41+'[1]BLU PENDIDIKAN'!C42+'[1]BLU PENDIDIKAN'!C43</f>
        <v>28500000</v>
      </c>
      <c r="D19" s="67">
        <f>'[1]BLU PENDIDIKAN'!D41+'[1]BLU PENDIDIKAN'!D42+'[1]BLU PENDIDIKAN'!D43</f>
        <v>4200000</v>
      </c>
      <c r="E19" s="67">
        <f>'[1]BLU PENDIDIKAN'!E41+'[1]BLU PENDIDIKAN'!E42+'[1]BLU PENDIDIKAN'!E43</f>
        <v>24000000</v>
      </c>
      <c r="F19" s="67">
        <f t="shared" si="2"/>
        <v>28200000</v>
      </c>
      <c r="G19" s="67">
        <f t="shared" si="3"/>
        <v>300000</v>
      </c>
      <c r="H19" s="92">
        <f t="shared" si="4"/>
        <v>98.94736842105263</v>
      </c>
    </row>
    <row r="20" spans="1:8" x14ac:dyDescent="0.2">
      <c r="A20" s="70" t="s">
        <v>110</v>
      </c>
      <c r="B20" s="66" t="s">
        <v>111</v>
      </c>
      <c r="C20" s="69">
        <f>'[1]BLU PENDIDIKAN'!C45</f>
        <v>600000</v>
      </c>
      <c r="D20" s="67">
        <f>'[1]BLU PENDIDIKAN'!D45</f>
        <v>600000</v>
      </c>
      <c r="E20" s="67">
        <f>'[1]BLU PENDIDIKAN'!E45</f>
        <v>0</v>
      </c>
      <c r="F20" s="67">
        <f t="shared" si="2"/>
        <v>600000</v>
      </c>
      <c r="G20" s="67">
        <f t="shared" si="3"/>
        <v>0</v>
      </c>
      <c r="H20" s="92">
        <f t="shared" si="4"/>
        <v>100</v>
      </c>
    </row>
    <row r="21" spans="1:8" ht="15" x14ac:dyDescent="0.25">
      <c r="A21" s="73" t="s">
        <v>113</v>
      </c>
      <c r="B21" s="74" t="s">
        <v>114</v>
      </c>
      <c r="C21" s="63"/>
      <c r="D21" s="67"/>
      <c r="E21" s="67"/>
      <c r="F21" s="67"/>
      <c r="G21" s="67"/>
      <c r="H21" s="92"/>
    </row>
    <row r="22" spans="1:8" x14ac:dyDescent="0.2">
      <c r="A22" s="56" t="s">
        <v>45</v>
      </c>
      <c r="B22" s="57" t="s">
        <v>77</v>
      </c>
      <c r="C22" s="69">
        <f>'[1]BLU PENDIDIKAN'!C48+'[1]BLU PENDIDIKAN'!C49</f>
        <v>15000000</v>
      </c>
      <c r="D22" s="67">
        <f>'[1]BLU PENDIDIKAN'!D48+'[1]BLU PENDIDIKAN'!D49</f>
        <v>14550000</v>
      </c>
      <c r="E22" s="67">
        <f>'[1]BLU PENDIDIKAN'!E48+'[1]BLU PENDIDIKAN'!E49</f>
        <v>0</v>
      </c>
      <c r="F22" s="67">
        <f t="shared" ref="F22:F24" si="5">D22+E22</f>
        <v>14550000</v>
      </c>
      <c r="G22" s="67">
        <f t="shared" ref="G22:G24" si="6">C22-F22</f>
        <v>450000</v>
      </c>
      <c r="H22" s="92">
        <f t="shared" ref="H22:H24" si="7">F22/C22*100</f>
        <v>97</v>
      </c>
    </row>
    <row r="23" spans="1:8" x14ac:dyDescent="0.2">
      <c r="A23" s="46" t="s">
        <v>110</v>
      </c>
      <c r="B23" s="66" t="s">
        <v>111</v>
      </c>
      <c r="C23" s="69">
        <f>'[1]BLU PENDIDIKAN'!C51+'[1]BLU PENDIDIKAN'!C52</f>
        <v>1100000</v>
      </c>
      <c r="D23" s="67">
        <f>'[1]BLU PENDIDIKAN'!D51+'[1]BLU PENDIDIKAN'!D52</f>
        <v>1000000</v>
      </c>
      <c r="E23" s="67">
        <f>'[1]BLU PENDIDIKAN'!E51+'[1]BLU PENDIDIKAN'!E52</f>
        <v>0</v>
      </c>
      <c r="F23" s="67">
        <f t="shared" si="5"/>
        <v>1000000</v>
      </c>
      <c r="G23" s="67">
        <f t="shared" si="6"/>
        <v>100000</v>
      </c>
      <c r="H23" s="92">
        <f t="shared" si="7"/>
        <v>90.909090909090907</v>
      </c>
    </row>
    <row r="24" spans="1:8" x14ac:dyDescent="0.2">
      <c r="A24" s="70" t="s">
        <v>119</v>
      </c>
      <c r="B24" s="66" t="s">
        <v>120</v>
      </c>
      <c r="C24" s="69">
        <f>'[1]BLU PENDIDIKAN'!C54</f>
        <v>28350000</v>
      </c>
      <c r="D24" s="67">
        <f>'[1]BLU PENDIDIKAN'!D54</f>
        <v>28350000</v>
      </c>
      <c r="E24" s="67">
        <f>'[1]BLU PENDIDIKAN'!E54</f>
        <v>0</v>
      </c>
      <c r="F24" s="67">
        <f t="shared" si="5"/>
        <v>28350000</v>
      </c>
      <c r="G24" s="67">
        <f t="shared" si="6"/>
        <v>0</v>
      </c>
      <c r="H24" s="92">
        <f t="shared" si="7"/>
        <v>100</v>
      </c>
    </row>
    <row r="25" spans="1:8" ht="15" x14ac:dyDescent="0.25">
      <c r="A25" s="73" t="s">
        <v>122</v>
      </c>
      <c r="B25" s="74" t="s">
        <v>123</v>
      </c>
      <c r="C25" s="63"/>
      <c r="D25" s="67"/>
      <c r="E25" s="67"/>
      <c r="F25" s="67"/>
      <c r="G25" s="67"/>
      <c r="H25" s="92"/>
    </row>
    <row r="26" spans="1:8" ht="15" x14ac:dyDescent="0.25">
      <c r="A26" s="56" t="s">
        <v>45</v>
      </c>
      <c r="B26" s="57" t="s">
        <v>77</v>
      </c>
      <c r="C26" s="63">
        <f>'[1]BLU PENDIDIKAN'!C57+'[1]BLU PENDIDIKAN'!C58</f>
        <v>15000000</v>
      </c>
      <c r="D26" s="67">
        <f>'[1]BLU PENDIDIKAN'!D57+'[1]BLU PENDIDIKAN'!D58</f>
        <v>13550000</v>
      </c>
      <c r="E26" s="67">
        <f>'[1]BLU PENDIDIKAN'!E57+'[1]BLU PENDIDIKAN'!E58</f>
        <v>0</v>
      </c>
      <c r="F26" s="67">
        <f t="shared" ref="F26:F28" si="8">D26+E26</f>
        <v>13550000</v>
      </c>
      <c r="G26" s="67">
        <f t="shared" ref="G26:G28" si="9">C26-F26</f>
        <v>1450000</v>
      </c>
      <c r="H26" s="92">
        <f t="shared" ref="H26:H28" si="10">F26/C26*100</f>
        <v>90.333333333333329</v>
      </c>
    </row>
    <row r="27" spans="1:8" ht="15" x14ac:dyDescent="0.25">
      <c r="A27" s="46" t="s">
        <v>110</v>
      </c>
      <c r="B27" s="66" t="s">
        <v>111</v>
      </c>
      <c r="C27" s="63">
        <f>'[1]BLU PENDIDIKAN'!C60+'[1]BLU PENDIDIKAN'!C61</f>
        <v>1050000</v>
      </c>
      <c r="D27" s="67">
        <f>'[1]BLU PENDIDIKAN'!D60+'[1]BLU PENDIDIKAN'!D61</f>
        <v>900000</v>
      </c>
      <c r="E27" s="67">
        <f>'[1]BLU PENDIDIKAN'!E60+'[1]BLU PENDIDIKAN'!E61</f>
        <v>0</v>
      </c>
      <c r="F27" s="67">
        <f t="shared" si="8"/>
        <v>900000</v>
      </c>
      <c r="G27" s="67">
        <f t="shared" si="9"/>
        <v>150000</v>
      </c>
      <c r="H27" s="92">
        <f t="shared" si="10"/>
        <v>85.714285714285708</v>
      </c>
    </row>
    <row r="28" spans="1:8" ht="15" x14ac:dyDescent="0.25">
      <c r="A28" s="70" t="s">
        <v>119</v>
      </c>
      <c r="B28" s="66" t="s">
        <v>120</v>
      </c>
      <c r="C28" s="63">
        <f>'[1]BLU PENDIDIKAN'!C63</f>
        <v>20880000</v>
      </c>
      <c r="D28" s="67">
        <f>'[1]BLU PENDIDIKAN'!D63</f>
        <v>20880000</v>
      </c>
      <c r="E28" s="67">
        <f>'[1]BLU PENDIDIKAN'!E63</f>
        <v>0</v>
      </c>
      <c r="F28" s="67">
        <f t="shared" si="8"/>
        <v>20880000</v>
      </c>
      <c r="G28" s="67">
        <f t="shared" si="9"/>
        <v>0</v>
      </c>
      <c r="H28" s="92">
        <f t="shared" si="10"/>
        <v>100</v>
      </c>
    </row>
    <row r="29" spans="1:8" ht="15" x14ac:dyDescent="0.25">
      <c r="A29" s="73" t="s">
        <v>124</v>
      </c>
      <c r="B29" s="74" t="s">
        <v>125</v>
      </c>
      <c r="C29" s="63"/>
      <c r="D29" s="67"/>
      <c r="E29" s="67"/>
      <c r="F29" s="67"/>
      <c r="G29" s="67"/>
      <c r="H29" s="92"/>
    </row>
    <row r="30" spans="1:8" ht="15" x14ac:dyDescent="0.25">
      <c r="A30" s="70" t="s">
        <v>119</v>
      </c>
      <c r="B30" s="66" t="s">
        <v>120</v>
      </c>
      <c r="C30" s="63">
        <f>'[1]BLU PENDIDIKAN'!C66</f>
        <v>330000</v>
      </c>
      <c r="D30" s="67">
        <f>'[1]BLU PENDIDIKAN'!D66</f>
        <v>330000</v>
      </c>
      <c r="E30" s="67">
        <f>'[1]BLU PENDIDIKAN'!E66</f>
        <v>0</v>
      </c>
      <c r="F30" s="67">
        <f t="shared" ref="F30" si="11">D30+E30</f>
        <v>330000</v>
      </c>
      <c r="G30" s="67">
        <f t="shared" ref="G30" si="12">C30-F30</f>
        <v>0</v>
      </c>
      <c r="H30" s="92">
        <f t="shared" ref="H30" si="13">F30/C30*100</f>
        <v>100</v>
      </c>
    </row>
    <row r="31" spans="1:8" ht="15" x14ac:dyDescent="0.25">
      <c r="A31" s="53" t="s">
        <v>126</v>
      </c>
      <c r="B31" s="54" t="s">
        <v>127</v>
      </c>
      <c r="C31" s="63"/>
      <c r="D31" s="67"/>
      <c r="E31" s="67"/>
      <c r="F31" s="67"/>
      <c r="G31" s="67"/>
      <c r="H31" s="92"/>
    </row>
    <row r="32" spans="1:8" ht="15" x14ac:dyDescent="0.25">
      <c r="A32" s="73" t="s">
        <v>113</v>
      </c>
      <c r="B32" s="74" t="s">
        <v>114</v>
      </c>
      <c r="C32" s="63"/>
      <c r="D32" s="67"/>
      <c r="E32" s="67"/>
      <c r="F32" s="67"/>
      <c r="G32" s="67"/>
      <c r="H32" s="92"/>
    </row>
    <row r="33" spans="1:9" x14ac:dyDescent="0.2">
      <c r="A33" s="46" t="s">
        <v>110</v>
      </c>
      <c r="B33" s="66" t="s">
        <v>111</v>
      </c>
      <c r="C33" s="69">
        <f>'[1]BLU PENDIDIKAN'!C70+'[1]BLU PENDIDIKAN'!C71+'[1]BLU PENDIDIKAN'!C72</f>
        <v>7300000</v>
      </c>
      <c r="D33" s="67">
        <f>'[1]BLU PENDIDIKAN'!D70+'[1]BLU PENDIDIKAN'!D71+'[1]BLU PENDIDIKAN'!D72</f>
        <v>6950000</v>
      </c>
      <c r="E33" s="67">
        <f>'[1]BLU PENDIDIKAN'!E70+'[1]BLU PENDIDIKAN'!E71+'[1]BLU PENDIDIKAN'!E72</f>
        <v>0</v>
      </c>
      <c r="F33" s="67">
        <f t="shared" ref="F33:F34" si="14">D33+E33</f>
        <v>6950000</v>
      </c>
      <c r="G33" s="67">
        <f t="shared" ref="G33:G34" si="15">C33-F33</f>
        <v>350000</v>
      </c>
      <c r="H33" s="92">
        <f t="shared" ref="H33:H34" si="16">F33/C33*100</f>
        <v>95.205479452054803</v>
      </c>
    </row>
    <row r="34" spans="1:9" x14ac:dyDescent="0.2">
      <c r="A34" s="46" t="s">
        <v>119</v>
      </c>
      <c r="B34" s="66" t="s">
        <v>120</v>
      </c>
      <c r="C34" s="69">
        <f>'[1]BLU PENDIDIKAN'!C74+'[1]BLU PENDIDIKAN'!C75</f>
        <v>37250000</v>
      </c>
      <c r="D34" s="67">
        <f>'[1]BLU PENDIDIKAN'!D74+'[1]BLU PENDIDIKAN'!D75</f>
        <v>37028000</v>
      </c>
      <c r="E34" s="67">
        <f>'[1]BLU PENDIDIKAN'!E74+'[1]BLU PENDIDIKAN'!E75</f>
        <v>0</v>
      </c>
      <c r="F34" s="67">
        <f t="shared" si="14"/>
        <v>37028000</v>
      </c>
      <c r="G34" s="67">
        <f t="shared" si="15"/>
        <v>222000</v>
      </c>
      <c r="H34" s="92">
        <f t="shared" si="16"/>
        <v>99.404026845637588</v>
      </c>
    </row>
    <row r="35" spans="1:9" ht="15" x14ac:dyDescent="0.25">
      <c r="A35" s="73" t="s">
        <v>122</v>
      </c>
      <c r="B35" s="74" t="s">
        <v>123</v>
      </c>
      <c r="C35" s="63"/>
      <c r="D35" s="67"/>
      <c r="E35" s="67"/>
      <c r="F35" s="67"/>
      <c r="G35" s="67"/>
      <c r="H35" s="92"/>
    </row>
    <row r="36" spans="1:9" ht="15" x14ac:dyDescent="0.25">
      <c r="A36" s="46" t="s">
        <v>110</v>
      </c>
      <c r="B36" s="66" t="s">
        <v>111</v>
      </c>
      <c r="C36" s="63">
        <f>'[1]BLU PENDIDIKAN'!C78+'[1]BLU PENDIDIKAN'!C79+'[1]BLU PENDIDIKAN'!C80+'[1]BLU PENDIDIKAN'!C81</f>
        <v>4700000</v>
      </c>
      <c r="D36" s="67">
        <f>'[1]BLU PENDIDIKAN'!D78+'[1]BLU PENDIDIKAN'!D79+'[1]BLU PENDIDIKAN'!D80+'[1]BLU PENDIDIKAN'!D81</f>
        <v>4265000</v>
      </c>
      <c r="E36" s="67">
        <f>'[1]BLU PENDIDIKAN'!E78+'[1]BLU PENDIDIKAN'!E79+'[1]BLU PENDIDIKAN'!E80+'[1]BLU PENDIDIKAN'!E81</f>
        <v>0</v>
      </c>
      <c r="F36" s="67">
        <f t="shared" ref="F36:F37" si="17">D36+E36</f>
        <v>4265000</v>
      </c>
      <c r="G36" s="67">
        <f t="shared" ref="G36:G37" si="18">C36-F36</f>
        <v>435000</v>
      </c>
      <c r="H36" s="92">
        <f t="shared" ref="H36:H37" si="19">F36/C36*100</f>
        <v>90.744680851063833</v>
      </c>
    </row>
    <row r="37" spans="1:9" ht="15" x14ac:dyDescent="0.25">
      <c r="A37" s="46" t="s">
        <v>119</v>
      </c>
      <c r="B37" s="66" t="s">
        <v>120</v>
      </c>
      <c r="C37" s="63">
        <f>'[1]BLU PENDIDIKAN'!C83</f>
        <v>1750000</v>
      </c>
      <c r="D37" s="67">
        <f>'[1]BLU PENDIDIKAN'!D83</f>
        <v>1575000</v>
      </c>
      <c r="E37" s="67">
        <f>'[1]BLU PENDIDIKAN'!E83</f>
        <v>0</v>
      </c>
      <c r="F37" s="67">
        <f t="shared" si="17"/>
        <v>1575000</v>
      </c>
      <c r="G37" s="67">
        <f t="shared" si="18"/>
        <v>175000</v>
      </c>
      <c r="H37" s="92">
        <f t="shared" si="19"/>
        <v>90</v>
      </c>
    </row>
    <row r="38" spans="1:9" ht="15" x14ac:dyDescent="0.25">
      <c r="A38" s="64"/>
      <c r="B38" s="62"/>
      <c r="C38" s="75"/>
      <c r="D38" s="67"/>
      <c r="E38" s="67"/>
      <c r="F38" s="67"/>
      <c r="G38" s="67"/>
      <c r="H38" s="92"/>
      <c r="I38" s="45"/>
    </row>
    <row r="39" spans="1:9" ht="15" x14ac:dyDescent="0.25">
      <c r="A39" s="53" t="s">
        <v>134</v>
      </c>
      <c r="B39" s="54" t="s">
        <v>135</v>
      </c>
      <c r="C39" s="75"/>
      <c r="D39" s="67"/>
      <c r="E39" s="67"/>
      <c r="F39" s="67"/>
      <c r="G39" s="67"/>
      <c r="H39" s="92"/>
    </row>
    <row r="40" spans="1:9" ht="15" x14ac:dyDescent="0.25">
      <c r="A40" s="73" t="s">
        <v>113</v>
      </c>
      <c r="B40" s="74" t="s">
        <v>114</v>
      </c>
      <c r="C40" s="75"/>
      <c r="D40" s="67"/>
      <c r="E40" s="67"/>
      <c r="F40" s="67"/>
      <c r="G40" s="67"/>
      <c r="H40" s="92"/>
    </row>
    <row r="41" spans="1:9" x14ac:dyDescent="0.2">
      <c r="A41" s="70" t="s">
        <v>45</v>
      </c>
      <c r="B41" s="66" t="s">
        <v>77</v>
      </c>
      <c r="C41" s="93">
        <f>'[1]BLU PENDIDIKAN'!C87+'[1]BLU PENDIDIKAN'!C88</f>
        <v>6840000</v>
      </c>
      <c r="D41" s="67">
        <f>'[1]BLU PENDIDIKAN'!D87+'[1]BLU PENDIDIKAN'!D88</f>
        <v>6680000</v>
      </c>
      <c r="E41" s="67">
        <f>'[1]BLU PENDIDIKAN'!E87+'[1]BLU PENDIDIKAN'!E88</f>
        <v>0</v>
      </c>
      <c r="F41" s="67">
        <f t="shared" ref="F41:F42" si="20">D41+E41</f>
        <v>6680000</v>
      </c>
      <c r="G41" s="67">
        <f t="shared" ref="G41:G42" si="21">C41-F41</f>
        <v>160000</v>
      </c>
      <c r="H41" s="92">
        <f t="shared" ref="H41:H42" si="22">F41/C41*100</f>
        <v>97.660818713450297</v>
      </c>
    </row>
    <row r="42" spans="1:9" x14ac:dyDescent="0.2">
      <c r="A42" s="46" t="s">
        <v>119</v>
      </c>
      <c r="B42" s="66" t="s">
        <v>120</v>
      </c>
      <c r="C42" s="93">
        <f>'[1]BLU PENDIDIKAN'!C90</f>
        <v>4026000</v>
      </c>
      <c r="D42" s="67">
        <f>'[1]BLU PENDIDIKAN'!D90</f>
        <v>4026000</v>
      </c>
      <c r="E42" s="67">
        <f>'[1]BLU PENDIDIKAN'!E90</f>
        <v>0</v>
      </c>
      <c r="F42" s="67">
        <f t="shared" si="20"/>
        <v>4026000</v>
      </c>
      <c r="G42" s="67">
        <f t="shared" si="21"/>
        <v>0</v>
      </c>
      <c r="H42" s="92">
        <f t="shared" si="22"/>
        <v>100</v>
      </c>
    </row>
    <row r="43" spans="1:9" ht="15" x14ac:dyDescent="0.25">
      <c r="A43" s="73" t="s">
        <v>122</v>
      </c>
      <c r="B43" s="74" t="s">
        <v>123</v>
      </c>
      <c r="C43" s="75"/>
      <c r="D43" s="67"/>
      <c r="E43" s="67"/>
      <c r="F43" s="67"/>
      <c r="G43" s="67"/>
      <c r="H43" s="92"/>
    </row>
    <row r="44" spans="1:9" x14ac:dyDescent="0.2">
      <c r="A44" s="70" t="s">
        <v>45</v>
      </c>
      <c r="B44" s="66" t="s">
        <v>77</v>
      </c>
      <c r="C44" s="93">
        <f>'[1]BLU PENDIDIKAN'!C93+'[1]BLU PENDIDIKAN'!C94</f>
        <v>6000000</v>
      </c>
      <c r="D44" s="67">
        <f>'[1]BLU PENDIDIKAN'!D93+'[1]BLU PENDIDIKAN'!D94</f>
        <v>6000000</v>
      </c>
      <c r="E44" s="67">
        <f>'[1]BLU PENDIDIKAN'!E93+'[1]BLU PENDIDIKAN'!E94</f>
        <v>0</v>
      </c>
      <c r="F44" s="67">
        <f t="shared" ref="F44:F45" si="23">D44+E44</f>
        <v>6000000</v>
      </c>
      <c r="G44" s="67">
        <f t="shared" ref="G44:G45" si="24">C44-F44</f>
        <v>0</v>
      </c>
      <c r="H44" s="92">
        <f t="shared" ref="H44:H45" si="25">F44/C44*100</f>
        <v>100</v>
      </c>
    </row>
    <row r="45" spans="1:9" x14ac:dyDescent="0.2">
      <c r="A45" s="46" t="s">
        <v>119</v>
      </c>
      <c r="B45" s="66" t="s">
        <v>120</v>
      </c>
      <c r="C45" s="93">
        <f>'[1]BLU PENDIDIKAN'!C96</f>
        <v>2376000</v>
      </c>
      <c r="D45" s="67">
        <f>'[1]BLU PENDIDIKAN'!D96</f>
        <v>2368000</v>
      </c>
      <c r="E45" s="67">
        <f>'[1]BLU PENDIDIKAN'!E96</f>
        <v>0</v>
      </c>
      <c r="F45" s="67">
        <f t="shared" si="23"/>
        <v>2368000</v>
      </c>
      <c r="G45" s="67">
        <f t="shared" si="24"/>
        <v>8000</v>
      </c>
      <c r="H45" s="92">
        <f t="shared" si="25"/>
        <v>99.663299663299668</v>
      </c>
    </row>
    <row r="46" spans="1:9" ht="15" x14ac:dyDescent="0.25">
      <c r="A46" s="73" t="s">
        <v>124</v>
      </c>
      <c r="B46" s="74" t="s">
        <v>139</v>
      </c>
      <c r="C46" s="75"/>
      <c r="D46" s="67"/>
      <c r="E46" s="67"/>
      <c r="F46" s="67"/>
      <c r="G46" s="67"/>
      <c r="H46" s="92"/>
    </row>
    <row r="47" spans="1:9" ht="15" x14ac:dyDescent="0.25">
      <c r="A47" s="46" t="s">
        <v>119</v>
      </c>
      <c r="B47" s="66" t="s">
        <v>120</v>
      </c>
      <c r="C47" s="75">
        <f>'[1]BLU PENDIDIKAN'!C99</f>
        <v>132000</v>
      </c>
      <c r="D47" s="67">
        <f>'[1]BLU PENDIDIKAN'!D99</f>
        <v>132000</v>
      </c>
      <c r="E47" s="67">
        <f>'[1]BLU PENDIDIKAN'!E99</f>
        <v>0</v>
      </c>
      <c r="F47" s="67">
        <f t="shared" ref="F47" si="26">D47+E47</f>
        <v>132000</v>
      </c>
      <c r="G47" s="67">
        <f t="shared" ref="G47" si="27">C47-F47</f>
        <v>0</v>
      </c>
      <c r="H47" s="92">
        <f t="shared" ref="H47" si="28">F47/C47*100</f>
        <v>100</v>
      </c>
    </row>
    <row r="48" spans="1:9" ht="15" x14ac:dyDescent="0.25">
      <c r="A48" s="46"/>
      <c r="B48" s="47"/>
      <c r="C48" s="77"/>
      <c r="D48" s="49"/>
      <c r="E48" s="49"/>
      <c r="F48" s="49"/>
      <c r="G48" s="49"/>
      <c r="H48" s="50"/>
    </row>
    <row r="49" spans="1:11" x14ac:dyDescent="0.2">
      <c r="A49" s="77"/>
      <c r="B49" s="78" t="s">
        <v>140</v>
      </c>
      <c r="C49" s="79">
        <f>SUM(C6:C48)</f>
        <v>1573570000</v>
      </c>
      <c r="D49" s="79">
        <f>SUM(D6:D48)</f>
        <v>1543962000</v>
      </c>
      <c r="E49" s="79">
        <f>SUM(E6:E48)</f>
        <v>25620000</v>
      </c>
      <c r="F49" s="79">
        <f>SUM(F6:F48)</f>
        <v>1569582000</v>
      </c>
      <c r="G49" s="79">
        <f>SUM(G6:G48)</f>
        <v>3988000</v>
      </c>
      <c r="H49" s="60">
        <f t="shared" ref="H49" si="29">F49/C49*100</f>
        <v>99.746563546585151</v>
      </c>
    </row>
    <row r="50" spans="1:11" x14ac:dyDescent="0.2">
      <c r="A50" s="80"/>
    </row>
    <row r="51" spans="1:11" x14ac:dyDescent="0.2">
      <c r="B51" s="81" t="s">
        <v>141</v>
      </c>
      <c r="C51" s="82" t="e">
        <f>#REF!+#REF!+#REF!</f>
        <v>#REF!</v>
      </c>
      <c r="D51" s="83"/>
      <c r="E51" s="84" t="s">
        <v>142</v>
      </c>
    </row>
    <row r="52" spans="1:11" x14ac:dyDescent="0.2">
      <c r="B52" s="85"/>
      <c r="C52" s="86" t="e">
        <f>SUM(#REF!)</f>
        <v>#REF!</v>
      </c>
      <c r="D52" s="83"/>
      <c r="E52" s="43" t="s">
        <v>143</v>
      </c>
    </row>
    <row r="53" spans="1:11" ht="15" x14ac:dyDescent="0.25">
      <c r="B53" s="83"/>
      <c r="C53" s="86" t="e">
        <f>C51+C52</f>
        <v>#REF!</v>
      </c>
      <c r="D53" s="84"/>
      <c r="F53" s="68"/>
      <c r="G53" s="45"/>
    </row>
    <row r="54" spans="1:11" ht="15" x14ac:dyDescent="0.25">
      <c r="B54" s="45"/>
      <c r="C54" s="83"/>
      <c r="D54" s="84"/>
      <c r="F54" s="68"/>
    </row>
    <row r="55" spans="1:11" x14ac:dyDescent="0.2">
      <c r="B55" s="45"/>
      <c r="C55" s="83"/>
      <c r="D55" s="84"/>
    </row>
    <row r="56" spans="1:11" x14ac:dyDescent="0.2">
      <c r="B56" s="45">
        <f>'[1]BLU PENDIDIKAN'!D100-'BLU UTK POLTEK'!D49</f>
        <v>0</v>
      </c>
      <c r="E56" s="87" t="s">
        <v>144</v>
      </c>
    </row>
    <row r="57" spans="1:11" x14ac:dyDescent="0.2">
      <c r="E57" s="84" t="s">
        <v>145</v>
      </c>
      <c r="K57" s="45"/>
    </row>
    <row r="58" spans="1:11" x14ac:dyDescent="0.2">
      <c r="C58" s="45"/>
      <c r="E58" s="84"/>
    </row>
    <row r="59" spans="1:11" x14ac:dyDescent="0.2">
      <c r="B59" s="45"/>
    </row>
    <row r="60" spans="1:11" ht="15" x14ac:dyDescent="0.25">
      <c r="B60" s="88"/>
      <c r="C60" s="45"/>
      <c r="F60" s="45"/>
    </row>
    <row r="61" spans="1:11" x14ac:dyDescent="0.2">
      <c r="B61" s="45"/>
    </row>
    <row r="62" spans="1:11" x14ac:dyDescent="0.2">
      <c r="B62" s="45"/>
    </row>
    <row r="63" spans="1:11" x14ac:dyDescent="0.2">
      <c r="B63" s="45"/>
      <c r="C63" s="45"/>
      <c r="F63" s="45"/>
      <c r="G63" s="45"/>
    </row>
    <row r="64" spans="1:11" x14ac:dyDescent="0.2">
      <c r="B64" s="45"/>
      <c r="C64" s="45"/>
    </row>
    <row r="65" spans="2:2" x14ac:dyDescent="0.2">
      <c r="B65" s="45"/>
    </row>
    <row r="66" spans="2:2" ht="15" x14ac:dyDescent="0.25">
      <c r="B66" s="89"/>
    </row>
    <row r="67" spans="2:2" x14ac:dyDescent="0.2">
      <c r="B67" s="90"/>
    </row>
    <row r="69" spans="2:2" ht="15" x14ac:dyDescent="0.25">
      <c r="B69" s="68"/>
    </row>
  </sheetData>
  <mergeCells count="9">
    <mergeCell ref="H4:H5"/>
    <mergeCell ref="A1:G1"/>
    <mergeCell ref="A2:G2"/>
    <mergeCell ref="A4:A5"/>
    <mergeCell ref="B4:B5"/>
    <mergeCell ref="C4:C5"/>
    <mergeCell ref="D4:E4"/>
    <mergeCell ref="F4:F5"/>
    <mergeCell ref="G4:G5"/>
  </mergeCells>
  <printOptions horizontalCentered="1"/>
  <pageMargins left="0.15748031496062992" right="0.15748031496062992" top="0.43307086614173229" bottom="1.28" header="0.35433070866141736" footer="0.6692913385826772"/>
  <pageSetup paperSize="5" scale="85" orientation="landscape" horizontalDpi="4294967293"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PageLayoutView="70" workbookViewId="0">
      <selection sqref="A1:I1"/>
    </sheetView>
  </sheetViews>
  <sheetFormatPr defaultRowHeight="12.75" x14ac:dyDescent="0.2"/>
  <cols>
    <col min="1" max="1" width="4.28515625" style="4" customWidth="1"/>
    <col min="2" max="2" width="10.28515625" style="4" customWidth="1"/>
    <col min="3" max="3" width="20.140625" style="4" customWidth="1"/>
    <col min="4" max="4" width="38.42578125" style="4" customWidth="1"/>
    <col min="5" max="5" width="5.140625" style="4" customWidth="1"/>
    <col min="6" max="6" width="5.5703125" style="4" customWidth="1"/>
    <col min="7" max="7" width="13.5703125" style="4" customWidth="1"/>
    <col min="8" max="8" width="11.5703125" style="4" bestFit="1" customWidth="1"/>
    <col min="9" max="9" width="10.42578125" style="4" customWidth="1"/>
    <col min="10" max="10" width="9.140625" style="4"/>
    <col min="11" max="11" width="11" style="4" customWidth="1"/>
    <col min="12" max="12" width="11.28515625" style="4" bestFit="1" customWidth="1"/>
    <col min="13" max="13" width="12.85546875" style="4" bestFit="1" customWidth="1"/>
    <col min="14" max="16384" width="9.140625" style="4"/>
  </cols>
  <sheetData>
    <row r="1" spans="1:11" ht="15" x14ac:dyDescent="0.25">
      <c r="A1" s="108" t="s">
        <v>32</v>
      </c>
      <c r="B1" s="108"/>
      <c r="C1" s="108"/>
      <c r="D1" s="108"/>
      <c r="E1" s="108"/>
      <c r="F1" s="108"/>
      <c r="G1" s="108"/>
      <c r="H1" s="108"/>
      <c r="I1" s="108"/>
    </row>
    <row r="2" spans="1:11" ht="14.25" x14ac:dyDescent="0.2">
      <c r="A2" s="5"/>
      <c r="B2" s="5"/>
      <c r="C2" s="5"/>
      <c r="D2" s="109" t="s">
        <v>25</v>
      </c>
      <c r="E2" s="109"/>
      <c r="F2" s="5"/>
      <c r="G2" s="5"/>
      <c r="H2" s="5"/>
      <c r="I2" s="5"/>
    </row>
    <row r="3" spans="1:11" ht="14.25" x14ac:dyDescent="0.2">
      <c r="A3" s="5"/>
      <c r="B3" s="5"/>
      <c r="C3" s="5"/>
      <c r="D3" s="5"/>
      <c r="E3" s="5"/>
      <c r="F3" s="5"/>
      <c r="G3" s="5"/>
      <c r="H3" s="5"/>
      <c r="I3" s="5"/>
    </row>
    <row r="4" spans="1:11" ht="15" customHeight="1" x14ac:dyDescent="0.2">
      <c r="A4" s="5" t="s">
        <v>24</v>
      </c>
      <c r="B4" s="5"/>
      <c r="C4" s="6" t="s">
        <v>29</v>
      </c>
      <c r="D4" s="6" t="s">
        <v>27</v>
      </c>
      <c r="E4" s="5"/>
      <c r="F4" s="5"/>
      <c r="G4" s="5"/>
      <c r="H4" s="7"/>
      <c r="I4" s="5"/>
    </row>
    <row r="5" spans="1:11" ht="15" customHeight="1" x14ac:dyDescent="0.2">
      <c r="A5" s="5" t="s">
        <v>23</v>
      </c>
      <c r="B5" s="5"/>
      <c r="C5" s="6" t="s">
        <v>30</v>
      </c>
      <c r="D5" s="6" t="s">
        <v>28</v>
      </c>
      <c r="E5" s="5"/>
      <c r="F5" s="5"/>
      <c r="G5" s="5"/>
      <c r="H5" s="7"/>
      <c r="I5" s="5"/>
    </row>
    <row r="6" spans="1:11" ht="15" customHeight="1" x14ac:dyDescent="0.2">
      <c r="A6" s="5" t="s">
        <v>22</v>
      </c>
      <c r="B6" s="5"/>
      <c r="C6" s="6" t="s">
        <v>31</v>
      </c>
      <c r="D6" s="110" t="s">
        <v>35</v>
      </c>
      <c r="E6" s="110"/>
      <c r="F6" s="110"/>
      <c r="G6" s="110"/>
      <c r="H6" s="110"/>
      <c r="I6" s="110"/>
    </row>
    <row r="7" spans="1:11" ht="15" customHeight="1" x14ac:dyDescent="0.2">
      <c r="A7" s="5" t="s">
        <v>21</v>
      </c>
      <c r="B7" s="5"/>
      <c r="C7" s="6" t="s">
        <v>20</v>
      </c>
      <c r="D7" s="110" t="s">
        <v>37</v>
      </c>
      <c r="E7" s="110"/>
      <c r="F7" s="110"/>
      <c r="G7" s="110"/>
      <c r="H7" s="110"/>
      <c r="I7" s="110"/>
    </row>
    <row r="8" spans="1:11" ht="14.25" x14ac:dyDescent="0.2">
      <c r="A8" s="5"/>
      <c r="B8" s="5"/>
      <c r="C8" s="6"/>
      <c r="D8" s="5"/>
      <c r="E8" s="6"/>
      <c r="F8" s="6"/>
      <c r="G8" s="111"/>
      <c r="H8" s="111"/>
      <c r="I8" s="5"/>
    </row>
    <row r="9" spans="1:11" ht="68.25" customHeight="1" x14ac:dyDescent="0.2">
      <c r="A9" s="104" t="s">
        <v>19</v>
      </c>
      <c r="B9" s="104"/>
      <c r="C9" s="104"/>
      <c r="D9" s="104"/>
      <c r="E9" s="104"/>
      <c r="F9" s="104"/>
      <c r="G9" s="104"/>
      <c r="H9" s="104"/>
      <c r="I9" s="104"/>
    </row>
    <row r="10" spans="1:11" ht="14.25" x14ac:dyDescent="0.2">
      <c r="A10" s="8"/>
      <c r="B10" s="8"/>
      <c r="C10" s="9"/>
      <c r="D10" s="9"/>
      <c r="E10" s="9"/>
      <c r="F10" s="9"/>
      <c r="G10" s="10"/>
      <c r="H10" s="5"/>
      <c r="I10" s="5"/>
    </row>
    <row r="11" spans="1:11" ht="12.75" customHeight="1" x14ac:dyDescent="0.2">
      <c r="A11" s="107" t="s">
        <v>11</v>
      </c>
      <c r="B11" s="107" t="s">
        <v>18</v>
      </c>
      <c r="C11" s="107" t="s">
        <v>17</v>
      </c>
      <c r="D11" s="107" t="s">
        <v>16</v>
      </c>
      <c r="E11" s="107" t="s">
        <v>15</v>
      </c>
      <c r="F11" s="107"/>
      <c r="G11" s="107" t="s">
        <v>14</v>
      </c>
      <c r="H11" s="100" t="s">
        <v>13</v>
      </c>
      <c r="I11" s="100"/>
    </row>
    <row r="12" spans="1:11" ht="14.25" x14ac:dyDescent="0.2">
      <c r="A12" s="107"/>
      <c r="B12" s="107"/>
      <c r="C12" s="107"/>
      <c r="D12" s="107"/>
      <c r="E12" s="32" t="s">
        <v>12</v>
      </c>
      <c r="F12" s="32" t="s">
        <v>11</v>
      </c>
      <c r="G12" s="107"/>
      <c r="H12" s="3" t="s">
        <v>10</v>
      </c>
      <c r="I12" s="3" t="s">
        <v>9</v>
      </c>
    </row>
    <row r="13" spans="1:11" ht="150" customHeight="1" x14ac:dyDescent="0.2">
      <c r="A13" s="11">
        <v>1</v>
      </c>
      <c r="B13" s="12" t="s">
        <v>38</v>
      </c>
      <c r="C13" s="27" t="s">
        <v>39</v>
      </c>
      <c r="D13" s="40" t="s">
        <v>40</v>
      </c>
      <c r="E13" s="32"/>
      <c r="F13" s="14" t="s">
        <v>8</v>
      </c>
      <c r="G13" s="36">
        <v>500000</v>
      </c>
      <c r="H13" s="29"/>
      <c r="I13" s="29"/>
      <c r="K13" s="30">
        <f>G13/110*100</f>
        <v>454545.45454545453</v>
      </c>
    </row>
    <row r="14" spans="1:11" ht="14.25" x14ac:dyDescent="0.2">
      <c r="A14" s="15"/>
      <c r="B14" s="15"/>
      <c r="C14" s="101" t="s">
        <v>7</v>
      </c>
      <c r="D14" s="102"/>
      <c r="E14" s="102"/>
      <c r="F14" s="103"/>
      <c r="G14" s="16">
        <f>SUM(G13:G13)</f>
        <v>500000</v>
      </c>
      <c r="H14" s="16">
        <f>SUM(H13:H13)</f>
        <v>0</v>
      </c>
      <c r="I14" s="16">
        <f>SUM(I13:I13)</f>
        <v>0</v>
      </c>
      <c r="J14" s="31"/>
    </row>
    <row r="15" spans="1:11" ht="14.25" x14ac:dyDescent="0.2">
      <c r="A15" s="9"/>
      <c r="B15" s="9"/>
      <c r="C15" s="9"/>
      <c r="D15" s="9"/>
      <c r="E15" s="9"/>
      <c r="F15" s="9"/>
      <c r="G15" s="9"/>
      <c r="H15" s="17"/>
      <c r="I15" s="17"/>
    </row>
    <row r="16" spans="1:11" ht="31.5" customHeight="1" x14ac:dyDescent="0.2">
      <c r="A16" s="104" t="s">
        <v>6</v>
      </c>
      <c r="B16" s="104"/>
      <c r="C16" s="104"/>
      <c r="D16" s="104"/>
      <c r="E16" s="104"/>
      <c r="F16" s="104"/>
      <c r="G16" s="104"/>
      <c r="H16" s="104"/>
      <c r="I16" s="104"/>
    </row>
    <row r="17" spans="1:9" ht="14.25" x14ac:dyDescent="0.2">
      <c r="A17" s="5"/>
      <c r="B17" s="5"/>
      <c r="C17" s="5"/>
      <c r="D17" s="5"/>
      <c r="E17" s="5"/>
      <c r="F17" s="5"/>
      <c r="G17" s="5"/>
      <c r="H17" s="7"/>
      <c r="I17" s="5"/>
    </row>
    <row r="18" spans="1:9" ht="18" customHeight="1" x14ac:dyDescent="0.2">
      <c r="A18" s="5" t="s">
        <v>5</v>
      </c>
      <c r="B18" s="5"/>
      <c r="C18" s="5"/>
      <c r="D18" s="5"/>
      <c r="E18" s="5"/>
      <c r="F18" s="5"/>
      <c r="G18" s="5"/>
      <c r="H18" s="7"/>
      <c r="I18" s="5"/>
    </row>
    <row r="19" spans="1:9" ht="14.25" x14ac:dyDescent="0.2">
      <c r="A19" s="5"/>
      <c r="B19" s="5"/>
      <c r="C19" s="5"/>
      <c r="D19" s="5"/>
      <c r="E19" s="5"/>
      <c r="F19" s="5"/>
      <c r="G19" s="5"/>
      <c r="H19" s="7"/>
      <c r="I19" s="5"/>
    </row>
    <row r="20" spans="1:9" ht="14.25" x14ac:dyDescent="0.2">
      <c r="A20" s="5"/>
      <c r="B20" s="1"/>
      <c r="C20" s="1"/>
      <c r="D20" s="1"/>
      <c r="E20" s="105" t="s">
        <v>4</v>
      </c>
      <c r="F20" s="105"/>
      <c r="G20" s="105"/>
      <c r="H20" s="105"/>
      <c r="I20" s="5"/>
    </row>
    <row r="21" spans="1:9" ht="14.25" x14ac:dyDescent="0.2">
      <c r="A21" s="5"/>
      <c r="B21" s="18" t="s">
        <v>3</v>
      </c>
      <c r="C21" s="18"/>
      <c r="D21" s="19"/>
      <c r="E21" s="2" t="s">
        <v>2</v>
      </c>
      <c r="F21" s="2"/>
      <c r="G21" s="2"/>
      <c r="H21" s="2"/>
      <c r="I21" s="5"/>
    </row>
    <row r="22" spans="1:9" ht="14.25" x14ac:dyDescent="0.2">
      <c r="A22" s="5"/>
      <c r="B22" s="18" t="s">
        <v>1</v>
      </c>
      <c r="C22" s="18"/>
      <c r="D22" s="1"/>
      <c r="E22" s="106"/>
      <c r="F22" s="106"/>
      <c r="G22" s="106"/>
      <c r="H22" s="106"/>
      <c r="I22" s="5"/>
    </row>
    <row r="23" spans="1:9" ht="14.25" x14ac:dyDescent="0.2">
      <c r="A23" s="33"/>
      <c r="B23" s="34"/>
      <c r="C23" s="34"/>
      <c r="D23" s="35"/>
      <c r="E23" s="34"/>
      <c r="F23" s="34"/>
      <c r="G23" s="34"/>
      <c r="H23" s="34"/>
      <c r="I23" s="33"/>
    </row>
    <row r="24" spans="1:9" ht="14.25" x14ac:dyDescent="0.2">
      <c r="A24" s="33"/>
      <c r="B24" s="34"/>
      <c r="C24" s="34"/>
      <c r="D24" s="34"/>
      <c r="E24" s="34"/>
      <c r="F24" s="34"/>
      <c r="G24" s="34"/>
      <c r="H24" s="34"/>
      <c r="I24" s="33"/>
    </row>
    <row r="25" spans="1:9" ht="14.25" x14ac:dyDescent="0.2">
      <c r="A25" s="5"/>
      <c r="B25" s="1"/>
      <c r="C25" s="1"/>
      <c r="D25" s="19"/>
      <c r="E25" s="1"/>
      <c r="F25" s="1"/>
      <c r="G25" s="1"/>
      <c r="H25" s="1"/>
      <c r="I25" s="5"/>
    </row>
    <row r="26" spans="1:9" ht="15" x14ac:dyDescent="0.25">
      <c r="B26" s="26" t="s">
        <v>33</v>
      </c>
      <c r="C26" s="26"/>
      <c r="D26" s="1"/>
      <c r="E26" s="20" t="s">
        <v>0</v>
      </c>
      <c r="F26" s="21"/>
      <c r="G26" s="21"/>
      <c r="H26" s="21"/>
      <c r="I26" s="5"/>
    </row>
    <row r="27" spans="1:9" ht="15" x14ac:dyDescent="0.25">
      <c r="B27" s="25" t="s">
        <v>34</v>
      </c>
      <c r="C27" s="25"/>
      <c r="D27" s="25"/>
      <c r="E27" s="22" t="s">
        <v>26</v>
      </c>
      <c r="F27" s="23"/>
      <c r="G27" s="23"/>
      <c r="H27" s="23"/>
      <c r="I27" s="5"/>
    </row>
  </sheetData>
  <mergeCells count="17">
    <mergeCell ref="A9:I9"/>
    <mergeCell ref="A1:I1"/>
    <mergeCell ref="D2:E2"/>
    <mergeCell ref="D6:I6"/>
    <mergeCell ref="D7:I7"/>
    <mergeCell ref="G8:H8"/>
    <mergeCell ref="H11:I11"/>
    <mergeCell ref="C14:F14"/>
    <mergeCell ref="A16:I16"/>
    <mergeCell ref="E20:H20"/>
    <mergeCell ref="E22:H22"/>
    <mergeCell ref="A11:A12"/>
    <mergeCell ref="B11:B12"/>
    <mergeCell ref="C11:C12"/>
    <mergeCell ref="D11:D12"/>
    <mergeCell ref="E11:F11"/>
    <mergeCell ref="G11:G12"/>
  </mergeCells>
  <printOptions horizontalCentered="1"/>
  <pageMargins left="0.38" right="0.33" top="0.5" bottom="2.65" header="0.3" footer="2.69"/>
  <pageSetup paperSize="5" scale="75" fitToHeight="3" orientation="portrait" horizontalDpi="4294967292"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2" zoomScalePageLayoutView="70" workbookViewId="0">
      <selection sqref="A1:I27"/>
    </sheetView>
  </sheetViews>
  <sheetFormatPr defaultRowHeight="12.75" x14ac:dyDescent="0.2"/>
  <cols>
    <col min="1" max="1" width="4.28515625" style="4" customWidth="1"/>
    <col min="2" max="2" width="10.28515625" style="4" customWidth="1"/>
    <col min="3" max="3" width="20.140625" style="4" customWidth="1"/>
    <col min="4" max="4" width="46.140625" style="4" customWidth="1"/>
    <col min="5" max="5" width="5.140625" style="4" customWidth="1"/>
    <col min="6" max="6" width="5.5703125" style="4" customWidth="1"/>
    <col min="7" max="7" width="13.5703125" style="4" customWidth="1"/>
    <col min="8" max="8" width="11.5703125" style="4" bestFit="1" customWidth="1"/>
    <col min="9" max="9" width="10.42578125" style="4" customWidth="1"/>
    <col min="10" max="10" width="9.140625" style="4"/>
    <col min="11" max="11" width="11" style="4" customWidth="1"/>
    <col min="12" max="12" width="11.28515625" style="4" bestFit="1" customWidth="1"/>
    <col min="13" max="13" width="12.85546875" style="4" bestFit="1" customWidth="1"/>
    <col min="14" max="16384" width="9.140625" style="4"/>
  </cols>
  <sheetData>
    <row r="1" spans="1:11" ht="15" x14ac:dyDescent="0.25">
      <c r="A1" s="108" t="s">
        <v>32</v>
      </c>
      <c r="B1" s="108"/>
      <c r="C1" s="108"/>
      <c r="D1" s="108"/>
      <c r="E1" s="108"/>
      <c r="F1" s="108"/>
      <c r="G1" s="108"/>
      <c r="H1" s="108"/>
      <c r="I1" s="108"/>
    </row>
    <row r="2" spans="1:11" ht="14.25" x14ac:dyDescent="0.2">
      <c r="A2" s="5"/>
      <c r="B2" s="5"/>
      <c r="C2" s="5"/>
      <c r="D2" s="109" t="s">
        <v>25</v>
      </c>
      <c r="E2" s="109"/>
      <c r="F2" s="5"/>
      <c r="G2" s="5"/>
      <c r="H2" s="5"/>
      <c r="I2" s="5"/>
    </row>
    <row r="3" spans="1:11" ht="14.25" x14ac:dyDescent="0.2">
      <c r="A3" s="5"/>
      <c r="B3" s="5"/>
      <c r="C3" s="5"/>
      <c r="D3" s="5"/>
      <c r="E3" s="5"/>
      <c r="F3" s="5"/>
      <c r="G3" s="5"/>
      <c r="H3" s="5"/>
      <c r="I3" s="5"/>
    </row>
    <row r="4" spans="1:11" ht="15" customHeight="1" x14ac:dyDescent="0.2">
      <c r="A4" s="5" t="s">
        <v>24</v>
      </c>
      <c r="B4" s="5"/>
      <c r="C4" s="6" t="s">
        <v>29</v>
      </c>
      <c r="D4" s="6" t="s">
        <v>27</v>
      </c>
      <c r="E4" s="5"/>
      <c r="F4" s="5"/>
      <c r="G4" s="5"/>
      <c r="H4" s="7"/>
      <c r="I4" s="5"/>
    </row>
    <row r="5" spans="1:11" ht="15" customHeight="1" x14ac:dyDescent="0.2">
      <c r="A5" s="5" t="s">
        <v>23</v>
      </c>
      <c r="B5" s="5"/>
      <c r="C5" s="6" t="s">
        <v>30</v>
      </c>
      <c r="D5" s="6" t="s">
        <v>28</v>
      </c>
      <c r="E5" s="5"/>
      <c r="F5" s="5"/>
      <c r="G5" s="5"/>
      <c r="H5" s="7"/>
      <c r="I5" s="5"/>
    </row>
    <row r="6" spans="1:11" ht="15" customHeight="1" x14ac:dyDescent="0.2">
      <c r="A6" s="5" t="s">
        <v>22</v>
      </c>
      <c r="B6" s="5"/>
      <c r="C6" s="6" t="s">
        <v>31</v>
      </c>
      <c r="D6" s="110" t="s">
        <v>35</v>
      </c>
      <c r="E6" s="110"/>
      <c r="F6" s="110"/>
      <c r="G6" s="110"/>
      <c r="H6" s="110"/>
      <c r="I6" s="110"/>
    </row>
    <row r="7" spans="1:11" ht="15" customHeight="1" x14ac:dyDescent="0.2">
      <c r="A7" s="5" t="s">
        <v>21</v>
      </c>
      <c r="B7" s="5"/>
      <c r="C7" s="6" t="s">
        <v>20</v>
      </c>
      <c r="D7" s="110" t="s">
        <v>41</v>
      </c>
      <c r="E7" s="110"/>
      <c r="F7" s="110"/>
      <c r="G7" s="110"/>
      <c r="H7" s="110"/>
      <c r="I7" s="110"/>
    </row>
    <row r="8" spans="1:11" ht="14.25" x14ac:dyDescent="0.2">
      <c r="A8" s="5"/>
      <c r="B8" s="5"/>
      <c r="C8" s="6"/>
      <c r="D8" s="5"/>
      <c r="E8" s="6"/>
      <c r="F8" s="6"/>
      <c r="G8" s="111"/>
      <c r="H8" s="111"/>
      <c r="I8" s="5"/>
    </row>
    <row r="9" spans="1:11" ht="68.25" customHeight="1" x14ac:dyDescent="0.2">
      <c r="A9" s="104" t="s">
        <v>19</v>
      </c>
      <c r="B9" s="104"/>
      <c r="C9" s="104"/>
      <c r="D9" s="104"/>
      <c r="E9" s="104"/>
      <c r="F9" s="104"/>
      <c r="G9" s="104"/>
      <c r="H9" s="104"/>
      <c r="I9" s="104"/>
    </row>
    <row r="10" spans="1:11" ht="14.25" x14ac:dyDescent="0.2">
      <c r="A10" s="8"/>
      <c r="B10" s="8"/>
      <c r="C10" s="9"/>
      <c r="D10" s="9"/>
      <c r="E10" s="9"/>
      <c r="F10" s="9"/>
      <c r="G10" s="10"/>
      <c r="H10" s="5"/>
      <c r="I10" s="5"/>
    </row>
    <row r="11" spans="1:11" ht="12.75" customHeight="1" x14ac:dyDescent="0.2">
      <c r="A11" s="107" t="s">
        <v>11</v>
      </c>
      <c r="B11" s="107" t="s">
        <v>18</v>
      </c>
      <c r="C11" s="107" t="s">
        <v>17</v>
      </c>
      <c r="D11" s="107" t="s">
        <v>16</v>
      </c>
      <c r="E11" s="107" t="s">
        <v>15</v>
      </c>
      <c r="F11" s="107"/>
      <c r="G11" s="107" t="s">
        <v>14</v>
      </c>
      <c r="H11" s="100" t="s">
        <v>13</v>
      </c>
      <c r="I11" s="100"/>
    </row>
    <row r="12" spans="1:11" ht="14.25" x14ac:dyDescent="0.2">
      <c r="A12" s="107"/>
      <c r="B12" s="107"/>
      <c r="C12" s="107"/>
      <c r="D12" s="107"/>
      <c r="E12" s="38" t="s">
        <v>12</v>
      </c>
      <c r="F12" s="38" t="s">
        <v>11</v>
      </c>
      <c r="G12" s="107"/>
      <c r="H12" s="3" t="s">
        <v>10</v>
      </c>
      <c r="I12" s="3" t="s">
        <v>9</v>
      </c>
    </row>
    <row r="13" spans="1:11" ht="134.25" customHeight="1" x14ac:dyDescent="0.2">
      <c r="A13" s="11">
        <v>1</v>
      </c>
      <c r="B13" s="12" t="s">
        <v>38</v>
      </c>
      <c r="C13" s="39" t="s">
        <v>42</v>
      </c>
      <c r="D13" s="40" t="s">
        <v>43</v>
      </c>
      <c r="E13" s="38"/>
      <c r="F13" s="14" t="s">
        <v>8</v>
      </c>
      <c r="G13" s="36">
        <v>1120000</v>
      </c>
      <c r="H13" s="29"/>
      <c r="I13" s="29">
        <f>G13*3%</f>
        <v>33600</v>
      </c>
      <c r="K13" s="30">
        <f>G13/110*100</f>
        <v>1018181.8181818182</v>
      </c>
    </row>
    <row r="14" spans="1:11" ht="14.25" x14ac:dyDescent="0.2">
      <c r="A14" s="15"/>
      <c r="B14" s="15"/>
      <c r="C14" s="101" t="s">
        <v>7</v>
      </c>
      <c r="D14" s="102"/>
      <c r="E14" s="102"/>
      <c r="F14" s="103"/>
      <c r="G14" s="16">
        <f>SUM(G13:G13)</f>
        <v>1120000</v>
      </c>
      <c r="H14" s="16">
        <f>SUM(H13:H13)</f>
        <v>0</v>
      </c>
      <c r="I14" s="16">
        <f>SUM(I13:I13)</f>
        <v>33600</v>
      </c>
      <c r="J14" s="31"/>
    </row>
    <row r="15" spans="1:11" ht="14.25" x14ac:dyDescent="0.2">
      <c r="A15" s="9"/>
      <c r="B15" s="9"/>
      <c r="C15" s="9"/>
      <c r="D15" s="9"/>
      <c r="E15" s="9"/>
      <c r="F15" s="9"/>
      <c r="G15" s="9"/>
      <c r="H15" s="17"/>
      <c r="I15" s="17"/>
    </row>
    <row r="16" spans="1:11" ht="31.5" customHeight="1" x14ac:dyDescent="0.2">
      <c r="A16" s="104" t="s">
        <v>6</v>
      </c>
      <c r="B16" s="104"/>
      <c r="C16" s="104"/>
      <c r="D16" s="104"/>
      <c r="E16" s="104"/>
      <c r="F16" s="104"/>
      <c r="G16" s="104"/>
      <c r="H16" s="104"/>
      <c r="I16" s="104"/>
    </row>
    <row r="17" spans="1:9" ht="14.25" x14ac:dyDescent="0.2">
      <c r="A17" s="5"/>
      <c r="B17" s="5"/>
      <c r="C17" s="5"/>
      <c r="D17" s="5"/>
      <c r="E17" s="5"/>
      <c r="F17" s="5"/>
      <c r="G17" s="5"/>
      <c r="H17" s="7"/>
      <c r="I17" s="5"/>
    </row>
    <row r="18" spans="1:9" ht="18" customHeight="1" x14ac:dyDescent="0.2">
      <c r="A18" s="5" t="s">
        <v>5</v>
      </c>
      <c r="B18" s="5"/>
      <c r="C18" s="5"/>
      <c r="D18" s="5"/>
      <c r="E18" s="5"/>
      <c r="F18" s="5"/>
      <c r="G18" s="5"/>
      <c r="H18" s="7"/>
      <c r="I18" s="5"/>
    </row>
    <row r="19" spans="1:9" ht="14.25" x14ac:dyDescent="0.2">
      <c r="A19" s="5"/>
      <c r="B19" s="5"/>
      <c r="C19" s="5"/>
      <c r="D19" s="5"/>
      <c r="E19" s="5"/>
      <c r="F19" s="5"/>
      <c r="G19" s="5"/>
      <c r="H19" s="7"/>
      <c r="I19" s="5"/>
    </row>
    <row r="20" spans="1:9" ht="14.25" x14ac:dyDescent="0.2">
      <c r="A20" s="5"/>
      <c r="B20" s="1"/>
      <c r="C20" s="1"/>
      <c r="D20" s="1"/>
      <c r="E20" s="105" t="s">
        <v>4</v>
      </c>
      <c r="F20" s="105"/>
      <c r="G20" s="105"/>
      <c r="H20" s="105"/>
      <c r="I20" s="5"/>
    </row>
    <row r="21" spans="1:9" ht="14.25" x14ac:dyDescent="0.2">
      <c r="A21" s="5"/>
      <c r="B21" s="18" t="s">
        <v>3</v>
      </c>
      <c r="C21" s="18"/>
      <c r="D21" s="19"/>
      <c r="E21" s="2" t="s">
        <v>2</v>
      </c>
      <c r="F21" s="2"/>
      <c r="G21" s="2"/>
      <c r="H21" s="2"/>
      <c r="I21" s="5"/>
    </row>
    <row r="22" spans="1:9" ht="14.25" x14ac:dyDescent="0.2">
      <c r="A22" s="5"/>
      <c r="B22" s="18" t="s">
        <v>1</v>
      </c>
      <c r="C22" s="18"/>
      <c r="D22" s="1"/>
      <c r="E22" s="106"/>
      <c r="F22" s="106"/>
      <c r="G22" s="106"/>
      <c r="H22" s="106"/>
      <c r="I22" s="5"/>
    </row>
    <row r="23" spans="1:9" ht="14.25" x14ac:dyDescent="0.2">
      <c r="A23" s="33"/>
      <c r="B23" s="34"/>
      <c r="C23" s="34"/>
      <c r="D23" s="35"/>
      <c r="E23" s="34"/>
      <c r="F23" s="34"/>
      <c r="G23" s="34"/>
      <c r="H23" s="34"/>
      <c r="I23" s="33"/>
    </row>
    <row r="24" spans="1:9" ht="14.25" x14ac:dyDescent="0.2">
      <c r="A24" s="33"/>
      <c r="B24" s="34"/>
      <c r="C24" s="34"/>
      <c r="D24" s="34"/>
      <c r="E24" s="34"/>
      <c r="F24" s="34"/>
      <c r="G24" s="34"/>
      <c r="H24" s="34"/>
      <c r="I24" s="33"/>
    </row>
    <row r="25" spans="1:9" ht="14.25" x14ac:dyDescent="0.2">
      <c r="A25" s="5"/>
      <c r="B25" s="1"/>
      <c r="C25" s="1"/>
      <c r="D25" s="19"/>
      <c r="E25" s="1"/>
      <c r="F25" s="1"/>
      <c r="G25" s="1"/>
      <c r="H25" s="1"/>
      <c r="I25" s="5"/>
    </row>
    <row r="26" spans="1:9" ht="15" x14ac:dyDescent="0.25">
      <c r="B26" s="26" t="s">
        <v>33</v>
      </c>
      <c r="C26" s="26"/>
      <c r="D26" s="1"/>
      <c r="E26" s="20" t="s">
        <v>0</v>
      </c>
      <c r="F26" s="21"/>
      <c r="G26" s="21"/>
      <c r="H26" s="21"/>
      <c r="I26" s="5"/>
    </row>
    <row r="27" spans="1:9" ht="15" x14ac:dyDescent="0.25">
      <c r="B27" s="25" t="s">
        <v>34</v>
      </c>
      <c r="C27" s="25"/>
      <c r="D27" s="25"/>
      <c r="E27" s="22" t="s">
        <v>26</v>
      </c>
      <c r="F27" s="23"/>
      <c r="G27" s="23"/>
      <c r="H27" s="23"/>
      <c r="I27" s="5"/>
    </row>
  </sheetData>
  <mergeCells count="17">
    <mergeCell ref="H11:I11"/>
    <mergeCell ref="C14:F14"/>
    <mergeCell ref="A16:I16"/>
    <mergeCell ref="E20:H20"/>
    <mergeCell ref="E22:H22"/>
    <mergeCell ref="A11:A12"/>
    <mergeCell ref="B11:B12"/>
    <mergeCell ref="C11:C12"/>
    <mergeCell ref="D11:D12"/>
    <mergeCell ref="E11:F11"/>
    <mergeCell ref="G11:G12"/>
    <mergeCell ref="A9:I9"/>
    <mergeCell ref="A1:I1"/>
    <mergeCell ref="D2:E2"/>
    <mergeCell ref="D6:I6"/>
    <mergeCell ref="D7:I7"/>
    <mergeCell ref="G8:H8"/>
  </mergeCells>
  <printOptions horizontalCentered="1"/>
  <pageMargins left="0.38" right="0.33" top="0.5" bottom="2.65" header="0.3" footer="2.69"/>
  <pageSetup paperSize="5" scale="75" fitToHeight="3" orientation="portrait" horizontalDpi="4294967292"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abSelected="1" topLeftCell="A20" zoomScale="115" zoomScaleNormal="115" zoomScalePageLayoutView="70" workbookViewId="0">
      <selection sqref="A1:I33"/>
    </sheetView>
  </sheetViews>
  <sheetFormatPr defaultRowHeight="12.75" x14ac:dyDescent="0.2"/>
  <cols>
    <col min="1" max="1" width="4.28515625" style="4" customWidth="1"/>
    <col min="2" max="2" width="10.28515625" style="4" customWidth="1"/>
    <col min="3" max="3" width="20.140625" style="4" customWidth="1"/>
    <col min="4" max="4" width="38.42578125" style="4" customWidth="1"/>
    <col min="5" max="5" width="5.140625" style="4" customWidth="1"/>
    <col min="6" max="6" width="5.5703125" style="4" customWidth="1"/>
    <col min="7" max="7" width="13.5703125" style="4" customWidth="1"/>
    <col min="8" max="8" width="11.5703125" style="4" bestFit="1" customWidth="1"/>
    <col min="9" max="9" width="10.42578125" style="4" customWidth="1"/>
    <col min="10" max="10" width="9.140625" style="4"/>
    <col min="11" max="11" width="11" style="4" customWidth="1"/>
    <col min="12" max="12" width="11.28515625" style="4" bestFit="1" customWidth="1"/>
    <col min="13" max="13" width="12.85546875" style="4" bestFit="1" customWidth="1"/>
    <col min="14" max="16384" width="9.140625" style="4"/>
  </cols>
  <sheetData>
    <row r="1" spans="1:11" ht="15" x14ac:dyDescent="0.25">
      <c r="A1" s="108" t="s">
        <v>32</v>
      </c>
      <c r="B1" s="108"/>
      <c r="C1" s="108"/>
      <c r="D1" s="108"/>
      <c r="E1" s="108"/>
      <c r="F1" s="108"/>
      <c r="G1" s="108"/>
      <c r="H1" s="108"/>
      <c r="I1" s="108"/>
    </row>
    <row r="2" spans="1:11" ht="14.25" x14ac:dyDescent="0.2">
      <c r="A2" s="5"/>
      <c r="B2" s="5"/>
      <c r="C2" s="5"/>
      <c r="D2" s="109" t="s">
        <v>25</v>
      </c>
      <c r="E2" s="109"/>
      <c r="F2" s="5"/>
      <c r="G2" s="5"/>
      <c r="H2" s="5"/>
      <c r="I2" s="5"/>
    </row>
    <row r="3" spans="1:11" ht="14.25" x14ac:dyDescent="0.2">
      <c r="A3" s="5"/>
      <c r="B3" s="5"/>
      <c r="C3" s="5"/>
      <c r="D3" s="5"/>
      <c r="E3" s="5"/>
      <c r="F3" s="5"/>
      <c r="G3" s="5"/>
      <c r="H3" s="5"/>
      <c r="I3" s="5"/>
    </row>
    <row r="4" spans="1:11" ht="15" customHeight="1" x14ac:dyDescent="0.2">
      <c r="A4" s="5" t="s">
        <v>24</v>
      </c>
      <c r="B4" s="5"/>
      <c r="C4" s="6" t="s">
        <v>29</v>
      </c>
      <c r="D4" s="6" t="s">
        <v>27</v>
      </c>
      <c r="E4" s="5"/>
      <c r="F4" s="5"/>
      <c r="G4" s="5"/>
      <c r="H4" s="7"/>
      <c r="I4" s="5"/>
    </row>
    <row r="5" spans="1:11" ht="15" customHeight="1" x14ac:dyDescent="0.2">
      <c r="A5" s="5" t="s">
        <v>23</v>
      </c>
      <c r="B5" s="5"/>
      <c r="C5" s="6" t="s">
        <v>30</v>
      </c>
      <c r="D5" s="6" t="s">
        <v>28</v>
      </c>
      <c r="E5" s="5"/>
      <c r="F5" s="5"/>
      <c r="G5" s="5"/>
      <c r="H5" s="7"/>
      <c r="I5" s="5"/>
    </row>
    <row r="6" spans="1:11" ht="15" customHeight="1" x14ac:dyDescent="0.2">
      <c r="A6" s="5" t="s">
        <v>22</v>
      </c>
      <c r="B6" s="5"/>
      <c r="C6" s="6" t="s">
        <v>31</v>
      </c>
      <c r="D6" s="110" t="s">
        <v>35</v>
      </c>
      <c r="E6" s="110"/>
      <c r="F6" s="110"/>
      <c r="G6" s="110"/>
      <c r="H6" s="110"/>
      <c r="I6" s="110"/>
    </row>
    <row r="7" spans="1:11" ht="15" customHeight="1" x14ac:dyDescent="0.2">
      <c r="A7" s="5" t="s">
        <v>21</v>
      </c>
      <c r="B7" s="5"/>
      <c r="C7" s="6" t="s">
        <v>20</v>
      </c>
      <c r="D7" s="110" t="s">
        <v>44</v>
      </c>
      <c r="E7" s="110"/>
      <c r="F7" s="110"/>
      <c r="G7" s="110"/>
      <c r="H7" s="110"/>
      <c r="I7" s="110"/>
    </row>
    <row r="8" spans="1:11" ht="14.25" x14ac:dyDescent="0.2">
      <c r="A8" s="5"/>
      <c r="B8" s="5"/>
      <c r="C8" s="6"/>
      <c r="D8" s="5"/>
      <c r="E8" s="6"/>
      <c r="F8" s="6"/>
      <c r="G8" s="111"/>
      <c r="H8" s="111"/>
      <c r="I8" s="5"/>
    </row>
    <row r="9" spans="1:11" ht="68.25" customHeight="1" x14ac:dyDescent="0.2">
      <c r="A9" s="104" t="s">
        <v>19</v>
      </c>
      <c r="B9" s="104"/>
      <c r="C9" s="104"/>
      <c r="D9" s="104"/>
      <c r="E9" s="104"/>
      <c r="F9" s="104"/>
      <c r="G9" s="104"/>
      <c r="H9" s="104"/>
      <c r="I9" s="104"/>
    </row>
    <row r="10" spans="1:11" ht="14.25" x14ac:dyDescent="0.2">
      <c r="A10" s="8"/>
      <c r="B10" s="8"/>
      <c r="C10" s="9"/>
      <c r="D10" s="9"/>
      <c r="E10" s="9"/>
      <c r="F10" s="9"/>
      <c r="G10" s="10"/>
      <c r="H10" s="5"/>
      <c r="I10" s="5"/>
    </row>
    <row r="11" spans="1:11" ht="12.75" customHeight="1" x14ac:dyDescent="0.2">
      <c r="A11" s="107" t="s">
        <v>11</v>
      </c>
      <c r="B11" s="107" t="s">
        <v>18</v>
      </c>
      <c r="C11" s="107" t="s">
        <v>17</v>
      </c>
      <c r="D11" s="107" t="s">
        <v>16</v>
      </c>
      <c r="E11" s="107" t="s">
        <v>15</v>
      </c>
      <c r="F11" s="107"/>
      <c r="G11" s="107" t="s">
        <v>14</v>
      </c>
      <c r="H11" s="100" t="s">
        <v>13</v>
      </c>
      <c r="I11" s="100"/>
    </row>
    <row r="12" spans="1:11" ht="14.25" x14ac:dyDescent="0.2">
      <c r="A12" s="107"/>
      <c r="B12" s="107"/>
      <c r="C12" s="107"/>
      <c r="D12" s="107"/>
      <c r="E12" s="37" t="s">
        <v>12</v>
      </c>
      <c r="F12" s="37" t="s">
        <v>11</v>
      </c>
      <c r="G12" s="107"/>
      <c r="H12" s="3" t="s">
        <v>10</v>
      </c>
      <c r="I12" s="3" t="s">
        <v>9</v>
      </c>
    </row>
    <row r="13" spans="1:11" ht="147" customHeight="1" x14ac:dyDescent="0.2">
      <c r="A13" s="11">
        <v>1</v>
      </c>
      <c r="B13" s="12" t="s">
        <v>45</v>
      </c>
      <c r="C13" s="41" t="s">
        <v>56</v>
      </c>
      <c r="D13" s="13" t="s">
        <v>147</v>
      </c>
      <c r="E13" s="37"/>
      <c r="F13" s="14" t="s">
        <v>8</v>
      </c>
      <c r="G13" s="24">
        <v>2000000</v>
      </c>
      <c r="H13" s="29"/>
      <c r="I13" s="29">
        <v>300000</v>
      </c>
      <c r="K13" s="30">
        <f>G13/110*100</f>
        <v>1818181.8181818181</v>
      </c>
    </row>
    <row r="14" spans="1:11" ht="144.75" customHeight="1" x14ac:dyDescent="0.2">
      <c r="A14" s="11">
        <v>2</v>
      </c>
      <c r="B14" s="12" t="s">
        <v>45</v>
      </c>
      <c r="C14" s="42" t="s">
        <v>57</v>
      </c>
      <c r="D14" s="13" t="s">
        <v>148</v>
      </c>
      <c r="E14" s="38"/>
      <c r="F14" s="14" t="s">
        <v>36</v>
      </c>
      <c r="G14" s="24">
        <v>2000000</v>
      </c>
      <c r="H14" s="29"/>
      <c r="I14" s="29">
        <v>300000</v>
      </c>
      <c r="K14" s="30"/>
    </row>
    <row r="15" spans="1:11" ht="191.25" customHeight="1" x14ac:dyDescent="0.2">
      <c r="A15" s="11">
        <v>3</v>
      </c>
      <c r="B15" s="12" t="s">
        <v>45</v>
      </c>
      <c r="C15" s="27" t="s">
        <v>46</v>
      </c>
      <c r="D15" s="13" t="s">
        <v>149</v>
      </c>
      <c r="E15" s="38"/>
      <c r="F15" s="14" t="s">
        <v>51</v>
      </c>
      <c r="G15" s="24">
        <v>4000000</v>
      </c>
      <c r="H15" s="29"/>
      <c r="I15" s="29">
        <v>600000</v>
      </c>
      <c r="K15" s="30"/>
    </row>
    <row r="16" spans="1:11" ht="191.25" customHeight="1" x14ac:dyDescent="0.2">
      <c r="A16" s="11">
        <v>4</v>
      </c>
      <c r="B16" s="12" t="s">
        <v>45</v>
      </c>
      <c r="C16" s="27" t="s">
        <v>47</v>
      </c>
      <c r="D16" s="13" t="s">
        <v>150</v>
      </c>
      <c r="E16" s="38"/>
      <c r="F16" s="14" t="s">
        <v>52</v>
      </c>
      <c r="G16" s="24">
        <v>4000000</v>
      </c>
      <c r="H16" s="29"/>
      <c r="I16" s="29">
        <v>600000</v>
      </c>
      <c r="K16" s="30"/>
    </row>
    <row r="17" spans="1:11" ht="191.25" customHeight="1" x14ac:dyDescent="0.2">
      <c r="A17" s="11">
        <v>5</v>
      </c>
      <c r="B17" s="12" t="s">
        <v>45</v>
      </c>
      <c r="C17" s="27" t="s">
        <v>48</v>
      </c>
      <c r="D17" s="13" t="s">
        <v>151</v>
      </c>
      <c r="E17" s="38"/>
      <c r="F17" s="14" t="s">
        <v>53</v>
      </c>
      <c r="G17" s="24">
        <v>4000000</v>
      </c>
      <c r="H17" s="29"/>
      <c r="I17" s="29">
        <v>600000</v>
      </c>
      <c r="K17" s="30"/>
    </row>
    <row r="18" spans="1:11" ht="193.5" customHeight="1" x14ac:dyDescent="0.2">
      <c r="A18" s="11">
        <v>6</v>
      </c>
      <c r="B18" s="12" t="s">
        <v>45</v>
      </c>
      <c r="C18" s="27" t="s">
        <v>49</v>
      </c>
      <c r="D18" s="13" t="s">
        <v>152</v>
      </c>
      <c r="E18" s="38"/>
      <c r="F18" s="14" t="s">
        <v>54</v>
      </c>
      <c r="G18" s="24">
        <v>4000000</v>
      </c>
      <c r="H18" s="29"/>
      <c r="I18" s="29">
        <v>600000</v>
      </c>
      <c r="K18" s="30"/>
    </row>
    <row r="19" spans="1:11" ht="192" customHeight="1" x14ac:dyDescent="0.2">
      <c r="A19" s="11">
        <v>7</v>
      </c>
      <c r="B19" s="12" t="s">
        <v>45</v>
      </c>
      <c r="C19" s="27" t="s">
        <v>50</v>
      </c>
      <c r="D19" s="13" t="s">
        <v>153</v>
      </c>
      <c r="E19" s="38"/>
      <c r="F19" s="14" t="s">
        <v>55</v>
      </c>
      <c r="G19" s="24">
        <v>4000000</v>
      </c>
      <c r="H19" s="29"/>
      <c r="I19" s="29">
        <v>600000</v>
      </c>
      <c r="K19" s="30"/>
    </row>
    <row r="20" spans="1:11" ht="14.25" x14ac:dyDescent="0.2">
      <c r="A20" s="15"/>
      <c r="B20" s="15"/>
      <c r="C20" s="101" t="s">
        <v>7</v>
      </c>
      <c r="D20" s="102"/>
      <c r="E20" s="102"/>
      <c r="F20" s="103"/>
      <c r="G20" s="16">
        <f>SUM(G13:G19)</f>
        <v>24000000</v>
      </c>
      <c r="H20" s="16">
        <f t="shared" ref="H20" si="0">SUM(H13:H17)</f>
        <v>0</v>
      </c>
      <c r="I20" s="16">
        <f>SUM(I13:I19)</f>
        <v>3600000</v>
      </c>
      <c r="J20" s="31"/>
    </row>
    <row r="21" spans="1:11" ht="14.25" x14ac:dyDescent="0.2">
      <c r="A21" s="9"/>
      <c r="B21" s="9"/>
      <c r="C21" s="9"/>
      <c r="D21" s="9"/>
      <c r="E21" s="9"/>
      <c r="F21" s="9"/>
      <c r="G21" s="9"/>
      <c r="H21" s="17"/>
      <c r="I21" s="17"/>
    </row>
    <row r="22" spans="1:11" ht="31.5" customHeight="1" x14ac:dyDescent="0.2">
      <c r="A22" s="104" t="s">
        <v>6</v>
      </c>
      <c r="B22" s="104"/>
      <c r="C22" s="104"/>
      <c r="D22" s="104"/>
      <c r="E22" s="104"/>
      <c r="F22" s="104"/>
      <c r="G22" s="104"/>
      <c r="H22" s="104"/>
      <c r="I22" s="104"/>
    </row>
    <row r="23" spans="1:11" ht="14.25" x14ac:dyDescent="0.2">
      <c r="A23" s="5"/>
      <c r="B23" s="5"/>
      <c r="C23" s="5"/>
      <c r="D23" s="5"/>
      <c r="E23" s="5"/>
      <c r="F23" s="5"/>
      <c r="G23" s="5"/>
      <c r="H23" s="7"/>
      <c r="I23" s="5"/>
    </row>
    <row r="24" spans="1:11" ht="18" customHeight="1" x14ac:dyDescent="0.2">
      <c r="A24" s="5" t="s">
        <v>5</v>
      </c>
      <c r="B24" s="5"/>
      <c r="C24" s="5"/>
      <c r="D24" s="5"/>
      <c r="E24" s="5"/>
      <c r="F24" s="5"/>
      <c r="G24" s="5"/>
      <c r="H24" s="7"/>
      <c r="I24" s="5"/>
    </row>
    <row r="25" spans="1:11" ht="14.25" x14ac:dyDescent="0.2">
      <c r="A25" s="5"/>
      <c r="B25" s="5"/>
      <c r="C25" s="5"/>
      <c r="D25" s="5"/>
      <c r="E25" s="5"/>
      <c r="F25" s="5"/>
      <c r="G25" s="5"/>
      <c r="H25" s="7"/>
      <c r="I25" s="5"/>
    </row>
    <row r="26" spans="1:11" ht="14.25" x14ac:dyDescent="0.2">
      <c r="A26" s="5"/>
      <c r="B26" s="1"/>
      <c r="C26" s="1"/>
      <c r="D26" s="1"/>
      <c r="E26" s="105" t="s">
        <v>4</v>
      </c>
      <c r="F26" s="105"/>
      <c r="G26" s="105"/>
      <c r="H26" s="105"/>
      <c r="I26" s="5"/>
    </row>
    <row r="27" spans="1:11" ht="14.25" x14ac:dyDescent="0.2">
      <c r="A27" s="5"/>
      <c r="B27" s="18" t="s">
        <v>3</v>
      </c>
      <c r="C27" s="18"/>
      <c r="D27" s="19"/>
      <c r="E27" s="2" t="s">
        <v>2</v>
      </c>
      <c r="F27" s="2"/>
      <c r="G27" s="2"/>
      <c r="H27" s="2"/>
      <c r="I27" s="5"/>
    </row>
    <row r="28" spans="1:11" ht="14.25" x14ac:dyDescent="0.2">
      <c r="A28" s="5"/>
      <c r="B28" s="18" t="s">
        <v>1</v>
      </c>
      <c r="C28" s="18"/>
      <c r="D28" s="1"/>
      <c r="E28" s="106"/>
      <c r="F28" s="106"/>
      <c r="G28" s="106"/>
      <c r="H28" s="106"/>
      <c r="I28" s="5"/>
    </row>
    <row r="29" spans="1:11" ht="14.25" x14ac:dyDescent="0.2">
      <c r="A29" s="5"/>
      <c r="B29" s="1"/>
      <c r="C29" s="1"/>
      <c r="D29" s="19"/>
      <c r="E29" s="1"/>
      <c r="F29" s="1"/>
      <c r="G29" s="1"/>
      <c r="H29" s="1"/>
      <c r="I29" s="5"/>
    </row>
    <row r="30" spans="1:11" ht="14.25" x14ac:dyDescent="0.2">
      <c r="A30" s="5"/>
      <c r="B30" s="1"/>
      <c r="C30" s="1"/>
      <c r="D30" s="1"/>
      <c r="E30" s="1"/>
      <c r="F30" s="1"/>
      <c r="G30" s="1"/>
      <c r="H30" s="1"/>
      <c r="I30" s="5"/>
    </row>
    <row r="31" spans="1:11" ht="14.25" x14ac:dyDescent="0.2">
      <c r="A31" s="5"/>
      <c r="B31" s="1"/>
      <c r="C31" s="1"/>
      <c r="D31" s="19"/>
      <c r="E31" s="1"/>
      <c r="F31" s="1"/>
      <c r="G31" s="1"/>
      <c r="H31" s="1"/>
      <c r="I31" s="5"/>
    </row>
    <row r="32" spans="1:11" ht="15" x14ac:dyDescent="0.25">
      <c r="B32" s="26" t="s">
        <v>33</v>
      </c>
      <c r="C32" s="26"/>
      <c r="D32" s="1"/>
      <c r="E32" s="20" t="s">
        <v>0</v>
      </c>
      <c r="F32" s="21"/>
      <c r="G32" s="21"/>
      <c r="H32" s="21"/>
      <c r="I32" s="5"/>
    </row>
    <row r="33" spans="2:9" ht="15" x14ac:dyDescent="0.25">
      <c r="B33" s="25" t="s">
        <v>34</v>
      </c>
      <c r="C33" s="25"/>
      <c r="D33" s="25"/>
      <c r="E33" s="22" t="s">
        <v>26</v>
      </c>
      <c r="F33" s="23"/>
      <c r="G33" s="23"/>
      <c r="H33" s="23"/>
      <c r="I33" s="5"/>
    </row>
  </sheetData>
  <mergeCells count="17">
    <mergeCell ref="A9:I9"/>
    <mergeCell ref="A1:I1"/>
    <mergeCell ref="D2:E2"/>
    <mergeCell ref="D6:I6"/>
    <mergeCell ref="D7:I7"/>
    <mergeCell ref="G8:H8"/>
    <mergeCell ref="H11:I11"/>
    <mergeCell ref="C20:F20"/>
    <mergeCell ref="A22:I22"/>
    <mergeCell ref="E26:H26"/>
    <mergeCell ref="E28:H28"/>
    <mergeCell ref="A11:A12"/>
    <mergeCell ref="B11:B12"/>
    <mergeCell ref="C11:C12"/>
    <mergeCell ref="D11:D12"/>
    <mergeCell ref="E11:F11"/>
    <mergeCell ref="G11:G12"/>
  </mergeCells>
  <printOptions horizontalCentered="1"/>
  <pageMargins left="0.38" right="0.33" top="0.5" bottom="2.65" header="0.3" footer="2.69"/>
  <pageSetup paperSize="5" scale="75" fitToHeight="3" orientation="portrait" horizontalDpi="4294967292"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1" sqref="I21"/>
    </sheetView>
  </sheetViews>
  <sheetFormatPr defaultRowHeight="15" x14ac:dyDescent="0.25"/>
  <cols>
    <col min="1" max="1" width="10.5703125" bestFit="1" customWidth="1"/>
    <col min="6" max="6" width="10" bestFit="1" customWidth="1"/>
  </cols>
  <sheetData>
    <row r="1" spans="1:1" x14ac:dyDescent="0.25">
      <c r="A1" s="2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25" sqref="I2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BLU PENDIDIKAN</vt:lpstr>
      <vt:lpstr>BLU UTK POLTEK</vt:lpstr>
      <vt:lpstr>5034.501.006.051.D.525112</vt:lpstr>
      <vt:lpstr>5034.501.006.052.D.525112 </vt:lpstr>
      <vt:lpstr>5034.501.006.052.D.525113</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Lenovo</cp:lastModifiedBy>
  <cp:lastPrinted>2020-12-15T14:13:34Z</cp:lastPrinted>
  <dcterms:created xsi:type="dcterms:W3CDTF">2020-07-03T01:58:02Z</dcterms:created>
  <dcterms:modified xsi:type="dcterms:W3CDTF">2020-12-15T14:15:30Z</dcterms:modified>
</cp:coreProperties>
</file>