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tabRatio="83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19" sheetId="22" r:id="rId20"/>
    <sheet name="20" sheetId="25" r:id="rId21"/>
    <sheet name="21" sheetId="24" r:id="rId22"/>
    <sheet name="22" sheetId="26" r:id="rId23"/>
    <sheet name="23" sheetId="27" r:id="rId24"/>
    <sheet name="24" sheetId="28" r:id="rId25"/>
    <sheet name="25" sheetId="29" r:id="rId26"/>
    <sheet name="26" sheetId="30" r:id="rId27"/>
    <sheet name="27" sheetId="31" r:id="rId28"/>
    <sheet name="28" sheetId="32" r:id="rId29"/>
    <sheet name="29" sheetId="33" r:id="rId30"/>
    <sheet name="30" sheetId="34" r:id="rId31"/>
    <sheet name="31" sheetId="36" r:id="rId32"/>
    <sheet name="Sheet3" sheetId="37" r:id="rId33"/>
    <sheet name="xx" sheetId="23" r:id="rId34"/>
    <sheet name="Sheet1" sheetId="35" r:id="rId35"/>
  </sheets>
  <calcPr calcId="124519"/>
</workbook>
</file>

<file path=xl/calcChain.xml><?xml version="1.0" encoding="utf-8"?>
<calcChain xmlns="http://schemas.openxmlformats.org/spreadsheetml/2006/main">
  <c r="E6367" i="1"/>
  <c r="D6367"/>
  <c r="F6365"/>
  <c r="G6365" s="1"/>
  <c r="G6362"/>
  <c r="F6362"/>
  <c r="H6362" s="1"/>
  <c r="F6360"/>
  <c r="G6360" s="1"/>
  <c r="F6359"/>
  <c r="H6359" s="1"/>
  <c r="F6356"/>
  <c r="G6356" s="1"/>
  <c r="G6354"/>
  <c r="F6354"/>
  <c r="H6354" s="1"/>
  <c r="F6353"/>
  <c r="G6353" s="1"/>
  <c r="F6349"/>
  <c r="H6349" s="1"/>
  <c r="F6348"/>
  <c r="G6348" s="1"/>
  <c r="G6346"/>
  <c r="F6346"/>
  <c r="H6346" s="1"/>
  <c r="F6345"/>
  <c r="G6345" s="1"/>
  <c r="F6343"/>
  <c r="H6343" s="1"/>
  <c r="F6342"/>
  <c r="G6342" s="1"/>
  <c r="G6341"/>
  <c r="F6341"/>
  <c r="H6341" s="1"/>
  <c r="F6340"/>
  <c r="G6340" s="1"/>
  <c r="F6337"/>
  <c r="H6337" s="1"/>
  <c r="F6335"/>
  <c r="G6335" s="1"/>
  <c r="G6334"/>
  <c r="F6334"/>
  <c r="H6334" s="1"/>
  <c r="F6331"/>
  <c r="G6331" s="1"/>
  <c r="F6330"/>
  <c r="H6330" s="1"/>
  <c r="F6329"/>
  <c r="G6329" s="1"/>
  <c r="G6328"/>
  <c r="F6328"/>
  <c r="H6328" s="1"/>
  <c r="F6326"/>
  <c r="G6326" s="1"/>
  <c r="F6325"/>
  <c r="H6325" s="1"/>
  <c r="F6324"/>
  <c r="G6324" s="1"/>
  <c r="G6323"/>
  <c r="F6323"/>
  <c r="H6323" s="1"/>
  <c r="F6322"/>
  <c r="G6322" s="1"/>
  <c r="F6321"/>
  <c r="H6321" s="1"/>
  <c r="F6320"/>
  <c r="G6320" s="1"/>
  <c r="G6318"/>
  <c r="F6318"/>
  <c r="H6318" s="1"/>
  <c r="F6317"/>
  <c r="G6317" s="1"/>
  <c r="F6313"/>
  <c r="H6313" s="1"/>
  <c r="F6312"/>
  <c r="G6312" s="1"/>
  <c r="F6310"/>
  <c r="H6310" s="1"/>
  <c r="F6309"/>
  <c r="G6309" s="1"/>
  <c r="F6308"/>
  <c r="H6308" s="1"/>
  <c r="F6305"/>
  <c r="G6305" s="1"/>
  <c r="G6304"/>
  <c r="F6304"/>
  <c r="H6304" s="1"/>
  <c r="F6302"/>
  <c r="G6302" s="1"/>
  <c r="F6301"/>
  <c r="H6301" s="1"/>
  <c r="F6300"/>
  <c r="G6300" s="1"/>
  <c r="G6297"/>
  <c r="F6297"/>
  <c r="H6297" s="1"/>
  <c r="F6296"/>
  <c r="G6296" s="1"/>
  <c r="F6294"/>
  <c r="H6294" s="1"/>
  <c r="F6292"/>
  <c r="G6292" s="1"/>
  <c r="G6289"/>
  <c r="F6289"/>
  <c r="H6289" s="1"/>
  <c r="F6286"/>
  <c r="G6286" s="1"/>
  <c r="F6284"/>
  <c r="H6284" s="1"/>
  <c r="F6283"/>
  <c r="G6283" s="1"/>
  <c r="G6281"/>
  <c r="F6281"/>
  <c r="H6281" s="1"/>
  <c r="F6280"/>
  <c r="G6280" s="1"/>
  <c r="F6277"/>
  <c r="H6277" s="1"/>
  <c r="F6276"/>
  <c r="G6276" s="1"/>
  <c r="G6274"/>
  <c r="F6274"/>
  <c r="H6274" s="1"/>
  <c r="F6273"/>
  <c r="G6273" s="1"/>
  <c r="F6272"/>
  <c r="H6272" s="1"/>
  <c r="F6267"/>
  <c r="G6267" s="1"/>
  <c r="G6265"/>
  <c r="F6265"/>
  <c r="H6265" s="1"/>
  <c r="F6264"/>
  <c r="G6264" s="1"/>
  <c r="F6262"/>
  <c r="H6262" s="1"/>
  <c r="F6259"/>
  <c r="G6259" s="1"/>
  <c r="G6257"/>
  <c r="F6257"/>
  <c r="H6257" s="1"/>
  <c r="F6256"/>
  <c r="G6256" s="1"/>
  <c r="F6253"/>
  <c r="H6253" s="1"/>
  <c r="F6252"/>
  <c r="G6252" s="1"/>
  <c r="G6251"/>
  <c r="F6251"/>
  <c r="H6251" s="1"/>
  <c r="F6250"/>
  <c r="G6250" s="1"/>
  <c r="F6249"/>
  <c r="H6249" s="1"/>
  <c r="F6248"/>
  <c r="G6248" s="1"/>
  <c r="G6247"/>
  <c r="F6247"/>
  <c r="H6247" s="1"/>
  <c r="F6246"/>
  <c r="G6246" s="1"/>
  <c r="F6245"/>
  <c r="H6245" s="1"/>
  <c r="F6244"/>
  <c r="G6244" s="1"/>
  <c r="G6242"/>
  <c r="F6242"/>
  <c r="H6242" s="1"/>
  <c r="F6241"/>
  <c r="G6241" s="1"/>
  <c r="F6240"/>
  <c r="H6240" s="1"/>
  <c r="F6239"/>
  <c r="G6239" s="1"/>
  <c r="G6237"/>
  <c r="F6237"/>
  <c r="H6237" s="1"/>
  <c r="F6236"/>
  <c r="G6236" s="1"/>
  <c r="F6235"/>
  <c r="H6235" s="1"/>
  <c r="F6234"/>
  <c r="G6234" s="1"/>
  <c r="F6233"/>
  <c r="H6233" s="1"/>
  <c r="F6232"/>
  <c r="G6232" s="1"/>
  <c r="F6231"/>
  <c r="H6231" s="1"/>
  <c r="F6229"/>
  <c r="G6229" s="1"/>
  <c r="G6228"/>
  <c r="F6228"/>
  <c r="H6228" s="1"/>
  <c r="F6227"/>
  <c r="G6227" s="1"/>
  <c r="F6226"/>
  <c r="H6226" s="1"/>
  <c r="F6225"/>
  <c r="G6225" s="1"/>
  <c r="G6224"/>
  <c r="F6224"/>
  <c r="H6224" s="1"/>
  <c r="F6223"/>
  <c r="G6223" s="1"/>
  <c r="F6222"/>
  <c r="H6222" s="1"/>
  <c r="F6221"/>
  <c r="G6221" s="1"/>
  <c r="F6220"/>
  <c r="H6220" s="1"/>
  <c r="F6219"/>
  <c r="G6219" s="1"/>
  <c r="G6217"/>
  <c r="F6217"/>
  <c r="H6217" s="1"/>
  <c r="F6215"/>
  <c r="G6215" s="1"/>
  <c r="F6214"/>
  <c r="H6214" s="1"/>
  <c r="F6213"/>
  <c r="G6213" s="1"/>
  <c r="G6211"/>
  <c r="F6211"/>
  <c r="H6211" s="1"/>
  <c r="F6210"/>
  <c r="G6210" s="1"/>
  <c r="G6209"/>
  <c r="F6209"/>
  <c r="H6209" s="1"/>
  <c r="F6208"/>
  <c r="G6208" s="1"/>
  <c r="F6207"/>
  <c r="H6207" s="1"/>
  <c r="C6207"/>
  <c r="G6207" s="1"/>
  <c r="F6206"/>
  <c r="H6206" s="1"/>
  <c r="C6206"/>
  <c r="G6206" s="1"/>
  <c r="F6205"/>
  <c r="H6205" s="1"/>
  <c r="C6205"/>
  <c r="G6205" s="1"/>
  <c r="F6204"/>
  <c r="H6204" s="1"/>
  <c r="C6204"/>
  <c r="C6367" s="1"/>
  <c r="F6203"/>
  <c r="H6203" s="1"/>
  <c r="F6202"/>
  <c r="G6202" s="1"/>
  <c r="H18" i="34"/>
  <c r="H40" i="36"/>
  <c r="E6166" i="1"/>
  <c r="D6166"/>
  <c r="F6164"/>
  <c r="G6164" s="1"/>
  <c r="G6161"/>
  <c r="F6161"/>
  <c r="H6161" s="1"/>
  <c r="F6159"/>
  <c r="G6159" s="1"/>
  <c r="F6158"/>
  <c r="H6158" s="1"/>
  <c r="F6155"/>
  <c r="G6155" s="1"/>
  <c r="F6153"/>
  <c r="H6153" s="1"/>
  <c r="F6152"/>
  <c r="G6152" s="1"/>
  <c r="F6148"/>
  <c r="H6148" s="1"/>
  <c r="F6147"/>
  <c r="G6147" s="1"/>
  <c r="F6145"/>
  <c r="H6145" s="1"/>
  <c r="F6144"/>
  <c r="G6144" s="1"/>
  <c r="F6142"/>
  <c r="H6142" s="1"/>
  <c r="F6141"/>
  <c r="G6141" s="1"/>
  <c r="F6140"/>
  <c r="H6140" s="1"/>
  <c r="F6139"/>
  <c r="G6139" s="1"/>
  <c r="F6136"/>
  <c r="H6136" s="1"/>
  <c r="F6134"/>
  <c r="G6134" s="1"/>
  <c r="F6133"/>
  <c r="H6133" s="1"/>
  <c r="F6130"/>
  <c r="G6130" s="1"/>
  <c r="F6129"/>
  <c r="H6129" s="1"/>
  <c r="F6128"/>
  <c r="G6128" s="1"/>
  <c r="F6127"/>
  <c r="H6127" s="1"/>
  <c r="F6125"/>
  <c r="G6125" s="1"/>
  <c r="F6124"/>
  <c r="H6124" s="1"/>
  <c r="F6123"/>
  <c r="G6123" s="1"/>
  <c r="F6122"/>
  <c r="H6122" s="1"/>
  <c r="F6121"/>
  <c r="H6121" s="1"/>
  <c r="F6120"/>
  <c r="H6120" s="1"/>
  <c r="G6119"/>
  <c r="F6119"/>
  <c r="H6119" s="1"/>
  <c r="F6117"/>
  <c r="H6117" s="1"/>
  <c r="F6116"/>
  <c r="H6116" s="1"/>
  <c r="F6112"/>
  <c r="H6112" s="1"/>
  <c r="G6111"/>
  <c r="F6111"/>
  <c r="H6111" s="1"/>
  <c r="F6109"/>
  <c r="H6109" s="1"/>
  <c r="F6108"/>
  <c r="G6108" s="1"/>
  <c r="F6107"/>
  <c r="H6107" s="1"/>
  <c r="F6104"/>
  <c r="G6104" s="1"/>
  <c r="F6103"/>
  <c r="H6103" s="1"/>
  <c r="F6101"/>
  <c r="H6101" s="1"/>
  <c r="F6100"/>
  <c r="H6100" s="1"/>
  <c r="F6099"/>
  <c r="G6099" s="1"/>
  <c r="F6096"/>
  <c r="H6096" s="1"/>
  <c r="F6095"/>
  <c r="G6095" s="1"/>
  <c r="F6093"/>
  <c r="H6093" s="1"/>
  <c r="G6091"/>
  <c r="F6091"/>
  <c r="H6091" s="1"/>
  <c r="F6088"/>
  <c r="H6088" s="1"/>
  <c r="F6085"/>
  <c r="G6085" s="1"/>
  <c r="F6083"/>
  <c r="H6083" s="1"/>
  <c r="F6082"/>
  <c r="G6082" s="1"/>
  <c r="G6080"/>
  <c r="F6080"/>
  <c r="H6080" s="1"/>
  <c r="F6079"/>
  <c r="G6079" s="1"/>
  <c r="F6076"/>
  <c r="H6076" s="1"/>
  <c r="F6075"/>
  <c r="G6075" s="1"/>
  <c r="F6073"/>
  <c r="H6073" s="1"/>
  <c r="G6072"/>
  <c r="F6072"/>
  <c r="H6072" s="1"/>
  <c r="F6071"/>
  <c r="H6071" s="1"/>
  <c r="F6066"/>
  <c r="H6066" s="1"/>
  <c r="F6064"/>
  <c r="H6064" s="1"/>
  <c r="F6063"/>
  <c r="G6063" s="1"/>
  <c r="F6061"/>
  <c r="H6061" s="1"/>
  <c r="F6058"/>
  <c r="H6058" s="1"/>
  <c r="F6056"/>
  <c r="H6056" s="1"/>
  <c r="F6055"/>
  <c r="G6055" s="1"/>
  <c r="F6052"/>
  <c r="H6052" s="1"/>
  <c r="F6051"/>
  <c r="G6051" s="1"/>
  <c r="F6050"/>
  <c r="H6050" s="1"/>
  <c r="F6049"/>
  <c r="G6049" s="1"/>
  <c r="F6048"/>
  <c r="H6048" s="1"/>
  <c r="F6047"/>
  <c r="G6047" s="1"/>
  <c r="F6046"/>
  <c r="H6046" s="1"/>
  <c r="F6045"/>
  <c r="G6045" s="1"/>
  <c r="F6044"/>
  <c r="H6044" s="1"/>
  <c r="F6043"/>
  <c r="H6043" s="1"/>
  <c r="F6041"/>
  <c r="H6041" s="1"/>
  <c r="G6040"/>
  <c r="F6040"/>
  <c r="H6040" s="1"/>
  <c r="F6039"/>
  <c r="H6039" s="1"/>
  <c r="F6038"/>
  <c r="H6038" s="1"/>
  <c r="F6036"/>
  <c r="H6036" s="1"/>
  <c r="G6035"/>
  <c r="F6035"/>
  <c r="H6035" s="1"/>
  <c r="F6034"/>
  <c r="H6034" s="1"/>
  <c r="F6033"/>
  <c r="H6033" s="1"/>
  <c r="F6032"/>
  <c r="H6032" s="1"/>
  <c r="F6031"/>
  <c r="G6031" s="1"/>
  <c r="F6030"/>
  <c r="H6030" s="1"/>
  <c r="F6028"/>
  <c r="G6028" s="1"/>
  <c r="F6027"/>
  <c r="H6027" s="1"/>
  <c r="F6026"/>
  <c r="G6026" s="1"/>
  <c r="F6025"/>
  <c r="H6025" s="1"/>
  <c r="F6024"/>
  <c r="G6024" s="1"/>
  <c r="F6023"/>
  <c r="H6023" s="1"/>
  <c r="F6022"/>
  <c r="G6022" s="1"/>
  <c r="F6021"/>
  <c r="H6021" s="1"/>
  <c r="F6020"/>
  <c r="G6020" s="1"/>
  <c r="F6019"/>
  <c r="H6019" s="1"/>
  <c r="F6018"/>
  <c r="H6018" s="1"/>
  <c r="F6016"/>
  <c r="H6016" s="1"/>
  <c r="F6014"/>
  <c r="G6014" s="1"/>
  <c r="F6013"/>
  <c r="H6013" s="1"/>
  <c r="F6012"/>
  <c r="G6012" s="1"/>
  <c r="F6010"/>
  <c r="H6010" s="1"/>
  <c r="F6009"/>
  <c r="G6009" s="1"/>
  <c r="F6008"/>
  <c r="H6008" s="1"/>
  <c r="F6007"/>
  <c r="G6007" s="1"/>
  <c r="F6006"/>
  <c r="H6006" s="1"/>
  <c r="C6006"/>
  <c r="G6006" s="1"/>
  <c r="F6005"/>
  <c r="H6005" s="1"/>
  <c r="C6005"/>
  <c r="G6005" s="1"/>
  <c r="F6004"/>
  <c r="H6004" s="1"/>
  <c r="C6004"/>
  <c r="G6004" s="1"/>
  <c r="F6003"/>
  <c r="H6003" s="1"/>
  <c r="C6003"/>
  <c r="C6166" s="1"/>
  <c r="F6002"/>
  <c r="H6002" s="1"/>
  <c r="F6001"/>
  <c r="G6001" s="1"/>
  <c r="H181" i="36"/>
  <c r="G181"/>
  <c r="I180"/>
  <c r="I181" s="1"/>
  <c r="H126"/>
  <c r="G126"/>
  <c r="I125"/>
  <c r="I124"/>
  <c r="I126" s="1"/>
  <c r="I69"/>
  <c r="H69"/>
  <c r="G69"/>
  <c r="H20"/>
  <c r="G20"/>
  <c r="I19"/>
  <c r="I18"/>
  <c r="I17"/>
  <c r="I20" s="1"/>
  <c r="E5963" i="1"/>
  <c r="D5963"/>
  <c r="F5961"/>
  <c r="G5961" s="1"/>
  <c r="F5958"/>
  <c r="H5958" s="1"/>
  <c r="F5956"/>
  <c r="H5956" s="1"/>
  <c r="F5955"/>
  <c r="H5955" s="1"/>
  <c r="F5952"/>
  <c r="G5952" s="1"/>
  <c r="F5950"/>
  <c r="H5950" s="1"/>
  <c r="F5949"/>
  <c r="G5949" s="1"/>
  <c r="F5945"/>
  <c r="H5945" s="1"/>
  <c r="F5944"/>
  <c r="G5944" s="1"/>
  <c r="F5942"/>
  <c r="H5942" s="1"/>
  <c r="F5941"/>
  <c r="G5941" s="1"/>
  <c r="G5939"/>
  <c r="F5939"/>
  <c r="H5939" s="1"/>
  <c r="F5938"/>
  <c r="G5938" s="1"/>
  <c r="F5937"/>
  <c r="H5937" s="1"/>
  <c r="F5936"/>
  <c r="G5936" s="1"/>
  <c r="F5933"/>
  <c r="H5933" s="1"/>
  <c r="F5931"/>
  <c r="G5931" s="1"/>
  <c r="F5930"/>
  <c r="H5930" s="1"/>
  <c r="F5927"/>
  <c r="G5927" s="1"/>
  <c r="G5926"/>
  <c r="F5926"/>
  <c r="H5926" s="1"/>
  <c r="F5925"/>
  <c r="G5925" s="1"/>
  <c r="F5924"/>
  <c r="H5924" s="1"/>
  <c r="F5922"/>
  <c r="G5922" s="1"/>
  <c r="G5921"/>
  <c r="F5921"/>
  <c r="H5921" s="1"/>
  <c r="F5920"/>
  <c r="G5920" s="1"/>
  <c r="F5919"/>
  <c r="H5919" s="1"/>
  <c r="F5918"/>
  <c r="G5918" s="1"/>
  <c r="F5917"/>
  <c r="H5917" s="1"/>
  <c r="F5916"/>
  <c r="G5916" s="1"/>
  <c r="F5914"/>
  <c r="H5914" s="1"/>
  <c r="F5913"/>
  <c r="G5913" s="1"/>
  <c r="F5909"/>
  <c r="H5909" s="1"/>
  <c r="G5908"/>
  <c r="F5908"/>
  <c r="H5908" s="1"/>
  <c r="F5906"/>
  <c r="H5906" s="1"/>
  <c r="F5905"/>
  <c r="H5905" s="1"/>
  <c r="F5904"/>
  <c r="H5904" s="1"/>
  <c r="F5901"/>
  <c r="G5901" s="1"/>
  <c r="F5900"/>
  <c r="H5900" s="1"/>
  <c r="F5898"/>
  <c r="G5898" s="1"/>
  <c r="F5897"/>
  <c r="H5897" s="1"/>
  <c r="F5896"/>
  <c r="G5896" s="1"/>
  <c r="F5893"/>
  <c r="H5893" s="1"/>
  <c r="F5892"/>
  <c r="G5892" s="1"/>
  <c r="F5890"/>
  <c r="H5890" s="1"/>
  <c r="F5888"/>
  <c r="G5888" s="1"/>
  <c r="F5885"/>
  <c r="H5885" s="1"/>
  <c r="F5882"/>
  <c r="G5882" s="1"/>
  <c r="F5880"/>
  <c r="H5880" s="1"/>
  <c r="F5879"/>
  <c r="G5879" s="1"/>
  <c r="F5877"/>
  <c r="H5877" s="1"/>
  <c r="G5876"/>
  <c r="F5876"/>
  <c r="H5876" s="1"/>
  <c r="F5873"/>
  <c r="H5873" s="1"/>
  <c r="F5872"/>
  <c r="G5872" s="1"/>
  <c r="G5870"/>
  <c r="F5870"/>
  <c r="H5870" s="1"/>
  <c r="F5869"/>
  <c r="G5869" s="1"/>
  <c r="F5868"/>
  <c r="H5868" s="1"/>
  <c r="F5863"/>
  <c r="G5863" s="1"/>
  <c r="F5861"/>
  <c r="H5861" s="1"/>
  <c r="F5860"/>
  <c r="G5860" s="1"/>
  <c r="F5858"/>
  <c r="H5858" s="1"/>
  <c r="F5855"/>
  <c r="G5855" s="1"/>
  <c r="F5853"/>
  <c r="H5853" s="1"/>
  <c r="F5852"/>
  <c r="G5852" s="1"/>
  <c r="F5849"/>
  <c r="H5849" s="1"/>
  <c r="F5848"/>
  <c r="H5848" s="1"/>
  <c r="F5847"/>
  <c r="H5847" s="1"/>
  <c r="F5846"/>
  <c r="G5846" s="1"/>
  <c r="F5845"/>
  <c r="H5845" s="1"/>
  <c r="F5844"/>
  <c r="G5844" s="1"/>
  <c r="F5843"/>
  <c r="H5843" s="1"/>
  <c r="F5842"/>
  <c r="G5842" s="1"/>
  <c r="F5841"/>
  <c r="H5841" s="1"/>
  <c r="F5840"/>
  <c r="G5840" s="1"/>
  <c r="F5838"/>
  <c r="H5838" s="1"/>
  <c r="F5837"/>
  <c r="G5837" s="1"/>
  <c r="F5836"/>
  <c r="H5836" s="1"/>
  <c r="F5835"/>
  <c r="G5835" s="1"/>
  <c r="F5833"/>
  <c r="H5833" s="1"/>
  <c r="F5832"/>
  <c r="G5832" s="1"/>
  <c r="F5831"/>
  <c r="H5831" s="1"/>
  <c r="F5830"/>
  <c r="G5830" s="1"/>
  <c r="F5829"/>
  <c r="H5829" s="1"/>
  <c r="F5828"/>
  <c r="G5828" s="1"/>
  <c r="F5827"/>
  <c r="H5827" s="1"/>
  <c r="F5825"/>
  <c r="G5825" s="1"/>
  <c r="F5824"/>
  <c r="H5824" s="1"/>
  <c r="F5823"/>
  <c r="G5823" s="1"/>
  <c r="F5822"/>
  <c r="H5822" s="1"/>
  <c r="F5821"/>
  <c r="G5821" s="1"/>
  <c r="F5820"/>
  <c r="H5820" s="1"/>
  <c r="F5819"/>
  <c r="G5819" s="1"/>
  <c r="F5818"/>
  <c r="H5818" s="1"/>
  <c r="F5817"/>
  <c r="G5817" s="1"/>
  <c r="F5816"/>
  <c r="H5816" s="1"/>
  <c r="F5815"/>
  <c r="G5815" s="1"/>
  <c r="F5813"/>
  <c r="H5813" s="1"/>
  <c r="F5811"/>
  <c r="G5811" s="1"/>
  <c r="F5810"/>
  <c r="H5810" s="1"/>
  <c r="F5809"/>
  <c r="G5809" s="1"/>
  <c r="F5807"/>
  <c r="H5807" s="1"/>
  <c r="F5806"/>
  <c r="G5806" s="1"/>
  <c r="F5805"/>
  <c r="H5805" s="1"/>
  <c r="F5804"/>
  <c r="G5804" s="1"/>
  <c r="F5803"/>
  <c r="H5803" s="1"/>
  <c r="C5803"/>
  <c r="G5803" s="1"/>
  <c r="F5802"/>
  <c r="H5802" s="1"/>
  <c r="C5802"/>
  <c r="F5801"/>
  <c r="H5801" s="1"/>
  <c r="C5801"/>
  <c r="G5801" s="1"/>
  <c r="F5800"/>
  <c r="H5800" s="1"/>
  <c r="C5800"/>
  <c r="C5963" s="1"/>
  <c r="F5799"/>
  <c r="H5799" s="1"/>
  <c r="F5798"/>
  <c r="G5798" s="1"/>
  <c r="E5757"/>
  <c r="D5757"/>
  <c r="F5755"/>
  <c r="H5755" s="1"/>
  <c r="F5752"/>
  <c r="H5752" s="1"/>
  <c r="G5750"/>
  <c r="F5750"/>
  <c r="H5750" s="1"/>
  <c r="F5749"/>
  <c r="H5749" s="1"/>
  <c r="F5746"/>
  <c r="G5746" s="1"/>
  <c r="F5744"/>
  <c r="H5744" s="1"/>
  <c r="F5743"/>
  <c r="G5743" s="1"/>
  <c r="F5739"/>
  <c r="H5739" s="1"/>
  <c r="F5738"/>
  <c r="G5738" s="1"/>
  <c r="F5736"/>
  <c r="H5736" s="1"/>
  <c r="F5735"/>
  <c r="G5735" s="1"/>
  <c r="F5733"/>
  <c r="H5733" s="1"/>
  <c r="F5732"/>
  <c r="H5732" s="1"/>
  <c r="F5731"/>
  <c r="H5731" s="1"/>
  <c r="F5730"/>
  <c r="G5730" s="1"/>
  <c r="F5727"/>
  <c r="H5727" s="1"/>
  <c r="F5725"/>
  <c r="G5725" s="1"/>
  <c r="F5724"/>
  <c r="H5724" s="1"/>
  <c r="G5721"/>
  <c r="F5721"/>
  <c r="H5721" s="1"/>
  <c r="F5720"/>
  <c r="H5720" s="1"/>
  <c r="F5719"/>
  <c r="H5719" s="1"/>
  <c r="F5718"/>
  <c r="H5718" s="1"/>
  <c r="F5716"/>
  <c r="G5716" s="1"/>
  <c r="F5715"/>
  <c r="H5715" s="1"/>
  <c r="F5714"/>
  <c r="G5714" s="1"/>
  <c r="F5713"/>
  <c r="H5713" s="1"/>
  <c r="F5712"/>
  <c r="G5712" s="1"/>
  <c r="F5711"/>
  <c r="H5711" s="1"/>
  <c r="F5710"/>
  <c r="G5710" s="1"/>
  <c r="F5708"/>
  <c r="H5708" s="1"/>
  <c r="F5707"/>
  <c r="G5707" s="1"/>
  <c r="F5703"/>
  <c r="H5703" s="1"/>
  <c r="F5702"/>
  <c r="G5702" s="1"/>
  <c r="F5700"/>
  <c r="H5700" s="1"/>
  <c r="G5699"/>
  <c r="F5699"/>
  <c r="H5699" s="1"/>
  <c r="F5698"/>
  <c r="H5698" s="1"/>
  <c r="F5695"/>
  <c r="G5695" s="1"/>
  <c r="F5694"/>
  <c r="H5694" s="1"/>
  <c r="F5692"/>
  <c r="G5692" s="1"/>
  <c r="F5691"/>
  <c r="H5691" s="1"/>
  <c r="F5690"/>
  <c r="G5690" s="1"/>
  <c r="F5687"/>
  <c r="H5687" s="1"/>
  <c r="F5686"/>
  <c r="G5686" s="1"/>
  <c r="F5684"/>
  <c r="H5684" s="1"/>
  <c r="F5682"/>
  <c r="G5682" s="1"/>
  <c r="F5679"/>
  <c r="H5679" s="1"/>
  <c r="F5676"/>
  <c r="G5676" s="1"/>
  <c r="F5674"/>
  <c r="H5674" s="1"/>
  <c r="F5673"/>
  <c r="G5673" s="1"/>
  <c r="F5671"/>
  <c r="H5671" s="1"/>
  <c r="F5670"/>
  <c r="G5670" s="1"/>
  <c r="F5667"/>
  <c r="H5667" s="1"/>
  <c r="F5666"/>
  <c r="G5666" s="1"/>
  <c r="F5664"/>
  <c r="H5664" s="1"/>
  <c r="F5663"/>
  <c r="G5663" s="1"/>
  <c r="F5662"/>
  <c r="H5662" s="1"/>
  <c r="F5657"/>
  <c r="G5657" s="1"/>
  <c r="F5655"/>
  <c r="H5655" s="1"/>
  <c r="F5654"/>
  <c r="H5654" s="1"/>
  <c r="F5652"/>
  <c r="H5652" s="1"/>
  <c r="G5649"/>
  <c r="F5649"/>
  <c r="H5649" s="1"/>
  <c r="F5647"/>
  <c r="H5647" s="1"/>
  <c r="F5646"/>
  <c r="G5646" s="1"/>
  <c r="F5643"/>
  <c r="H5643" s="1"/>
  <c r="F5642"/>
  <c r="H5642" s="1"/>
  <c r="F5641"/>
  <c r="H5641" s="1"/>
  <c r="G5640"/>
  <c r="F5640"/>
  <c r="H5640" s="1"/>
  <c r="F5639"/>
  <c r="H5639" s="1"/>
  <c r="F5638"/>
  <c r="G5638" s="1"/>
  <c r="F5637"/>
  <c r="H5637" s="1"/>
  <c r="F5636"/>
  <c r="H5636" s="1"/>
  <c r="F5635"/>
  <c r="H5635" s="1"/>
  <c r="F5634"/>
  <c r="G5634" s="1"/>
  <c r="F5632"/>
  <c r="H5632" s="1"/>
  <c r="G5631"/>
  <c r="F5631"/>
  <c r="H5631" s="1"/>
  <c r="F5630"/>
  <c r="H5630" s="1"/>
  <c r="F5629"/>
  <c r="H5629" s="1"/>
  <c r="F5627"/>
  <c r="H5627" s="1"/>
  <c r="F5626"/>
  <c r="G5626" s="1"/>
  <c r="F5625"/>
  <c r="H5625" s="1"/>
  <c r="F5624"/>
  <c r="G5624" s="1"/>
  <c r="F5623"/>
  <c r="H5623" s="1"/>
  <c r="F5622"/>
  <c r="G5622" s="1"/>
  <c r="F5621"/>
  <c r="H5621" s="1"/>
  <c r="F5619"/>
  <c r="G5619" s="1"/>
  <c r="G5618"/>
  <c r="F5618"/>
  <c r="H5618" s="1"/>
  <c r="F5617"/>
  <c r="G5617" s="1"/>
  <c r="F5616"/>
  <c r="H5616" s="1"/>
  <c r="F5615"/>
  <c r="G5615" s="1"/>
  <c r="F5614"/>
  <c r="H5614" s="1"/>
  <c r="F5613"/>
  <c r="G5613" s="1"/>
  <c r="F5612"/>
  <c r="H5612" s="1"/>
  <c r="G5611"/>
  <c r="F5611"/>
  <c r="H5611" s="1"/>
  <c r="F5610"/>
  <c r="H5610" s="1"/>
  <c r="F5609"/>
  <c r="H5609" s="1"/>
  <c r="F5607"/>
  <c r="H5607" s="1"/>
  <c r="F5605"/>
  <c r="G5605" s="1"/>
  <c r="F5604"/>
  <c r="H5604" s="1"/>
  <c r="F5603"/>
  <c r="G5603" s="1"/>
  <c r="G5601"/>
  <c r="F5601"/>
  <c r="H5601" s="1"/>
  <c r="F5600"/>
  <c r="G5600" s="1"/>
  <c r="F5599"/>
  <c r="H5599" s="1"/>
  <c r="F5598"/>
  <c r="G5598" s="1"/>
  <c r="F5597"/>
  <c r="H5597" s="1"/>
  <c r="C5597"/>
  <c r="F5596"/>
  <c r="H5596" s="1"/>
  <c r="C5596"/>
  <c r="F5595"/>
  <c r="H5595" s="1"/>
  <c r="C5595"/>
  <c r="F5594"/>
  <c r="H5594" s="1"/>
  <c r="C5594"/>
  <c r="C5757" s="1"/>
  <c r="F5593"/>
  <c r="H5593" s="1"/>
  <c r="F5592"/>
  <c r="E5553"/>
  <c r="D5553"/>
  <c r="C5553"/>
  <c r="G5551"/>
  <c r="F5551"/>
  <c r="H5551" s="1"/>
  <c r="F5548"/>
  <c r="G5548" s="1"/>
  <c r="F5546"/>
  <c r="H5546" s="1"/>
  <c r="F5545"/>
  <c r="G5545" s="1"/>
  <c r="G5542"/>
  <c r="F5542"/>
  <c r="H5542" s="1"/>
  <c r="F5540"/>
  <c r="G5540" s="1"/>
  <c r="F5539"/>
  <c r="H5539" s="1"/>
  <c r="F5535"/>
  <c r="G5535" s="1"/>
  <c r="G5534"/>
  <c r="F5534"/>
  <c r="H5534" s="1"/>
  <c r="F5532"/>
  <c r="G5532" s="1"/>
  <c r="F5531"/>
  <c r="H5531" s="1"/>
  <c r="F5529"/>
  <c r="G5529" s="1"/>
  <c r="G5528"/>
  <c r="F5528"/>
  <c r="H5528" s="1"/>
  <c r="F5527"/>
  <c r="G5527" s="1"/>
  <c r="F5526"/>
  <c r="H5526" s="1"/>
  <c r="F5523"/>
  <c r="G5523" s="1"/>
  <c r="G5521"/>
  <c r="F5521"/>
  <c r="H5521" s="1"/>
  <c r="F5520"/>
  <c r="G5520" s="1"/>
  <c r="F5517"/>
  <c r="H5517" s="1"/>
  <c r="F5516"/>
  <c r="G5516" s="1"/>
  <c r="G5515"/>
  <c r="F5515"/>
  <c r="H5515" s="1"/>
  <c r="F5514"/>
  <c r="G5514" s="1"/>
  <c r="F5512"/>
  <c r="H5512" s="1"/>
  <c r="F5511"/>
  <c r="G5511" s="1"/>
  <c r="G5510"/>
  <c r="F5510"/>
  <c r="H5510" s="1"/>
  <c r="F5509"/>
  <c r="G5509" s="1"/>
  <c r="F5508"/>
  <c r="H5508" s="1"/>
  <c r="F5507"/>
  <c r="G5507" s="1"/>
  <c r="G5506"/>
  <c r="F5506"/>
  <c r="H5506" s="1"/>
  <c r="F5504"/>
  <c r="G5504" s="1"/>
  <c r="F5503"/>
  <c r="H5503" s="1"/>
  <c r="F5499"/>
  <c r="G5499" s="1"/>
  <c r="G5498"/>
  <c r="F5498"/>
  <c r="H5498" s="1"/>
  <c r="F5496"/>
  <c r="G5496" s="1"/>
  <c r="F5495"/>
  <c r="H5495" s="1"/>
  <c r="F5494"/>
  <c r="G5494" s="1"/>
  <c r="G5491"/>
  <c r="F5491"/>
  <c r="H5491" s="1"/>
  <c r="F5490"/>
  <c r="G5490" s="1"/>
  <c r="F5488"/>
  <c r="H5488" s="1"/>
  <c r="F5487"/>
  <c r="G5487" s="1"/>
  <c r="G5486"/>
  <c r="F5486"/>
  <c r="H5486" s="1"/>
  <c r="F5483"/>
  <c r="G5483" s="1"/>
  <c r="F5482"/>
  <c r="H5482" s="1"/>
  <c r="F5480"/>
  <c r="G5480" s="1"/>
  <c r="G5478"/>
  <c r="F5478"/>
  <c r="H5478" s="1"/>
  <c r="F5475"/>
  <c r="G5475" s="1"/>
  <c r="F5472"/>
  <c r="H5472" s="1"/>
  <c r="F5470"/>
  <c r="G5470" s="1"/>
  <c r="F5469"/>
  <c r="H5469" s="1"/>
  <c r="F5467"/>
  <c r="G5467" s="1"/>
  <c r="F5466"/>
  <c r="H5466" s="1"/>
  <c r="F5463"/>
  <c r="G5463" s="1"/>
  <c r="G5462"/>
  <c r="F5462"/>
  <c r="H5462" s="1"/>
  <c r="F5460"/>
  <c r="G5460" s="1"/>
  <c r="F5459"/>
  <c r="H5459" s="1"/>
  <c r="F5458"/>
  <c r="G5458" s="1"/>
  <c r="F5453"/>
  <c r="H5453" s="1"/>
  <c r="F5451"/>
  <c r="G5451" s="1"/>
  <c r="F5450"/>
  <c r="H5450" s="1"/>
  <c r="F5448"/>
  <c r="G5448" s="1"/>
  <c r="F5445"/>
  <c r="H5445" s="1"/>
  <c r="F5443"/>
  <c r="G5443" s="1"/>
  <c r="F5442"/>
  <c r="H5442" s="1"/>
  <c r="F5439"/>
  <c r="G5439" s="1"/>
  <c r="F5438"/>
  <c r="H5438" s="1"/>
  <c r="F5437"/>
  <c r="G5437" s="1"/>
  <c r="F5436"/>
  <c r="H5436" s="1"/>
  <c r="F5435"/>
  <c r="G5435" s="1"/>
  <c r="F5434"/>
  <c r="H5434" s="1"/>
  <c r="F5433"/>
  <c r="G5433" s="1"/>
  <c r="F5432"/>
  <c r="H5432" s="1"/>
  <c r="F5431"/>
  <c r="G5431" s="1"/>
  <c r="F5430"/>
  <c r="H5430" s="1"/>
  <c r="F5428"/>
  <c r="G5428" s="1"/>
  <c r="F5427"/>
  <c r="H5427" s="1"/>
  <c r="F5426"/>
  <c r="G5426" s="1"/>
  <c r="F5425"/>
  <c r="H5425" s="1"/>
  <c r="F5423"/>
  <c r="G5423" s="1"/>
  <c r="F5422"/>
  <c r="H5422" s="1"/>
  <c r="F5421"/>
  <c r="G5421" s="1"/>
  <c r="F5420"/>
  <c r="H5420" s="1"/>
  <c r="F5419"/>
  <c r="G5419" s="1"/>
  <c r="F5418"/>
  <c r="H5418" s="1"/>
  <c r="F5417"/>
  <c r="G5417" s="1"/>
  <c r="F5415"/>
  <c r="H5415" s="1"/>
  <c r="F5414"/>
  <c r="G5414" s="1"/>
  <c r="G5413"/>
  <c r="F5413"/>
  <c r="H5413" s="1"/>
  <c r="F5412"/>
  <c r="G5412" s="1"/>
  <c r="F5411"/>
  <c r="H5411" s="1"/>
  <c r="F5410"/>
  <c r="G5410" s="1"/>
  <c r="F5409"/>
  <c r="H5409" s="1"/>
  <c r="F5408"/>
  <c r="G5408" s="1"/>
  <c r="F5407"/>
  <c r="H5407" s="1"/>
  <c r="F5406"/>
  <c r="G5406" s="1"/>
  <c r="F5405"/>
  <c r="H5405" s="1"/>
  <c r="F5403"/>
  <c r="G5403" s="1"/>
  <c r="F5401"/>
  <c r="H5401" s="1"/>
  <c r="F5400"/>
  <c r="G5400" s="1"/>
  <c r="F5399"/>
  <c r="H5399" s="1"/>
  <c r="F5397"/>
  <c r="G5397" s="1"/>
  <c r="F5396"/>
  <c r="H5396" s="1"/>
  <c r="F5395"/>
  <c r="G5395" s="1"/>
  <c r="F5394"/>
  <c r="H5394" s="1"/>
  <c r="F5393"/>
  <c r="H5393" s="1"/>
  <c r="C5393"/>
  <c r="G5393" s="1"/>
  <c r="F5392"/>
  <c r="H5392" s="1"/>
  <c r="C5392"/>
  <c r="G5392" s="1"/>
  <c r="F5391"/>
  <c r="H5391" s="1"/>
  <c r="C5391"/>
  <c r="G5391" s="1"/>
  <c r="F5390"/>
  <c r="H5390" s="1"/>
  <c r="C5390"/>
  <c r="G5390" s="1"/>
  <c r="F5389"/>
  <c r="G5389" s="1"/>
  <c r="G5388"/>
  <c r="F5388"/>
  <c r="E5344"/>
  <c r="D5344"/>
  <c r="F5342"/>
  <c r="G5342" s="1"/>
  <c r="F5339"/>
  <c r="H5339" s="1"/>
  <c r="F5337"/>
  <c r="G5337" s="1"/>
  <c r="F5336"/>
  <c r="H5336" s="1"/>
  <c r="F5333"/>
  <c r="G5333" s="1"/>
  <c r="F5331"/>
  <c r="H5331" s="1"/>
  <c r="F5330"/>
  <c r="G5330" s="1"/>
  <c r="F5326"/>
  <c r="H5326" s="1"/>
  <c r="F5325"/>
  <c r="G5325" s="1"/>
  <c r="F5323"/>
  <c r="H5323" s="1"/>
  <c r="F5322"/>
  <c r="G5322" s="1"/>
  <c r="F5320"/>
  <c r="H5320" s="1"/>
  <c r="F5319"/>
  <c r="H5319" s="1"/>
  <c r="F5318"/>
  <c r="H5318" s="1"/>
  <c r="F5317"/>
  <c r="G5317" s="1"/>
  <c r="F5314"/>
  <c r="H5314" s="1"/>
  <c r="F5312"/>
  <c r="G5312" s="1"/>
  <c r="F5311"/>
  <c r="H5311" s="1"/>
  <c r="F5308"/>
  <c r="G5308" s="1"/>
  <c r="F5307"/>
  <c r="H5307" s="1"/>
  <c r="F5306"/>
  <c r="G5306" s="1"/>
  <c r="F5305"/>
  <c r="H5305" s="1"/>
  <c r="F5303"/>
  <c r="G5303" s="1"/>
  <c r="G5302"/>
  <c r="F5302"/>
  <c r="H5302" s="1"/>
  <c r="F5301"/>
  <c r="G5301" s="1"/>
  <c r="F5300"/>
  <c r="H5300" s="1"/>
  <c r="F5299"/>
  <c r="G5299" s="1"/>
  <c r="G5298"/>
  <c r="F5298"/>
  <c r="H5298" s="1"/>
  <c r="F5297"/>
  <c r="G5297" s="1"/>
  <c r="F5295"/>
  <c r="H5295" s="1"/>
  <c r="F5294"/>
  <c r="G5294" s="1"/>
  <c r="F5290"/>
  <c r="H5290" s="1"/>
  <c r="G5289"/>
  <c r="F5289"/>
  <c r="H5289" s="1"/>
  <c r="F5287"/>
  <c r="H5287" s="1"/>
  <c r="F5286"/>
  <c r="H5286" s="1"/>
  <c r="F5285"/>
  <c r="H5285" s="1"/>
  <c r="F5282"/>
  <c r="G5282" s="1"/>
  <c r="F5281"/>
  <c r="H5281" s="1"/>
  <c r="F5279"/>
  <c r="G5279" s="1"/>
  <c r="F5278"/>
  <c r="H5278" s="1"/>
  <c r="F5277"/>
  <c r="G5277" s="1"/>
  <c r="F5274"/>
  <c r="H5274" s="1"/>
  <c r="F5273"/>
  <c r="G5273" s="1"/>
  <c r="F5271"/>
  <c r="H5271" s="1"/>
  <c r="F5269"/>
  <c r="G5269" s="1"/>
  <c r="F5266"/>
  <c r="H5266" s="1"/>
  <c r="F5263"/>
  <c r="G5263" s="1"/>
  <c r="F5261"/>
  <c r="H5261" s="1"/>
  <c r="F5260"/>
  <c r="H5260" s="1"/>
  <c r="F5258"/>
  <c r="H5258" s="1"/>
  <c r="F5257"/>
  <c r="G5257" s="1"/>
  <c r="F5254"/>
  <c r="H5254" s="1"/>
  <c r="F5253"/>
  <c r="G5253" s="1"/>
  <c r="F5251"/>
  <c r="H5251" s="1"/>
  <c r="F5250"/>
  <c r="G5250" s="1"/>
  <c r="G5249"/>
  <c r="F5249"/>
  <c r="H5249" s="1"/>
  <c r="F5244"/>
  <c r="G5244" s="1"/>
  <c r="F5242"/>
  <c r="H5242" s="1"/>
  <c r="F5241"/>
  <c r="G5241" s="1"/>
  <c r="F5239"/>
  <c r="H5239" s="1"/>
  <c r="F5236"/>
  <c r="G5236" s="1"/>
  <c r="F5234"/>
  <c r="H5234" s="1"/>
  <c r="F5233"/>
  <c r="G5233" s="1"/>
  <c r="F5230"/>
  <c r="H5230" s="1"/>
  <c r="F5229"/>
  <c r="G5229" s="1"/>
  <c r="F5228"/>
  <c r="H5228" s="1"/>
  <c r="F5227"/>
  <c r="G5227" s="1"/>
  <c r="F5226"/>
  <c r="H5226" s="1"/>
  <c r="F5225"/>
  <c r="G5225" s="1"/>
  <c r="F5224"/>
  <c r="H5224" s="1"/>
  <c r="F5223"/>
  <c r="G5223" s="1"/>
  <c r="F5222"/>
  <c r="H5222" s="1"/>
  <c r="F5221"/>
  <c r="G5221" s="1"/>
  <c r="F5219"/>
  <c r="H5219" s="1"/>
  <c r="F5218"/>
  <c r="G5218" s="1"/>
  <c r="F5217"/>
  <c r="H5217" s="1"/>
  <c r="F5216"/>
  <c r="G5216" s="1"/>
  <c r="F5214"/>
  <c r="H5214" s="1"/>
  <c r="G5213"/>
  <c r="F5213"/>
  <c r="H5213" s="1"/>
  <c r="F5212"/>
  <c r="H5212" s="1"/>
  <c r="F5211"/>
  <c r="H5211" s="1"/>
  <c r="F5210"/>
  <c r="H5210" s="1"/>
  <c r="F5209"/>
  <c r="H5209" s="1"/>
  <c r="F5208"/>
  <c r="H5208" s="1"/>
  <c r="F5206"/>
  <c r="G5206" s="1"/>
  <c r="F5205"/>
  <c r="H5205" s="1"/>
  <c r="F5204"/>
  <c r="H5204" s="1"/>
  <c r="F5203"/>
  <c r="H5203" s="1"/>
  <c r="F5202"/>
  <c r="G5202" s="1"/>
  <c r="F5201"/>
  <c r="H5201" s="1"/>
  <c r="F5200"/>
  <c r="G5200" s="1"/>
  <c r="F5199"/>
  <c r="H5199" s="1"/>
  <c r="F5198"/>
  <c r="G5198" s="1"/>
  <c r="F5197"/>
  <c r="H5197" s="1"/>
  <c r="F5196"/>
  <c r="H5196" s="1"/>
  <c r="F5194"/>
  <c r="H5194" s="1"/>
  <c r="F5192"/>
  <c r="H5192" s="1"/>
  <c r="F5191"/>
  <c r="H5191" s="1"/>
  <c r="F5190"/>
  <c r="G5190" s="1"/>
  <c r="F5188"/>
  <c r="H5188" s="1"/>
  <c r="F5187"/>
  <c r="G5187" s="1"/>
  <c r="F5186"/>
  <c r="H5186" s="1"/>
  <c r="F5185"/>
  <c r="G5185" s="1"/>
  <c r="F5184"/>
  <c r="H5184" s="1"/>
  <c r="C5184"/>
  <c r="F5183"/>
  <c r="H5183" s="1"/>
  <c r="C5183"/>
  <c r="F5182"/>
  <c r="H5182" s="1"/>
  <c r="C5182"/>
  <c r="F5181"/>
  <c r="H5181" s="1"/>
  <c r="C5181"/>
  <c r="C5344" s="1"/>
  <c r="F5180"/>
  <c r="H5180" s="1"/>
  <c r="F5179"/>
  <c r="E5140"/>
  <c r="D5140"/>
  <c r="F5138"/>
  <c r="G5138" s="1"/>
  <c r="F5135"/>
  <c r="H5135" s="1"/>
  <c r="F5133"/>
  <c r="G5133" s="1"/>
  <c r="F5132"/>
  <c r="H5132" s="1"/>
  <c r="F5129"/>
  <c r="G5129" s="1"/>
  <c r="F5127"/>
  <c r="H5127" s="1"/>
  <c r="F5126"/>
  <c r="H5126" s="1"/>
  <c r="F5122"/>
  <c r="H5122" s="1"/>
  <c r="G5121"/>
  <c r="F5121"/>
  <c r="H5121" s="1"/>
  <c r="F5119"/>
  <c r="H5119" s="1"/>
  <c r="F5118"/>
  <c r="H5118" s="1"/>
  <c r="F5116"/>
  <c r="H5116" s="1"/>
  <c r="F5115"/>
  <c r="G5115" s="1"/>
  <c r="F5114"/>
  <c r="H5114" s="1"/>
  <c r="F5113"/>
  <c r="G5113" s="1"/>
  <c r="F5110"/>
  <c r="H5110" s="1"/>
  <c r="F5108"/>
  <c r="G5108" s="1"/>
  <c r="F5107"/>
  <c r="H5107" s="1"/>
  <c r="F5104"/>
  <c r="G5104" s="1"/>
  <c r="F5103"/>
  <c r="H5103" s="1"/>
  <c r="F5102"/>
  <c r="G5102" s="1"/>
  <c r="F5101"/>
  <c r="H5101" s="1"/>
  <c r="F5099"/>
  <c r="G5099" s="1"/>
  <c r="F5098"/>
  <c r="H5098" s="1"/>
  <c r="F5097"/>
  <c r="G5097" s="1"/>
  <c r="F5096"/>
  <c r="H5096" s="1"/>
  <c r="F5095"/>
  <c r="G5095" s="1"/>
  <c r="F5094"/>
  <c r="H5094" s="1"/>
  <c r="F5093"/>
  <c r="G5093" s="1"/>
  <c r="F5091"/>
  <c r="H5091" s="1"/>
  <c r="F5090"/>
  <c r="G5090" s="1"/>
  <c r="F5086"/>
  <c r="H5086" s="1"/>
  <c r="F5085"/>
  <c r="G5085" s="1"/>
  <c r="F5083"/>
  <c r="H5083" s="1"/>
  <c r="F5082"/>
  <c r="G5082" s="1"/>
  <c r="F5081"/>
  <c r="H5081" s="1"/>
  <c r="F5078"/>
  <c r="G5078" s="1"/>
  <c r="F5077"/>
  <c r="H5077" s="1"/>
  <c r="F5075"/>
  <c r="G5075" s="1"/>
  <c r="F5074"/>
  <c r="H5074" s="1"/>
  <c r="F5073"/>
  <c r="G5073" s="1"/>
  <c r="F5070"/>
  <c r="H5070" s="1"/>
  <c r="F5069"/>
  <c r="H5069" s="1"/>
  <c r="F5067"/>
  <c r="H5067" s="1"/>
  <c r="F5065"/>
  <c r="G5065" s="1"/>
  <c r="F5062"/>
  <c r="H5062" s="1"/>
  <c r="F5059"/>
  <c r="G5059" s="1"/>
  <c r="F5057"/>
  <c r="H5057" s="1"/>
  <c r="F5056"/>
  <c r="G5056" s="1"/>
  <c r="F5054"/>
  <c r="H5054" s="1"/>
  <c r="F5053"/>
  <c r="G5053" s="1"/>
  <c r="F5050"/>
  <c r="H5050" s="1"/>
  <c r="F5049"/>
  <c r="H5049" s="1"/>
  <c r="F5047"/>
  <c r="H5047" s="1"/>
  <c r="G5046"/>
  <c r="F5046"/>
  <c r="H5046" s="1"/>
  <c r="F5045"/>
  <c r="H5045" s="1"/>
  <c r="F5040"/>
  <c r="H5040" s="1"/>
  <c r="F5038"/>
  <c r="H5038" s="1"/>
  <c r="G5037"/>
  <c r="F5037"/>
  <c r="H5037" s="1"/>
  <c r="F5035"/>
  <c r="H5035" s="1"/>
  <c r="F5032"/>
  <c r="H5032" s="1"/>
  <c r="F5030"/>
  <c r="H5030" s="1"/>
  <c r="F5029"/>
  <c r="G5029" s="1"/>
  <c r="F5026"/>
  <c r="H5026" s="1"/>
  <c r="F5025"/>
  <c r="G5025" s="1"/>
  <c r="F5024"/>
  <c r="H5024" s="1"/>
  <c r="F5023"/>
  <c r="G5023" s="1"/>
  <c r="F5022"/>
  <c r="H5022" s="1"/>
  <c r="F5021"/>
  <c r="G5021" s="1"/>
  <c r="F5020"/>
  <c r="H5020" s="1"/>
  <c r="F5019"/>
  <c r="G5019" s="1"/>
  <c r="F5018"/>
  <c r="H5018" s="1"/>
  <c r="G5017"/>
  <c r="F5017"/>
  <c r="H5017" s="1"/>
  <c r="F5015"/>
  <c r="H5015" s="1"/>
  <c r="F5014"/>
  <c r="G5014" s="1"/>
  <c r="F5013"/>
  <c r="H5013" s="1"/>
  <c r="F5012"/>
  <c r="G5012" s="1"/>
  <c r="F5010"/>
  <c r="H5010" s="1"/>
  <c r="F5009"/>
  <c r="G5009" s="1"/>
  <c r="G5008"/>
  <c r="F5008"/>
  <c r="H5008" s="1"/>
  <c r="F5007"/>
  <c r="G5007" s="1"/>
  <c r="F5006"/>
  <c r="H5006" s="1"/>
  <c r="F5005"/>
  <c r="G5005" s="1"/>
  <c r="G5004"/>
  <c r="F5004"/>
  <c r="H5004" s="1"/>
  <c r="F5002"/>
  <c r="G5002" s="1"/>
  <c r="F5001"/>
  <c r="H5001" s="1"/>
  <c r="F5000"/>
  <c r="G5000" s="1"/>
  <c r="G4999"/>
  <c r="F4999"/>
  <c r="H4999" s="1"/>
  <c r="F4998"/>
  <c r="G4998" s="1"/>
  <c r="F4997"/>
  <c r="H4997" s="1"/>
  <c r="F4996"/>
  <c r="G4996" s="1"/>
  <c r="F4995"/>
  <c r="H4995" s="1"/>
  <c r="F4994"/>
  <c r="G4994" s="1"/>
  <c r="F4993"/>
  <c r="H4993" s="1"/>
  <c r="F4992"/>
  <c r="G4992" s="1"/>
  <c r="F4990"/>
  <c r="H4990" s="1"/>
  <c r="F4988"/>
  <c r="G4988" s="1"/>
  <c r="F4987"/>
  <c r="H4987" s="1"/>
  <c r="F4986"/>
  <c r="G4986" s="1"/>
  <c r="F4984"/>
  <c r="H4984" s="1"/>
  <c r="F4983"/>
  <c r="G4983" s="1"/>
  <c r="F4982"/>
  <c r="H4982" s="1"/>
  <c r="F4981"/>
  <c r="G4981" s="1"/>
  <c r="F4980"/>
  <c r="H4980" s="1"/>
  <c r="C4980"/>
  <c r="G4980" s="1"/>
  <c r="F4979"/>
  <c r="H4979" s="1"/>
  <c r="C4979"/>
  <c r="G4979" s="1"/>
  <c r="F4978"/>
  <c r="H4978" s="1"/>
  <c r="C4978"/>
  <c r="G4978" s="1"/>
  <c r="F4977"/>
  <c r="H4977" s="1"/>
  <c r="C4977"/>
  <c r="C5140" s="1"/>
  <c r="F4976"/>
  <c r="H4976" s="1"/>
  <c r="F4975"/>
  <c r="G4975" s="1"/>
  <c r="G6310" l="1"/>
  <c r="G6203"/>
  <c r="G6222"/>
  <c r="G6226"/>
  <c r="G6231"/>
  <c r="G6235"/>
  <c r="G6240"/>
  <c r="G6245"/>
  <c r="G6249"/>
  <c r="G6253"/>
  <c r="G6262"/>
  <c r="G6272"/>
  <c r="G6277"/>
  <c r="G6284"/>
  <c r="G6294"/>
  <c r="G6301"/>
  <c r="G6308"/>
  <c r="G6313"/>
  <c r="G6321"/>
  <c r="G6325"/>
  <c r="G6330"/>
  <c r="G6337"/>
  <c r="G6343"/>
  <c r="G6349"/>
  <c r="G6359"/>
  <c r="G6214"/>
  <c r="G6220"/>
  <c r="G6233"/>
  <c r="H6202"/>
  <c r="G6204"/>
  <c r="H6208"/>
  <c r="H6210"/>
  <c r="H6213"/>
  <c r="H6215"/>
  <c r="H6219"/>
  <c r="H6221"/>
  <c r="H6223"/>
  <c r="H6225"/>
  <c r="H6227"/>
  <c r="H6229"/>
  <c r="H6232"/>
  <c r="H6234"/>
  <c r="H6236"/>
  <c r="H6239"/>
  <c r="H6241"/>
  <c r="H6244"/>
  <c r="H6246"/>
  <c r="H6248"/>
  <c r="H6250"/>
  <c r="H6252"/>
  <c r="H6256"/>
  <c r="H6259"/>
  <c r="H6264"/>
  <c r="H6267"/>
  <c r="H6273"/>
  <c r="H6276"/>
  <c r="H6280"/>
  <c r="H6283"/>
  <c r="H6286"/>
  <c r="H6292"/>
  <c r="H6296"/>
  <c r="H6300"/>
  <c r="H6302"/>
  <c r="H6305"/>
  <c r="H6309"/>
  <c r="H6312"/>
  <c r="H6317"/>
  <c r="H6320"/>
  <c r="H6322"/>
  <c r="H6324"/>
  <c r="H6326"/>
  <c r="H6329"/>
  <c r="H6331"/>
  <c r="H6335"/>
  <c r="H6340"/>
  <c r="H6342"/>
  <c r="H6345"/>
  <c r="H6348"/>
  <c r="H6353"/>
  <c r="H6356"/>
  <c r="H6360"/>
  <c r="H6365"/>
  <c r="F6367"/>
  <c r="H6367" s="1"/>
  <c r="G6018"/>
  <c r="G6027"/>
  <c r="G6033"/>
  <c r="G6038"/>
  <c r="G6043"/>
  <c r="G6066"/>
  <c r="G6101"/>
  <c r="G6116"/>
  <c r="G6121"/>
  <c r="G6133"/>
  <c r="G6058"/>
  <c r="H6001"/>
  <c r="G6002"/>
  <c r="G6003"/>
  <c r="H6007"/>
  <c r="G6008"/>
  <c r="H6009"/>
  <c r="G6010"/>
  <c r="H6012"/>
  <c r="G6013"/>
  <c r="H6014"/>
  <c r="G6016"/>
  <c r="G6019"/>
  <c r="H6020"/>
  <c r="G6021"/>
  <c r="H6022"/>
  <c r="G6023"/>
  <c r="H6024"/>
  <c r="G6025"/>
  <c r="H6026"/>
  <c r="H6028"/>
  <c r="G6030"/>
  <c r="H6031"/>
  <c r="G6032"/>
  <c r="G6034"/>
  <c r="G6036"/>
  <c r="G6039"/>
  <c r="G6041"/>
  <c r="G6044"/>
  <c r="H6045"/>
  <c r="G6046"/>
  <c r="H6047"/>
  <c r="G6048"/>
  <c r="H6049"/>
  <c r="G6050"/>
  <c r="H6051"/>
  <c r="G6052"/>
  <c r="H6055"/>
  <c r="G6056"/>
  <c r="G6061"/>
  <c r="H6063"/>
  <c r="G6064"/>
  <c r="G6071"/>
  <c r="G6073"/>
  <c r="H6075"/>
  <c r="G6076"/>
  <c r="H6079"/>
  <c r="H6082"/>
  <c r="G6083"/>
  <c r="H6085"/>
  <c r="G6088"/>
  <c r="G6093"/>
  <c r="H6095"/>
  <c r="G6096"/>
  <c r="H6099"/>
  <c r="G6100"/>
  <c r="G6103"/>
  <c r="H6104"/>
  <c r="G6107"/>
  <c r="H6108"/>
  <c r="G6109"/>
  <c r="G6112"/>
  <c r="G6117"/>
  <c r="G6120"/>
  <c r="G6122"/>
  <c r="H6123"/>
  <c r="G6124"/>
  <c r="H6125"/>
  <c r="G6127"/>
  <c r="H6128"/>
  <c r="G6129"/>
  <c r="H6130"/>
  <c r="H6134"/>
  <c r="G6136"/>
  <c r="H6139"/>
  <c r="G6140"/>
  <c r="H6141"/>
  <c r="G6142"/>
  <c r="H6144"/>
  <c r="G6145"/>
  <c r="H6147"/>
  <c r="G6148"/>
  <c r="H6152"/>
  <c r="G6153"/>
  <c r="H6155"/>
  <c r="G6158"/>
  <c r="H6159"/>
  <c r="H6164"/>
  <c r="F6166"/>
  <c r="H6166" s="1"/>
  <c r="G5802"/>
  <c r="G5822"/>
  <c r="G5848"/>
  <c r="G5868"/>
  <c r="G5905"/>
  <c r="G5924"/>
  <c r="G5937"/>
  <c r="G5942"/>
  <c r="G5956"/>
  <c r="G5799"/>
  <c r="H5798"/>
  <c r="G5800"/>
  <c r="H5804"/>
  <c r="G5805"/>
  <c r="H5806"/>
  <c r="G5807"/>
  <c r="H5809"/>
  <c r="G5810"/>
  <c r="H5811"/>
  <c r="G5813"/>
  <c r="H5815"/>
  <c r="G5816"/>
  <c r="H5817"/>
  <c r="G5818"/>
  <c r="H5819"/>
  <c r="G5820"/>
  <c r="H5821"/>
  <c r="H5823"/>
  <c r="G5824"/>
  <c r="H5825"/>
  <c r="G5827"/>
  <c r="H5828"/>
  <c r="G5829"/>
  <c r="H5830"/>
  <c r="G5831"/>
  <c r="H5832"/>
  <c r="G5833"/>
  <c r="H5835"/>
  <c r="G5836"/>
  <c r="H5837"/>
  <c r="G5838"/>
  <c r="H5840"/>
  <c r="G5841"/>
  <c r="H5842"/>
  <c r="G5843"/>
  <c r="H5844"/>
  <c r="G5845"/>
  <c r="H5846"/>
  <c r="G5847"/>
  <c r="G5849"/>
  <c r="H5852"/>
  <c r="G5853"/>
  <c r="H5855"/>
  <c r="G5858"/>
  <c r="H5860"/>
  <c r="G5861"/>
  <c r="H5863"/>
  <c r="H5869"/>
  <c r="H5872"/>
  <c r="G5873"/>
  <c r="G5877"/>
  <c r="H5879"/>
  <c r="G5880"/>
  <c r="H5882"/>
  <c r="G5885"/>
  <c r="H5888"/>
  <c r="G5890"/>
  <c r="H5892"/>
  <c r="G5893"/>
  <c r="H5896"/>
  <c r="G5897"/>
  <c r="H5898"/>
  <c r="G5900"/>
  <c r="H5901"/>
  <c r="G5904"/>
  <c r="G5906"/>
  <c r="G5909"/>
  <c r="H5913"/>
  <c r="G5914"/>
  <c r="H5916"/>
  <c r="G5917"/>
  <c r="H5918"/>
  <c r="G5919"/>
  <c r="H5920"/>
  <c r="H5922"/>
  <c r="H5925"/>
  <c r="H5927"/>
  <c r="G5930"/>
  <c r="H5931"/>
  <c r="G5933"/>
  <c r="H5936"/>
  <c r="H5938"/>
  <c r="H5941"/>
  <c r="H5944"/>
  <c r="G5945"/>
  <c r="H5949"/>
  <c r="G5950"/>
  <c r="H5952"/>
  <c r="G5955"/>
  <c r="G5958"/>
  <c r="H5961"/>
  <c r="F5963"/>
  <c r="H5963" s="1"/>
  <c r="F5757"/>
  <c r="H5757" s="1"/>
  <c r="G5592"/>
  <c r="G5595"/>
  <c r="G5596"/>
  <c r="G5597"/>
  <c r="G5599"/>
  <c r="G5604"/>
  <c r="G5609"/>
  <c r="G5621"/>
  <c r="G5629"/>
  <c r="G5636"/>
  <c r="G5642"/>
  <c r="G5654"/>
  <c r="G5719"/>
  <c r="G5732"/>
  <c r="G5755"/>
  <c r="H5592"/>
  <c r="G5593"/>
  <c r="G5594"/>
  <c r="H5598"/>
  <c r="H5600"/>
  <c r="H5603"/>
  <c r="H5605"/>
  <c r="G5607"/>
  <c r="G5610"/>
  <c r="G5612"/>
  <c r="H5613"/>
  <c r="G5614"/>
  <c r="H5615"/>
  <c r="G5616"/>
  <c r="H5617"/>
  <c r="H5619"/>
  <c r="H5622"/>
  <c r="G5623"/>
  <c r="H5624"/>
  <c r="G5625"/>
  <c r="H5626"/>
  <c r="G5627"/>
  <c r="G5630"/>
  <c r="G5632"/>
  <c r="H5634"/>
  <c r="G5635"/>
  <c r="G5637"/>
  <c r="H5638"/>
  <c r="G5639"/>
  <c r="G5641"/>
  <c r="G5643"/>
  <c r="H5646"/>
  <c r="G5647"/>
  <c r="G5652"/>
  <c r="G5655"/>
  <c r="H5657"/>
  <c r="G5662"/>
  <c r="H5663"/>
  <c r="G5664"/>
  <c r="H5666"/>
  <c r="G5667"/>
  <c r="H5670"/>
  <c r="G5671"/>
  <c r="H5673"/>
  <c r="G5674"/>
  <c r="H5676"/>
  <c r="G5679"/>
  <c r="H5682"/>
  <c r="G5684"/>
  <c r="H5686"/>
  <c r="G5687"/>
  <c r="H5690"/>
  <c r="G5691"/>
  <c r="H5692"/>
  <c r="G5694"/>
  <c r="H5695"/>
  <c r="G5698"/>
  <c r="G5700"/>
  <c r="H5702"/>
  <c r="G5703"/>
  <c r="H5707"/>
  <c r="G5708"/>
  <c r="H5710"/>
  <c r="G5711"/>
  <c r="H5712"/>
  <c r="G5713"/>
  <c r="H5714"/>
  <c r="G5715"/>
  <c r="H5716"/>
  <c r="G5718"/>
  <c r="G5720"/>
  <c r="G5724"/>
  <c r="H5725"/>
  <c r="G5727"/>
  <c r="H5730"/>
  <c r="G5731"/>
  <c r="G5733"/>
  <c r="H5735"/>
  <c r="G5736"/>
  <c r="H5738"/>
  <c r="G5739"/>
  <c r="H5743"/>
  <c r="G5744"/>
  <c r="H5746"/>
  <c r="G5749"/>
  <c r="G5752"/>
  <c r="G5420"/>
  <c r="F5553"/>
  <c r="H5553" s="1"/>
  <c r="G5394"/>
  <c r="G5399"/>
  <c r="G5405"/>
  <c r="G5409"/>
  <c r="G5418"/>
  <c r="G5422"/>
  <c r="G5427"/>
  <c r="G5432"/>
  <c r="G5436"/>
  <c r="G5442"/>
  <c r="G5450"/>
  <c r="G5459"/>
  <c r="G5466"/>
  <c r="G5472"/>
  <c r="G5482"/>
  <c r="G5488"/>
  <c r="G5495"/>
  <c r="G5503"/>
  <c r="G5508"/>
  <c r="G5512"/>
  <c r="G5517"/>
  <c r="G5526"/>
  <c r="G5531"/>
  <c r="G5539"/>
  <c r="G5546"/>
  <c r="G5396"/>
  <c r="G5401"/>
  <c r="G5407"/>
  <c r="G5411"/>
  <c r="G5415"/>
  <c r="G5425"/>
  <c r="G5430"/>
  <c r="G5434"/>
  <c r="G5438"/>
  <c r="G5445"/>
  <c r="G5453"/>
  <c r="G5469"/>
  <c r="H5389"/>
  <c r="H5395"/>
  <c r="H5397"/>
  <c r="H5400"/>
  <c r="H5403"/>
  <c r="H5406"/>
  <c r="H5408"/>
  <c r="H5410"/>
  <c r="H5412"/>
  <c r="H5414"/>
  <c r="H5417"/>
  <c r="H5419"/>
  <c r="H5421"/>
  <c r="H5423"/>
  <c r="H5426"/>
  <c r="H5428"/>
  <c r="H5431"/>
  <c r="H5433"/>
  <c r="H5435"/>
  <c r="H5437"/>
  <c r="H5439"/>
  <c r="H5443"/>
  <c r="H5448"/>
  <c r="H5451"/>
  <c r="H5458"/>
  <c r="H5460"/>
  <c r="H5463"/>
  <c r="H5467"/>
  <c r="H5470"/>
  <c r="H5475"/>
  <c r="H5480"/>
  <c r="H5483"/>
  <c r="H5487"/>
  <c r="H5490"/>
  <c r="H5494"/>
  <c r="H5496"/>
  <c r="H5499"/>
  <c r="H5504"/>
  <c r="H5507"/>
  <c r="H5509"/>
  <c r="H5511"/>
  <c r="H5514"/>
  <c r="H5516"/>
  <c r="H5520"/>
  <c r="H5523"/>
  <c r="H5527"/>
  <c r="H5529"/>
  <c r="H5532"/>
  <c r="H5535"/>
  <c r="H5540"/>
  <c r="H5545"/>
  <c r="H5548"/>
  <c r="H5388"/>
  <c r="F5344"/>
  <c r="G5182"/>
  <c r="G5183"/>
  <c r="G5184"/>
  <c r="G5179"/>
  <c r="G5196"/>
  <c r="G5209"/>
  <c r="G5242"/>
  <c r="G5251"/>
  <c r="G5260"/>
  <c r="G5271"/>
  <c r="G5286"/>
  <c r="G5300"/>
  <c r="G5305"/>
  <c r="G5319"/>
  <c r="G5192"/>
  <c r="G5204"/>
  <c r="G5211"/>
  <c r="H5344"/>
  <c r="H5179"/>
  <c r="G5180"/>
  <c r="G5181"/>
  <c r="H5185"/>
  <c r="G5186"/>
  <c r="H5187"/>
  <c r="G5188"/>
  <c r="H5190"/>
  <c r="G5191"/>
  <c r="G5194"/>
  <c r="G5197"/>
  <c r="H5198"/>
  <c r="G5199"/>
  <c r="H5200"/>
  <c r="G5201"/>
  <c r="H5202"/>
  <c r="G5203"/>
  <c r="G5205"/>
  <c r="H5206"/>
  <c r="G5208"/>
  <c r="G5210"/>
  <c r="G5212"/>
  <c r="G5214"/>
  <c r="H5216"/>
  <c r="G5217"/>
  <c r="H5218"/>
  <c r="G5219"/>
  <c r="H5221"/>
  <c r="G5222"/>
  <c r="H5223"/>
  <c r="G5224"/>
  <c r="H5225"/>
  <c r="G5226"/>
  <c r="H5227"/>
  <c r="G5228"/>
  <c r="H5229"/>
  <c r="G5230"/>
  <c r="H5233"/>
  <c r="G5234"/>
  <c r="H5236"/>
  <c r="G5239"/>
  <c r="H5241"/>
  <c r="H5244"/>
  <c r="H5250"/>
  <c r="H5253"/>
  <c r="G5254"/>
  <c r="H5257"/>
  <c r="G5258"/>
  <c r="G5261"/>
  <c r="H5263"/>
  <c r="G5266"/>
  <c r="H5269"/>
  <c r="H5273"/>
  <c r="G5274"/>
  <c r="H5277"/>
  <c r="G5278"/>
  <c r="H5279"/>
  <c r="G5281"/>
  <c r="H5282"/>
  <c r="G5285"/>
  <c r="G5287"/>
  <c r="G5290"/>
  <c r="H5294"/>
  <c r="G5295"/>
  <c r="H5297"/>
  <c r="H5299"/>
  <c r="H5301"/>
  <c r="H5303"/>
  <c r="H5306"/>
  <c r="G5307"/>
  <c r="H5308"/>
  <c r="G5311"/>
  <c r="H5312"/>
  <c r="G5314"/>
  <c r="H5317"/>
  <c r="G5318"/>
  <c r="G5320"/>
  <c r="H5322"/>
  <c r="G5323"/>
  <c r="H5325"/>
  <c r="G5326"/>
  <c r="H5330"/>
  <c r="G5331"/>
  <c r="H5333"/>
  <c r="G5336"/>
  <c r="H5337"/>
  <c r="G5339"/>
  <c r="H5342"/>
  <c r="G5069"/>
  <c r="G5001"/>
  <c r="G5006"/>
  <c r="G5032"/>
  <c r="G5040"/>
  <c r="G5049"/>
  <c r="G5118"/>
  <c r="G5126"/>
  <c r="H4975"/>
  <c r="G4976"/>
  <c r="G4977"/>
  <c r="H4981"/>
  <c r="G4982"/>
  <c r="H4983"/>
  <c r="G4984"/>
  <c r="H4986"/>
  <c r="G4987"/>
  <c r="H4988"/>
  <c r="G4990"/>
  <c r="H4992"/>
  <c r="G4993"/>
  <c r="H4994"/>
  <c r="G4995"/>
  <c r="H4996"/>
  <c r="G4997"/>
  <c r="H4998"/>
  <c r="H5000"/>
  <c r="H5002"/>
  <c r="H5005"/>
  <c r="H5007"/>
  <c r="H5009"/>
  <c r="G5010"/>
  <c r="H5012"/>
  <c r="G5013"/>
  <c r="H5014"/>
  <c r="G5015"/>
  <c r="G5018"/>
  <c r="H5019"/>
  <c r="G5020"/>
  <c r="H5021"/>
  <c r="G5022"/>
  <c r="H5023"/>
  <c r="G5024"/>
  <c r="H5025"/>
  <c r="G5026"/>
  <c r="H5029"/>
  <c r="G5030"/>
  <c r="G5035"/>
  <c r="G5038"/>
  <c r="G5045"/>
  <c r="G5047"/>
  <c r="G5050"/>
  <c r="H5053"/>
  <c r="G5054"/>
  <c r="H5056"/>
  <c r="G5057"/>
  <c r="H5059"/>
  <c r="G5062"/>
  <c r="H5065"/>
  <c r="G5067"/>
  <c r="G5070"/>
  <c r="H5073"/>
  <c r="G5074"/>
  <c r="H5075"/>
  <c r="G5077"/>
  <c r="H5078"/>
  <c r="G5081"/>
  <c r="H5082"/>
  <c r="G5083"/>
  <c r="H5085"/>
  <c r="G5086"/>
  <c r="H5090"/>
  <c r="G5091"/>
  <c r="H5093"/>
  <c r="G5094"/>
  <c r="H5095"/>
  <c r="G5096"/>
  <c r="H5097"/>
  <c r="G5098"/>
  <c r="H5099"/>
  <c r="G5101"/>
  <c r="H5102"/>
  <c r="G5103"/>
  <c r="H5104"/>
  <c r="G5107"/>
  <c r="H5108"/>
  <c r="G5110"/>
  <c r="H5113"/>
  <c r="G5114"/>
  <c r="H5115"/>
  <c r="G5116"/>
  <c r="G5119"/>
  <c r="G5122"/>
  <c r="G5127"/>
  <c r="H5129"/>
  <c r="G5132"/>
  <c r="H5133"/>
  <c r="G5135"/>
  <c r="H5138"/>
  <c r="F5140"/>
  <c r="H5140" s="1"/>
  <c r="I18" i="34"/>
  <c r="G6367" i="1" l="1"/>
  <c r="G6166"/>
  <c r="G5963"/>
  <c r="G5757"/>
  <c r="G5553"/>
  <c r="G5344"/>
  <c r="G5140"/>
  <c r="H19" i="33" l="1"/>
  <c r="I19"/>
  <c r="G19"/>
  <c r="G18" i="34"/>
  <c r="H24" i="32" l="1"/>
  <c r="I24"/>
  <c r="G24"/>
  <c r="I235" i="31" l="1"/>
  <c r="H235"/>
  <c r="G235"/>
  <c r="G292"/>
  <c r="I75" l="1"/>
  <c r="I205" i="30"/>
  <c r="I203"/>
  <c r="I204"/>
  <c r="G202"/>
  <c r="G205"/>
  <c r="G130" i="31" l="1"/>
  <c r="I130"/>
  <c r="H130"/>
  <c r="H189" l="1"/>
  <c r="G189"/>
  <c r="I188"/>
  <c r="I187"/>
  <c r="I186"/>
  <c r="G77"/>
  <c r="I77"/>
  <c r="H75"/>
  <c r="H77" s="1"/>
  <c r="I189" l="1"/>
  <c r="G74" i="28" l="1"/>
  <c r="I72"/>
  <c r="I74" s="1"/>
  <c r="H72"/>
  <c r="H74" s="1"/>
  <c r="G19"/>
  <c r="I18"/>
  <c r="H18"/>
  <c r="I17"/>
  <c r="I19" s="1"/>
  <c r="H17"/>
  <c r="H19" s="1"/>
  <c r="D4937" i="1" l="1"/>
  <c r="F4935"/>
  <c r="G4935" s="1"/>
  <c r="F4932"/>
  <c r="H4932" s="1"/>
  <c r="F4930"/>
  <c r="G4930" s="1"/>
  <c r="F4929"/>
  <c r="H4929" s="1"/>
  <c r="F4926"/>
  <c r="G4926" s="1"/>
  <c r="F4924"/>
  <c r="H4924" s="1"/>
  <c r="F4923"/>
  <c r="G4923" s="1"/>
  <c r="F4919"/>
  <c r="H4919" s="1"/>
  <c r="F4918"/>
  <c r="G4918" s="1"/>
  <c r="F4916"/>
  <c r="H4916" s="1"/>
  <c r="F4915"/>
  <c r="G4915" s="1"/>
  <c r="F4913"/>
  <c r="H4913" s="1"/>
  <c r="F4912"/>
  <c r="G4912" s="1"/>
  <c r="F4911"/>
  <c r="H4911" s="1"/>
  <c r="F4910"/>
  <c r="G4910" s="1"/>
  <c r="F4907"/>
  <c r="H4907" s="1"/>
  <c r="F4905"/>
  <c r="G4905" s="1"/>
  <c r="G4904"/>
  <c r="F4904"/>
  <c r="H4904" s="1"/>
  <c r="F4901"/>
  <c r="G4901" s="1"/>
  <c r="F4900"/>
  <c r="H4900" s="1"/>
  <c r="F4899"/>
  <c r="G4899" s="1"/>
  <c r="F4898"/>
  <c r="H4898" s="1"/>
  <c r="F4896"/>
  <c r="G4896" s="1"/>
  <c r="F4895"/>
  <c r="H4895" s="1"/>
  <c r="F4894"/>
  <c r="G4894" s="1"/>
  <c r="F4893"/>
  <c r="H4893" s="1"/>
  <c r="F4892"/>
  <c r="G4892" s="1"/>
  <c r="F4891"/>
  <c r="H4891" s="1"/>
  <c r="F4890"/>
  <c r="G4890" s="1"/>
  <c r="F4888"/>
  <c r="H4888" s="1"/>
  <c r="F4887"/>
  <c r="G4887" s="1"/>
  <c r="F4883"/>
  <c r="H4883" s="1"/>
  <c r="F4882"/>
  <c r="G4882" s="1"/>
  <c r="F4880"/>
  <c r="H4880" s="1"/>
  <c r="F4879"/>
  <c r="G4879" s="1"/>
  <c r="F4878"/>
  <c r="H4878" s="1"/>
  <c r="F4875"/>
  <c r="G4875" s="1"/>
  <c r="F4874"/>
  <c r="H4874" s="1"/>
  <c r="F4872"/>
  <c r="G4872" s="1"/>
  <c r="F4871"/>
  <c r="H4871" s="1"/>
  <c r="F4870"/>
  <c r="G4870" s="1"/>
  <c r="F4867"/>
  <c r="H4867" s="1"/>
  <c r="F4866"/>
  <c r="G4866" s="1"/>
  <c r="F4864"/>
  <c r="H4864" s="1"/>
  <c r="F4862"/>
  <c r="G4862" s="1"/>
  <c r="F4859"/>
  <c r="H4859" s="1"/>
  <c r="F4856"/>
  <c r="G4856" s="1"/>
  <c r="F4854"/>
  <c r="H4854" s="1"/>
  <c r="F4853"/>
  <c r="G4853" s="1"/>
  <c r="F4851"/>
  <c r="H4851" s="1"/>
  <c r="F4850"/>
  <c r="G4850" s="1"/>
  <c r="F4847"/>
  <c r="H4847" s="1"/>
  <c r="F4846"/>
  <c r="G4846" s="1"/>
  <c r="F4844"/>
  <c r="H4844" s="1"/>
  <c r="F4843"/>
  <c r="G4843" s="1"/>
  <c r="F4842"/>
  <c r="H4842" s="1"/>
  <c r="F4837"/>
  <c r="G4837" s="1"/>
  <c r="F4835"/>
  <c r="H4835" s="1"/>
  <c r="F4834"/>
  <c r="G4834" s="1"/>
  <c r="F4832"/>
  <c r="H4832" s="1"/>
  <c r="F4829"/>
  <c r="G4829" s="1"/>
  <c r="F4827"/>
  <c r="H4827" s="1"/>
  <c r="F4826"/>
  <c r="G4826" s="1"/>
  <c r="F4812"/>
  <c r="H4812" s="1"/>
  <c r="F4811"/>
  <c r="G4811" s="1"/>
  <c r="F4810"/>
  <c r="H4810" s="1"/>
  <c r="F4809"/>
  <c r="G4809" s="1"/>
  <c r="F4818"/>
  <c r="H4818" s="1"/>
  <c r="F4819"/>
  <c r="H4819" s="1"/>
  <c r="F4823"/>
  <c r="G4823" s="1"/>
  <c r="F4822"/>
  <c r="H4822" s="1"/>
  <c r="F4821"/>
  <c r="G4821" s="1"/>
  <c r="F4816"/>
  <c r="H4816" s="1"/>
  <c r="F4815"/>
  <c r="G4815" s="1"/>
  <c r="F4814"/>
  <c r="H4814" s="1"/>
  <c r="F4820"/>
  <c r="G4820" s="1"/>
  <c r="F4817"/>
  <c r="H4817" s="1"/>
  <c r="F4806"/>
  <c r="G4806" s="1"/>
  <c r="F4805"/>
  <c r="H4805" s="1"/>
  <c r="F4804"/>
  <c r="G4804" s="1"/>
  <c r="F4803"/>
  <c r="H4803" s="1"/>
  <c r="F4807"/>
  <c r="G4807" s="1"/>
  <c r="F4802"/>
  <c r="H4802" s="1"/>
  <c r="F4801"/>
  <c r="G4801" s="1"/>
  <c r="F4799"/>
  <c r="H4799" s="1"/>
  <c r="F4798"/>
  <c r="G4798" s="1"/>
  <c r="F4797"/>
  <c r="H4797" s="1"/>
  <c r="F4796"/>
  <c r="G4796" s="1"/>
  <c r="F4795"/>
  <c r="H4795" s="1"/>
  <c r="F4794"/>
  <c r="G4794" s="1"/>
  <c r="F4793"/>
  <c r="H4793" s="1"/>
  <c r="F4792"/>
  <c r="G4792" s="1"/>
  <c r="F4791"/>
  <c r="H4791" s="1"/>
  <c r="F4790"/>
  <c r="G4790" s="1"/>
  <c r="F4789"/>
  <c r="H4789" s="1"/>
  <c r="F4787"/>
  <c r="G4787" s="1"/>
  <c r="F4785"/>
  <c r="H4785" s="1"/>
  <c r="F4784"/>
  <c r="G4784" s="1"/>
  <c r="F4783"/>
  <c r="H4783" s="1"/>
  <c r="F4781"/>
  <c r="G4781" s="1"/>
  <c r="F4780"/>
  <c r="H4780" s="1"/>
  <c r="F4779"/>
  <c r="G4779" s="1"/>
  <c r="F4778"/>
  <c r="H4778" s="1"/>
  <c r="F4777"/>
  <c r="C4777"/>
  <c r="F4776"/>
  <c r="C4776"/>
  <c r="F4775"/>
  <c r="C4775"/>
  <c r="F4774"/>
  <c r="E4937"/>
  <c r="C4774"/>
  <c r="F4773"/>
  <c r="G4773" s="1"/>
  <c r="F4772"/>
  <c r="H4772" s="1"/>
  <c r="G4880" l="1"/>
  <c r="G4932"/>
  <c r="G4893"/>
  <c r="G4916"/>
  <c r="C4937"/>
  <c r="G4797"/>
  <c r="G4844"/>
  <c r="G4888"/>
  <c r="G4898"/>
  <c r="G4911"/>
  <c r="G4924"/>
  <c r="G4772"/>
  <c r="H4774"/>
  <c r="H4776"/>
  <c r="H4777"/>
  <c r="G4780"/>
  <c r="G4785"/>
  <c r="G4791"/>
  <c r="G4802"/>
  <c r="G4805"/>
  <c r="G4816"/>
  <c r="G4819"/>
  <c r="G4810"/>
  <c r="G4832"/>
  <c r="G4842"/>
  <c r="G4847"/>
  <c r="G4854"/>
  <c r="G4864"/>
  <c r="G4874"/>
  <c r="G4783"/>
  <c r="G4789"/>
  <c r="G4793"/>
  <c r="G4799"/>
  <c r="G4803"/>
  <c r="G4814"/>
  <c r="G4822"/>
  <c r="G4818"/>
  <c r="G4827"/>
  <c r="G4835"/>
  <c r="G4851"/>
  <c r="G4859"/>
  <c r="G4871"/>
  <c r="G4878"/>
  <c r="G4883"/>
  <c r="G4891"/>
  <c r="G4895"/>
  <c r="G4900"/>
  <c r="G4907"/>
  <c r="G4913"/>
  <c r="G4919"/>
  <c r="G4929"/>
  <c r="G4867"/>
  <c r="G4812"/>
  <c r="G4817"/>
  <c r="G4795"/>
  <c r="G4778"/>
  <c r="G4777"/>
  <c r="G4776"/>
  <c r="H4775"/>
  <c r="G4775"/>
  <c r="H4773"/>
  <c r="H4779"/>
  <c r="H4781"/>
  <c r="H4784"/>
  <c r="H4787"/>
  <c r="H4790"/>
  <c r="H4792"/>
  <c r="H4794"/>
  <c r="H4796"/>
  <c r="H4798"/>
  <c r="H4801"/>
  <c r="H4807"/>
  <c r="H4804"/>
  <c r="H4806"/>
  <c r="H4820"/>
  <c r="H4815"/>
  <c r="H4821"/>
  <c r="H4823"/>
  <c r="H4809"/>
  <c r="H4811"/>
  <c r="H4826"/>
  <c r="H4829"/>
  <c r="H4834"/>
  <c r="H4837"/>
  <c r="H4843"/>
  <c r="H4846"/>
  <c r="H4850"/>
  <c r="H4853"/>
  <c r="H4856"/>
  <c r="H4862"/>
  <c r="H4866"/>
  <c r="H4870"/>
  <c r="H4872"/>
  <c r="H4875"/>
  <c r="H4879"/>
  <c r="H4882"/>
  <c r="H4887"/>
  <c r="H4890"/>
  <c r="H4892"/>
  <c r="H4894"/>
  <c r="H4896"/>
  <c r="H4899"/>
  <c r="H4901"/>
  <c r="H4905"/>
  <c r="H4910"/>
  <c r="H4912"/>
  <c r="H4915"/>
  <c r="H4918"/>
  <c r="H4923"/>
  <c r="H4926"/>
  <c r="H4930"/>
  <c r="H4935"/>
  <c r="F4937"/>
  <c r="G4774"/>
  <c r="H4937" l="1"/>
  <c r="G4937"/>
  <c r="I292" i="31"/>
  <c r="H292"/>
  <c r="I17"/>
  <c r="H17"/>
  <c r="G22" i="23"/>
  <c r="H18" i="31" l="1"/>
  <c r="G18"/>
  <c r="I18"/>
  <c r="I108" i="30" l="1"/>
  <c r="I113"/>
  <c r="I106"/>
  <c r="H147"/>
  <c r="I146"/>
  <c r="H146"/>
  <c r="I147"/>
  <c r="H21" l="1"/>
  <c r="G21"/>
  <c r="I20"/>
  <c r="I19"/>
  <c r="I18"/>
  <c r="I17"/>
  <c r="I21" l="1"/>
  <c r="H205"/>
  <c r="I202"/>
  <c r="I252"/>
  <c r="G252"/>
  <c r="H252"/>
  <c r="G148"/>
  <c r="I116"/>
  <c r="H116"/>
  <c r="I115"/>
  <c r="H115"/>
  <c r="I114"/>
  <c r="H114"/>
  <c r="G117"/>
  <c r="H113"/>
  <c r="H148" l="1"/>
  <c r="I148"/>
  <c r="I107"/>
  <c r="H108"/>
  <c r="H107"/>
  <c r="H106"/>
  <c r="I117" l="1"/>
  <c r="H117"/>
  <c r="H68"/>
  <c r="G68"/>
  <c r="I64"/>
  <c r="I65"/>
  <c r="I66"/>
  <c r="I67"/>
  <c r="I63"/>
  <c r="I68" l="1"/>
  <c r="G106" i="29" l="1"/>
  <c r="I338"/>
  <c r="I340" s="1"/>
  <c r="I337"/>
  <c r="H26"/>
  <c r="G26"/>
  <c r="H340"/>
  <c r="G340"/>
  <c r="I279"/>
  <c r="H279"/>
  <c r="G279"/>
  <c r="I17"/>
  <c r="H222"/>
  <c r="I222"/>
  <c r="G222"/>
  <c r="G162"/>
  <c r="I390"/>
  <c r="H390"/>
  <c r="G390"/>
  <c r="I447"/>
  <c r="H447"/>
  <c r="G447"/>
  <c r="I22" l="1"/>
  <c r="I23"/>
  <c r="I24"/>
  <c r="I25"/>
  <c r="I19"/>
  <c r="I20"/>
  <c r="I21"/>
  <c r="I18"/>
  <c r="H61"/>
  <c r="G61"/>
  <c r="I60"/>
  <c r="I59"/>
  <c r="I58"/>
  <c r="I57"/>
  <c r="I26" l="1"/>
  <c r="I61"/>
  <c r="H76" i="27" l="1"/>
  <c r="G76"/>
  <c r="I76"/>
  <c r="I18"/>
  <c r="E4712" i="1"/>
  <c r="D4712"/>
  <c r="C4712"/>
  <c r="F4710"/>
  <c r="H4710" s="1"/>
  <c r="F4707"/>
  <c r="G4707" s="1"/>
  <c r="F4705"/>
  <c r="H4705" s="1"/>
  <c r="F4704"/>
  <c r="G4704" s="1"/>
  <c r="F4701"/>
  <c r="H4701" s="1"/>
  <c r="F4699"/>
  <c r="G4699" s="1"/>
  <c r="F4698"/>
  <c r="H4698" s="1"/>
  <c r="F4694"/>
  <c r="G4694" s="1"/>
  <c r="F4693"/>
  <c r="H4693" s="1"/>
  <c r="F4692"/>
  <c r="G4692" s="1"/>
  <c r="F4690"/>
  <c r="H4690" s="1"/>
  <c r="F4689"/>
  <c r="G4689" s="1"/>
  <c r="F4687"/>
  <c r="H4687" s="1"/>
  <c r="F4686"/>
  <c r="G4686" s="1"/>
  <c r="F4685"/>
  <c r="H4685" s="1"/>
  <c r="F4684"/>
  <c r="G4684" s="1"/>
  <c r="F4681"/>
  <c r="H4681" s="1"/>
  <c r="F4679"/>
  <c r="G4679" s="1"/>
  <c r="F4676"/>
  <c r="H4676" s="1"/>
  <c r="F4675"/>
  <c r="G4675" s="1"/>
  <c r="F4674"/>
  <c r="H4674" s="1"/>
  <c r="F4673"/>
  <c r="G4673" s="1"/>
  <c r="F4671"/>
  <c r="H4671" s="1"/>
  <c r="F4670"/>
  <c r="G4670" s="1"/>
  <c r="F4669"/>
  <c r="H4669" s="1"/>
  <c r="F4668"/>
  <c r="G4668" s="1"/>
  <c r="F4667"/>
  <c r="H4667" s="1"/>
  <c r="F4666"/>
  <c r="G4666" s="1"/>
  <c r="F4665"/>
  <c r="H4665" s="1"/>
  <c r="F4663"/>
  <c r="G4663" s="1"/>
  <c r="F4662"/>
  <c r="H4662" s="1"/>
  <c r="F4658"/>
  <c r="G4658" s="1"/>
  <c r="F4657"/>
  <c r="H4657" s="1"/>
  <c r="F4655"/>
  <c r="G4655" s="1"/>
  <c r="F4654"/>
  <c r="H4654" s="1"/>
  <c r="F4653"/>
  <c r="G4653" s="1"/>
  <c r="F4650"/>
  <c r="H4650" s="1"/>
  <c r="F4648"/>
  <c r="G4648" s="1"/>
  <c r="F4646"/>
  <c r="H4646" s="1"/>
  <c r="F4645"/>
  <c r="G4645" s="1"/>
  <c r="F4644"/>
  <c r="H4644" s="1"/>
  <c r="F4641"/>
  <c r="G4641" s="1"/>
  <c r="F4640"/>
  <c r="H4640" s="1"/>
  <c r="F4638"/>
  <c r="G4638" s="1"/>
  <c r="F4636"/>
  <c r="H4636" s="1"/>
  <c r="F4635"/>
  <c r="G4635" s="1"/>
  <c r="F4633"/>
  <c r="H4633" s="1"/>
  <c r="F4630"/>
  <c r="G4630" s="1"/>
  <c r="F4627"/>
  <c r="H4627" s="1"/>
  <c r="F4625"/>
  <c r="G4625" s="1"/>
  <c r="F4622"/>
  <c r="H4622" s="1"/>
  <c r="F4621"/>
  <c r="G4621" s="1"/>
  <c r="F4620"/>
  <c r="H4620" s="1"/>
  <c r="F4618"/>
  <c r="G4618" s="1"/>
  <c r="F4617"/>
  <c r="H4617" s="1"/>
  <c r="F4616"/>
  <c r="G4616" s="1"/>
  <c r="F4611"/>
  <c r="H4611" s="1"/>
  <c r="F4609"/>
  <c r="G4609" s="1"/>
  <c r="F4608"/>
  <c r="H4608" s="1"/>
  <c r="F4606"/>
  <c r="G4606" s="1"/>
  <c r="F4603"/>
  <c r="H4603" s="1"/>
  <c r="F4601"/>
  <c r="G4601" s="1"/>
  <c r="F4600"/>
  <c r="H4600" s="1"/>
  <c r="F4597"/>
  <c r="G4597" s="1"/>
  <c r="F4596"/>
  <c r="F4595"/>
  <c r="G4595" s="1"/>
  <c r="F4594"/>
  <c r="H4594" s="1"/>
  <c r="F4593"/>
  <c r="G4593" s="1"/>
  <c r="F4591"/>
  <c r="H4591" s="1"/>
  <c r="F4589"/>
  <c r="G4589" s="1"/>
  <c r="F4588"/>
  <c r="H4588" s="1"/>
  <c r="F4587"/>
  <c r="G4587" s="1"/>
  <c r="F4586"/>
  <c r="H4586" s="1"/>
  <c r="F4584"/>
  <c r="G4584" s="1"/>
  <c r="F4583"/>
  <c r="H4583" s="1"/>
  <c r="F4582"/>
  <c r="G4582" s="1"/>
  <c r="F4581"/>
  <c r="H4581" s="1"/>
  <c r="F4580"/>
  <c r="G4580" s="1"/>
  <c r="F4579"/>
  <c r="H4579" s="1"/>
  <c r="F4578"/>
  <c r="G4578" s="1"/>
  <c r="F4576"/>
  <c r="H4576" s="1"/>
  <c r="F4575"/>
  <c r="G4575" s="1"/>
  <c r="F4573"/>
  <c r="H4573" s="1"/>
  <c r="F4572"/>
  <c r="G4572" s="1"/>
  <c r="F4571"/>
  <c r="G4571" s="1"/>
  <c r="I17" i="27"/>
  <c r="I19" s="1"/>
  <c r="G19"/>
  <c r="H19"/>
  <c r="G4685" i="1" l="1"/>
  <c r="G4586"/>
  <c r="G4617"/>
  <c r="G4646"/>
  <c r="G4671"/>
  <c r="G4698"/>
  <c r="G4600"/>
  <c r="G4633"/>
  <c r="G4662"/>
  <c r="G4591"/>
  <c r="G4608"/>
  <c r="G4622"/>
  <c r="G4640"/>
  <c r="G4654"/>
  <c r="G4667"/>
  <c r="G4676"/>
  <c r="G4690"/>
  <c r="G4705"/>
  <c r="G4581"/>
  <c r="G4576"/>
  <c r="F4712"/>
  <c r="H4712" s="1"/>
  <c r="G4573"/>
  <c r="G4579"/>
  <c r="G4583"/>
  <c r="G4588"/>
  <c r="G4594"/>
  <c r="G4603"/>
  <c r="G4611"/>
  <c r="G4620"/>
  <c r="G4627"/>
  <c r="G4636"/>
  <c r="G4644"/>
  <c r="G4650"/>
  <c r="G4657"/>
  <c r="G4665"/>
  <c r="G4669"/>
  <c r="G4674"/>
  <c r="G4681"/>
  <c r="G4687"/>
  <c r="G4693"/>
  <c r="G4701"/>
  <c r="G4710"/>
  <c r="H4572"/>
  <c r="H4575"/>
  <c r="H4578"/>
  <c r="H4580"/>
  <c r="H4582"/>
  <c r="H4584"/>
  <c r="H4587"/>
  <c r="H4589"/>
  <c r="H4593"/>
  <c r="H4595"/>
  <c r="H4597"/>
  <c r="H4601"/>
  <c r="H4606"/>
  <c r="H4609"/>
  <c r="H4616"/>
  <c r="H4618"/>
  <c r="H4621"/>
  <c r="H4625"/>
  <c r="H4630"/>
  <c r="H4635"/>
  <c r="H4638"/>
  <c r="H4641"/>
  <c r="H4645"/>
  <c r="H4648"/>
  <c r="H4653"/>
  <c r="H4655"/>
  <c r="H4658"/>
  <c r="H4663"/>
  <c r="H4666"/>
  <c r="H4668"/>
  <c r="H4670"/>
  <c r="H4673"/>
  <c r="H4675"/>
  <c r="H4679"/>
  <c r="H4684"/>
  <c r="H4686"/>
  <c r="H4689"/>
  <c r="H4692"/>
  <c r="H4694"/>
  <c r="H4699"/>
  <c r="H4704"/>
  <c r="H4707"/>
  <c r="H4571"/>
  <c r="H139" i="27"/>
  <c r="G139"/>
  <c r="I138"/>
  <c r="I137"/>
  <c r="I135"/>
  <c r="I133"/>
  <c r="G249"/>
  <c r="H248"/>
  <c r="I247"/>
  <c r="I249" s="1"/>
  <c r="H247"/>
  <c r="H249" s="1"/>
  <c r="I136"/>
  <c r="I134"/>
  <c r="I132"/>
  <c r="I131"/>
  <c r="I130"/>
  <c r="I133" i="26"/>
  <c r="H133"/>
  <c r="G133"/>
  <c r="G76"/>
  <c r="I76"/>
  <c r="H76"/>
  <c r="G18"/>
  <c r="I17"/>
  <c r="I18" s="1"/>
  <c r="H17"/>
  <c r="H18" s="1"/>
  <c r="H18" i="19"/>
  <c r="E4508" i="1"/>
  <c r="I139" i="27" l="1"/>
  <c r="G4712" i="1"/>
  <c r="D4508"/>
  <c r="C4508"/>
  <c r="F4506"/>
  <c r="H4506" s="1"/>
  <c r="F4503"/>
  <c r="H4503" s="1"/>
  <c r="F4501"/>
  <c r="H4501" s="1"/>
  <c r="F4500"/>
  <c r="H4500" s="1"/>
  <c r="F4497"/>
  <c r="H4497" s="1"/>
  <c r="F4495"/>
  <c r="H4495" s="1"/>
  <c r="F4494"/>
  <c r="H4494" s="1"/>
  <c r="F4490"/>
  <c r="H4490" s="1"/>
  <c r="F4489"/>
  <c r="H4489" s="1"/>
  <c r="F4488"/>
  <c r="H4488" s="1"/>
  <c r="F4486"/>
  <c r="H4486" s="1"/>
  <c r="F4485"/>
  <c r="H4485" s="1"/>
  <c r="F4483"/>
  <c r="H4483" s="1"/>
  <c r="F4482"/>
  <c r="H4482" s="1"/>
  <c r="F4481"/>
  <c r="H4481" s="1"/>
  <c r="F4480"/>
  <c r="H4480" s="1"/>
  <c r="F4477"/>
  <c r="H4477" s="1"/>
  <c r="F4475"/>
  <c r="H4475" s="1"/>
  <c r="F4472"/>
  <c r="G4472" s="1"/>
  <c r="F4471"/>
  <c r="H4471" s="1"/>
  <c r="F4470"/>
  <c r="G4470" s="1"/>
  <c r="F4469"/>
  <c r="H4469" s="1"/>
  <c r="F4467"/>
  <c r="G4467" s="1"/>
  <c r="F4466"/>
  <c r="H4466" s="1"/>
  <c r="F4465"/>
  <c r="G4465" s="1"/>
  <c r="F4464"/>
  <c r="H4464" s="1"/>
  <c r="F4463"/>
  <c r="G4463" s="1"/>
  <c r="F4462"/>
  <c r="H4462" s="1"/>
  <c r="F4461"/>
  <c r="G4461" s="1"/>
  <c r="F4459"/>
  <c r="H4459" s="1"/>
  <c r="F4458"/>
  <c r="H4458" s="1"/>
  <c r="F4454"/>
  <c r="H4454" s="1"/>
  <c r="F4453"/>
  <c r="H4453" s="1"/>
  <c r="F4451"/>
  <c r="H4451" s="1"/>
  <c r="F4450"/>
  <c r="H4450" s="1"/>
  <c r="F4449"/>
  <c r="H4449" s="1"/>
  <c r="F4446"/>
  <c r="H4446" s="1"/>
  <c r="F4444"/>
  <c r="H4444" s="1"/>
  <c r="F4442"/>
  <c r="H4442" s="1"/>
  <c r="F4441"/>
  <c r="H4441" s="1"/>
  <c r="F4440"/>
  <c r="H4440" s="1"/>
  <c r="F4437"/>
  <c r="H4437" s="1"/>
  <c r="F4436"/>
  <c r="H4436" s="1"/>
  <c r="F4434"/>
  <c r="H4434" s="1"/>
  <c r="F4432"/>
  <c r="H4432" s="1"/>
  <c r="F4431"/>
  <c r="H4431" s="1"/>
  <c r="F4429"/>
  <c r="H4429" s="1"/>
  <c r="F4426"/>
  <c r="H4426" s="1"/>
  <c r="F4423"/>
  <c r="G4423" s="1"/>
  <c r="F4421"/>
  <c r="H4421" s="1"/>
  <c r="F4418"/>
  <c r="G4418" s="1"/>
  <c r="F4417"/>
  <c r="H4417" s="1"/>
  <c r="F4416"/>
  <c r="G4416" s="1"/>
  <c r="F4414"/>
  <c r="H4414" s="1"/>
  <c r="F4413"/>
  <c r="G4413" s="1"/>
  <c r="F4412"/>
  <c r="H4412" s="1"/>
  <c r="F4407"/>
  <c r="G4407" s="1"/>
  <c r="F4405"/>
  <c r="H4405" s="1"/>
  <c r="F4404"/>
  <c r="G4404" s="1"/>
  <c r="F4402"/>
  <c r="H4402" s="1"/>
  <c r="F4399"/>
  <c r="H4399" s="1"/>
  <c r="F4397"/>
  <c r="H4397" s="1"/>
  <c r="F4396"/>
  <c r="G4396" s="1"/>
  <c r="F4393"/>
  <c r="H4393" s="1"/>
  <c r="F4392"/>
  <c r="F4391"/>
  <c r="H4391" s="1"/>
  <c r="F4390"/>
  <c r="G4390" s="1"/>
  <c r="F4389"/>
  <c r="H4389" s="1"/>
  <c r="F4387"/>
  <c r="G4387" s="1"/>
  <c r="F4385"/>
  <c r="H4385" s="1"/>
  <c r="F4384"/>
  <c r="G4384" s="1"/>
  <c r="F4383"/>
  <c r="H4383" s="1"/>
  <c r="F4382"/>
  <c r="H4382" s="1"/>
  <c r="F4380"/>
  <c r="H4380" s="1"/>
  <c r="F4379"/>
  <c r="H4379" s="1"/>
  <c r="F4378"/>
  <c r="H4378" s="1"/>
  <c r="F4377"/>
  <c r="G4377" s="1"/>
  <c r="F4376"/>
  <c r="H4376" s="1"/>
  <c r="F4375"/>
  <c r="G4375" s="1"/>
  <c r="F4374"/>
  <c r="H4374" s="1"/>
  <c r="F4372"/>
  <c r="G4372" s="1"/>
  <c r="F4371"/>
  <c r="H4371" s="1"/>
  <c r="F4369"/>
  <c r="G4369" s="1"/>
  <c r="F4368"/>
  <c r="H4368" s="1"/>
  <c r="F4367"/>
  <c r="G4367" s="1"/>
  <c r="H19" i="24"/>
  <c r="G19"/>
  <c r="I18"/>
  <c r="I17"/>
  <c r="I19" s="1"/>
  <c r="D4103" i="1"/>
  <c r="E4103"/>
  <c r="C4103"/>
  <c r="G4497" l="1"/>
  <c r="G4382"/>
  <c r="G4436"/>
  <c r="G4458"/>
  <c r="G4466"/>
  <c r="G4477"/>
  <c r="G4429"/>
  <c r="G4450"/>
  <c r="G4483"/>
  <c r="G4506"/>
  <c r="G4489"/>
  <c r="G4442"/>
  <c r="G4368"/>
  <c r="G4379"/>
  <c r="G4399"/>
  <c r="G4432"/>
  <c r="G4440"/>
  <c r="G4446"/>
  <c r="G4453"/>
  <c r="G4481"/>
  <c r="G4486"/>
  <c r="G4494"/>
  <c r="G4501"/>
  <c r="H4367"/>
  <c r="H4369"/>
  <c r="G4371"/>
  <c r="H4372"/>
  <c r="G4374"/>
  <c r="H4375"/>
  <c r="G4376"/>
  <c r="H4377"/>
  <c r="G4378"/>
  <c r="G4380"/>
  <c r="G4383"/>
  <c r="H4384"/>
  <c r="G4385"/>
  <c r="H4387"/>
  <c r="G4389"/>
  <c r="H4390"/>
  <c r="G4391"/>
  <c r="G4393"/>
  <c r="H4396"/>
  <c r="G4397"/>
  <c r="G4402"/>
  <c r="H4404"/>
  <c r="G4405"/>
  <c r="H4407"/>
  <c r="G4412"/>
  <c r="H4413"/>
  <c r="G4414"/>
  <c r="H4416"/>
  <c r="G4417"/>
  <c r="H4418"/>
  <c r="G4421"/>
  <c r="H4423"/>
  <c r="G4426"/>
  <c r="G4431"/>
  <c r="G4434"/>
  <c r="G4437"/>
  <c r="G4441"/>
  <c r="G4444"/>
  <c r="G4449"/>
  <c r="G4451"/>
  <c r="G4454"/>
  <c r="G4459"/>
  <c r="H4461"/>
  <c r="G4462"/>
  <c r="H4463"/>
  <c r="G4464"/>
  <c r="H4465"/>
  <c r="H4467"/>
  <c r="G4469"/>
  <c r="H4470"/>
  <c r="G4471"/>
  <c r="H4472"/>
  <c r="G4475"/>
  <c r="G4480"/>
  <c r="G4482"/>
  <c r="G4485"/>
  <c r="G4488"/>
  <c r="G4490"/>
  <c r="G4495"/>
  <c r="G4500"/>
  <c r="G4503"/>
  <c r="F4508"/>
  <c r="H4508" s="1"/>
  <c r="G221" i="24"/>
  <c r="G4508" i="1" l="1"/>
  <c r="I219" i="24"/>
  <c r="I221" s="1"/>
  <c r="H219"/>
  <c r="H220"/>
  <c r="I164"/>
  <c r="I165" s="1"/>
  <c r="H165"/>
  <c r="G165"/>
  <c r="H76"/>
  <c r="G76"/>
  <c r="H221" l="1"/>
  <c r="G121" i="23"/>
  <c r="I119"/>
  <c r="I118"/>
  <c r="I117"/>
  <c r="H121"/>
  <c r="I120"/>
  <c r="I116"/>
  <c r="I115"/>
  <c r="I114"/>
  <c r="I113"/>
  <c r="I112"/>
  <c r="H74"/>
  <c r="G74"/>
  <c r="I73"/>
  <c r="I72"/>
  <c r="I71"/>
  <c r="I70"/>
  <c r="I69"/>
  <c r="I68"/>
  <c r="E4307" i="1"/>
  <c r="D4307"/>
  <c r="C4307"/>
  <c r="F4305"/>
  <c r="H4305" s="1"/>
  <c r="F4302"/>
  <c r="H4302" s="1"/>
  <c r="F4300"/>
  <c r="H4300" s="1"/>
  <c r="F4299"/>
  <c r="H4299" s="1"/>
  <c r="F4296"/>
  <c r="H4296" s="1"/>
  <c r="F4294"/>
  <c r="H4294" s="1"/>
  <c r="F4293"/>
  <c r="H4293" s="1"/>
  <c r="F4289"/>
  <c r="H4289" s="1"/>
  <c r="F4288"/>
  <c r="H4288" s="1"/>
  <c r="F4287"/>
  <c r="H4287" s="1"/>
  <c r="F4285"/>
  <c r="H4285" s="1"/>
  <c r="F4284"/>
  <c r="H4284" s="1"/>
  <c r="F4282"/>
  <c r="H4282" s="1"/>
  <c r="F4281"/>
  <c r="H4281" s="1"/>
  <c r="F4280"/>
  <c r="G4280" s="1"/>
  <c r="F4279"/>
  <c r="H4279" s="1"/>
  <c r="F4276"/>
  <c r="G4276" s="1"/>
  <c r="F4274"/>
  <c r="H4274" s="1"/>
  <c r="F4271"/>
  <c r="G4271" s="1"/>
  <c r="F4270"/>
  <c r="H4270" s="1"/>
  <c r="F4269"/>
  <c r="G4269" s="1"/>
  <c r="F4268"/>
  <c r="H4268" s="1"/>
  <c r="F4266"/>
  <c r="G4266" s="1"/>
  <c r="F4265"/>
  <c r="H4265" s="1"/>
  <c r="F4264"/>
  <c r="G4264" s="1"/>
  <c r="F4263"/>
  <c r="H4263" s="1"/>
  <c r="F4262"/>
  <c r="G4262" s="1"/>
  <c r="F4261"/>
  <c r="H4261" s="1"/>
  <c r="F4260"/>
  <c r="G4260" s="1"/>
  <c r="F4258"/>
  <c r="H4258" s="1"/>
  <c r="F4257"/>
  <c r="G4257" s="1"/>
  <c r="F4253"/>
  <c r="H4253" s="1"/>
  <c r="F4252"/>
  <c r="G4252" s="1"/>
  <c r="F4250"/>
  <c r="H4250" s="1"/>
  <c r="F4249"/>
  <c r="G4249" s="1"/>
  <c r="F4248"/>
  <c r="H4248" s="1"/>
  <c r="F4245"/>
  <c r="G4245" s="1"/>
  <c r="F4243"/>
  <c r="H4243" s="1"/>
  <c r="F4241"/>
  <c r="G4241" s="1"/>
  <c r="F4240"/>
  <c r="H4240" s="1"/>
  <c r="F4239"/>
  <c r="G4239" s="1"/>
  <c r="F4236"/>
  <c r="H4236" s="1"/>
  <c r="F4235"/>
  <c r="H4235" s="1"/>
  <c r="F4233"/>
  <c r="H4233" s="1"/>
  <c r="F4231"/>
  <c r="H4231" s="1"/>
  <c r="F4230"/>
  <c r="G4230" s="1"/>
  <c r="F4228"/>
  <c r="H4228" s="1"/>
  <c r="F4225"/>
  <c r="G4225" s="1"/>
  <c r="F4222"/>
  <c r="H4222" s="1"/>
  <c r="F4220"/>
  <c r="G4220" s="1"/>
  <c r="F4217"/>
  <c r="H4217" s="1"/>
  <c r="F4216"/>
  <c r="G4216" s="1"/>
  <c r="F4215"/>
  <c r="H4215" s="1"/>
  <c r="F4213"/>
  <c r="G4213" s="1"/>
  <c r="F4212"/>
  <c r="H4212" s="1"/>
  <c r="F4211"/>
  <c r="G4211" s="1"/>
  <c r="F4206"/>
  <c r="H4206" s="1"/>
  <c r="F4204"/>
  <c r="G4204" s="1"/>
  <c r="F4203"/>
  <c r="H4203" s="1"/>
  <c r="F4201"/>
  <c r="G4201" s="1"/>
  <c r="F4198"/>
  <c r="H4198" s="1"/>
  <c r="F4196"/>
  <c r="G4196" s="1"/>
  <c r="F4195"/>
  <c r="H4195" s="1"/>
  <c r="F4192"/>
  <c r="G4192" s="1"/>
  <c r="F4191"/>
  <c r="F4190"/>
  <c r="G4190" s="1"/>
  <c r="F4189"/>
  <c r="H4189" s="1"/>
  <c r="F4188"/>
  <c r="G4188" s="1"/>
  <c r="F4186"/>
  <c r="H4186" s="1"/>
  <c r="F4184"/>
  <c r="G4184" s="1"/>
  <c r="F4183"/>
  <c r="H4183" s="1"/>
  <c r="F4182"/>
  <c r="G4182" s="1"/>
  <c r="F4181"/>
  <c r="H4181" s="1"/>
  <c r="F4179"/>
  <c r="G4179" s="1"/>
  <c r="F4178"/>
  <c r="H4178" s="1"/>
  <c r="F4177"/>
  <c r="G4177" s="1"/>
  <c r="F4176"/>
  <c r="H4176" s="1"/>
  <c r="F4175"/>
  <c r="G4175" s="1"/>
  <c r="F4174"/>
  <c r="H4174" s="1"/>
  <c r="F4173"/>
  <c r="G4173" s="1"/>
  <c r="F4171"/>
  <c r="H4171" s="1"/>
  <c r="F4170"/>
  <c r="G4170" s="1"/>
  <c r="F4168"/>
  <c r="H4168" s="1"/>
  <c r="F4167"/>
  <c r="G4167" s="1"/>
  <c r="F4166"/>
  <c r="G4166" s="1"/>
  <c r="I130" i="8"/>
  <c r="I135"/>
  <c r="H108" i="24"/>
  <c r="G108"/>
  <c r="I108"/>
  <c r="I75"/>
  <c r="I74"/>
  <c r="I71"/>
  <c r="I70"/>
  <c r="I72"/>
  <c r="I69"/>
  <c r="I73"/>
  <c r="I68"/>
  <c r="G4212" i="1" l="1"/>
  <c r="G4293"/>
  <c r="G4171"/>
  <c r="G4181"/>
  <c r="G4195"/>
  <c r="G4228"/>
  <c r="G4176"/>
  <c r="G4186"/>
  <c r="G4203"/>
  <c r="G4217"/>
  <c r="G4235"/>
  <c r="G4243"/>
  <c r="G4285"/>
  <c r="G4300"/>
  <c r="I76" i="24"/>
  <c r="I121" i="23"/>
  <c r="I74"/>
  <c r="G4168" i="1"/>
  <c r="G4174"/>
  <c r="G4178"/>
  <c r="G4183"/>
  <c r="G4189"/>
  <c r="G4198"/>
  <c r="G4206"/>
  <c r="G4215"/>
  <c r="G4222"/>
  <c r="G4231"/>
  <c r="G4253"/>
  <c r="G4282"/>
  <c r="G4288"/>
  <c r="G4296"/>
  <c r="G4305"/>
  <c r="F4307"/>
  <c r="H4307" s="1"/>
  <c r="H4167"/>
  <c r="H4170"/>
  <c r="H4173"/>
  <c r="H4175"/>
  <c r="H4177"/>
  <c r="H4179"/>
  <c r="H4182"/>
  <c r="H4184"/>
  <c r="H4188"/>
  <c r="H4190"/>
  <c r="H4192"/>
  <c r="H4196"/>
  <c r="H4201"/>
  <c r="H4204"/>
  <c r="H4211"/>
  <c r="H4213"/>
  <c r="H4216"/>
  <c r="H4220"/>
  <c r="H4225"/>
  <c r="H4230"/>
  <c r="H4166"/>
  <c r="G4233"/>
  <c r="G4236"/>
  <c r="H4239"/>
  <c r="G4240"/>
  <c r="H4241"/>
  <c r="H4245"/>
  <c r="G4248"/>
  <c r="H4249"/>
  <c r="G4250"/>
  <c r="H4252"/>
  <c r="H4257"/>
  <c r="G4258"/>
  <c r="H4260"/>
  <c r="G4261"/>
  <c r="H4262"/>
  <c r="G4263"/>
  <c r="H4264"/>
  <c r="G4265"/>
  <c r="H4266"/>
  <c r="G4268"/>
  <c r="H4269"/>
  <c r="G4270"/>
  <c r="H4271"/>
  <c r="G4274"/>
  <c r="H4276"/>
  <c r="G4279"/>
  <c r="H4280"/>
  <c r="G4281"/>
  <c r="G4284"/>
  <c r="G4287"/>
  <c r="G4289"/>
  <c r="G4294"/>
  <c r="G4299"/>
  <c r="G4302"/>
  <c r="G4307" l="1"/>
  <c r="H153" i="25" l="1"/>
  <c r="G153"/>
  <c r="I152"/>
  <c r="I153" s="1"/>
  <c r="H95"/>
  <c r="G95"/>
  <c r="I94"/>
  <c r="I95" s="1"/>
  <c r="G18"/>
  <c r="I18"/>
  <c r="H18"/>
  <c r="F4101" i="1" l="1"/>
  <c r="G4101" s="1"/>
  <c r="F4098"/>
  <c r="H4098" s="1"/>
  <c r="F4096"/>
  <c r="G4096" s="1"/>
  <c r="F4095"/>
  <c r="H4095" s="1"/>
  <c r="F4092"/>
  <c r="G4092" s="1"/>
  <c r="F4090"/>
  <c r="H4090" s="1"/>
  <c r="F4089"/>
  <c r="G4089" s="1"/>
  <c r="F4085"/>
  <c r="H4085" s="1"/>
  <c r="F4084"/>
  <c r="G4084" s="1"/>
  <c r="F4083"/>
  <c r="H4083" s="1"/>
  <c r="F4081"/>
  <c r="G4081" s="1"/>
  <c r="F4080"/>
  <c r="H4080" s="1"/>
  <c r="F4078"/>
  <c r="G4078" s="1"/>
  <c r="F4077"/>
  <c r="H4077" s="1"/>
  <c r="F4076"/>
  <c r="G4076" s="1"/>
  <c r="F4075"/>
  <c r="H4075" s="1"/>
  <c r="F4072"/>
  <c r="G4072" s="1"/>
  <c r="F4070"/>
  <c r="H4070" s="1"/>
  <c r="F4067"/>
  <c r="G4067" s="1"/>
  <c r="F4066"/>
  <c r="H4066" s="1"/>
  <c r="F4065"/>
  <c r="G4065" s="1"/>
  <c r="F4064"/>
  <c r="H4064" s="1"/>
  <c r="F4062"/>
  <c r="G4062" s="1"/>
  <c r="F4061"/>
  <c r="H4061" s="1"/>
  <c r="F4060"/>
  <c r="G4060" s="1"/>
  <c r="F4059"/>
  <c r="H4059" s="1"/>
  <c r="F4058"/>
  <c r="G4058" s="1"/>
  <c r="F4057"/>
  <c r="H4057" s="1"/>
  <c r="F4056"/>
  <c r="G4056" s="1"/>
  <c r="F4054"/>
  <c r="H4054" s="1"/>
  <c r="F4053"/>
  <c r="G4053" s="1"/>
  <c r="F4049"/>
  <c r="H4049" s="1"/>
  <c r="F4048"/>
  <c r="G4048" s="1"/>
  <c r="F4046"/>
  <c r="H4046" s="1"/>
  <c r="F4045"/>
  <c r="G4045" s="1"/>
  <c r="F4044"/>
  <c r="H4044" s="1"/>
  <c r="F4041"/>
  <c r="G4041" s="1"/>
  <c r="F4039"/>
  <c r="H4039" s="1"/>
  <c r="F4037"/>
  <c r="G4037" s="1"/>
  <c r="F4036"/>
  <c r="H4036" s="1"/>
  <c r="F4035"/>
  <c r="G4035" s="1"/>
  <c r="F4032"/>
  <c r="H4032" s="1"/>
  <c r="F4031"/>
  <c r="G4031" s="1"/>
  <c r="F4029"/>
  <c r="H4029" s="1"/>
  <c r="F4027"/>
  <c r="G4027" s="1"/>
  <c r="F4026"/>
  <c r="H4026" s="1"/>
  <c r="F4024"/>
  <c r="G4024" s="1"/>
  <c r="F4021"/>
  <c r="H4021" s="1"/>
  <c r="F4018"/>
  <c r="G4018" s="1"/>
  <c r="F4016"/>
  <c r="H4016" s="1"/>
  <c r="F4013"/>
  <c r="G4013" s="1"/>
  <c r="F4012"/>
  <c r="H4012" s="1"/>
  <c r="F4011"/>
  <c r="G4011" s="1"/>
  <c r="F4009"/>
  <c r="H4009" s="1"/>
  <c r="F4008"/>
  <c r="G4008" s="1"/>
  <c r="F4007"/>
  <c r="H4007" s="1"/>
  <c r="F4002"/>
  <c r="G4002" s="1"/>
  <c r="F4000"/>
  <c r="H4000" s="1"/>
  <c r="F3999"/>
  <c r="G3999" s="1"/>
  <c r="F3997"/>
  <c r="H3997" s="1"/>
  <c r="F3994"/>
  <c r="G3994" s="1"/>
  <c r="F3992"/>
  <c r="H3992" s="1"/>
  <c r="F3991"/>
  <c r="G3991" s="1"/>
  <c r="F3988"/>
  <c r="H3988" s="1"/>
  <c r="F3987"/>
  <c r="F3986"/>
  <c r="H3986" s="1"/>
  <c r="F3985"/>
  <c r="G3985" s="1"/>
  <c r="F3984"/>
  <c r="H3984" s="1"/>
  <c r="F3982"/>
  <c r="G3982" s="1"/>
  <c r="F3980"/>
  <c r="H3980" s="1"/>
  <c r="F3979"/>
  <c r="G3979" s="1"/>
  <c r="F3978"/>
  <c r="H3978" s="1"/>
  <c r="F3977"/>
  <c r="G3977" s="1"/>
  <c r="F3975"/>
  <c r="H3975" s="1"/>
  <c r="F3974"/>
  <c r="G3974" s="1"/>
  <c r="F3973"/>
  <c r="H3973" s="1"/>
  <c r="F3972"/>
  <c r="G3972" s="1"/>
  <c r="F3971"/>
  <c r="H3971" s="1"/>
  <c r="F3970"/>
  <c r="G3970" s="1"/>
  <c r="F3969"/>
  <c r="H3969" s="1"/>
  <c r="F3967"/>
  <c r="G3967" s="1"/>
  <c r="F3966"/>
  <c r="H3966" s="1"/>
  <c r="F3964"/>
  <c r="G3964" s="1"/>
  <c r="F3963"/>
  <c r="H3963" s="1"/>
  <c r="F3962"/>
  <c r="G3962" l="1"/>
  <c r="F4103"/>
  <c r="H4103" s="1"/>
  <c r="G4075"/>
  <c r="G4012"/>
  <c r="G4061"/>
  <c r="G4085"/>
  <c r="G3984"/>
  <c r="G3997"/>
  <c r="G4029"/>
  <c r="G4044"/>
  <c r="G4057"/>
  <c r="G4066"/>
  <c r="G4080"/>
  <c r="G4095"/>
  <c r="G3973"/>
  <c r="G3988"/>
  <c r="G4007"/>
  <c r="G4021"/>
  <c r="G4036"/>
  <c r="G4049"/>
  <c r="G3963"/>
  <c r="G3969"/>
  <c r="G3978"/>
  <c r="G3966"/>
  <c r="G3971"/>
  <c r="G3975"/>
  <c r="G3980"/>
  <c r="G3986"/>
  <c r="G3992"/>
  <c r="G4000"/>
  <c r="G4009"/>
  <c r="G4016"/>
  <c r="G4026"/>
  <c r="G4032"/>
  <c r="G4039"/>
  <c r="G4046"/>
  <c r="G4054"/>
  <c r="G4059"/>
  <c r="G4064"/>
  <c r="G4070"/>
  <c r="G4077"/>
  <c r="G4083"/>
  <c r="G4090"/>
  <c r="G4098"/>
  <c r="H3962"/>
  <c r="H3964"/>
  <c r="H3967"/>
  <c r="H3970"/>
  <c r="H3972"/>
  <c r="H3974"/>
  <c r="H3977"/>
  <c r="H3979"/>
  <c r="H3982"/>
  <c r="H3985"/>
  <c r="H3991"/>
  <c r="H3994"/>
  <c r="H3999"/>
  <c r="H4002"/>
  <c r="H4008"/>
  <c r="H4011"/>
  <c r="H4013"/>
  <c r="H4018"/>
  <c r="H4024"/>
  <c r="H4027"/>
  <c r="H4031"/>
  <c r="H4035"/>
  <c r="H4037"/>
  <c r="H4041"/>
  <c r="H4045"/>
  <c r="H4048"/>
  <c r="H4053"/>
  <c r="H4056"/>
  <c r="H4058"/>
  <c r="H4060"/>
  <c r="H4062"/>
  <c r="H4065"/>
  <c r="H4067"/>
  <c r="H4072"/>
  <c r="H4076"/>
  <c r="H4078"/>
  <c r="H4081"/>
  <c r="H4084"/>
  <c r="H4089"/>
  <c r="H4092"/>
  <c r="H4096"/>
  <c r="H4101"/>
  <c r="G4103" l="1"/>
  <c r="E3902"/>
  <c r="H247" i="22" l="1"/>
  <c r="G247"/>
  <c r="I246"/>
  <c r="I247" s="1"/>
  <c r="I189"/>
  <c r="H189"/>
  <c r="G189"/>
  <c r="I131"/>
  <c r="I132" s="1"/>
  <c r="H132"/>
  <c r="G132"/>
  <c r="H77"/>
  <c r="G77"/>
  <c r="I76"/>
  <c r="I17"/>
  <c r="I18" s="1"/>
  <c r="G18"/>
  <c r="H17"/>
  <c r="H18" s="1"/>
  <c r="I75" l="1"/>
  <c r="I77" s="1"/>
  <c r="D3902" i="1" l="1"/>
  <c r="C3902"/>
  <c r="F3900"/>
  <c r="H3900" s="1"/>
  <c r="F3897"/>
  <c r="H3897" s="1"/>
  <c r="F3895"/>
  <c r="H3895" s="1"/>
  <c r="F3894"/>
  <c r="H3894" s="1"/>
  <c r="F3891"/>
  <c r="H3891" s="1"/>
  <c r="F3889"/>
  <c r="H3889" s="1"/>
  <c r="F3888"/>
  <c r="H3888" s="1"/>
  <c r="F3884"/>
  <c r="H3884" s="1"/>
  <c r="F3883"/>
  <c r="H3883" s="1"/>
  <c r="F3882"/>
  <c r="H3882" s="1"/>
  <c r="F3880"/>
  <c r="H3880" s="1"/>
  <c r="F3879"/>
  <c r="H3879" s="1"/>
  <c r="F3877"/>
  <c r="H3877" s="1"/>
  <c r="F3876"/>
  <c r="H3876" s="1"/>
  <c r="F3875"/>
  <c r="H3875" s="1"/>
  <c r="F3874"/>
  <c r="H3874" s="1"/>
  <c r="F3871"/>
  <c r="H3871" s="1"/>
  <c r="F3869"/>
  <c r="H3869" s="1"/>
  <c r="F3866"/>
  <c r="H3866" s="1"/>
  <c r="F3865"/>
  <c r="H3865" s="1"/>
  <c r="F3864"/>
  <c r="H3864" s="1"/>
  <c r="F3863"/>
  <c r="H3863" s="1"/>
  <c r="F3861"/>
  <c r="H3861" s="1"/>
  <c r="F3860"/>
  <c r="H3860" s="1"/>
  <c r="F3859"/>
  <c r="G3859" s="1"/>
  <c r="F3858"/>
  <c r="H3858" s="1"/>
  <c r="F3857"/>
  <c r="H3857" s="1"/>
  <c r="F3856"/>
  <c r="H3856" s="1"/>
  <c r="F3855"/>
  <c r="G3855" s="1"/>
  <c r="F3853"/>
  <c r="H3853" s="1"/>
  <c r="F3852"/>
  <c r="G3852" s="1"/>
  <c r="F3848"/>
  <c r="H3848" s="1"/>
  <c r="F3847"/>
  <c r="G3847" s="1"/>
  <c r="F3845"/>
  <c r="H3845" s="1"/>
  <c r="F3844"/>
  <c r="G3844" s="1"/>
  <c r="F3843"/>
  <c r="H3843" s="1"/>
  <c r="F3840"/>
  <c r="G3840" s="1"/>
  <c r="F3838"/>
  <c r="H3838" s="1"/>
  <c r="F3836"/>
  <c r="G3836" s="1"/>
  <c r="F3835"/>
  <c r="H3835" s="1"/>
  <c r="F3834"/>
  <c r="G3834" s="1"/>
  <c r="F3831"/>
  <c r="H3831" s="1"/>
  <c r="F3830"/>
  <c r="G3830" s="1"/>
  <c r="F3828"/>
  <c r="H3828" s="1"/>
  <c r="F3826"/>
  <c r="G3826" s="1"/>
  <c r="F3825"/>
  <c r="H3825" s="1"/>
  <c r="F3823"/>
  <c r="G3823" s="1"/>
  <c r="F3820"/>
  <c r="H3820" s="1"/>
  <c r="F3817"/>
  <c r="G3817" s="1"/>
  <c r="F3815"/>
  <c r="H3815" s="1"/>
  <c r="F3812"/>
  <c r="G3812" s="1"/>
  <c r="F3811"/>
  <c r="H3811" s="1"/>
  <c r="F3810"/>
  <c r="G3810" s="1"/>
  <c r="F3808"/>
  <c r="H3808" s="1"/>
  <c r="F3807"/>
  <c r="G3807" s="1"/>
  <c r="F3806"/>
  <c r="H3806" s="1"/>
  <c r="F3801"/>
  <c r="G3801" s="1"/>
  <c r="F3799"/>
  <c r="H3799" s="1"/>
  <c r="F3798"/>
  <c r="G3798" s="1"/>
  <c r="F3796"/>
  <c r="H3796" s="1"/>
  <c r="F3793"/>
  <c r="G3793" s="1"/>
  <c r="F3791"/>
  <c r="H3791" s="1"/>
  <c r="F3790"/>
  <c r="G3790" s="1"/>
  <c r="F3787"/>
  <c r="H3787" s="1"/>
  <c r="F3786"/>
  <c r="F3785"/>
  <c r="H3785" s="1"/>
  <c r="F3784"/>
  <c r="G3784" s="1"/>
  <c r="F3783"/>
  <c r="H3783" s="1"/>
  <c r="F3781"/>
  <c r="G3781" s="1"/>
  <c r="F3779"/>
  <c r="H3779" s="1"/>
  <c r="F3778"/>
  <c r="G3778" s="1"/>
  <c r="F3777"/>
  <c r="H3777" s="1"/>
  <c r="F3776"/>
  <c r="G3776" s="1"/>
  <c r="F3774"/>
  <c r="H3774" s="1"/>
  <c r="F3773"/>
  <c r="G3773" s="1"/>
  <c r="F3772"/>
  <c r="H3772" s="1"/>
  <c r="F3771"/>
  <c r="G3771" s="1"/>
  <c r="F3770"/>
  <c r="H3770" s="1"/>
  <c r="F3769"/>
  <c r="G3769" s="1"/>
  <c r="F3768"/>
  <c r="H3768" s="1"/>
  <c r="F3766"/>
  <c r="G3766" s="1"/>
  <c r="F3765"/>
  <c r="H3765" s="1"/>
  <c r="F3763"/>
  <c r="G3763" s="1"/>
  <c r="F3762"/>
  <c r="H3762" s="1"/>
  <c r="F3761"/>
  <c r="G3761" s="1"/>
  <c r="H22" i="23"/>
  <c r="I21"/>
  <c r="I20"/>
  <c r="I19"/>
  <c r="I18"/>
  <c r="I17"/>
  <c r="I22" l="1"/>
  <c r="G3774" i="1"/>
  <c r="G3888"/>
  <c r="G3875"/>
  <c r="G3808"/>
  <c r="G3866"/>
  <c r="G3880"/>
  <c r="G3895"/>
  <c r="G3799"/>
  <c r="G3815"/>
  <c r="G3861"/>
  <c r="G3772"/>
  <c r="G3777"/>
  <c r="G3806"/>
  <c r="G3811"/>
  <c r="G3820"/>
  <c r="G3857"/>
  <c r="G3864"/>
  <c r="G3871"/>
  <c r="G3877"/>
  <c r="G3883"/>
  <c r="G3891"/>
  <c r="G3900"/>
  <c r="H3761"/>
  <c r="G3762"/>
  <c r="H3763"/>
  <c r="G3765"/>
  <c r="H3766"/>
  <c r="G3768"/>
  <c r="H3769"/>
  <c r="G3770"/>
  <c r="H3771"/>
  <c r="H3773"/>
  <c r="H3776"/>
  <c r="H3778"/>
  <c r="G3779"/>
  <c r="H3781"/>
  <c r="G3783"/>
  <c r="H3784"/>
  <c r="G3785"/>
  <c r="G3787"/>
  <c r="H3790"/>
  <c r="G3791"/>
  <c r="H3793"/>
  <c r="G3796"/>
  <c r="H3798"/>
  <c r="H3801"/>
  <c r="H3807"/>
  <c r="H3810"/>
  <c r="H3812"/>
  <c r="H3817"/>
  <c r="H3823"/>
  <c r="G3825"/>
  <c r="H3826"/>
  <c r="G3828"/>
  <c r="H3830"/>
  <c r="G3831"/>
  <c r="H3834"/>
  <c r="G3835"/>
  <c r="H3836"/>
  <c r="G3838"/>
  <c r="H3840"/>
  <c r="G3843"/>
  <c r="H3844"/>
  <c r="G3845"/>
  <c r="H3847"/>
  <c r="G3848"/>
  <c r="H3852"/>
  <c r="G3853"/>
  <c r="H3855"/>
  <c r="G3856"/>
  <c r="G3858"/>
  <c r="H3859"/>
  <c r="G3860"/>
  <c r="G3863"/>
  <c r="G3865"/>
  <c r="G3869"/>
  <c r="G3874"/>
  <c r="G3876"/>
  <c r="G3879"/>
  <c r="G3882"/>
  <c r="G3884"/>
  <c r="G3889"/>
  <c r="G3894"/>
  <c r="G3897"/>
  <c r="F3902"/>
  <c r="H3902" s="1"/>
  <c r="F3557"/>
  <c r="H3557" s="1"/>
  <c r="F3558"/>
  <c r="G3558" s="1"/>
  <c r="F3560"/>
  <c r="H3560" s="1"/>
  <c r="F3561"/>
  <c r="H3561" s="1"/>
  <c r="F3563"/>
  <c r="H3563" s="1"/>
  <c r="F3564"/>
  <c r="H3564" s="1"/>
  <c r="F3565"/>
  <c r="H3565" s="1"/>
  <c r="F3566"/>
  <c r="H3566" s="1"/>
  <c r="F3567"/>
  <c r="H3567" s="1"/>
  <c r="F3568"/>
  <c r="H3568" s="1"/>
  <c r="F3569"/>
  <c r="H3569" s="1"/>
  <c r="F3571"/>
  <c r="H3571" s="1"/>
  <c r="F3572"/>
  <c r="H3572" s="1"/>
  <c r="F3573"/>
  <c r="H3573" s="1"/>
  <c r="F3574"/>
  <c r="H3574" s="1"/>
  <c r="F3576"/>
  <c r="H3576" s="1"/>
  <c r="F3578"/>
  <c r="H3578" s="1"/>
  <c r="F3579"/>
  <c r="H3579" s="1"/>
  <c r="F3580"/>
  <c r="H3580" s="1"/>
  <c r="F3581"/>
  <c r="F3582"/>
  <c r="F3585"/>
  <c r="H3585" s="1"/>
  <c r="F3586"/>
  <c r="F3588"/>
  <c r="H3588" s="1"/>
  <c r="F3591"/>
  <c r="F3593"/>
  <c r="H3593" s="1"/>
  <c r="F3594"/>
  <c r="F3596"/>
  <c r="H3596" s="1"/>
  <c r="F3601"/>
  <c r="F3602"/>
  <c r="H3602" s="1"/>
  <c r="F3603"/>
  <c r="F3605"/>
  <c r="H3605" s="1"/>
  <c r="F3606"/>
  <c r="F3607"/>
  <c r="H3607" s="1"/>
  <c r="F3610"/>
  <c r="F3612"/>
  <c r="H3612" s="1"/>
  <c r="F3615"/>
  <c r="F3618"/>
  <c r="H3618" s="1"/>
  <c r="F3620"/>
  <c r="F3621"/>
  <c r="H3621" s="1"/>
  <c r="F3623"/>
  <c r="F3625"/>
  <c r="H3625" s="1"/>
  <c r="F3626"/>
  <c r="F3629"/>
  <c r="H3629" s="1"/>
  <c r="F3630"/>
  <c r="F3631"/>
  <c r="H3631" s="1"/>
  <c r="F3633"/>
  <c r="M3634"/>
  <c r="Q3634" s="1"/>
  <c r="F3635"/>
  <c r="F3638"/>
  <c r="H3638" s="1"/>
  <c r="F3639"/>
  <c r="F3640"/>
  <c r="H3640" s="1"/>
  <c r="F3642"/>
  <c r="F3643"/>
  <c r="H3643" s="1"/>
  <c r="F3647"/>
  <c r="F3648"/>
  <c r="H3648" s="1"/>
  <c r="F3650"/>
  <c r="F3651"/>
  <c r="H3651" s="1"/>
  <c r="F3652"/>
  <c r="F3653"/>
  <c r="H3653" s="1"/>
  <c r="F3654"/>
  <c r="F3655"/>
  <c r="H3655" s="1"/>
  <c r="F3656"/>
  <c r="F3658"/>
  <c r="H3658" s="1"/>
  <c r="F3659"/>
  <c r="F3660"/>
  <c r="H3660" s="1"/>
  <c r="F3661"/>
  <c r="F3664"/>
  <c r="H3664" s="1"/>
  <c r="F3666"/>
  <c r="F3669"/>
  <c r="H3669" s="1"/>
  <c r="F3670"/>
  <c r="F3671"/>
  <c r="H3671" s="1"/>
  <c r="F3672"/>
  <c r="F3674"/>
  <c r="H3674" s="1"/>
  <c r="F3675"/>
  <c r="F3677"/>
  <c r="H3677" s="1"/>
  <c r="F3678"/>
  <c r="F3679"/>
  <c r="H3679" s="1"/>
  <c r="F3683"/>
  <c r="F3684"/>
  <c r="H3684" s="1"/>
  <c r="F3686"/>
  <c r="F3689"/>
  <c r="H3689" s="1"/>
  <c r="F3690"/>
  <c r="F3692"/>
  <c r="H3692" s="1"/>
  <c r="F3695"/>
  <c r="H3558"/>
  <c r="H3582"/>
  <c r="H3586"/>
  <c r="H3591"/>
  <c r="H3594"/>
  <c r="H3601"/>
  <c r="H3603"/>
  <c r="H3606"/>
  <c r="H3610"/>
  <c r="H3615"/>
  <c r="H3620"/>
  <c r="H3623"/>
  <c r="H3626"/>
  <c r="H3630"/>
  <c r="H3633"/>
  <c r="H3635"/>
  <c r="H3639"/>
  <c r="H3642"/>
  <c r="H3647"/>
  <c r="H3650"/>
  <c r="H3652"/>
  <c r="H3654"/>
  <c r="H3656"/>
  <c r="H3659"/>
  <c r="H3661"/>
  <c r="H3666"/>
  <c r="H3670"/>
  <c r="H3672"/>
  <c r="H3675"/>
  <c r="H3678"/>
  <c r="H3683"/>
  <c r="H3686"/>
  <c r="H3690"/>
  <c r="H3695"/>
  <c r="G3579"/>
  <c r="G3582"/>
  <c r="G3585"/>
  <c r="G3586"/>
  <c r="G3588"/>
  <c r="G3591"/>
  <c r="G3593"/>
  <c r="G3594"/>
  <c r="G3596"/>
  <c r="G3601"/>
  <c r="G3602"/>
  <c r="G3603"/>
  <c r="G3605"/>
  <c r="G3606"/>
  <c r="G3607"/>
  <c r="G3610"/>
  <c r="G3612"/>
  <c r="G3615"/>
  <c r="G3618"/>
  <c r="G3620"/>
  <c r="G3621"/>
  <c r="G3623"/>
  <c r="G3625"/>
  <c r="G3626"/>
  <c r="G3629"/>
  <c r="G3630"/>
  <c r="G3631"/>
  <c r="G3633"/>
  <c r="P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G3684"/>
  <c r="G3686"/>
  <c r="G3689"/>
  <c r="G3690"/>
  <c r="G3692"/>
  <c r="G3695"/>
  <c r="G3568" l="1"/>
  <c r="G3573"/>
  <c r="G3564"/>
  <c r="G3576"/>
  <c r="G3571"/>
  <c r="G3566"/>
  <c r="G3561"/>
  <c r="G3580"/>
  <c r="G3578"/>
  <c r="G3574"/>
  <c r="G3572"/>
  <c r="G3569"/>
  <c r="G3567"/>
  <c r="G3565"/>
  <c r="G3563"/>
  <c r="G3560"/>
  <c r="G3557"/>
  <c r="I3680"/>
  <c r="G3902"/>
  <c r="I3644"/>
  <c r="I3597"/>
  <c r="E3697"/>
  <c r="D3697"/>
  <c r="C3697"/>
  <c r="F3556"/>
  <c r="H192" i="20"/>
  <c r="G192"/>
  <c r="I192"/>
  <c r="H3556" i="1" l="1"/>
  <c r="G3556"/>
  <c r="I3553" s="1"/>
  <c r="F3697"/>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46" l="1"/>
  <c r="G2635"/>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H1951" i="1" l="1"/>
  <c r="F2257"/>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comments1.xml><?xml version="1.0" encoding="utf-8"?>
<comments xmlns="http://schemas.openxmlformats.org/spreadsheetml/2006/main">
  <authors>
    <author>GIZI</author>
  </authors>
  <commentList>
    <comment ref="H73" authorId="0">
      <text>
        <r>
          <rPr>
            <b/>
            <sz val="9"/>
            <color indexed="81"/>
            <rFont val="Tahoma"/>
            <family val="2"/>
          </rPr>
          <t>GIZI:</t>
        </r>
        <r>
          <rPr>
            <sz val="9"/>
            <color indexed="81"/>
            <rFont val="Tahoma"/>
            <family val="2"/>
          </rPr>
          <t xml:space="preserve">
341.636 + 370.727</t>
        </r>
      </text>
    </comment>
    <comment ref="I73" authorId="0">
      <text>
        <r>
          <rPr>
            <b/>
            <sz val="9"/>
            <color indexed="81"/>
            <rFont val="Tahoma"/>
            <family val="2"/>
          </rPr>
          <t>GIZI:</t>
        </r>
        <r>
          <rPr>
            <sz val="9"/>
            <color indexed="81"/>
            <rFont val="Tahoma"/>
            <family val="2"/>
          </rPr>
          <t xml:space="preserve">
102.491 + 111.218</t>
        </r>
      </text>
    </comment>
  </commentList>
</comments>
</file>

<file path=xl/sharedStrings.xml><?xml version="1.0" encoding="utf-8"?>
<sst xmlns="http://schemas.openxmlformats.org/spreadsheetml/2006/main" count="15114" uniqueCount="973">
  <si>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</si>
  <si>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</si>
  <si>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</si>
  <si>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</si>
  <si>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</si>
  <si>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</si>
  <si>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</si>
  <si>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</si>
  <si>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</si>
  <si>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</si>
  <si>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</si>
  <si>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</si>
  <si>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</si>
  <si>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</si>
  <si>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</si>
  <si>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</si>
  <si>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</si>
  <si>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</si>
  <si>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</si>
  <si>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</si>
  <si>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</si>
  <si>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</si>
  <si>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</si>
  <si>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</si>
  <si>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</si>
  <si>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</si>
  <si>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</si>
  <si>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</si>
  <si>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</si>
  <si>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</si>
  <si>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</si>
  <si>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</si>
  <si>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</si>
  <si>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</si>
  <si>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</si>
  <si>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</si>
  <si>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</si>
  <si>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</si>
  <si>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</si>
  <si>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</si>
  <si>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</si>
  <si>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</si>
  <si>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</si>
  <si>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</si>
  <si>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</si>
  <si>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</si>
  <si>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</si>
  <si>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</si>
  <si>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</si>
  <si>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</si>
  <si>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</si>
  <si>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</si>
  <si>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</si>
  <si>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</si>
  <si>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</si>
  <si>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</si>
  <si>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</si>
  <si>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</si>
  <si>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</si>
  <si>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</si>
  <si>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</si>
  <si>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</si>
  <si>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</si>
  <si>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</si>
  <si>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</si>
  <si>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</si>
  <si>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</si>
  <si>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</si>
  <si>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</si>
  <si>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</si>
  <si>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</si>
  <si>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</si>
  <si>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</si>
  <si>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</si>
  <si>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</si>
  <si>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</si>
  <si>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</si>
  <si>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</si>
  <si>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</si>
  <si>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</si>
  <si>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</si>
  <si>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</si>
  <si>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</si>
  <si>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</si>
  <si>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</si>
  <si>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</si>
  <si>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</si>
  <si>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</si>
  <si>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</si>
  <si>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</si>
  <si>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</si>
  <si>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</si>
  <si>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</si>
  <si>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</si>
  <si>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</si>
  <si>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</si>
  <si>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</si>
  <si>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</si>
  <si>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</si>
  <si>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</si>
  <si>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</si>
  <si>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</si>
  <si>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</si>
  <si>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</si>
  <si>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</si>
  <si>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</si>
  <si>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</si>
  <si>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</si>
  <si>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</si>
  <si>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</si>
  <si>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</si>
  <si>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</si>
  <si>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</si>
  <si>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</si>
  <si>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</si>
  <si>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</si>
  <si>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</si>
  <si>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</si>
  <si>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</si>
  <si>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</si>
  <si>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</si>
  <si>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</si>
  <si>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</si>
  <si>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</si>
  <si>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</si>
  <si>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</si>
  <si>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</si>
  <si>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</si>
  <si>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</si>
  <si>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</si>
  <si>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</si>
  <si>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</si>
  <si>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</si>
  <si>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</si>
  <si>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</si>
  <si>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</si>
  <si>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</si>
  <si>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</si>
  <si>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</si>
  <si>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</si>
  <si>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</si>
  <si>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</si>
  <si>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</si>
  <si>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</si>
  <si>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</si>
  <si>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</si>
  <si>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</si>
  <si>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</si>
  <si>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</si>
  <si>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</si>
  <si>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</si>
  <si>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</si>
  <si>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</si>
  <si>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</si>
  <si>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</si>
  <si>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</si>
  <si>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</si>
  <si>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</si>
  <si>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</si>
  <si>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</si>
  <si>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</si>
  <si>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</si>
  <si>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</si>
  <si>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</si>
  <si>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</si>
  <si>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</si>
  <si>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</si>
  <si>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</si>
  <si>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</si>
  <si>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</si>
  <si>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</si>
  <si>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</si>
  <si>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</si>
  <si>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</si>
  <si>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</si>
  <si>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</si>
  <si>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</si>
  <si>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</si>
  <si>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</si>
  <si>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</si>
  <si>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</si>
  <si>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</si>
  <si>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</si>
  <si>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</si>
  <si>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</si>
  <si>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</si>
  <si>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</si>
  <si>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</si>
  <si>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</si>
  <si>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</si>
  <si>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</si>
  <si>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</si>
  <si>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</si>
  <si>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</si>
  <si>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</si>
  <si>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</si>
  <si>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</si>
  <si>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</si>
  <si>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</si>
  <si>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</si>
  <si>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</si>
  <si>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</si>
  <si>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</si>
  <si>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</si>
  <si>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</si>
  <si>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</si>
  <si>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</si>
  <si>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</si>
  <si>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</si>
  <si>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</si>
  <si>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</si>
  <si>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</si>
  <si>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</si>
  <si>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</si>
  <si>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</si>
  <si>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</si>
  <si>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</si>
  <si>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</si>
  <si>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</si>
  <si>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</si>
  <si>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</si>
  <si>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</si>
  <si>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</si>
  <si>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</si>
  <si>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</si>
  <si>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</si>
  <si>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</si>
  <si>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</si>
  <si>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</si>
  <si>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</si>
  <si>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</si>
  <si>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</si>
  <si>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</si>
  <si>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</si>
  <si>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</si>
  <si>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</si>
  <si>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</si>
  <si>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</si>
  <si>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</si>
  <si>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</si>
  <si>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</si>
  <si>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</si>
  <si>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</si>
  <si>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</si>
  <si>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</si>
  <si>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</si>
  <si>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</si>
  <si>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</si>
  <si>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</si>
  <si>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</si>
  <si>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</si>
  <si>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</si>
  <si>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</si>
  <si>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</si>
  <si>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</si>
  <si>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</si>
  <si>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</si>
  <si>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</si>
  <si>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</si>
  <si>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</si>
  <si>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</si>
  <si>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</si>
  <si>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</si>
  <si>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</si>
  <si>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</si>
  <si>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</si>
  <si>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</si>
  <si>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</si>
  <si>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</si>
  <si>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</si>
  <si>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</si>
  <si>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</si>
  <si>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</si>
  <si>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</si>
  <si>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</si>
  <si>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</si>
  <si>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</si>
  <si>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</si>
  <si>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</si>
  <si>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</si>
  <si>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</si>
  <si>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</si>
  <si>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</si>
  <si>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</si>
  <si>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</si>
  <si>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</si>
  <si>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</si>
  <si>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</si>
  <si>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</si>
  <si>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</si>
  <si>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</si>
  <si>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</si>
  <si>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</si>
  <si>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</si>
  <si>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</si>
  <si>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</si>
  <si>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</si>
  <si>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</si>
  <si>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</si>
  <si>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</si>
  <si>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</si>
  <si>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</si>
  <si>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</si>
  <si>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</si>
  <si>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</si>
  <si>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</si>
  <si>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</si>
  <si>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</si>
  <si>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</si>
  <si>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</si>
  <si>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</si>
  <si>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</si>
  <si>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</si>
  <si>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</si>
  <si>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</si>
  <si>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</si>
  <si>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</si>
  <si>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</si>
  <si>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</si>
  <si>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</si>
  <si>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</si>
  <si>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</si>
  <si>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</si>
  <si>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</si>
  <si>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</si>
  <si>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</si>
  <si>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</si>
  <si>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</si>
  <si>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</si>
  <si>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</si>
  <si>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</si>
  <si>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</si>
  <si>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</si>
  <si>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</si>
  <si>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</si>
  <si>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</si>
  <si>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</si>
  <si>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</si>
  <si>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</si>
  <si>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</si>
  <si>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</si>
  <si>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</si>
  <si>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</si>
  <si>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</si>
  <si>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</si>
  <si>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</si>
  <si>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</si>
  <si>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</si>
  <si>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</si>
  <si>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</si>
  <si>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</si>
  <si>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</si>
  <si>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</si>
  <si>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</si>
  <si>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</si>
  <si>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</si>
  <si>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</si>
  <si>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</si>
  <si>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</si>
  <si>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</si>
  <si>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</si>
  <si>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</si>
  <si>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</si>
  <si>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</si>
  <si>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</si>
  <si>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</si>
  <si>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</si>
  <si>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</si>
  <si>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</si>
  <si>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</si>
  <si>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</si>
  <si>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</si>
  <si>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</si>
  <si>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</si>
  <si>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</si>
  <si>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</si>
  <si>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</si>
  <si>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</si>
  <si>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</si>
  <si>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</si>
  <si>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</si>
  <si>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</si>
  <si>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</si>
  <si>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</si>
  <si>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</si>
  <si>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</si>
  <si>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</si>
  <si>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</si>
  <si>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</si>
  <si>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</si>
  <si>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</si>
  <si>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</si>
  <si>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</si>
  <si>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</si>
  <si>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</si>
  <si>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</si>
  <si>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</si>
  <si>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</si>
  <si>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</si>
  <si>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</si>
  <si>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</si>
  <si>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</si>
  <si>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</si>
  <si>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</si>
  <si>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</si>
  <si>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</si>
  <si>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</si>
  <si>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</si>
  <si>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</si>
  <si>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</si>
  <si>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</si>
  <si>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</si>
  <si>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</si>
  <si>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</si>
  <si>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</si>
  <si>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</si>
  <si>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</si>
  <si>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</si>
  <si>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</si>
  <si>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</si>
  <si>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</si>
  <si>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</si>
  <si>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</si>
  <si>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</si>
  <si>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</si>
  <si>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</si>
  <si>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</si>
  <si>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</si>
  <si>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</si>
  <si>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</si>
  <si>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</si>
  <si>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</si>
  <si>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</si>
  <si>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</si>
  <si>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</si>
  <si>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</si>
  <si>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</si>
  <si>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</si>
  <si>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</si>
  <si>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</si>
  <si>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</si>
  <si>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</si>
  <si>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</si>
  <si>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</si>
  <si>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</si>
  <si>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</si>
  <si>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</si>
  <si>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</si>
  <si>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</si>
  <si>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</si>
  <si>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</si>
  <si>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</si>
  <si>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</si>
  <si>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</si>
  <si>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</si>
  <si>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</si>
  <si>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</si>
  <si>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</si>
  <si>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</si>
  <si>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</si>
  <si>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</si>
  <si>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</si>
  <si>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</si>
  <si>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</si>
  <si>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</si>
  <si>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</si>
  <si>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</si>
  <si>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</si>
  <si>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</si>
  <si>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</si>
  <si>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</si>
  <si>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</si>
  <si>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</si>
  <si>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</si>
  <si>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</si>
  <si>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</si>
  <si>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</si>
  <si>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</si>
  <si>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</si>
  <si>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</si>
  <si>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</si>
  <si>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</si>
  <si>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</si>
  <si>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</si>
  <si>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</si>
  <si>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</si>
  <si>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</si>
  <si>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</si>
  <si>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</si>
  <si>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</si>
  <si>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</si>
  <si>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</si>
  <si>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</si>
  <si>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</si>
  <si>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</si>
  <si>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</si>
  <si>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</si>
  <si>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</si>
  <si>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</si>
  <si>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</si>
  <si>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</si>
  <si>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</si>
  <si>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</si>
  <si>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</si>
  <si>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</si>
  <si>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</si>
  <si>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</si>
  <si>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</si>
  <si>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</si>
  <si>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</si>
  <si>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</si>
  <si>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</si>
  <si>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</si>
  <si>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</si>
  <si>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</si>
  <si>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</si>
  <si>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</si>
  <si>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</si>
  <si>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</si>
  <si>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</si>
  <si>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</si>
  <si>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</si>
  <si>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</si>
  <si>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</si>
  <si>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</si>
  <si>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</si>
  <si>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</si>
  <si>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</si>
  <si>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</si>
  <si>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</si>
  <si>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</si>
  <si>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</si>
  <si>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</si>
  <si>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</si>
  <si>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</si>
  <si>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</si>
  <si>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</si>
  <si>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</si>
  <si>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</si>
  <si>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</si>
  <si>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</si>
  <si>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</si>
  <si>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</si>
  <si>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</si>
  <si>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</si>
  <si>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</si>
  <si>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</si>
  <si>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</si>
  <si>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</si>
  <si>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</si>
  <si>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</si>
  <si>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</si>
  <si>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</si>
  <si>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</si>
  <si>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</si>
  <si>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</si>
  <si>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</si>
  <si>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</si>
  <si>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</si>
  <si>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</si>
  <si>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</si>
  <si>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</si>
  <si>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</si>
  <si>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</si>
  <si>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</si>
  <si>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</si>
  <si>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</si>
  <si>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</si>
  <si>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</si>
  <si>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</si>
  <si>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</si>
  <si>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</si>
  <si>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</si>
  <si>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</si>
  <si>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</si>
  <si>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</si>
  <si>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</si>
  <si>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</si>
  <si>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</si>
  <si>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</si>
  <si>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</si>
  <si>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</si>
  <si>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</si>
  <si>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</si>
  <si>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</si>
  <si>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</si>
  <si>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</si>
  <si>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</si>
  <si>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</si>
  <si>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</si>
  <si>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</si>
  <si>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</si>
  <si>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</si>
  <si>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</si>
  <si>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</si>
  <si>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</si>
  <si>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</si>
  <si>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</si>
  <si>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</si>
  <si>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</si>
  <si>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</si>
  <si>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</si>
  <si>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</si>
  <si>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</si>
  <si>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</si>
  <si>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</si>
  <si>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</si>
  <si>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</si>
  <si>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</si>
  <si>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</si>
  <si>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</si>
  <si>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</si>
  <si>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</si>
  <si>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</si>
  <si>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</si>
  <si>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</si>
  <si>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</si>
  <si>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</si>
  <si>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</si>
  <si>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</si>
  <si>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</si>
  <si>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</si>
  <si>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</si>
  <si>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</si>
  <si>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</si>
  <si>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</si>
  <si>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</si>
  <si>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</si>
  <si>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</si>
  <si>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</si>
  <si>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</si>
  <si>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</si>
  <si>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</si>
  <si>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</si>
  <si>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</si>
  <si>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</si>
  <si>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</si>
  <si>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</si>
  <si>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</si>
  <si>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</si>
  <si>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</si>
  <si>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</si>
  <si>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</si>
  <si>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</si>
  <si>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</si>
  <si>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</si>
  <si>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</si>
  <si>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</si>
  <si>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</si>
  <si>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</si>
  <si>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</si>
  <si>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</si>
  <si>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</si>
  <si>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</si>
  <si>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</si>
  <si>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</si>
  <si>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</si>
  <si>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</si>
  <si>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</si>
  <si>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</si>
  <si>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</si>
  <si>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</si>
  <si>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</si>
  <si>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</si>
  <si>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</si>
  <si>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</si>
  <si>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</si>
  <si>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</si>
  <si>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</si>
  <si>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</si>
  <si>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</si>
  <si>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</si>
  <si>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</si>
  <si>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</si>
  <si>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</si>
  <si>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</si>
  <si>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</si>
  <si>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</si>
  <si>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</si>
  <si>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</si>
  <si>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</si>
  <si>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</si>
  <si>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</si>
  <si>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</si>
  <si>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</si>
  <si>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</si>
  <si>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</si>
  <si>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</si>
  <si>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</si>
  <si>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</si>
  <si>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</si>
  <si>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</si>
  <si>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</si>
  <si>
    <t>NO            : 19</t>
  </si>
  <si>
    <t xml:space="preserve">Konsumsi Kuliah Umum dalam rangka Kegiaatan Ucap Janji Prodi D III Gizi Jurusan Gizi Politeknik Kesehatan Semarang pada 25 September 2020
</t>
  </si>
  <si>
    <t>RM. Duta Minang</t>
  </si>
  <si>
    <t xml:space="preserve">Pembelian alat spray drying di Jurusan Gizi Politeknik Kesehatan Semarang 
Bulan September 2020 berupa : komponen pendukung dan asesoris
</t>
  </si>
  <si>
    <t xml:space="preserve">Penggandaan materi Kuliah Umum dalam rangka Kegiaatan Ucap Janji Prodi D III Gizi Jurusan Gizi Politeknik Kesehatan Semarang pada 25 September 2020
</t>
  </si>
  <si>
    <t>Dr. Agus Prastowo, SST, MKes, RD</t>
  </si>
  <si>
    <t>Caturinta Nurcahyaningsih, SKM</t>
  </si>
  <si>
    <t>5034.501.007.053.EB.525113</t>
  </si>
  <si>
    <t>: 5034.501.007.053.EB.525113</t>
  </si>
  <si>
    <t>Honor pembimbing praktek Belajar Lapangan (PBL) MK. Penilaian Status Gizi Prodi D IV Gizi  Politeknik Kesehatan Semarang dari Puskesmas Kedungmundu Kota Semarang</t>
  </si>
  <si>
    <t>A. Fahmy Arif Tsani, SKM, MSc.RD</t>
  </si>
  <si>
    <t>Honor dosen tamu Orientasi dan Pemantapan Materi Prodi Profesi Dietesien Jurusan Gizi Politeknik Kesehatan Semarang dari Fak. Kedokteran UNDIP Semarang pada 24 Februari 2020</t>
  </si>
  <si>
    <r>
      <t xml:space="preserve">Honor dosen tamu dalam Seminar Online Internasional </t>
    </r>
    <r>
      <rPr>
        <i/>
        <sz val="8"/>
        <rFont val="Arial"/>
        <family val="2"/>
      </rPr>
      <t>"Covid 19 Prevention and Treatment Strategy for Non Communicable Disease"</t>
    </r>
    <r>
      <rPr>
        <sz val="8"/>
        <rFont val="Arial"/>
        <family val="2"/>
      </rPr>
      <t xml:space="preserve"> dari RSUD. Prof. Dr. Margono Soekardjo Purwokerto pada 04 Agustus 2020</t>
    </r>
  </si>
  <si>
    <t>Mitra FC Centre</t>
  </si>
  <si>
    <t>CV. Gelaran Jaya Manunggal</t>
  </si>
  <si>
    <t>BULAN     : OKTOBER 2020</t>
  </si>
  <si>
    <t>NO            : 20</t>
  </si>
  <si>
    <t xml:space="preserve">Biaya lahan Praktik Kerja Lapangan (PKL) Rumah Sakit dan Klinik Mahasiswa Prodi Profesi Dietesien Jurusan Gizi Politeknik Kesehatan Semarang di RSUD. Prof. Dr. Margono Soekardjo Purwokerto pada 15 Oktober – 18 Desember 2020 
</t>
  </si>
  <si>
    <t>RSUD. Prof. Dr. Margono Soekardjo Purwokerto</t>
  </si>
  <si>
    <t>Semarang, Oktober  2020</t>
  </si>
  <si>
    <t>Laurensia Molek, SGz, RD</t>
  </si>
  <si>
    <t>Erna Handayani, SST</t>
  </si>
  <si>
    <t xml:space="preserve">Honor narasumber Pemenuhan Capaian Sasaran Mutu dalam Pelatihan Catering Diet Prodi D III Gizi Jurusan Gizi Politeknik Kesehatan Semarang dari Dinas Kesehatan Kota Semarang pada 14 Oktober 2020
</t>
  </si>
  <si>
    <t>Bernadeth Dwi Wahyunani, STr.Gz</t>
  </si>
  <si>
    <t xml:space="preserve">Honor narasumber Pemenuhan Capaian Sasaran Mutu dalam Pelatihan Catering Diet Prodi D III Gizi Jurusan Gizi Politeknik Kesehatan Semarang dari RS. Panti Rapih Jogjakarta pada 17 Oktober 2020
</t>
  </si>
  <si>
    <t xml:space="preserve">Honor narasumber Pemenuhan Capaian Sasaran Mutu dalam Pelatihan Catering Diet Prodi D III Gizi Jurusan Gizi Politeknik Kesehatan Semarang dari RS. Panti Rapih Jogjakarta pada 15 Oktober 2020
</t>
  </si>
  <si>
    <t>Florentinus Nurtitus, SST, RD</t>
  </si>
  <si>
    <t xml:space="preserve">Honor narasumber Pemenuhan Capaian Sasaran Mutu dalam Pelatihan Catering Diet Prodi D III Gizi Jurusan Gizi Politeknik Kesehatan Semarang dari CV. Berkah Kasih Sejahtera Semarang pada 16 Oktober 2020
</t>
  </si>
  <si>
    <t>Tatap Lasmaria A. Sitoroes, SGz.RD</t>
  </si>
  <si>
    <t>Theresia Widyastuti, STr.Gz, RD</t>
  </si>
  <si>
    <t xml:space="preserve">Honor narasumber Pemenuhan Capaian Sasaran Mutu dalam Pelatihan Catering Diet Prodi D III Gizi Jurusan Gizi Politeknik Kesehatan Semarang dari RSU. Panti Wilasa Citarum Semarang  pada 17 Oktober 2020
</t>
  </si>
  <si>
    <t xml:space="preserve">Honor narasumber Pemenuhan Capaian Sasaran Mutu dalam Pelatihan
Catering Diet Prodi D III Gizi Jurusan Gizi Politeknik Kesehatan Semarang 
dari RSU. Emanuel Klampok Banjarnegara  pada 17 Oktober 2020
</t>
  </si>
  <si>
    <t>5034.501.007.052.E.525113</t>
  </si>
  <si>
    <t>: 5034.501.007.052.E.525113</t>
  </si>
  <si>
    <t xml:space="preserve">Honor narasumber Pemenuhan Capaian Sasaran Mutu dalam Pelatihan Catering Diet Prodi D III Gizi Jurusan Gizi Politeknik Kesehatan Semarang  dari Dewan Pimpinan Daerah Persatuan Ahli Gizi Indonesia (DPD PERSAGI) Jateng  pada 14 Oktober 2020
</t>
  </si>
  <si>
    <t xml:space="preserve">Transport narasumber Pemenuhan Capaian Sasaran Mutu dalam Pelatihan Catering Diet Prodi D III Gizi Jurusan Gizi Politeknik Kesehatan Semarang dari RS. Panti Rapih Jogjakarta pada 15 Oktober 2020
</t>
  </si>
  <si>
    <t>5034.501.007.052.E.525115</t>
  </si>
  <si>
    <t>: 5034.501.007.052.E.525115</t>
  </si>
  <si>
    <t>Jessy Cakes</t>
  </si>
  <si>
    <t>Konsumsi Penutupan Kegiatan Pemenuhan Capaian Sasaran Mutu dalam Pelatihan Catering Diet Prodi D III Gizi Jurusan Gizi Politeknik Kesehatan Semarang pada 17 Oktober 2020 di Auditorium Kampus III Politeknik Kesehatan Semarang, dengan rincian : 15 undangan @ Rp. 25.000</t>
  </si>
  <si>
    <t>NO            : 21</t>
  </si>
  <si>
    <t xml:space="preserve">Belanja Barang </t>
  </si>
  <si>
    <t>5034.501.007.052.E.525112</t>
  </si>
  <si>
    <t>: 5034.501.007.052.E.525112</t>
  </si>
  <si>
    <t xml:space="preserve">Honorarium dosen tidak tetap semester 1 Kelas A Prodi D III Gizi Jurusan Gizi Politeknik Kesehatan Semarang Bulan Agustus 2020 an. Drs. Sriyono, MPd., dkk 
</t>
  </si>
  <si>
    <t xml:space="preserve">Drs. Sriyono, MPd., dkk </t>
  </si>
  <si>
    <t>Drs. Sriyono, MPd</t>
  </si>
  <si>
    <t xml:space="preserve">Honorarium dosen tidak tetap semester 1 Kelas B Prodi D III Gizi Jurusan Gizi Politeknik Kesehatan Semarang Bulan Agustus 2020 an. Drs. Sriyono, MPd., dkk 
</t>
  </si>
  <si>
    <t>Florentinus Nurtitus, DCN, SST</t>
  </si>
  <si>
    <t xml:space="preserve">Honorarium dosen tidak tetap semester 5 Prodi D III Gizi Jurusan Gizi Politeknik Kesehatan Semarang Bulan Agustus 2020 an. Santoso Nugroho, SKM., dkk 
</t>
  </si>
  <si>
    <t xml:space="preserve">Honorarium dosen tidak tetap semester 3 Kelas B Prodi D III Gizi Jurusan Gizi Politeknik Kesehatan Semarang Bulan Agustus 2020 an. dr. Hasty Widyasari., dkk 
</t>
  </si>
  <si>
    <t xml:space="preserve">Honorarium dosen tidak tetap semester 3 Kelas A Prodi D III Gizi Jurusan Gizi Politeknik Kesehatan Semarang Bulan Agustus 2020 an. dr. Hasty Widyasari., dkk 
</t>
  </si>
  <si>
    <t xml:space="preserve">Honorarium dosen tidak tetap semester 1 Kelas A Prodi D IV Gizi Jurusan Gizi Politeknik Kesehatan Semarang Bulan Agustus 2020 an. Drs. Sriyono, MPd., dkk 
</t>
  </si>
  <si>
    <t xml:space="preserve">Honorarium dosen tidak tetap semester 1 Kelas B Prodi D IV Gizi Jurusan Gizi Politeknik Kesehatan Semarang Bulan Agustus 2020 an. Drs. Sriyono, MPd., dkk 
</t>
  </si>
  <si>
    <t xml:space="preserve">Honorarium dosen tidak tetap semester 3 Kelas A Prodi D IV Gizi Jurusan Gizi Politeknik Kesehatan Semarang 
Bulan Agustus 2020 an. Heny Herwulan,. MKes,Apt., dkk 
</t>
  </si>
  <si>
    <t>Heny Herwulan,. MKes,Apt</t>
  </si>
  <si>
    <t>dr. Anies Setiowati, MGizi</t>
  </si>
  <si>
    <t xml:space="preserve">Honorarium dosen tidak tetap semester 7 Kelas A Prodi D IV Gizi Jurusan Gizi Politeknik Kesehatan Semarang Bulan Agustus 2020 an. Yulianto, SKM, MGizi., dkk 
</t>
  </si>
  <si>
    <t xml:space="preserve">Honorarium dosen tidak tetap semester 5 Prodi D IV Gizi Jurusan Gizi Politeknik Kesehatan Semarang Bulan Agustus 2020  
</t>
  </si>
  <si>
    <t xml:space="preserve">Honorarium dosen tidak tetap semester 7 Kelas B Prodi D IV Gizi Jurusan Gizi Politeknik Kesehatan Semarang Bulan Agustus 2020 an. Yulianto, SKM, MGizi., dkk 
</t>
  </si>
  <si>
    <t>Anindya Prima Pangestika</t>
  </si>
  <si>
    <t>Moch Taufik</t>
  </si>
  <si>
    <t xml:space="preserve">Honorarium dosen pembimbing praktek laboratorium semester 5 Prodi D III Gizi Jurusan Gizi Politeknik Kesehatan Semarang  Bulan Agustus 2020 an.Florentinus Nurtitus, DCN, SST., dkk 
</t>
  </si>
  <si>
    <t xml:space="preserve">Honor dosen tamu dalam Seminar Online Internasional “Covid 19 Prevention and Treatment Strategies for Non Communicable Disease” dari Dietetic Program, Faculty of Health Science Universiti Kebangsaan Malaysia yang dilaksanakan oleh Jurusan Gizi Politeknik Kesehatan Semarang pada 04 Agustus 2020
</t>
  </si>
  <si>
    <t>Prof. Madya. Dr. Roslee Rajikan</t>
  </si>
  <si>
    <t>CV. Rino Mustika</t>
  </si>
  <si>
    <t xml:space="preserve">Belanja bahan dalam rangka Praktek Kerja Lapangan (PKL) Klinik Prodi Profesi Dietesien Jurusan Gizi Politeknik Kesehatan Semarang 
Bulan Oktober 2020
</t>
  </si>
  <si>
    <t xml:space="preserve">Belanja bahan dalam rangka Praktek Kerja Lapangan (PKL) Klinik Prodi Profesi Dietesien Jurusan Gizi Politeknik Kesehatan Semarang 
Bulan Oktober 2020 berupa set Alat Pelindung Diri (APD)
</t>
  </si>
  <si>
    <t>Toko 99 corps</t>
  </si>
  <si>
    <t>NO            : 22</t>
  </si>
  <si>
    <t xml:space="preserve">Belanja paket data bagi pasien simulasi (role model) Kegiatan Pemenuhan Capaian 
Sasaran Mutu dalam Pelatihan Catering Diet Prodi D III Gizi Jurusan Gizi Politeknik Kesehatan Semarang Tahun 2020
</t>
  </si>
  <si>
    <t xml:space="preserve">RSUP. dr. Kariadi Semarang </t>
  </si>
  <si>
    <t xml:space="preserve">Biaya lahan Praktik Kerja Lapangan (PKL) Rumah Sakit dan Klinik Mahasiswa Prodi Profesi Dietesien Jurusan Gizi Politeknik Kesehatan Semarang di RSUP. dr. Kariadi Semarang pada 15 Oktober – 18 Desember 2020 
</t>
  </si>
  <si>
    <t xml:space="preserve">: Dietesien </t>
  </si>
  <si>
    <t>: D III Gozo</t>
  </si>
  <si>
    <t>Carcell</t>
  </si>
  <si>
    <r>
      <t>Dien Hasana, SKM, MKes</t>
    </r>
    <r>
      <rPr>
        <sz val="10"/>
        <color rgb="FF000000"/>
        <rFont val="Times New Roman"/>
        <family val="1"/>
      </rPr>
      <t xml:space="preserve"> </t>
    </r>
  </si>
  <si>
    <t>Catur Dewi Sugiharti, SKM</t>
  </si>
  <si>
    <t>Rini Setyowati, SST, RD</t>
  </si>
  <si>
    <t>Dr. Entos Zainal, DCN, SP, MPHM</t>
  </si>
  <si>
    <t>Sunarti, SGz, MKM, RD</t>
  </si>
  <si>
    <t>Yufrida Lenny Fayakun, DCN, MKes, RD</t>
  </si>
  <si>
    <t>Nurhayati, SST</t>
  </si>
  <si>
    <t>Dessy Sandra Dewi, STr.Gz</t>
  </si>
  <si>
    <t>Ambarwani, SGz</t>
  </si>
  <si>
    <t xml:space="preserve">Honor narasumber Pemenuhan Capaian Sasaran Mutu dalam Pelatihan Konselor Gizi  Prodi D IV Gizi Jurusan Gizi Politeknik Kesehatan Semarang dari DPP PERSAGI pada 07 November 2020
</t>
  </si>
  <si>
    <t xml:space="preserve">Honor narasumber Pemenuhan Capaian Sasaran Mutu dalam Pelatihan Konselor Gizi  Prodi D IV Gizi Jurusan Gizi Politeknik Kesehatan Semarang dari DPP PERSAGI pada 02, 05 November 2020
</t>
  </si>
  <si>
    <t xml:space="preserve">Honor narasumber Pemenuhan Capaian Sasaran Mutu dalam Pelatihan Konselor Gizi  Prodi D IV Gizi Jurusan Gizi Politeknik Kesehatan Semarang dari DPP PERSAGI pada 02,04 November 2020
</t>
  </si>
  <si>
    <t xml:space="preserve">Honor narasumber Pemenuhan Capaian Sasaran Mutu dalam Pelatihan Konselor Gizi  Prodi D IV Gizi Jurusan Gizi Politeknik Kesehatan Semarang dari DPP PERSAGI pada 03 November 2020
</t>
  </si>
  <si>
    <t xml:space="preserve">Honor narasumber Pemenuhan Capaian Sasaran Mutu dalam Pelatihan Konselor Gizi  Prodi D IV Gizi Jurusan Gizi Politeknik Kesehatan Semarang dari DPP PERSAGI pada 04,05 November 2020
</t>
  </si>
  <si>
    <t xml:space="preserve">Honor narasumber Pemenuhan Capaian Sasaran Mutu dalam Pelatihan Konselor Gizi  Prodi D IV Gizi Jurusan Gizi Politeknik Kesehatan Semarang dari DPP PERSAGI pada 05 November 2020
</t>
  </si>
  <si>
    <t xml:space="preserve">Honor narasumber Pemenuhan Capaian Sasaran Mutu dalam Pelatihan Konselor Gizi  Prodi D IV Gizi Jurusan Gizi Politeknik Kesehatan Semarang dari DPP PERSAGI pada 06 November 2020
</t>
  </si>
  <si>
    <t>Dr. Irwan Budiono, SKM, MKes</t>
  </si>
  <si>
    <t>Dr. Agus Prastowo, MKes</t>
  </si>
  <si>
    <t>Dr. Etika Ratna Noor, SGz, MSi</t>
  </si>
  <si>
    <t>Setyaningrum Rahmawaty, DCN, MKes, Ph.D</t>
  </si>
  <si>
    <r>
      <t>Honor narasumber Neon Talk “</t>
    </r>
    <r>
      <rPr>
        <i/>
        <sz val="8"/>
        <rFont val="Arial"/>
        <family val="2"/>
      </rPr>
      <t>Upgrading Nutrition of The Millinneal Genereation by Creating a Healthy in The New Normal Era</t>
    </r>
    <r>
      <rPr>
        <sz val="8"/>
        <rFont val="Arial"/>
        <family val="2"/>
      </rPr>
      <t>” dari Prodi Gizi UNDIP Semarang  pada 09 November 2020</t>
    </r>
  </si>
  <si>
    <r>
      <t>Honor narasumber Neon Talk “</t>
    </r>
    <r>
      <rPr>
        <i/>
        <sz val="8"/>
        <rFont val="Arial"/>
        <family val="2"/>
      </rPr>
      <t>Upgrading Nutrition of The Millinneal Genereation by Creating a Healthy in The New Normal Era</t>
    </r>
    <r>
      <rPr>
        <sz val="8"/>
        <rFont val="Arial"/>
        <family val="2"/>
      </rPr>
      <t>” dari FIK Universitas Negeri Semarang pada 09 November 2020</t>
    </r>
  </si>
  <si>
    <r>
      <t>Honor narasumber Neon Talk “</t>
    </r>
    <r>
      <rPr>
        <i/>
        <sz val="8"/>
        <rFont val="Arial"/>
        <family val="2"/>
      </rPr>
      <t>Upgrading Nutrition of The Millinneal Genereation by Creating a Healthy in The New Normal Era</t>
    </r>
    <r>
      <rPr>
        <sz val="8"/>
        <rFont val="Arial"/>
        <family val="2"/>
      </rPr>
      <t>” dari RSUD. Prof. Dr. Margono S., Purwokerto pada 09 November 2020</t>
    </r>
  </si>
  <si>
    <r>
      <t>Honor narasumber Neon Talk “</t>
    </r>
    <r>
      <rPr>
        <i/>
        <sz val="8"/>
        <rFont val="Arial"/>
        <family val="2"/>
      </rPr>
      <t>Upgrading Nutrition of The Millinneal Genereation by Creating a Healthy in The New Normal Era</t>
    </r>
    <r>
      <rPr>
        <sz val="8"/>
        <rFont val="Arial"/>
        <family val="2"/>
      </rPr>
      <t>” dari Prodi Gizi Universitas Muhamadiyah Surakarta pada 09 November 2020</t>
    </r>
  </si>
  <si>
    <t>Dr. Yektiningtyastuti, SKp, MKesp, Sp.Mat</t>
  </si>
  <si>
    <t>Joko Soesilo, SKM, MKes</t>
  </si>
  <si>
    <t>Honor narasumber “Workshop Review Kurikulum Diploma III Gizi” dari Dirjen Pendidikan Vokasi Kementerian Pendidikan dan Kebudayaan RI  pada 10 November 2020</t>
  </si>
  <si>
    <t>NO            : 23</t>
  </si>
  <si>
    <t>Honor narasumber “Workshop Review Kurikulum Diploma III Gizi” dari Asosiasi Pendidikan Vokasi Gizi Indonesia (AIPVOGI)  pada 10 November 2020</t>
  </si>
  <si>
    <t>Transport narasumber “Workshop Review Kurikulum Diploma III Gizi” dari Dirjen Pendidikan Vokasi Kementerian Pendidikan dan Kebudayaan RI  pada 10 November 2020</t>
  </si>
  <si>
    <t>Akomodasi narasumber “Workshop Review Kurikulum Diploma III Gizi” dari Asosiasi Pendidikan Vokasi Gizi Indonesia (AIPVOGI)  pada 10 November 2020</t>
  </si>
  <si>
    <t>NO            : 24</t>
  </si>
  <si>
    <t>NO            : 25</t>
  </si>
  <si>
    <t xml:space="preserve"> -   Konsumsi Simulasi Asesmen Lapangan Daring Akreditasi : 50 peserta x 50.000</t>
  </si>
  <si>
    <t xml:space="preserve"> -   Konsumsi Pendampingan Asesmen Lapangan Daring Akreditasi : 50 peserta x 50.000</t>
  </si>
  <si>
    <t xml:space="preserve"> -   Konsumsi Asesmen Lapangan Daring Akreditasi: 4 hari x 80 peserta x 50.000</t>
  </si>
  <si>
    <t xml:space="preserve"> -   Konsumsi CI di lahan praktek dalam Asesmen Lapangan Daring Akreditasi (3 lokasi) : 25 pserta x 50.000</t>
  </si>
  <si>
    <t xml:space="preserve"> -   Dekorasi Asesmen Lapangan Daring Akreditasi : 1 paket x 6.500.000</t>
  </si>
  <si>
    <t xml:space="preserve"> -   Cetak modul PKP penunjang Akreditasi : 100 modul x 36.500</t>
  </si>
  <si>
    <t xml:space="preserve"> -   Cetak poster/ petunjuk kerja penunjang Akreditasi : 55 poster x 30.000</t>
  </si>
  <si>
    <t xml:space="preserve"> -   Penggandaan dokumen Akreditasi : 1 paket x 5.500.000</t>
  </si>
  <si>
    <t xml:space="preserve"> -  Narasumber Neon Talk 2020 (4 narsum x 2 jam x 900.000)</t>
  </si>
  <si>
    <t xml:space="preserve"> -  Transport Asesmen Lapangan Akreditasi : 9 OR X 3 lok X 200.000</t>
  </si>
  <si>
    <t xml:space="preserve"> -  Uang Harian Capacity Building 46 peserta x 2 hr x 110.000</t>
  </si>
  <si>
    <t xml:space="preserve"> -  Pemeliharaan AC penunjang Akreditasi : 1 paket x 2.000.000</t>
  </si>
  <si>
    <t xml:space="preserve"> -  Instalasi alat pemurnian air (water treatment) : 1 pek x 10.000.000</t>
  </si>
  <si>
    <t xml:space="preserve"> -  Pemeliharaan inventaris kantor penunjang Akreditasi : 1 paket x 3.500.000</t>
  </si>
  <si>
    <t xml:space="preserve"> -  Laundry barang kegiatan Akreditasi : 1 paket x 700.000</t>
  </si>
  <si>
    <t xml:space="preserve">   - Pengadaan AC penunjang Akreditasi : 4 unit x 5.050.000</t>
  </si>
  <si>
    <t xml:space="preserve">   - Pembelian bahan dan alat lain sebagai penunjang  Akreditasi : 1 paket x 10.000</t>
  </si>
  <si>
    <t xml:space="preserve"> -  Pembelian alat vakum frying : 1 unit x 13.500.000</t>
  </si>
  <si>
    <t xml:space="preserve"> -  Pembelian vakum drying : 3 unit x 28.000.000</t>
  </si>
  <si>
    <t xml:space="preserve"> -  Pembelian extruder : 2 unit x 26.500.000</t>
  </si>
  <si>
    <t xml:space="preserve"> -  Pembelian alat pemurnian air (water treatment) : 1 unit x 20.500.000</t>
  </si>
  <si>
    <t>Belanja Barang Persediaan Barang Konsumsi</t>
  </si>
  <si>
    <t xml:space="preserve"> -  Pembelian alat kebersihan penunjang Akreditasi : 1 paket x 2.200.000</t>
  </si>
  <si>
    <t xml:space="preserve"> -  Pembelian alat listrik dan elektronik penunjang Akreditasi : 1 paket x 4.000.000</t>
  </si>
  <si>
    <t xml:space="preserve"> -  Pembelian ATK penunjang Akreditasi : 1 paket x 4.500.000</t>
  </si>
  <si>
    <t xml:space="preserve"> -  Pembelian papan nama akrilik penunjang Akreditasi : 20 pcs x 107.500</t>
  </si>
  <si>
    <t xml:space="preserve">  -  Honor pembimbing PKL Gizi Masyarakat : 10 kel x 9 pemb x Tp. 100.000</t>
  </si>
  <si>
    <t xml:space="preserve">  -  Honor pembimbing PBL penilaian status gizi</t>
  </si>
  <si>
    <t xml:space="preserve">Konsumsi Asesment Lapangan Daring oleh LAM PT Kes dalam rangka Akreditasi 
Prodi Dietesien Jurusan Gizi Politeknik Kesehatan Semarang pada 21- 24 Oktober 2020
</t>
  </si>
  <si>
    <t xml:space="preserve">Konsumsi Pendampingan Asesment Lapangan Daring oleh LAM PT Kes dalam rangka Akreditasi Prodi Dietesien Jurusan Gizi Politeknik Kesehatan Semarang pada 16 Oktober 2020
</t>
  </si>
  <si>
    <t xml:space="preserve">Konsumsi Clinical Instructur (CI)  Asesment Lapangan Daring di lahan praktek dalam rangka Akreditasi Prodi Dietesien Jurusan Gizi Politeknik Kesehatan Semarang pada 23 Oktober 2020
</t>
  </si>
  <si>
    <t xml:space="preserve">Konsumsi Simulasi (Apersepsi) Asesment Lapangan Daring oleh LAM PT Kes dalam rangka Akreditasi Prodi Dietesien Jurusan Gizi Politeknik Kesehatan Semarang pada 19 Oktober 2020
</t>
  </si>
  <si>
    <t xml:space="preserve">Dekorasi dalam rangka Akreditasi Prodi Dietesien Jurusan Gizi Politeknik Kesehatan Semarang berupa sewa dan pembuatan taman Bulan Oktober 2020
</t>
  </si>
  <si>
    <t xml:space="preserve">Cetak dokumen dalam rangka Akreditasi Prodi Dietesien Jurusan Gizi Politeknik Kesehatan Semarang berupa Modul Pembelajaran Bulan Oktober 2020
</t>
  </si>
  <si>
    <t xml:space="preserve">Cetak poster dan petunjuk kerja dalam rangka Akreditasi Prodi Dietesien Jurusan Gizi Politeknik Kesehatan Semarang Bulan Oktober 2020, Dengan rincian : 110 ex @ Rp. 15.000
</t>
  </si>
  <si>
    <t>King Garden</t>
  </si>
  <si>
    <t xml:space="preserve">Pemeliharaan AC Split di Jurusan Gizi Politeknik Kesehatan Semarang 
Bulan September 2020
</t>
  </si>
  <si>
    <t xml:space="preserve">Laundry kain dalam rangka Akreditasi Prodi Dietesien Jurusan Gizi Politeknik Kesehatan Semarang Bulan Oktober 2020
</t>
  </si>
  <si>
    <t>Oz Laundry</t>
  </si>
  <si>
    <t>Konsumsi Pembukaan Kegiatan Pemenuhan Capaian Sasaran Mutu dalam Pelatihan Catering Diet Prodi D III Gizi Jurusan Gizi Politeknik Kesehatan Semarang pada 14 Oktober 2020 di Auditorium Kampus III Politeknik Kesehatan Semarang, dengan rincian : 45 undangan @ Rp. 25.000</t>
  </si>
  <si>
    <t xml:space="preserve">Biaya lahan Praktik Kerja Lapangan (PKL) Rumah Sakit dan Klinik Mahasiswa Prodi Profesi Dietesien Jurusan Gizi Politeknik Kesehatan Semarang di Instalasi Gizi RSUD. Prof. Dr. Margono Soekardjo Purwokerto pada 15 Oktober – 18 Desember 2020 
</t>
  </si>
  <si>
    <t>Instalasi Gizi RSUD. Prof. Dr. Margono Soekardjo Purwokerto</t>
  </si>
  <si>
    <t>Bintang  Printing</t>
  </si>
  <si>
    <t>FC. Risqy AG.</t>
  </si>
  <si>
    <t>: 5034.501.007.052.E.525119</t>
  </si>
  <si>
    <t>5034.501.007.052.E.525119</t>
  </si>
  <si>
    <t>DPD PERSAGI Jawa Tengah</t>
  </si>
  <si>
    <t xml:space="preserve">Biaya pengurusan Satuan Kredit Profesi (SKP) dengan organisasi profesi dalam Kegiatan Pemenuhan Sasaran Mutu Pelatihan Catering Diet Prodi D III Gizi Jurusan Gizi Politeknik Kesehatan Semarang pada 04 - 17 Oktober 2020
</t>
  </si>
  <si>
    <t xml:space="preserve">    -  Honor pemenuhan kemampuan IT   : 10 OJ X 900.000</t>
  </si>
  <si>
    <t xml:space="preserve">    - Honor pemenuhan kemampuan IT: 10 OJ x Rp. 900.000</t>
  </si>
  <si>
    <t xml:space="preserve">    - Honor pemenuhan kemampuan IT : 9 OJ x 900.000</t>
  </si>
  <si>
    <t>Pengadaan AC split di Jurusan Gizi Politeknik Kesehatan Semarang Bulan September 2020</t>
  </si>
  <si>
    <t>Pengadaan AC split di Jurusan Gizi Politeknik Kesehatan Semarang Bulan Oktober 2020</t>
  </si>
  <si>
    <t xml:space="preserve">Konsumsi “Workshop Review Kurikulum Diploma III Gizi” yang dilaksanakan pada 10-11 November 2020 di Auditorium Kampus III 
Politeknik Kesehatan Semarang 
</t>
  </si>
  <si>
    <t>NO            : 26</t>
  </si>
  <si>
    <t xml:space="preserve">Belanja barang dalam rangka Akreditasi Prodi Dietesien Jurusan Gizi Politeknik Kesehatan Semarang berupa pembelian papan akrilik Bulan Oktober 2020 
</t>
  </si>
  <si>
    <t>Asia Trophy</t>
  </si>
  <si>
    <t xml:space="preserve">Konsumsi Pembukaan Pemenuhan Capaian Sasaran Mutu dalam Pelatihan Konselor Gizi  Prodi D IV Gizi Jurusan Gizi Politeknik Kesehatan Semarang pada 02 November 2020
</t>
  </si>
  <si>
    <t xml:space="preserve">Konsumsi Penutupan Pemenuhan Capaian Sasaran Mutu dalam Pelatihan Konselor Gizi  Prodi D IV Gizi Jurusan Gizi Politeknik Kesehatan Semarang pada 07 November 2020
</t>
  </si>
  <si>
    <t xml:space="preserve">Belanja bahan praktek untuk Kegiatan Pemenuhan Capaian Sasaran Mutu 
dalam Pelatihan Catering Diet Prodi D III Gizi Jurusan Gizi Politeknik Kesehatan Semarang Tahun 2020 berupa 1 (satu) unit isi gas LPG 50 kg 
</t>
  </si>
  <si>
    <t>Dua Minang</t>
  </si>
  <si>
    <t>Anggrek Catering</t>
  </si>
  <si>
    <t xml:space="preserve">Belanja penggandaan dokumen dalam rangka Akreditasi Prodi Dietesien Jurusan Gizi Politeknik Kesehatan Semarang Bulan Oktober 2020
</t>
  </si>
  <si>
    <t>Asih Ariani, SSiT, MKes., dkk</t>
  </si>
  <si>
    <t xml:space="preserve">Uang saku dan Transport peserta “Workshop Review Kurikulum Diploma III Gizi”  pada 10-11 November 2020 di Auditorium Kampus III Politeknik Kesehatan Semarang, Jl. Wolter Monginsidi 115 Pedurungan Semarang a.n. Asih Ariani, SSiT, MKes., dkk
</t>
  </si>
  <si>
    <t>NO            : 27</t>
  </si>
  <si>
    <t>CV. Hasil Karya</t>
  </si>
  <si>
    <t xml:space="preserve">Pembuatan instalasi alat pemurnian air (water treatment) Jurusan Gizi Politeknik Kesehatan Semarang Bulan Oktober 2020
</t>
  </si>
  <si>
    <t xml:space="preserve">Pemeliharaan inventaris kantor sebagai penunjang Akreditasi Prodi Dietesien 
Jurusan Gizi Politeknik Kesehatan Semarang Bulan September 2020
Berupa perbaikan 1 buah almari loker mahasiswa
</t>
  </si>
  <si>
    <t xml:space="preserve">Pemeliharaan inventaris kantor sebagai penunjang Akreditasi Prodi Dietesien 
Jurusan Gizi Politeknik Kesehatan Semarang Bulan Oktober 2020
Berupa perbaikan 1 unit almari arsip
</t>
  </si>
  <si>
    <t xml:space="preserve">Pemeliharaan inventaris kantor sebagai penunjang Akreditasi Prodi Dietesien 
Jurusan Gizi Politeknik Kesehatan Semarang Bulan Oktober 2020
Berupa perbaikan 1 unit almari pajang
</t>
  </si>
  <si>
    <t xml:space="preserve">Pemeliharaan inventaris kantor sebagai penunjang Akreditasi Prodi Dietesien 
Jurusan Gizi Politeknik Kesehatan Semarang Bulan Oktober 2020
Berupa perbaikan kursi 10 buah @ Rp. 75.000
</t>
  </si>
  <si>
    <t xml:space="preserve">Pemeliharaan listrik sebagai penunjang Akreditasi Prodi Dietesien 
Jurusan Gizi Politeknik Kesehatan Semarang Bulan Oktober 2020
Berupa pembuatan line listrik untuk jaringan mesin laboratorium
</t>
  </si>
  <si>
    <t>Istana Kursi</t>
  </si>
  <si>
    <t>Al Kafi Alumunium</t>
  </si>
  <si>
    <t>UD. Berkah</t>
  </si>
  <si>
    <t>CV. Putra Gagah Perkasa</t>
  </si>
  <si>
    <t xml:space="preserve">Pengadaan AC sebagai penunjang pelaksanaan akreditasi Prodi Profesi Dietesien di Jurusan Gizi Politeknik Kesehatan Semarang Bulan Agustus 2020
</t>
  </si>
  <si>
    <t>Pigura Semar</t>
  </si>
  <si>
    <t>Puspita Elektronik</t>
  </si>
  <si>
    <t xml:space="preserve">Pembelian bahan video editing sebagai penunjang Akreditasi Prodi Dietesien 
Jurusan Gizi Politeknik Kesehatan Semarang Bulan Oktober 2020
</t>
  </si>
  <si>
    <t xml:space="preserve">Pembelian bahan computer sebagai penunjang Akreditasi Prodi Dietesien 
Jurusan Gizi Politeknik Kesehatan Semarang Bulan Oktober 2020
</t>
  </si>
  <si>
    <t xml:space="preserve">CV. Pusatindo Mulyatama </t>
  </si>
  <si>
    <t xml:space="preserve">Pembelian bahan computer dan printer sebagai penunjang Akreditasi Prodi Dietesien Jurusan Gizi Politeknik Kesehatan Semarang Bulan Oktober 2020
</t>
  </si>
  <si>
    <t>Toko Klik</t>
  </si>
  <si>
    <t xml:space="preserve">Pembelian bahan sebagai penunjang Akreditasi Prodi Dietesien Jurusan Gizi Politeknik Kesehatan Semarang Bulan Oktober 2020 Berupa: 30 buah pigura ukuran 45 X 55 cm @ Rp. 85.000
</t>
  </si>
  <si>
    <t xml:space="preserve">Pembelian bahan sebagai penunjang Akreditasi Prodi Dietesien Jurusan Gizi Politeknik Kesehatan Semarang Bulan Oktober 2020 Berupa : 1 unit UPS power
</t>
  </si>
  <si>
    <t xml:space="preserve">Belanja alat vakum frying di Jurusan Gizi Politeknik Kesehatan Semarang 
Bulan Oktober 2020 berupa paket vaccum frying m/c (laboratory scale) 
</t>
  </si>
  <si>
    <t xml:space="preserve">Belanja alat extruder unit (laboratory scale)  di Jurusan Gizi Politeknik Kesehatan Semarang Bulan September 2020 
</t>
  </si>
  <si>
    <t xml:space="preserve">Pembelian alat dan perlengkapan listrik penunjang Akreditasi Prodi Dietesien 
Jurusan Gizi Politeknik Kesehatan Semarang Bulan Oktober 2020
</t>
  </si>
  <si>
    <t>ADA Siliwangi</t>
  </si>
  <si>
    <t>Nurdinsyah Ahmad Winoto, SKom, MKom</t>
  </si>
  <si>
    <t>Drs. Nurhadi, MM</t>
  </si>
  <si>
    <t>Anisa Solikha, SE</t>
  </si>
  <si>
    <t xml:space="preserve">Biaya perjalanan dinas berupa transport keikutsertaan dosen dalam kegiatan pengembangan PBM : Pengawas Try Out Ujian Kompetensi (UKOM) pada 06 Oktober 2020 di Universitas Muhamadiyah Semarang 
</t>
  </si>
  <si>
    <t xml:space="preserve">Biaya perjalanan dinas berupa transport keikutsertaan dosen dalam kegiatan pengembangan PBM : Pengawas Try Out Ujian Kompetensi (UKOM) pada 07 Oktober 2020 di Universitas Muhamadiyah Semarang 
</t>
  </si>
  <si>
    <t>Galuh Sinta Dewi, SST</t>
  </si>
  <si>
    <t xml:space="preserve">Pembelian sound system penunjang Akreditasi Prodi Dietesien Jurusan Gizi Politeknik Kesehatan Semarang Bulan Oktober 2020
</t>
  </si>
  <si>
    <t>Bina Perkasa Electric</t>
  </si>
  <si>
    <t>: 5034.501.007.05.E.525113</t>
  </si>
  <si>
    <t>Honor narasumber “International Online Nutrition Seminar 2020 : How World Overcome Mlalnutrition in The Pandemic Era” dari Dewan Pimpinan Pusat (DPP) Persatuan Ahli Gizi Indonesia (PERSAGI) yang dilaksanakan pada 14 November 2020</t>
  </si>
  <si>
    <t>Sugeng Eko Irianto, MPS, Ph.D</t>
  </si>
  <si>
    <t>Honor narasumber “International Online Nutrition Seminar 2020 : How World Overcome Mlalnutrition in The Pandemic Era” dari Affiliation World Health Organisastion (WHO) Country Office for Indonesia yang dilaksanakan pada 14 November 2020</t>
  </si>
  <si>
    <t>Dr. Dicky Budiman, MSc.PH, Ph.D</t>
  </si>
  <si>
    <t>Honor narasumber “International Online Nutrition Seminar 2020 : How World Overcome Mlalnutrition in The Pandemic Era” dari Nutritional Science Program, Faculty of Health Sciences University Kebangsaan Malaysiayang dilaksanakan pada 14 November 2020</t>
  </si>
  <si>
    <t>Prof. Dr. Ruzita Abd Thalib</t>
  </si>
  <si>
    <t xml:space="preserve">Belanja alat control extruder (laboratory scale) di Jurusan Gizi Politeknik Kesehatan Semarang Bulan Oktober 2020 
</t>
  </si>
  <si>
    <t>NO            : 28</t>
  </si>
  <si>
    <t>BULAN     : NOVEMBER 2020</t>
  </si>
  <si>
    <t>Honor narasumber “International Online Nutrition Seminar 2020 : How World Overcome Mlalnutrition in The Pandemic Era” dari The Global Health Security CEPH Griffith University, Queensland Australia yang dilaksanakan pada 14 November 2020</t>
  </si>
  <si>
    <t xml:space="preserve">Belanja bahan kebersihan dalam rangka penunjang Akreditasi Prodi Dietesien 
Jurusan Gizi Politeknik Kesehatan Semarang Bulan Oktober 2020
</t>
  </si>
  <si>
    <t>Waroeng Ayam Ndelik</t>
  </si>
  <si>
    <t>Putra Store Semarang</t>
  </si>
  <si>
    <t xml:space="preserve">Pembelian bahan computer sebagai penunjang Akreditasi Prodi Dietesien 
Jurusan Gizi Politeknik Kesehatan Semarang Bulan Oktoberr 2020
Berupa 1 buah hardisk eksternal 
</t>
  </si>
  <si>
    <t xml:space="preserve">Belanja bahan dalam rangka Praktek Kerja Lapangan (PKL) Klinik 
Prodi Profesi Dietesien Jurusan Gizi Politeknik Kesehatan Semarang 
Bulan Oktober 2020
</t>
  </si>
  <si>
    <t xml:space="preserve">Honorarium dosen tidak tetap semester 3 Kelas B Prodi D IV Gizi Jurusan Gizi Politeknik Kesehatan Semarang 
Bulan Agustus 2020 an. Heny Herwulan,. MKes,Apt., dkk 
</t>
  </si>
  <si>
    <t xml:space="preserve">Honorarium dosen pembimbing praktek lab semester 7 Kelas A Prodi D IV Gizi Jurusan Gizi Politeknik Kesehatan Semarang Bulan Agustus 2020 
</t>
  </si>
  <si>
    <t xml:space="preserve">Honorarium dosen pembimbing praktek lab semester 7 Kelas B Prodi D IV Gizi Jurusan Gizi Politeknik Kesehatan Semarang Bulan Agustus 2020 
</t>
  </si>
  <si>
    <t xml:space="preserve">Belanja bahan praktek Mahasiswa Prodi D IV Gizi Jurusan Gizi Politeknik Kesehatan Semarang Bulan Oktober 2020
</t>
  </si>
  <si>
    <t xml:space="preserve">Belanja bahan praktek Mahasiswa Prodi D IV Gizi Jurusan Gizi Politeknik Kesehatan Semarang Bulan November 2020
</t>
  </si>
  <si>
    <t xml:space="preserve">Belanja bahan praktek Mahasiswa Prodi D III Gizi Jurusan Gizi Politeknik Kesehatan Semarang Bulan Oktober 2020
</t>
  </si>
  <si>
    <t xml:space="preserve">Belanja bahan praktek Mahasiswa Prodi D III Gizi Jurusan Gizi Politeknik Kesehatan Semarang Bulan November 2020
</t>
  </si>
  <si>
    <t>detail ada di comment</t>
  </si>
  <si>
    <t xml:space="preserve">Belanja bahan praktek untuk Kegiatan Pemenuhan Capaian Sasaran Mutu 
dalam Pelatihan Catering Diet Prodi D III Gizi Jurusan Gizi Politeknik Kesehatan Semarang  Tahun 2020 
</t>
  </si>
  <si>
    <t xml:space="preserve">Belanja bahan praktek untuk Kegiatan Pemenuhan Capaian Sasaran Mutu 
dalam simulasi menu Pelatihan Catering Diet Prodi D III Gizi Jurusan Gizi Politeknik Kesehatan Semarang  Tahun 2020 
</t>
  </si>
  <si>
    <t xml:space="preserve">Honor narasumber Pemenuhan Capaian Sasaran Mutu dalam Pelatihan Pemenuhan kemampuan IT Prodi D III Gizi Jurusan Gizi Politeknik Kesehatan Semarang dari Lembaga Pendidikan Komputer Budiman Semarang pada 16 s.d 18 Oktober 2020
</t>
  </si>
  <si>
    <t>PT. Sumber Makmur Filterindo</t>
  </si>
  <si>
    <t>Car Cell</t>
  </si>
  <si>
    <t>Anisa Solekha, SE</t>
  </si>
  <si>
    <t xml:space="preserve">Honor narasumber Pemenuhan Capaian Sasaran Mutu dalam Pelatihan Pemenuhan kemampuan IT  Prodi D IV Gizi Jurusan Gizi Politeknik Kesehatan Semarang dari Lembaga Pendidikan Komputer Budiman Semarang pada 12 s.d 14 Oktober 2020
</t>
  </si>
  <si>
    <t xml:space="preserve">Belanja paket data bagi responden konseling (role model) Kegiatan Pemenuhan Capaian Sasaran Mutu dalam Pelatihan Konselor Gizi Prodi D IV Gizi Jurusan Gizi Politeknik Kesehatan Semarang Tahun 2020
</t>
  </si>
  <si>
    <t>SEPT</t>
  </si>
  <si>
    <t>NO            : 29</t>
  </si>
  <si>
    <t xml:space="preserve">Belanja bahan dalam rangka Praktek Kerja Lapangan (PKL) Klinik 
Prodi Profesi Dietesien Jurusan Gizi Politeknik Kesehatan Semarang 
Bulan Oktober 2020, berupa biaya rapid test mahasiswa yang akan melaksanakan PKL di RSUP. dr. Kariadi Semarang, dengan rincian : 5 orang @ Rp. 150.000
</t>
  </si>
  <si>
    <t>Lab. Cito</t>
  </si>
  <si>
    <t>5034.501.007.053.EB.525119</t>
  </si>
  <si>
    <t>: 5034.501.007.053.EB.525119</t>
  </si>
  <si>
    <t xml:space="preserve">Bantuan Program untuk Kegiatan PKL.  Gizi Masyarakat Prodi D IV Gizi Jurusan Gizi Politeknik Kesehatan Semarang  yang dilaksanakan pada 19 November 2020  - di lokasi tinggal masing-masing mahasiswa a.n. Rizki Apriliyanto, dkk
</t>
  </si>
  <si>
    <t>Rizki Apriliyanto, dkk</t>
  </si>
  <si>
    <t>Apotek Afiat</t>
  </si>
  <si>
    <t xml:space="preserve">Ana Yuliah R., MGizi </t>
  </si>
  <si>
    <t xml:space="preserve">Biaya perjalanan dinas berupa uang harian  Apersepsi Lahan PKP dalam rangka Kegiatan Asesment Lapangan Akreditasi Prodi Dietesien Jurusan Gizi Politeknik Kesehatan Semarang yang dilaksanakan pada 19 Oktober 2020 di RSUD dr. Loekmono Hadi Kudus a.n. Meirina Dwi L., SST., dkk
</t>
  </si>
  <si>
    <t>Meirina Dwi L., SST., dkk</t>
  </si>
  <si>
    <t>Ana Yuliah R., MGizi , dkk</t>
  </si>
  <si>
    <t xml:space="preserve">Sri Noor Mintarsih, SKM, MKes </t>
  </si>
  <si>
    <t>Sri Noor Mintarsih, SKM, MKes dkk</t>
  </si>
  <si>
    <t xml:space="preserve">Biaya perjalanan dinas berupa transport Apersepsi Lahan PKP dalam rangka Kegiatan Asesment Lapangan Akreditasi Prodi Dietesien Jurusan Gizi Politeknik Kesehatan Semarang n pada 19 Oktober 2020  di RSUP. dr. Kariadi Semarang a.n. Ana Yuliah R., MGizi., dkk
</t>
  </si>
  <si>
    <t xml:space="preserve">Biaya perjalanan dinas berupa transport Apersepsi lahan PKP dalam Asesment Lapangan Akreditasi Prodi Dietesien Jurusan Gizi Politeknik Kesehatan Semarang  pada 19 Oktober 2020 di Puskesmas Miroto Kota Semarang  a.n. Sri Noor Mintarsih, SKM, MKes dkk
</t>
  </si>
  <si>
    <t xml:space="preserve">Biaya perjalanan dinas berupa transport Asesment Lapangan Akreditasi Prodi Dietesien Jurusan Gizi Politeknik Kesehatan Semarang  pada 23 Oktober 2020 di RSUP. dr. Kariadi Semarang a.n. Ana Yuliah R., MGizi., dkk
</t>
  </si>
  <si>
    <t xml:space="preserve">Biaya perjalanan dinas berupa uang harian dan transport Asesment Lapangan Akreditasi Prodi Dietesien Jurusan Gizi Politeknik Kesehatan Semarang pada 23 Oktober 2020  di RSUD dr. Loekmono Hadi Kudus  a.n. Setyo Prihatin, MSc., dkk
</t>
  </si>
  <si>
    <t xml:space="preserve">Biaya perjalanan dinas berupa transport Asesment Lapangan Akreditasi Prodi DietesienJurusan Gizi Politeknik Kesehatan Semarang pada 23 Oktober 2020  di Puskesmas Miroto Kota Semarang  a.n. Sri Noor Mintarsih, SKM, MKes dkk
</t>
  </si>
  <si>
    <t xml:space="preserve">Biaya perjalanan dinas berupa uang harian membantu melaksanakan Apersepsi Lahan PKP dalam rangka Kegiatan Asesment Lapangan Akreditasi Prodi Dietesien Jurusan Gizi Politeknik Kesehatan Semarang pada 19 Oktober 2020 di RSUD dr. Loekmono Hadi Kudus
</t>
  </si>
  <si>
    <t xml:space="preserve">Belanja alat paket chiller vaccum dryer (laboratory scale) di Jurusan Gizi 
Politeknik Kesehatan Semarang 
Bulan Oktober 2020 
</t>
  </si>
  <si>
    <t xml:space="preserve">Belanja alat paket chamber vaccum dryer (laboratory scale) di Jurusan Gizi 
Politeknik Kesehatan Semarang 
Bulan September 2020 
</t>
  </si>
  <si>
    <t xml:space="preserve">Belanja alat vaccum dryer (laboratory scale) di Jurusan Gizi  Politeknik Kesehatan Semarang  Bulan November 2020 
</t>
  </si>
  <si>
    <t xml:space="preserve">Honor narasumber Pemenuhan Capaian Sasaran Mutu dalam Pelatihan Pemenuhan kemampuan IT Prodi Profesi Dietesien Gizi Jurusan Gizi Politeknik Kesehatan Semarang dari Lembaga Pendidikan Komputer Budiman Semarang pada 04  - 06 November 2020
</t>
  </si>
  <si>
    <t xml:space="preserve">Honorarium dosen tamu Pembekalan PKL. Manajemen Program Gizi Puskesmas (MPGP) Prodi D IV Gizi Jurusan Gizi Politeknik Kesehatan Semarang dari Puskesmas Miroto Kota Semarang  pada 01 Desember 2020 
</t>
  </si>
  <si>
    <t>Dien Hasana, SKM, MKes</t>
  </si>
  <si>
    <t>Iftiati, SGz</t>
  </si>
  <si>
    <t xml:space="preserve">Honorarium pembimbing PKL. Manajemen Program Gizi Puskesmas (MPGP) 
Prodi D IV Gizi Jurusan Gizi Politeknik Kesehatan Semarang di lingkungan Puskesmas di wilayah Dinas Kesehatan Kota Semarangan. Iftiyati, SGz., dkk
</t>
  </si>
  <si>
    <t>Iftiyati, SGz</t>
  </si>
  <si>
    <t xml:space="preserve">Pembeliani alat pemurnian air (water treatment) Jurusan Gizi Politeknik Kesehatan Semarang Bulan Desember 2020
</t>
  </si>
  <si>
    <t>NO            : 30</t>
  </si>
  <si>
    <t>Semarang, November 2020</t>
  </si>
  <si>
    <t>DPP PERSAGI</t>
  </si>
  <si>
    <t xml:space="preserve">Biaya pengurusan Satuan Kredit Profesi (SKP) dengan organisasi profesi 
Dewan Pimpinan Pusat Persatuan Ahli Gizi Indonesia – DPP PERSAGI) dalam Kegiatan Pemenuhan Sasaran Mutu Pelatihan Konselor Gizi Prodi D IV Gizi Jurusan Gizi Politeknik Kesehatan Semarang pada 02 - 07 November 2020
</t>
  </si>
  <si>
    <t xml:space="preserve"> -  Transport Capacity Building : 45 peserta x 150.000</t>
  </si>
  <si>
    <t xml:space="preserve"> -  Paket fullboard Capacity Building : 45  paket x 450.000 </t>
  </si>
  <si>
    <t xml:space="preserve"> -  Narasumber Seminar Internasional (2 narsum x 4 jam x 1.350.000</t>
  </si>
  <si>
    <t xml:space="preserve"> -  Narasumber Seminar Internasional (2 narsum x 2 jam x Rp. 900.000)</t>
  </si>
  <si>
    <t>NO            : 31</t>
  </si>
</sst>
</file>

<file path=xl/styles.xml><?xml version="1.0" encoding="utf-8"?>
<styleSheet xmlns="http://schemas.openxmlformats.org/spreadsheetml/2006/main">
  <numFmts count="2">
    <numFmt numFmtId="41" formatCode="_(* #,##0_);_(* \(#,##0\);_(* &quot;-&quot;_);_(@_)"/>
    <numFmt numFmtId="164" formatCode="#,##0.0"/>
  </numFmts>
  <fonts count="36">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
      <i/>
      <sz val="8"/>
      <name val="Arial"/>
      <family val="2"/>
    </font>
    <font>
      <sz val="8"/>
      <name val="Arial Narrow"/>
      <family val="2"/>
    </font>
    <font>
      <sz val="10"/>
      <color rgb="FF000000"/>
      <name val="Times New Roman"/>
      <family val="1"/>
    </font>
    <font>
      <b/>
      <sz val="8"/>
      <color rgb="FFFF0000"/>
      <name val="Arial Narrow"/>
      <family val="2"/>
    </font>
    <font>
      <sz val="10"/>
      <color rgb="FF000000"/>
      <name val="Calibri"/>
      <family val="2"/>
    </font>
    <font>
      <sz val="10"/>
      <color rgb="FF000000"/>
      <name val="Calibri"/>
      <family val="2"/>
      <scheme val="minor"/>
    </font>
    <font>
      <sz val="9"/>
      <color indexed="81"/>
      <name val="Tahoma"/>
      <family val="2"/>
    </font>
    <font>
      <b/>
      <sz val="9"/>
      <color indexed="81"/>
      <name val="Tahoma"/>
      <family val="2"/>
    </font>
    <font>
      <sz val="20"/>
      <name val="Arial"/>
      <family val="2"/>
    </font>
    <font>
      <b/>
      <sz val="8"/>
      <name val="Arial Narrow"/>
      <family val="2"/>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667">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0" fillId="0" borderId="4" xfId="0"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1" fillId="0" borderId="0" xfId="0" applyFont="1" applyFill="1" applyBorder="1"/>
    <xf numFmtId="41" fontId="2" fillId="0" borderId="0"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3" borderId="2" xfId="0" applyNumberFormat="1" applyFont="1" applyFill="1" applyBorder="1" applyAlignment="1">
      <alignment horizontal="right" vertical="center"/>
    </xf>
    <xf numFmtId="49" fontId="5" fillId="0" borderId="4" xfId="0" applyNumberFormat="1" applyFont="1" applyBorder="1" applyAlignment="1">
      <alignment horizontal="center" vertical="center" wrapText="1"/>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9" fontId="16" fillId="0" borderId="4" xfId="0" applyNumberFormat="1" applyFont="1" applyFill="1" applyBorder="1" applyAlignment="1">
      <alignment horizontal="center" vertical="center" wrapText="1"/>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0" fillId="0" borderId="4" xfId="0" applyFill="1" applyBorder="1"/>
    <xf numFmtId="41" fontId="11" fillId="2" borderId="4" xfId="0" applyNumberFormat="1" applyFont="1" applyFill="1" applyBorder="1" applyAlignment="1">
      <alignment vertical="center"/>
    </xf>
    <xf numFmtId="41" fontId="27" fillId="0" borderId="4" xfId="0" applyNumberFormat="1" applyFont="1" applyFill="1" applyBorder="1" applyAlignment="1">
      <alignment vertical="center"/>
    </xf>
    <xf numFmtId="41" fontId="27" fillId="3" borderId="4" xfId="0" applyNumberFormat="1" applyFont="1" applyFill="1" applyBorder="1" applyAlignment="1">
      <alignment vertical="center"/>
    </xf>
    <xf numFmtId="0" fontId="10" fillId="0" borderId="4" xfId="0" applyFont="1" applyFill="1" applyBorder="1"/>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0" borderId="1" xfId="0" applyFont="1" applyBorder="1" applyAlignment="1">
      <alignment horizontal="left" wrapText="1"/>
    </xf>
    <xf numFmtId="0" fontId="16" fillId="0" borderId="1" xfId="0" applyFont="1" applyBorder="1" applyAlignment="1">
      <alignment horizontal="left" vertical="top" wrapText="1"/>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2" xfId="0" applyFont="1" applyFill="1" applyBorder="1" applyAlignment="1">
      <alignment horizontal="center" vertical="center"/>
    </xf>
    <xf numFmtId="3" fontId="11" fillId="0" borderId="0" xfId="0" applyNumberFormat="1" applyFont="1" applyFill="1"/>
    <xf numFmtId="0" fontId="3" fillId="11" borderId="0" xfId="0" applyFont="1" applyFill="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2" fillId="0" borderId="0" xfId="0" applyFont="1" applyFill="1" applyBorder="1"/>
    <xf numFmtId="41" fontId="29" fillId="0" borderId="0" xfId="0" applyNumberFormat="1" applyFont="1" applyFill="1"/>
    <xf numFmtId="0" fontId="30" fillId="0" borderId="0" xfId="0" applyFont="1"/>
    <xf numFmtId="0" fontId="31" fillId="0" borderId="0" xfId="0" applyFont="1"/>
    <xf numFmtId="0" fontId="16" fillId="0" borderId="4" xfId="0" applyFont="1" applyBorder="1" applyAlignment="1">
      <alignment horizontal="center" vertical="center"/>
    </xf>
    <xf numFmtId="0" fontId="5" fillId="0" borderId="1" xfId="0" applyFont="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5" fillId="0" borderId="4" xfId="0" applyFont="1" applyBorder="1" applyAlignment="1">
      <alignment horizontal="center" vertical="center"/>
    </xf>
    <xf numFmtId="3" fontId="34" fillId="0" borderId="4" xfId="0" applyNumberFormat="1" applyFont="1" applyFill="1" applyBorder="1" applyAlignment="1">
      <alignment horizontal="left" vertical="center"/>
    </xf>
    <xf numFmtId="0" fontId="35" fillId="0" borderId="0" xfId="0" applyFont="1" applyFill="1"/>
    <xf numFmtId="41" fontId="4" fillId="0" borderId="0"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7" borderId="4" xfId="0" applyFont="1" applyFill="1" applyBorder="1" applyAlignment="1">
      <alignment vertical="center" wrapText="1"/>
    </xf>
    <xf numFmtId="14" fontId="5" fillId="7" borderId="4" xfId="0" quotePrefix="1" applyNumberFormat="1" applyFont="1" applyFill="1" applyBorder="1" applyAlignment="1">
      <alignment horizontal="center" vertical="center" wrapText="1"/>
    </xf>
    <xf numFmtId="0" fontId="5" fillId="7" borderId="4" xfId="1" applyFont="1" applyFill="1" applyBorder="1" applyAlignment="1">
      <alignment horizontal="center" vertical="center"/>
    </xf>
    <xf numFmtId="3" fontId="16" fillId="7" borderId="4" xfId="0" applyNumberFormat="1" applyFont="1" applyFill="1" applyBorder="1" applyAlignment="1">
      <alignment horizontal="right" vertical="center"/>
    </xf>
    <xf numFmtId="0" fontId="16" fillId="7" borderId="4" xfId="0" applyFont="1" applyFill="1" applyBorder="1" applyAlignment="1">
      <alignment horizontal="center" vertical="center"/>
    </xf>
    <xf numFmtId="49" fontId="5" fillId="7" borderId="4" xfId="0" applyNumberFormat="1" applyFont="1" applyFill="1" applyBorder="1" applyAlignment="1">
      <alignment horizontal="center" vertical="center" wrapText="1"/>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16" fillId="0" borderId="4" xfId="0" applyFont="1" applyFill="1" applyBorder="1" applyAlignment="1">
      <alignment horizontal="center" vertical="center"/>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7" fillId="0" borderId="0" xfId="0" applyFont="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1" fontId="12" fillId="2" borderId="4" xfId="0" applyNumberFormat="1" applyFont="1" applyFill="1" applyBorder="1" applyAlignment="1">
      <alignment vertic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S6377"/>
  <sheetViews>
    <sheetView tabSelected="1" topLeftCell="A6237" zoomScale="145" zoomScaleNormal="145" zoomScaleSheetLayoutView="130" workbookViewId="0">
      <selection activeCell="B6241" sqref="B6241"/>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600" t="s">
        <v>0</v>
      </c>
      <c r="B1" s="600"/>
      <c r="C1" s="600"/>
      <c r="D1" s="600"/>
      <c r="E1" s="600"/>
      <c r="F1" s="600"/>
      <c r="G1" s="600"/>
      <c r="H1" s="600"/>
    </row>
    <row r="2" spans="1:8" ht="15" customHeight="1">
      <c r="A2" s="600" t="s">
        <v>1</v>
      </c>
      <c r="B2" s="600"/>
      <c r="C2" s="600"/>
      <c r="D2" s="600"/>
      <c r="E2" s="600"/>
      <c r="F2" s="600"/>
      <c r="G2" s="600"/>
      <c r="H2" s="600"/>
    </row>
    <row r="3" spans="1:8" ht="15" customHeight="1">
      <c r="A3" s="600" t="s">
        <v>2</v>
      </c>
      <c r="B3" s="600"/>
      <c r="C3" s="600"/>
      <c r="D3" s="600"/>
      <c r="E3" s="600"/>
      <c r="F3" s="600"/>
      <c r="G3" s="600"/>
      <c r="H3" s="600"/>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601" t="s">
        <v>4</v>
      </c>
      <c r="B10" s="604" t="s">
        <v>5</v>
      </c>
      <c r="C10" s="4"/>
      <c r="D10" s="4" t="s">
        <v>6</v>
      </c>
      <c r="E10" s="4" t="s">
        <v>7</v>
      </c>
      <c r="F10" s="4" t="s">
        <v>6</v>
      </c>
      <c r="G10" s="4" t="s">
        <v>8</v>
      </c>
      <c r="H10" s="4" t="s">
        <v>9</v>
      </c>
    </row>
    <row r="11" spans="1:8" ht="12" customHeight="1">
      <c r="A11" s="602"/>
      <c r="B11" s="605"/>
      <c r="C11" s="5" t="s">
        <v>10</v>
      </c>
      <c r="D11" s="5" t="s">
        <v>11</v>
      </c>
      <c r="E11" s="5" t="s">
        <v>12</v>
      </c>
      <c r="F11" s="5" t="s">
        <v>13</v>
      </c>
      <c r="G11" s="5" t="s">
        <v>14</v>
      </c>
      <c r="H11" s="5" t="s">
        <v>15</v>
      </c>
    </row>
    <row r="12" spans="1:8" ht="12" customHeight="1">
      <c r="A12" s="602"/>
      <c r="B12" s="605"/>
      <c r="C12" s="5"/>
      <c r="D12" s="5" t="s">
        <v>16</v>
      </c>
      <c r="E12" s="5"/>
      <c r="F12" s="5" t="s">
        <v>17</v>
      </c>
      <c r="G12" s="5" t="s">
        <v>18</v>
      </c>
      <c r="H12" s="5" t="s">
        <v>19</v>
      </c>
    </row>
    <row r="13" spans="1:8" ht="12" customHeight="1">
      <c r="A13" s="603"/>
      <c r="B13" s="606"/>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607" t="s">
        <v>153</v>
      </c>
      <c r="G188" s="607"/>
      <c r="H188" s="607"/>
    </row>
    <row r="189" spans="1:8" ht="12" customHeight="1">
      <c r="F189" s="19"/>
      <c r="G189" s="19"/>
      <c r="H189" s="19"/>
    </row>
    <row r="190" spans="1:8" ht="12" customHeight="1">
      <c r="F190" s="607" t="s">
        <v>154</v>
      </c>
      <c r="G190" s="607"/>
      <c r="H190" s="607"/>
    </row>
    <row r="191" spans="1:8" ht="12" customHeight="1">
      <c r="F191" s="607" t="s">
        <v>155</v>
      </c>
      <c r="G191" s="607"/>
      <c r="H191" s="607"/>
    </row>
    <row r="192" spans="1:8" ht="12" customHeight="1">
      <c r="F192" s="20"/>
      <c r="G192" s="20"/>
      <c r="H192" s="21"/>
    </row>
    <row r="193" spans="6:8" ht="12" customHeight="1">
      <c r="F193" s="20"/>
      <c r="G193" s="20"/>
      <c r="H193" s="21"/>
    </row>
    <row r="194" spans="6:8" ht="12" customHeight="1">
      <c r="F194" s="20"/>
      <c r="G194" s="20"/>
      <c r="H194" s="20"/>
    </row>
    <row r="195" spans="6:8" ht="12" customHeight="1">
      <c r="F195" s="608" t="s">
        <v>156</v>
      </c>
      <c r="G195" s="608"/>
      <c r="H195" s="608"/>
    </row>
    <row r="196" spans="6:8" ht="12" customHeight="1">
      <c r="F196" s="599" t="s">
        <v>157</v>
      </c>
      <c r="G196" s="599"/>
      <c r="H196" s="599"/>
    </row>
    <row r="197" spans="6:8" ht="12" customHeight="1">
      <c r="F197" s="22"/>
      <c r="G197" s="1"/>
    </row>
    <row r="198" spans="6:8" ht="12" customHeight="1">
      <c r="F198" s="22"/>
      <c r="G198" s="1"/>
    </row>
    <row r="199" spans="6:8">
      <c r="F199" s="22"/>
      <c r="G199" s="1"/>
    </row>
    <row r="200" spans="6:8">
      <c r="F200" s="22"/>
      <c r="G200" s="1"/>
    </row>
    <row r="217" spans="1:8" ht="15" customHeight="1">
      <c r="A217" s="600" t="s">
        <v>0</v>
      </c>
      <c r="B217" s="600"/>
      <c r="C217" s="600"/>
      <c r="D217" s="600"/>
      <c r="E217" s="600"/>
      <c r="F217" s="600"/>
      <c r="G217" s="600"/>
      <c r="H217" s="600"/>
    </row>
    <row r="218" spans="1:8" ht="15" customHeight="1">
      <c r="A218" s="600" t="s">
        <v>1</v>
      </c>
      <c r="B218" s="600"/>
      <c r="C218" s="600"/>
      <c r="D218" s="600"/>
      <c r="E218" s="600"/>
      <c r="F218" s="600"/>
      <c r="G218" s="600"/>
      <c r="H218" s="600"/>
    </row>
    <row r="219" spans="1:8" ht="15" customHeight="1">
      <c r="A219" s="600" t="s">
        <v>2</v>
      </c>
      <c r="B219" s="600"/>
      <c r="C219" s="600"/>
      <c r="D219" s="600"/>
      <c r="E219" s="600"/>
      <c r="F219" s="600"/>
      <c r="G219" s="600"/>
      <c r="H219" s="600"/>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601" t="s">
        <v>4</v>
      </c>
      <c r="B226" s="604" t="s">
        <v>5</v>
      </c>
      <c r="C226" s="4"/>
      <c r="D226" s="4" t="s">
        <v>6</v>
      </c>
      <c r="E226" s="4" t="s">
        <v>7</v>
      </c>
      <c r="F226" s="4" t="s">
        <v>6</v>
      </c>
      <c r="G226" s="4" t="s">
        <v>8</v>
      </c>
      <c r="H226" s="4" t="s">
        <v>9</v>
      </c>
    </row>
    <row r="227" spans="1:8" ht="12" customHeight="1">
      <c r="A227" s="602"/>
      <c r="B227" s="605"/>
      <c r="C227" s="5" t="s">
        <v>10</v>
      </c>
      <c r="D227" s="5" t="s">
        <v>11</v>
      </c>
      <c r="E227" s="5" t="s">
        <v>12</v>
      </c>
      <c r="F227" s="5" t="s">
        <v>13</v>
      </c>
      <c r="G227" s="5" t="s">
        <v>14</v>
      </c>
      <c r="H227" s="5" t="s">
        <v>15</v>
      </c>
    </row>
    <row r="228" spans="1:8" ht="12" customHeight="1">
      <c r="A228" s="602"/>
      <c r="B228" s="605"/>
      <c r="C228" s="5"/>
      <c r="D228" s="5" t="s">
        <v>16</v>
      </c>
      <c r="E228" s="5"/>
      <c r="F228" s="5" t="s">
        <v>17</v>
      </c>
      <c r="G228" s="5" t="s">
        <v>18</v>
      </c>
      <c r="H228" s="5" t="s">
        <v>19</v>
      </c>
    </row>
    <row r="229" spans="1:8" ht="12" customHeight="1">
      <c r="A229" s="603"/>
      <c r="B229" s="606"/>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607" t="s">
        <v>153</v>
      </c>
      <c r="G404" s="607"/>
      <c r="H404" s="607"/>
    </row>
    <row r="405" spans="1:8" ht="12" customHeight="1">
      <c r="F405" s="19"/>
      <c r="G405" s="19"/>
      <c r="H405" s="19"/>
    </row>
    <row r="406" spans="1:8" ht="12" customHeight="1">
      <c r="F406" s="607" t="s">
        <v>154</v>
      </c>
      <c r="G406" s="607"/>
      <c r="H406" s="607"/>
    </row>
    <row r="407" spans="1:8" ht="12" customHeight="1">
      <c r="F407" s="607" t="s">
        <v>155</v>
      </c>
      <c r="G407" s="607"/>
      <c r="H407" s="607"/>
    </row>
    <row r="408" spans="1:8" ht="12" customHeight="1">
      <c r="F408" s="20"/>
      <c r="G408" s="20"/>
      <c r="H408" s="21"/>
    </row>
    <row r="409" spans="1:8" ht="12" customHeight="1">
      <c r="F409" s="20"/>
      <c r="G409" s="20"/>
      <c r="H409" s="21"/>
    </row>
    <row r="410" spans="1:8" ht="12" customHeight="1">
      <c r="F410" s="20"/>
      <c r="G410" s="20"/>
      <c r="H410" s="20"/>
    </row>
    <row r="411" spans="1:8" ht="12" customHeight="1">
      <c r="F411" s="608" t="s">
        <v>156</v>
      </c>
      <c r="G411" s="608"/>
      <c r="H411" s="608"/>
    </row>
    <row r="412" spans="1:8" ht="12" customHeight="1">
      <c r="F412" s="599" t="s">
        <v>157</v>
      </c>
      <c r="G412" s="599"/>
      <c r="H412" s="599"/>
    </row>
    <row r="413" spans="1:8">
      <c r="F413" s="22"/>
      <c r="G413" s="1"/>
    </row>
    <row r="414" spans="1:8">
      <c r="F414" s="22"/>
      <c r="G414" s="1"/>
    </row>
    <row r="415" spans="1:8">
      <c r="F415" s="22"/>
      <c r="G415" s="1"/>
    </row>
    <row r="416" spans="1:8">
      <c r="F416" s="22"/>
      <c r="G416" s="1"/>
    </row>
    <row r="433" spans="1:8" ht="15.75">
      <c r="A433" s="600" t="s">
        <v>0</v>
      </c>
      <c r="B433" s="600"/>
      <c r="C433" s="600"/>
      <c r="D433" s="600"/>
      <c r="E433" s="600"/>
      <c r="F433" s="600"/>
      <c r="G433" s="600"/>
      <c r="H433" s="600"/>
    </row>
    <row r="434" spans="1:8" ht="15.75">
      <c r="A434" s="600" t="s">
        <v>1</v>
      </c>
      <c r="B434" s="600"/>
      <c r="C434" s="600"/>
      <c r="D434" s="600"/>
      <c r="E434" s="600"/>
      <c r="F434" s="600"/>
      <c r="G434" s="600"/>
      <c r="H434" s="600"/>
    </row>
    <row r="435" spans="1:8" ht="15.75">
      <c r="A435" s="600" t="s">
        <v>2</v>
      </c>
      <c r="B435" s="600"/>
      <c r="C435" s="600"/>
      <c r="D435" s="600"/>
      <c r="E435" s="600"/>
      <c r="F435" s="600"/>
      <c r="G435" s="600"/>
      <c r="H435" s="600"/>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601" t="s">
        <v>4</v>
      </c>
      <c r="B442" s="604" t="s">
        <v>5</v>
      </c>
      <c r="C442" s="71"/>
      <c r="D442" s="71" t="s">
        <v>6</v>
      </c>
      <c r="E442" s="71" t="s">
        <v>7</v>
      </c>
      <c r="F442" s="71" t="s">
        <v>6</v>
      </c>
      <c r="G442" s="71" t="s">
        <v>8</v>
      </c>
      <c r="H442" s="71" t="s">
        <v>9</v>
      </c>
    </row>
    <row r="443" spans="1:8" ht="12" customHeight="1">
      <c r="A443" s="602"/>
      <c r="B443" s="605"/>
      <c r="C443" s="72" t="s">
        <v>10</v>
      </c>
      <c r="D443" s="72" t="s">
        <v>11</v>
      </c>
      <c r="E443" s="72" t="s">
        <v>12</v>
      </c>
      <c r="F443" s="72" t="s">
        <v>13</v>
      </c>
      <c r="G443" s="72" t="s">
        <v>14</v>
      </c>
      <c r="H443" s="72" t="s">
        <v>15</v>
      </c>
    </row>
    <row r="444" spans="1:8" ht="12" customHeight="1">
      <c r="A444" s="602"/>
      <c r="B444" s="605"/>
      <c r="C444" s="72"/>
      <c r="D444" s="72" t="s">
        <v>16</v>
      </c>
      <c r="E444" s="72"/>
      <c r="F444" s="72" t="s">
        <v>17</v>
      </c>
      <c r="G444" s="72" t="s">
        <v>18</v>
      </c>
      <c r="H444" s="72" t="s">
        <v>19</v>
      </c>
    </row>
    <row r="445" spans="1:8" ht="12" customHeight="1">
      <c r="A445" s="603"/>
      <c r="B445" s="606"/>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607" t="s">
        <v>153</v>
      </c>
      <c r="G620" s="607"/>
      <c r="H620" s="607"/>
    </row>
    <row r="621" spans="1:8" ht="12" customHeight="1">
      <c r="F621" s="74"/>
      <c r="G621" s="74"/>
      <c r="H621" s="74"/>
    </row>
    <row r="622" spans="1:8" ht="12" customHeight="1">
      <c r="F622" s="607" t="s">
        <v>154</v>
      </c>
      <c r="G622" s="607"/>
      <c r="H622" s="607"/>
    </row>
    <row r="623" spans="1:8" ht="12" customHeight="1">
      <c r="F623" s="607" t="s">
        <v>155</v>
      </c>
      <c r="G623" s="607"/>
      <c r="H623" s="607"/>
    </row>
    <row r="624" spans="1:8" ht="12" customHeight="1">
      <c r="F624" s="20"/>
      <c r="G624" s="20"/>
      <c r="H624" s="21"/>
    </row>
    <row r="625" spans="6:8" ht="12" customHeight="1">
      <c r="F625" s="20"/>
      <c r="G625" s="20"/>
      <c r="H625" s="21"/>
    </row>
    <row r="626" spans="6:8" ht="12" customHeight="1">
      <c r="F626" s="20"/>
      <c r="G626" s="20"/>
      <c r="H626" s="20"/>
    </row>
    <row r="627" spans="6:8" ht="12" customHeight="1">
      <c r="F627" s="608" t="s">
        <v>156</v>
      </c>
      <c r="G627" s="608"/>
      <c r="H627" s="608"/>
    </row>
    <row r="628" spans="6:8" ht="12" customHeight="1">
      <c r="F628" s="599" t="s">
        <v>157</v>
      </c>
      <c r="G628" s="599"/>
      <c r="H628" s="599"/>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600" t="s">
        <v>0</v>
      </c>
      <c r="B649" s="600"/>
      <c r="C649" s="600"/>
      <c r="D649" s="600"/>
      <c r="E649" s="600"/>
      <c r="F649" s="600"/>
      <c r="G649" s="600"/>
      <c r="H649" s="600"/>
    </row>
    <row r="650" spans="1:8" ht="12" customHeight="1">
      <c r="A650" s="600" t="s">
        <v>1</v>
      </c>
      <c r="B650" s="600"/>
      <c r="C650" s="600"/>
      <c r="D650" s="600"/>
      <c r="E650" s="600"/>
      <c r="F650" s="600"/>
      <c r="G650" s="600"/>
      <c r="H650" s="600"/>
    </row>
    <row r="651" spans="1:8" ht="12" customHeight="1">
      <c r="A651" s="600" t="s">
        <v>2</v>
      </c>
      <c r="B651" s="600"/>
      <c r="C651" s="600"/>
      <c r="D651" s="600"/>
      <c r="E651" s="600"/>
      <c r="F651" s="600"/>
      <c r="G651" s="600"/>
      <c r="H651" s="600"/>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601" t="s">
        <v>4</v>
      </c>
      <c r="B658" s="604" t="s">
        <v>5</v>
      </c>
      <c r="C658" s="76"/>
      <c r="D658" s="76" t="s">
        <v>6</v>
      </c>
      <c r="E658" s="76" t="s">
        <v>7</v>
      </c>
      <c r="F658" s="76" t="s">
        <v>6</v>
      </c>
      <c r="G658" s="76" t="s">
        <v>8</v>
      </c>
      <c r="H658" s="76" t="s">
        <v>9</v>
      </c>
    </row>
    <row r="659" spans="1:8" ht="12" customHeight="1">
      <c r="A659" s="602"/>
      <c r="B659" s="605"/>
      <c r="C659" s="77" t="s">
        <v>10</v>
      </c>
      <c r="D659" s="77" t="s">
        <v>11</v>
      </c>
      <c r="E659" s="77" t="s">
        <v>12</v>
      </c>
      <c r="F659" s="77" t="s">
        <v>13</v>
      </c>
      <c r="G659" s="77" t="s">
        <v>14</v>
      </c>
      <c r="H659" s="77" t="s">
        <v>15</v>
      </c>
    </row>
    <row r="660" spans="1:8" ht="12" customHeight="1">
      <c r="A660" s="602"/>
      <c r="B660" s="605"/>
      <c r="C660" s="77"/>
      <c r="D660" s="77" t="s">
        <v>16</v>
      </c>
      <c r="E660" s="77"/>
      <c r="F660" s="77" t="s">
        <v>17</v>
      </c>
      <c r="G660" s="77" t="s">
        <v>18</v>
      </c>
      <c r="H660" s="77" t="s">
        <v>19</v>
      </c>
    </row>
    <row r="661" spans="1:8" ht="12" customHeight="1">
      <c r="A661" s="603"/>
      <c r="B661" s="606"/>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607" t="s">
        <v>153</v>
      </c>
      <c r="G836" s="607"/>
      <c r="H836" s="607"/>
    </row>
    <row r="837" spans="1:8" ht="12" customHeight="1">
      <c r="F837" s="75"/>
      <c r="G837" s="75"/>
      <c r="H837" s="75"/>
    </row>
    <row r="838" spans="1:8" ht="12" customHeight="1">
      <c r="F838" s="607" t="s">
        <v>154</v>
      </c>
      <c r="G838" s="607"/>
      <c r="H838" s="607"/>
    </row>
    <row r="839" spans="1:8" ht="12" customHeight="1">
      <c r="F839" s="607" t="s">
        <v>155</v>
      </c>
      <c r="G839" s="607"/>
      <c r="H839" s="607"/>
    </row>
    <row r="840" spans="1:8" ht="12" customHeight="1">
      <c r="F840" s="20"/>
      <c r="G840" s="20"/>
      <c r="H840" s="21"/>
    </row>
    <row r="841" spans="1:8" ht="12" customHeight="1">
      <c r="F841" s="20"/>
      <c r="G841" s="20"/>
      <c r="H841" s="21"/>
    </row>
    <row r="842" spans="1:8" ht="12" customHeight="1">
      <c r="F842" s="20"/>
      <c r="G842" s="20"/>
      <c r="H842" s="20"/>
    </row>
    <row r="843" spans="1:8" ht="12" customHeight="1">
      <c r="F843" s="608" t="s">
        <v>156</v>
      </c>
      <c r="G843" s="608"/>
      <c r="H843" s="608"/>
    </row>
    <row r="844" spans="1:8" ht="12" customHeight="1">
      <c r="F844" s="599" t="s">
        <v>157</v>
      </c>
      <c r="G844" s="599"/>
      <c r="H844" s="599"/>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600" t="s">
        <v>0</v>
      </c>
      <c r="B866" s="600"/>
      <c r="C866" s="600"/>
      <c r="D866" s="600"/>
      <c r="E866" s="600"/>
      <c r="F866" s="600"/>
      <c r="G866" s="600"/>
      <c r="H866" s="600"/>
    </row>
    <row r="867" spans="1:8" ht="12.75" customHeight="1">
      <c r="A867" s="600" t="s">
        <v>1</v>
      </c>
      <c r="B867" s="600"/>
      <c r="C867" s="600"/>
      <c r="D867" s="600"/>
      <c r="E867" s="600"/>
      <c r="F867" s="600"/>
      <c r="G867" s="600"/>
      <c r="H867" s="600"/>
    </row>
    <row r="868" spans="1:8" ht="12.75" customHeight="1">
      <c r="A868" s="600" t="s">
        <v>2</v>
      </c>
      <c r="B868" s="600"/>
      <c r="C868" s="600"/>
      <c r="D868" s="600"/>
      <c r="E868" s="600"/>
      <c r="F868" s="600"/>
      <c r="G868" s="600"/>
      <c r="H868" s="600"/>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601" t="s">
        <v>4</v>
      </c>
      <c r="B875" s="604" t="s">
        <v>5</v>
      </c>
      <c r="C875" s="137"/>
      <c r="D875" s="137" t="s">
        <v>6</v>
      </c>
      <c r="E875" s="137" t="s">
        <v>7</v>
      </c>
      <c r="F875" s="137" t="s">
        <v>6</v>
      </c>
      <c r="G875" s="137" t="s">
        <v>8</v>
      </c>
      <c r="H875" s="137" t="s">
        <v>9</v>
      </c>
    </row>
    <row r="876" spans="1:8" ht="12.75" customHeight="1">
      <c r="A876" s="602"/>
      <c r="B876" s="605"/>
      <c r="C876" s="138" t="s">
        <v>10</v>
      </c>
      <c r="D876" s="138" t="s">
        <v>11</v>
      </c>
      <c r="E876" s="138" t="s">
        <v>12</v>
      </c>
      <c r="F876" s="138" t="s">
        <v>13</v>
      </c>
      <c r="G876" s="138" t="s">
        <v>14</v>
      </c>
      <c r="H876" s="138" t="s">
        <v>15</v>
      </c>
    </row>
    <row r="877" spans="1:8" ht="12.75" customHeight="1">
      <c r="A877" s="602"/>
      <c r="B877" s="605"/>
      <c r="C877" s="138"/>
      <c r="D877" s="138" t="s">
        <v>16</v>
      </c>
      <c r="E877" s="138"/>
      <c r="F877" s="138" t="s">
        <v>17</v>
      </c>
      <c r="G877" s="138" t="s">
        <v>18</v>
      </c>
      <c r="H877" s="138" t="s">
        <v>19</v>
      </c>
    </row>
    <row r="878" spans="1:8" ht="12.75" customHeight="1">
      <c r="A878" s="603"/>
      <c r="B878" s="606"/>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607" t="s">
        <v>356</v>
      </c>
      <c r="G1053" s="607"/>
      <c r="H1053" s="607"/>
    </row>
    <row r="1054" spans="1:8" ht="12.75" customHeight="1">
      <c r="F1054" s="140"/>
      <c r="G1054" s="140"/>
      <c r="H1054" s="140"/>
    </row>
    <row r="1055" spans="1:8" ht="12.75" customHeight="1">
      <c r="F1055" s="607" t="s">
        <v>154</v>
      </c>
      <c r="G1055" s="607"/>
      <c r="H1055" s="607"/>
    </row>
    <row r="1056" spans="1:8" ht="12.75" customHeight="1">
      <c r="F1056" s="607" t="s">
        <v>155</v>
      </c>
      <c r="G1056" s="607"/>
      <c r="H1056" s="607"/>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608" t="s">
        <v>156</v>
      </c>
      <c r="G1060" s="608"/>
      <c r="H1060" s="608"/>
    </row>
    <row r="1061" spans="1:8" ht="12.75" customHeight="1">
      <c r="F1061" s="599" t="s">
        <v>157</v>
      </c>
      <c r="G1061" s="599"/>
      <c r="H1061" s="599"/>
    </row>
    <row r="1062" spans="1:8" ht="12.75" customHeight="1">
      <c r="F1062" s="22"/>
      <c r="G1062" s="1"/>
    </row>
    <row r="1063" spans="1:8" ht="12.75" customHeight="1">
      <c r="F1063" s="22"/>
      <c r="G1063" s="1"/>
    </row>
    <row r="1064" spans="1:8" ht="12.75" customHeight="1">
      <c r="F1064" s="22"/>
      <c r="G1064" s="1"/>
    </row>
    <row r="1072" spans="1:8" ht="15.75">
      <c r="A1072" s="600" t="s">
        <v>0</v>
      </c>
      <c r="B1072" s="600"/>
      <c r="C1072" s="600"/>
      <c r="D1072" s="600"/>
      <c r="E1072" s="600"/>
      <c r="F1072" s="600"/>
      <c r="G1072" s="600"/>
      <c r="H1072" s="600"/>
    </row>
    <row r="1073" spans="1:8" ht="15.75">
      <c r="A1073" s="600" t="s">
        <v>1</v>
      </c>
      <c r="B1073" s="600"/>
      <c r="C1073" s="600"/>
      <c r="D1073" s="600"/>
      <c r="E1073" s="600"/>
      <c r="F1073" s="600"/>
      <c r="G1073" s="600"/>
      <c r="H1073" s="600"/>
    </row>
    <row r="1074" spans="1:8" ht="15.75">
      <c r="A1074" s="600" t="s">
        <v>2</v>
      </c>
      <c r="B1074" s="600"/>
      <c r="C1074" s="600"/>
      <c r="D1074" s="600"/>
      <c r="E1074" s="600"/>
      <c r="F1074" s="600"/>
      <c r="G1074" s="600"/>
      <c r="H1074" s="600"/>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483</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601" t="s">
        <v>4</v>
      </c>
      <c r="B1081" s="604" t="s">
        <v>5</v>
      </c>
      <c r="C1081" s="149"/>
      <c r="D1081" s="149" t="s">
        <v>6</v>
      </c>
      <c r="E1081" s="149" t="s">
        <v>7</v>
      </c>
      <c r="F1081" s="149" t="s">
        <v>6</v>
      </c>
      <c r="G1081" s="149" t="s">
        <v>8</v>
      </c>
      <c r="H1081" s="149" t="s">
        <v>9</v>
      </c>
    </row>
    <row r="1082" spans="1:8">
      <c r="A1082" s="602"/>
      <c r="B1082" s="605"/>
      <c r="C1082" s="150" t="s">
        <v>10</v>
      </c>
      <c r="D1082" s="150" t="s">
        <v>11</v>
      </c>
      <c r="E1082" s="150" t="s">
        <v>12</v>
      </c>
      <c r="F1082" s="150" t="s">
        <v>13</v>
      </c>
      <c r="G1082" s="150" t="s">
        <v>14</v>
      </c>
      <c r="H1082" s="150" t="s">
        <v>15</v>
      </c>
    </row>
    <row r="1083" spans="1:8">
      <c r="A1083" s="602"/>
      <c r="B1083" s="605"/>
      <c r="C1083" s="150"/>
      <c r="D1083" s="150" t="s">
        <v>16</v>
      </c>
      <c r="E1083" s="150"/>
      <c r="F1083" s="150" t="s">
        <v>17</v>
      </c>
      <c r="G1083" s="150" t="s">
        <v>18</v>
      </c>
      <c r="H1083" s="150" t="s">
        <v>19</v>
      </c>
    </row>
    <row r="1084" spans="1:8">
      <c r="A1084" s="603"/>
      <c r="B1084" s="606"/>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607" t="s">
        <v>356</v>
      </c>
      <c r="G1267" s="607"/>
      <c r="H1267" s="607"/>
    </row>
    <row r="1268" spans="1:8" ht="11.25" customHeight="1">
      <c r="F1268" s="148"/>
      <c r="G1268" s="148"/>
      <c r="H1268" s="148"/>
    </row>
    <row r="1269" spans="1:8" ht="11.25" customHeight="1">
      <c r="F1269" s="607" t="s">
        <v>154</v>
      </c>
      <c r="G1269" s="607"/>
      <c r="H1269" s="607"/>
    </row>
    <row r="1270" spans="1:8" ht="11.25" customHeight="1">
      <c r="F1270" s="607" t="s">
        <v>155</v>
      </c>
      <c r="G1270" s="607"/>
      <c r="H1270" s="607"/>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608" t="s">
        <v>156</v>
      </c>
      <c r="G1274" s="608"/>
      <c r="H1274" s="608"/>
    </row>
    <row r="1275" spans="1:8" ht="11.25" customHeight="1">
      <c r="F1275" s="599" t="s">
        <v>157</v>
      </c>
      <c r="G1275" s="599"/>
      <c r="H1275" s="599"/>
    </row>
    <row r="1276" spans="1:8">
      <c r="F1276" s="22"/>
      <c r="G1276" s="1"/>
    </row>
    <row r="1277" spans="1:8">
      <c r="F1277" s="22"/>
      <c r="G1277" s="1"/>
    </row>
    <row r="1278" spans="1:8">
      <c r="F1278" s="22"/>
      <c r="G1278" s="1"/>
    </row>
    <row r="1279" spans="1:8" ht="12.75" customHeight="1">
      <c r="A1279" s="600" t="s">
        <v>0</v>
      </c>
      <c r="B1279" s="600"/>
      <c r="C1279" s="600"/>
      <c r="D1279" s="600"/>
      <c r="E1279" s="600"/>
      <c r="F1279" s="600"/>
      <c r="G1279" s="600"/>
      <c r="H1279" s="600"/>
    </row>
    <row r="1280" spans="1:8" ht="12.75" customHeight="1">
      <c r="A1280" s="600" t="s">
        <v>1</v>
      </c>
      <c r="B1280" s="600"/>
      <c r="C1280" s="600"/>
      <c r="D1280" s="600"/>
      <c r="E1280" s="600"/>
      <c r="F1280" s="600"/>
      <c r="G1280" s="600"/>
      <c r="H1280" s="600"/>
    </row>
    <row r="1281" spans="1:8" ht="12.75" customHeight="1">
      <c r="A1281" s="600" t="s">
        <v>2</v>
      </c>
      <c r="B1281" s="600"/>
      <c r="C1281" s="600"/>
      <c r="D1281" s="600"/>
      <c r="E1281" s="600"/>
      <c r="F1281" s="600"/>
      <c r="G1281" s="600"/>
      <c r="H1281" s="600"/>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601" t="s">
        <v>4</v>
      </c>
      <c r="B1288" s="604" t="s">
        <v>5</v>
      </c>
      <c r="C1288" s="177"/>
      <c r="D1288" s="177" t="s">
        <v>6</v>
      </c>
      <c r="E1288" s="177" t="s">
        <v>7</v>
      </c>
      <c r="F1288" s="177" t="s">
        <v>6</v>
      </c>
      <c r="G1288" s="177" t="s">
        <v>8</v>
      </c>
      <c r="H1288" s="177" t="s">
        <v>9</v>
      </c>
    </row>
    <row r="1289" spans="1:8" ht="12.75" customHeight="1">
      <c r="A1289" s="602"/>
      <c r="B1289" s="605"/>
      <c r="C1289" s="178" t="s">
        <v>10</v>
      </c>
      <c r="D1289" s="178" t="s">
        <v>11</v>
      </c>
      <c r="E1289" s="178" t="s">
        <v>12</v>
      </c>
      <c r="F1289" s="178" t="s">
        <v>13</v>
      </c>
      <c r="G1289" s="178" t="s">
        <v>14</v>
      </c>
      <c r="H1289" s="178" t="s">
        <v>15</v>
      </c>
    </row>
    <row r="1290" spans="1:8" ht="12.75" customHeight="1">
      <c r="A1290" s="602"/>
      <c r="B1290" s="605"/>
      <c r="C1290" s="178"/>
      <c r="D1290" s="178" t="s">
        <v>16</v>
      </c>
      <c r="E1290" s="178"/>
      <c r="F1290" s="178" t="s">
        <v>17</v>
      </c>
      <c r="G1290" s="178" t="s">
        <v>18</v>
      </c>
      <c r="H1290" s="178" t="s">
        <v>19</v>
      </c>
    </row>
    <row r="1291" spans="1:8" ht="12.75" customHeight="1">
      <c r="A1291" s="603"/>
      <c r="B1291" s="606"/>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607" t="s">
        <v>356</v>
      </c>
      <c r="G1474" s="607"/>
      <c r="H1474" s="607"/>
    </row>
    <row r="1475" spans="1:8" ht="12.75" customHeight="1">
      <c r="F1475" s="176"/>
      <c r="G1475" s="176"/>
      <c r="H1475" s="176"/>
    </row>
    <row r="1476" spans="1:8" ht="12.75" customHeight="1">
      <c r="F1476" s="607" t="s">
        <v>154</v>
      </c>
      <c r="G1476" s="607"/>
      <c r="H1476" s="607"/>
    </row>
    <row r="1477" spans="1:8" ht="12.75" customHeight="1">
      <c r="F1477" s="607" t="s">
        <v>155</v>
      </c>
      <c r="G1477" s="607"/>
      <c r="H1477" s="607"/>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608" t="s">
        <v>156</v>
      </c>
      <c r="G1481" s="608"/>
      <c r="H1481" s="608"/>
    </row>
    <row r="1482" spans="1:8" ht="12.75" customHeight="1">
      <c r="F1482" s="599" t="s">
        <v>157</v>
      </c>
      <c r="G1482" s="599"/>
      <c r="H1482" s="599"/>
    </row>
    <row r="1483" spans="1:8" ht="12.75" customHeight="1">
      <c r="F1483" s="22"/>
      <c r="G1483" s="1"/>
    </row>
    <row r="1484" spans="1:8">
      <c r="F1484" s="22"/>
      <c r="G1484" s="1"/>
    </row>
    <row r="1485" spans="1:8" ht="12.75" customHeight="1">
      <c r="A1485" s="609" t="s">
        <v>0</v>
      </c>
      <c r="B1485" s="609"/>
      <c r="C1485" s="609"/>
      <c r="D1485" s="609"/>
      <c r="E1485" s="609"/>
      <c r="F1485" s="609"/>
      <c r="G1485" s="609"/>
      <c r="H1485" s="609"/>
    </row>
    <row r="1486" spans="1:8" ht="12.75" customHeight="1">
      <c r="A1486" s="609" t="s">
        <v>1</v>
      </c>
      <c r="B1486" s="609"/>
      <c r="C1486" s="609"/>
      <c r="D1486" s="609"/>
      <c r="E1486" s="609"/>
      <c r="F1486" s="609"/>
      <c r="G1486" s="609"/>
      <c r="H1486" s="609"/>
    </row>
    <row r="1487" spans="1:8" ht="12.75" customHeight="1">
      <c r="A1487" s="609" t="s">
        <v>2</v>
      </c>
      <c r="B1487" s="609"/>
      <c r="C1487" s="609"/>
      <c r="D1487" s="609"/>
      <c r="E1487" s="609"/>
      <c r="F1487" s="609"/>
      <c r="G1487" s="609"/>
      <c r="H1487" s="609"/>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601" t="s">
        <v>4</v>
      </c>
      <c r="B1494" s="604" t="s">
        <v>5</v>
      </c>
      <c r="C1494" s="200"/>
      <c r="D1494" s="200" t="s">
        <v>6</v>
      </c>
      <c r="E1494" s="200" t="s">
        <v>7</v>
      </c>
      <c r="F1494" s="200" t="s">
        <v>6</v>
      </c>
      <c r="G1494" s="200" t="s">
        <v>8</v>
      </c>
      <c r="H1494" s="200" t="s">
        <v>9</v>
      </c>
    </row>
    <row r="1495" spans="1:8" ht="12.75" customHeight="1">
      <c r="A1495" s="602"/>
      <c r="B1495" s="605"/>
      <c r="C1495" s="201" t="s">
        <v>10</v>
      </c>
      <c r="D1495" s="201" t="s">
        <v>11</v>
      </c>
      <c r="E1495" s="201" t="s">
        <v>12</v>
      </c>
      <c r="F1495" s="201" t="s">
        <v>13</v>
      </c>
      <c r="G1495" s="201" t="s">
        <v>14</v>
      </c>
      <c r="H1495" s="201" t="s">
        <v>15</v>
      </c>
    </row>
    <row r="1496" spans="1:8" ht="12.75" customHeight="1">
      <c r="A1496" s="602"/>
      <c r="B1496" s="605"/>
      <c r="C1496" s="201"/>
      <c r="D1496" s="201" t="s">
        <v>16</v>
      </c>
      <c r="E1496" s="201"/>
      <c r="F1496" s="201" t="s">
        <v>17</v>
      </c>
      <c r="G1496" s="201" t="s">
        <v>18</v>
      </c>
      <c r="H1496" s="201" t="s">
        <v>19</v>
      </c>
    </row>
    <row r="1497" spans="1:8" ht="12.75" customHeight="1">
      <c r="A1497" s="603"/>
      <c r="B1497" s="606"/>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484</v>
      </c>
      <c r="C1519" s="53">
        <v>33660000</v>
      </c>
      <c r="D1519" s="53">
        <v>0</v>
      </c>
      <c r="E1519" s="53">
        <v>0</v>
      </c>
      <c r="F1519" s="53">
        <f t="shared" si="340"/>
        <v>0</v>
      </c>
      <c r="G1519" s="53">
        <f t="shared" si="341"/>
        <v>33660000</v>
      </c>
      <c r="H1519" s="67">
        <f t="shared" si="344"/>
        <v>0</v>
      </c>
    </row>
    <row r="1520" spans="1:8" ht="12.75" customHeight="1">
      <c r="A1520" s="66"/>
      <c r="B1520" s="33" t="s">
        <v>485</v>
      </c>
      <c r="C1520" s="53">
        <v>8250000</v>
      </c>
      <c r="D1520" s="53">
        <v>0</v>
      </c>
      <c r="E1520" s="53">
        <v>0</v>
      </c>
      <c r="F1520" s="53">
        <f t="shared" si="340"/>
        <v>0</v>
      </c>
      <c r="G1520" s="53">
        <f t="shared" si="341"/>
        <v>8250000</v>
      </c>
      <c r="H1520" s="67">
        <f t="shared" si="344"/>
        <v>0</v>
      </c>
    </row>
    <row r="1521" spans="1:8" ht="12.75" customHeight="1">
      <c r="A1521" s="66"/>
      <c r="B1521" s="33" t="s">
        <v>486</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477</v>
      </c>
      <c r="C1522" s="53"/>
      <c r="D1522" s="53"/>
      <c r="E1522" s="53"/>
      <c r="F1522" s="53"/>
      <c r="G1522" s="53"/>
      <c r="H1522" s="67"/>
    </row>
    <row r="1523" spans="1:8" ht="12.75" customHeight="1">
      <c r="A1523" s="66"/>
      <c r="B1523" s="33" t="s">
        <v>487</v>
      </c>
      <c r="C1523" s="53">
        <v>12000000</v>
      </c>
      <c r="D1523" s="53">
        <v>0</v>
      </c>
      <c r="E1523" s="53">
        <v>0</v>
      </c>
      <c r="F1523" s="53">
        <f t="shared" si="340"/>
        <v>0</v>
      </c>
      <c r="G1523" s="53">
        <f t="shared" si="341"/>
        <v>12000000</v>
      </c>
      <c r="H1523" s="67">
        <f t="shared" si="344"/>
        <v>0</v>
      </c>
    </row>
    <row r="1524" spans="1:8" ht="12.75" customHeight="1">
      <c r="A1524" s="66"/>
      <c r="B1524" s="33" t="s">
        <v>488</v>
      </c>
      <c r="C1524" s="53">
        <v>93500000</v>
      </c>
      <c r="D1524" s="53">
        <v>0</v>
      </c>
      <c r="E1524" s="53">
        <v>0</v>
      </c>
      <c r="F1524" s="53">
        <f t="shared" si="340"/>
        <v>0</v>
      </c>
      <c r="G1524" s="53">
        <f t="shared" si="341"/>
        <v>93500000</v>
      </c>
      <c r="H1524" s="67">
        <f t="shared" si="344"/>
        <v>0</v>
      </c>
    </row>
    <row r="1525" spans="1:8" ht="12.75" customHeight="1">
      <c r="A1525" s="66"/>
      <c r="B1525" s="33" t="s">
        <v>489</v>
      </c>
      <c r="C1525" s="53">
        <v>250000000</v>
      </c>
      <c r="D1525" s="53">
        <v>0</v>
      </c>
      <c r="E1525" s="53">
        <v>0</v>
      </c>
      <c r="F1525" s="53">
        <f t="shared" si="340"/>
        <v>0</v>
      </c>
      <c r="G1525" s="53">
        <f t="shared" si="341"/>
        <v>250000000</v>
      </c>
      <c r="H1525" s="67">
        <f t="shared" si="344"/>
        <v>0</v>
      </c>
    </row>
    <row r="1526" spans="1:8" ht="12.75" customHeight="1">
      <c r="A1526" s="61" t="s">
        <v>478</v>
      </c>
      <c r="B1526" s="62" t="s">
        <v>479</v>
      </c>
      <c r="C1526" s="53"/>
      <c r="D1526" s="53"/>
      <c r="E1526" s="53"/>
      <c r="F1526" s="53"/>
      <c r="G1526" s="53"/>
      <c r="H1526" s="67"/>
    </row>
    <row r="1527" spans="1:8" ht="12.75" customHeight="1">
      <c r="A1527" s="61" t="s">
        <v>31</v>
      </c>
      <c r="B1527" s="33" t="s">
        <v>480</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490</v>
      </c>
      <c r="C1579" s="53">
        <v>3650000</v>
      </c>
      <c r="D1579" s="53">
        <v>0</v>
      </c>
      <c r="E1579" s="53">
        <v>0</v>
      </c>
      <c r="F1579" s="53">
        <f t="shared" si="356"/>
        <v>0</v>
      </c>
      <c r="G1579" s="53">
        <f t="shared" si="357"/>
        <v>3650000</v>
      </c>
      <c r="H1579" s="67">
        <f t="shared" si="360"/>
        <v>0</v>
      </c>
    </row>
    <row r="1580" spans="1:8" ht="12.75" customHeight="1">
      <c r="A1580" s="66"/>
      <c r="B1580" s="33" t="s">
        <v>491</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444</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607" t="s">
        <v>356</v>
      </c>
      <c r="G1645" s="607"/>
      <c r="H1645" s="607"/>
    </row>
    <row r="1646" spans="1:8" ht="12.75" customHeight="1">
      <c r="F1646" s="199"/>
      <c r="G1646" s="199"/>
      <c r="H1646" s="199"/>
    </row>
    <row r="1647" spans="1:8" ht="12.75" customHeight="1">
      <c r="F1647" s="607" t="s">
        <v>154</v>
      </c>
      <c r="G1647" s="607"/>
      <c r="H1647" s="607"/>
    </row>
    <row r="1648" spans="1:8" ht="12.75" customHeight="1">
      <c r="F1648" s="607" t="s">
        <v>155</v>
      </c>
      <c r="G1648" s="607"/>
      <c r="H1648" s="607"/>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608" t="s">
        <v>156</v>
      </c>
      <c r="G1652" s="608"/>
      <c r="H1652" s="608"/>
    </row>
    <row r="1653" spans="6:8" ht="12.75" customHeight="1">
      <c r="F1653" s="599" t="s">
        <v>157</v>
      </c>
      <c r="G1653" s="599"/>
      <c r="H1653" s="599"/>
    </row>
    <row r="1654" spans="6:8" ht="12.75" customHeight="1">
      <c r="F1654" s="22"/>
      <c r="G1654" s="1"/>
    </row>
    <row r="1655" spans="6:8">
      <c r="F1655" s="22"/>
      <c r="G1655" s="1"/>
    </row>
    <row r="1657" spans="6:8" ht="12.75" customHeight="1">
      <c r="F1657" s="22"/>
      <c r="G1657" s="1"/>
    </row>
    <row r="1658" spans="6:8">
      <c r="F1658" s="22"/>
      <c r="G1658" s="1"/>
    </row>
    <row r="1691" spans="1:8" ht="15.75">
      <c r="A1691" s="610" t="s">
        <v>0</v>
      </c>
      <c r="B1691" s="610"/>
      <c r="C1691" s="610"/>
      <c r="D1691" s="610"/>
      <c r="E1691" s="610"/>
      <c r="F1691" s="610"/>
      <c r="G1691" s="610"/>
      <c r="H1691" s="610"/>
    </row>
    <row r="1692" spans="1:8" ht="15.75">
      <c r="A1692" s="610" t="s">
        <v>1</v>
      </c>
      <c r="B1692" s="610"/>
      <c r="C1692" s="610"/>
      <c r="D1692" s="610"/>
      <c r="E1692" s="610"/>
      <c r="F1692" s="610"/>
      <c r="G1692" s="610"/>
      <c r="H1692" s="610"/>
    </row>
    <row r="1693" spans="1:8" ht="15.75">
      <c r="A1693" s="610" t="s">
        <v>2</v>
      </c>
      <c r="B1693" s="610"/>
      <c r="C1693" s="610"/>
      <c r="D1693" s="610"/>
      <c r="E1693" s="610"/>
      <c r="F1693" s="610"/>
      <c r="G1693" s="610"/>
      <c r="H1693" s="610"/>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492</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601" t="s">
        <v>4</v>
      </c>
      <c r="B1700" s="604" t="s">
        <v>5</v>
      </c>
      <c r="C1700" s="234"/>
      <c r="D1700" s="234" t="s">
        <v>6</v>
      </c>
      <c r="E1700" s="234" t="s">
        <v>7</v>
      </c>
      <c r="F1700" s="234" t="s">
        <v>6</v>
      </c>
      <c r="G1700" s="234" t="s">
        <v>8</v>
      </c>
      <c r="H1700" s="234" t="s">
        <v>9</v>
      </c>
    </row>
    <row r="1701" spans="1:8">
      <c r="A1701" s="602"/>
      <c r="B1701" s="605"/>
      <c r="C1701" s="235" t="s">
        <v>10</v>
      </c>
      <c r="D1701" s="235" t="s">
        <v>11</v>
      </c>
      <c r="E1701" s="235" t="s">
        <v>12</v>
      </c>
      <c r="F1701" s="235" t="s">
        <v>13</v>
      </c>
      <c r="G1701" s="235" t="s">
        <v>14</v>
      </c>
      <c r="H1701" s="235" t="s">
        <v>15</v>
      </c>
    </row>
    <row r="1702" spans="1:8">
      <c r="A1702" s="602"/>
      <c r="B1702" s="605"/>
      <c r="C1702" s="235"/>
      <c r="D1702" s="235" t="s">
        <v>16</v>
      </c>
      <c r="E1702" s="235"/>
      <c r="F1702" s="235" t="s">
        <v>17</v>
      </c>
      <c r="G1702" s="235" t="s">
        <v>18</v>
      </c>
      <c r="H1702" s="235" t="s">
        <v>19</v>
      </c>
    </row>
    <row r="1703" spans="1:8">
      <c r="A1703" s="603"/>
      <c r="B1703" s="606"/>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484</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485</v>
      </c>
      <c r="C1726" s="53">
        <v>8250000</v>
      </c>
      <c r="D1726" s="53">
        <v>0</v>
      </c>
      <c r="E1726" s="53">
        <v>0</v>
      </c>
      <c r="F1726" s="53">
        <f t="shared" si="386"/>
        <v>0</v>
      </c>
      <c r="G1726" s="53">
        <f t="shared" si="387"/>
        <v>8250000</v>
      </c>
      <c r="H1726" s="67">
        <f t="shared" si="388"/>
        <v>0</v>
      </c>
    </row>
    <row r="1727" spans="1:8">
      <c r="A1727" s="66"/>
      <c r="B1727" s="33" t="s">
        <v>486</v>
      </c>
      <c r="C1727" s="53">
        <v>26400000</v>
      </c>
      <c r="D1727" s="53">
        <v>26000000</v>
      </c>
      <c r="E1727" s="53">
        <v>0</v>
      </c>
      <c r="F1727" s="53">
        <f t="shared" si="386"/>
        <v>26000000</v>
      </c>
      <c r="G1727" s="53">
        <f t="shared" si="387"/>
        <v>400000</v>
      </c>
      <c r="H1727" s="67">
        <f t="shared" si="388"/>
        <v>98.484848484848484</v>
      </c>
    </row>
    <row r="1728" spans="1:8">
      <c r="A1728" s="61">
        <v>53712</v>
      </c>
      <c r="B1728" s="62" t="s">
        <v>477</v>
      </c>
      <c r="C1728" s="53"/>
      <c r="D1728" s="53"/>
      <c r="E1728" s="53"/>
      <c r="F1728" s="53"/>
      <c r="G1728" s="53"/>
      <c r="H1728" s="67"/>
    </row>
    <row r="1729" spans="1:8">
      <c r="A1729" s="66"/>
      <c r="B1729" s="33" t="s">
        <v>487</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500</v>
      </c>
      <c r="C1730" s="53">
        <v>93500000</v>
      </c>
      <c r="D1730" s="53">
        <v>0</v>
      </c>
      <c r="E1730" s="53">
        <v>0</v>
      </c>
      <c r="F1730" s="53">
        <f t="shared" si="389"/>
        <v>0</v>
      </c>
      <c r="G1730" s="53">
        <f t="shared" si="390"/>
        <v>93500000</v>
      </c>
      <c r="H1730" s="67">
        <f t="shared" si="391"/>
        <v>0</v>
      </c>
    </row>
    <row r="1731" spans="1:8">
      <c r="A1731" s="66"/>
      <c r="B1731" s="33" t="s">
        <v>489</v>
      </c>
      <c r="C1731" s="53">
        <v>250000000</v>
      </c>
      <c r="D1731" s="53">
        <v>0</v>
      </c>
      <c r="E1731" s="53">
        <v>0</v>
      </c>
      <c r="F1731" s="53">
        <f t="shared" si="389"/>
        <v>0</v>
      </c>
      <c r="G1731" s="53">
        <f t="shared" si="390"/>
        <v>250000000</v>
      </c>
      <c r="H1731" s="67">
        <f t="shared" si="391"/>
        <v>0</v>
      </c>
    </row>
    <row r="1732" spans="1:8">
      <c r="A1732" s="61" t="s">
        <v>478</v>
      </c>
      <c r="B1732" s="62" t="s">
        <v>479</v>
      </c>
      <c r="C1732" s="53"/>
      <c r="D1732" s="53"/>
      <c r="E1732" s="53"/>
      <c r="F1732" s="53"/>
      <c r="G1732" s="53"/>
      <c r="H1732" s="67"/>
    </row>
    <row r="1733" spans="1:8">
      <c r="A1733" s="61" t="s">
        <v>31</v>
      </c>
      <c r="B1733" s="33" t="s">
        <v>480</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490</v>
      </c>
      <c r="C1785" s="53">
        <v>3650000</v>
      </c>
      <c r="D1785" s="53">
        <v>0</v>
      </c>
      <c r="E1785" s="53">
        <v>0</v>
      </c>
      <c r="F1785" s="53">
        <f t="shared" si="432"/>
        <v>0</v>
      </c>
      <c r="G1785" s="53">
        <f t="shared" si="433"/>
        <v>3650000</v>
      </c>
      <c r="H1785" s="67">
        <f t="shared" si="434"/>
        <v>0</v>
      </c>
    </row>
    <row r="1786" spans="1:8">
      <c r="A1786" s="66"/>
      <c r="B1786" s="33" t="s">
        <v>491</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444</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607" t="s">
        <v>522</v>
      </c>
      <c r="G1851" s="607"/>
      <c r="H1851" s="607"/>
    </row>
    <row r="1852" spans="1:8" ht="13.5">
      <c r="F1852" s="233"/>
      <c r="G1852" s="233"/>
      <c r="H1852" s="233"/>
    </row>
    <row r="1853" spans="1:8" ht="13.5">
      <c r="F1853" s="607" t="s">
        <v>154</v>
      </c>
      <c r="G1853" s="607"/>
      <c r="H1853" s="607"/>
    </row>
    <row r="1854" spans="1:8" ht="13.5">
      <c r="F1854" s="607" t="s">
        <v>155</v>
      </c>
      <c r="G1854" s="607"/>
      <c r="H1854" s="607"/>
    </row>
    <row r="1855" spans="1:8" ht="13.5">
      <c r="F1855" s="20"/>
      <c r="G1855" s="20"/>
      <c r="H1855" s="21"/>
    </row>
    <row r="1856" spans="1:8" ht="13.5">
      <c r="F1856" s="20"/>
      <c r="G1856" s="20"/>
      <c r="H1856" s="21"/>
    </row>
    <row r="1857" spans="6:8" ht="13.5">
      <c r="F1857" s="20"/>
      <c r="G1857" s="20"/>
      <c r="H1857" s="20"/>
    </row>
    <row r="1858" spans="6:8" ht="13.5">
      <c r="F1858" s="608" t="s">
        <v>156</v>
      </c>
      <c r="G1858" s="608"/>
      <c r="H1858" s="608"/>
    </row>
    <row r="1859" spans="6:8" ht="13.5">
      <c r="F1859" s="599" t="s">
        <v>157</v>
      </c>
      <c r="G1859" s="599"/>
      <c r="H1859" s="599"/>
    </row>
    <row r="1860" spans="6:8">
      <c r="F1860" s="22"/>
      <c r="G1860" s="1"/>
    </row>
    <row r="1861" spans="6:8">
      <c r="F1861" s="22"/>
      <c r="G1861" s="1"/>
    </row>
    <row r="1863" spans="6:8">
      <c r="F1863" s="22"/>
      <c r="G1863" s="1"/>
    </row>
    <row r="1864" spans="6:8">
      <c r="F1864" s="22"/>
      <c r="G1864" s="1"/>
    </row>
    <row r="1895" spans="1:8" ht="15.75">
      <c r="A1895" s="600" t="s">
        <v>0</v>
      </c>
      <c r="B1895" s="600"/>
      <c r="C1895" s="600"/>
      <c r="D1895" s="600"/>
      <c r="E1895" s="600"/>
      <c r="F1895" s="600"/>
      <c r="G1895" s="600"/>
      <c r="H1895" s="600"/>
    </row>
    <row r="1896" spans="1:8" ht="15.75">
      <c r="A1896" s="600" t="s">
        <v>1</v>
      </c>
      <c r="B1896" s="600"/>
      <c r="C1896" s="600"/>
      <c r="D1896" s="600"/>
      <c r="E1896" s="600"/>
      <c r="F1896" s="600"/>
      <c r="G1896" s="600"/>
      <c r="H1896" s="600"/>
    </row>
    <row r="1897" spans="1:8" ht="15.75">
      <c r="A1897" s="600" t="s">
        <v>2</v>
      </c>
      <c r="B1897" s="600"/>
      <c r="C1897" s="600"/>
      <c r="D1897" s="600"/>
      <c r="E1897" s="600"/>
      <c r="F1897" s="600"/>
      <c r="G1897" s="600"/>
      <c r="H1897" s="600"/>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516</v>
      </c>
      <c r="B1900" s="2"/>
      <c r="C1900" s="2"/>
      <c r="D1900" s="2"/>
      <c r="E1900" s="2"/>
      <c r="F1900" s="2"/>
      <c r="G1900" s="2"/>
      <c r="H1900" s="2"/>
    </row>
    <row r="1901" spans="1:8">
      <c r="A1901" s="2" t="s">
        <v>517</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601" t="s">
        <v>4</v>
      </c>
      <c r="B1904" s="604" t="s">
        <v>5</v>
      </c>
      <c r="C1904" s="260"/>
      <c r="D1904" s="260" t="s">
        <v>6</v>
      </c>
      <c r="E1904" s="260" t="s">
        <v>7</v>
      </c>
      <c r="F1904" s="260" t="s">
        <v>6</v>
      </c>
      <c r="G1904" s="260" t="s">
        <v>8</v>
      </c>
      <c r="H1904" s="260" t="s">
        <v>9</v>
      </c>
    </row>
    <row r="1905" spans="1:8">
      <c r="A1905" s="602"/>
      <c r="B1905" s="605"/>
      <c r="C1905" s="261" t="s">
        <v>10</v>
      </c>
      <c r="D1905" s="261" t="s">
        <v>11</v>
      </c>
      <c r="E1905" s="261" t="s">
        <v>12</v>
      </c>
      <c r="F1905" s="261" t="s">
        <v>13</v>
      </c>
      <c r="G1905" s="261" t="s">
        <v>14</v>
      </c>
      <c r="H1905" s="261" t="s">
        <v>15</v>
      </c>
    </row>
    <row r="1906" spans="1:8">
      <c r="A1906" s="602"/>
      <c r="B1906" s="605"/>
      <c r="C1906" s="261"/>
      <c r="D1906" s="261" t="s">
        <v>16</v>
      </c>
      <c r="E1906" s="261"/>
      <c r="F1906" s="261" t="s">
        <v>17</v>
      </c>
      <c r="G1906" s="261" t="s">
        <v>18</v>
      </c>
      <c r="H1906" s="261" t="s">
        <v>19</v>
      </c>
    </row>
    <row r="1907" spans="1:8">
      <c r="A1907" s="603"/>
      <c r="B1907" s="606"/>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484</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485</v>
      </c>
      <c r="C1930" s="53">
        <v>8250000</v>
      </c>
      <c r="D1930" s="53">
        <v>0</v>
      </c>
      <c r="E1930" s="53">
        <v>0</v>
      </c>
      <c r="F1930" s="53">
        <f t="shared" si="482"/>
        <v>0</v>
      </c>
      <c r="G1930" s="53">
        <f t="shared" si="483"/>
        <v>8250000</v>
      </c>
      <c r="H1930" s="67">
        <f t="shared" si="484"/>
        <v>0</v>
      </c>
    </row>
    <row r="1931" spans="1:8">
      <c r="A1931" s="66"/>
      <c r="B1931" s="33" t="s">
        <v>486</v>
      </c>
      <c r="C1931" s="53">
        <v>26400000</v>
      </c>
      <c r="D1931" s="53">
        <v>26000000</v>
      </c>
      <c r="E1931" s="53">
        <v>0</v>
      </c>
      <c r="F1931" s="53">
        <f t="shared" si="482"/>
        <v>26000000</v>
      </c>
      <c r="G1931" s="53">
        <f t="shared" si="483"/>
        <v>400000</v>
      </c>
      <c r="H1931" s="67">
        <f t="shared" si="484"/>
        <v>98.484848484848484</v>
      </c>
    </row>
    <row r="1932" spans="1:8">
      <c r="A1932" s="61">
        <v>53712</v>
      </c>
      <c r="B1932" s="62" t="s">
        <v>477</v>
      </c>
      <c r="C1932" s="53"/>
      <c r="D1932" s="53"/>
      <c r="E1932" s="53"/>
      <c r="F1932" s="53"/>
      <c r="G1932" s="53"/>
      <c r="H1932" s="67"/>
    </row>
    <row r="1933" spans="1:8">
      <c r="A1933" s="66"/>
      <c r="B1933" s="33" t="s">
        <v>487</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500</v>
      </c>
      <c r="C1934" s="53">
        <v>93500000</v>
      </c>
      <c r="D1934" s="53">
        <v>0</v>
      </c>
      <c r="E1934" s="53">
        <v>0</v>
      </c>
      <c r="F1934" s="53">
        <f t="shared" si="485"/>
        <v>0</v>
      </c>
      <c r="G1934" s="53">
        <f t="shared" si="486"/>
        <v>93500000</v>
      </c>
      <c r="H1934" s="67">
        <f t="shared" si="487"/>
        <v>0</v>
      </c>
    </row>
    <row r="1935" spans="1:8">
      <c r="A1935" s="66"/>
      <c r="B1935" s="33" t="s">
        <v>489</v>
      </c>
      <c r="C1935" s="53">
        <v>250000000</v>
      </c>
      <c r="D1935" s="53">
        <v>0</v>
      </c>
      <c r="E1935" s="53">
        <v>0</v>
      </c>
      <c r="F1935" s="53">
        <f t="shared" si="485"/>
        <v>0</v>
      </c>
      <c r="G1935" s="53">
        <f t="shared" si="486"/>
        <v>250000000</v>
      </c>
      <c r="H1935" s="67">
        <f t="shared" si="487"/>
        <v>0</v>
      </c>
    </row>
    <row r="1936" spans="1:8">
      <c r="A1936" s="61" t="s">
        <v>478</v>
      </c>
      <c r="B1936" s="62" t="s">
        <v>479</v>
      </c>
      <c r="C1936" s="53"/>
      <c r="D1936" s="53"/>
      <c r="E1936" s="53"/>
      <c r="F1936" s="53"/>
      <c r="G1936" s="53"/>
      <c r="H1936" s="67"/>
    </row>
    <row r="1937" spans="1:8">
      <c r="A1937" s="61" t="s">
        <v>31</v>
      </c>
      <c r="B1937" s="33" t="s">
        <v>480</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490</v>
      </c>
      <c r="C1989" s="53">
        <v>3650000</v>
      </c>
      <c r="D1989" s="53">
        <v>0</v>
      </c>
      <c r="E1989" s="53">
        <v>2350000</v>
      </c>
      <c r="F1989" s="53">
        <f t="shared" si="527"/>
        <v>2350000</v>
      </c>
      <c r="G1989" s="53">
        <f t="shared" si="528"/>
        <v>1300000</v>
      </c>
      <c r="H1989" s="67">
        <f t="shared" si="529"/>
        <v>64.38356164383562</v>
      </c>
    </row>
    <row r="1990" spans="1:8">
      <c r="A1990" s="66"/>
      <c r="B1990" s="33" t="s">
        <v>491</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444</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607" t="s">
        <v>518</v>
      </c>
      <c r="G2055" s="607"/>
      <c r="H2055" s="607"/>
    </row>
    <row r="2056" spans="1:8" ht="13.5">
      <c r="F2056" s="259"/>
      <c r="G2056" s="259"/>
      <c r="H2056" s="259"/>
    </row>
    <row r="2057" spans="1:8" ht="13.5">
      <c r="F2057" s="607" t="s">
        <v>154</v>
      </c>
      <c r="G2057" s="607"/>
      <c r="H2057" s="607"/>
    </row>
    <row r="2058" spans="1:8" ht="13.5">
      <c r="F2058" s="607" t="s">
        <v>155</v>
      </c>
      <c r="G2058" s="607"/>
      <c r="H2058" s="607"/>
    </row>
    <row r="2059" spans="1:8" ht="13.5">
      <c r="F2059" s="20"/>
      <c r="G2059" s="20"/>
      <c r="H2059" s="21"/>
    </row>
    <row r="2060" spans="1:8" ht="13.5">
      <c r="F2060" s="20"/>
      <c r="G2060" s="20"/>
      <c r="H2060" s="21"/>
    </row>
    <row r="2061" spans="1:8" ht="13.5">
      <c r="F2061" s="20"/>
      <c r="G2061" s="20"/>
      <c r="H2061" s="20"/>
    </row>
    <row r="2062" spans="1:8" ht="13.5">
      <c r="F2062" s="608" t="s">
        <v>156</v>
      </c>
      <c r="G2062" s="608"/>
      <c r="H2062" s="608"/>
    </row>
    <row r="2063" spans="1:8" ht="13.5">
      <c r="F2063" s="599" t="s">
        <v>157</v>
      </c>
      <c r="G2063" s="599"/>
      <c r="H2063" s="599"/>
    </row>
    <row r="2064" spans="1:8">
      <c r="F2064" s="22"/>
      <c r="G2064" s="1"/>
    </row>
    <row r="2065" spans="6:7">
      <c r="F2065" s="22"/>
      <c r="G2065" s="1"/>
    </row>
    <row r="2067" spans="6:7">
      <c r="F2067" s="22"/>
      <c r="G2067" s="1"/>
    </row>
    <row r="2068" spans="6:7">
      <c r="F2068" s="22"/>
      <c r="G2068" s="1"/>
    </row>
    <row r="2099" spans="1:8" ht="15.75">
      <c r="A2099" s="600" t="s">
        <v>0</v>
      </c>
      <c r="B2099" s="600"/>
      <c r="C2099" s="600"/>
      <c r="D2099" s="600"/>
      <c r="E2099" s="600"/>
      <c r="F2099" s="600"/>
      <c r="G2099" s="600"/>
      <c r="H2099" s="600"/>
    </row>
    <row r="2100" spans="1:8" ht="15.75">
      <c r="A2100" s="600" t="s">
        <v>1</v>
      </c>
      <c r="B2100" s="600"/>
      <c r="C2100" s="600"/>
      <c r="D2100" s="600"/>
      <c r="E2100" s="600"/>
      <c r="F2100" s="600"/>
      <c r="G2100" s="600"/>
      <c r="H2100" s="600"/>
    </row>
    <row r="2101" spans="1:8" ht="15.75">
      <c r="A2101" s="600" t="s">
        <v>2</v>
      </c>
      <c r="B2101" s="600"/>
      <c r="C2101" s="600"/>
      <c r="D2101" s="600"/>
      <c r="E2101" s="600"/>
      <c r="F2101" s="600"/>
      <c r="G2101" s="600"/>
      <c r="H2101" s="600"/>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519</v>
      </c>
      <c r="B2104" s="2"/>
      <c r="C2104" s="2"/>
      <c r="D2104" s="2"/>
      <c r="E2104" s="2"/>
      <c r="F2104" s="2"/>
      <c r="G2104" s="2"/>
      <c r="H2104" s="2"/>
    </row>
    <row r="2105" spans="1:8">
      <c r="A2105" s="2" t="s">
        <v>520</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601" t="s">
        <v>4</v>
      </c>
      <c r="B2108" s="604" t="s">
        <v>5</v>
      </c>
      <c r="C2108" s="260"/>
      <c r="D2108" s="260" t="s">
        <v>6</v>
      </c>
      <c r="E2108" s="260" t="s">
        <v>7</v>
      </c>
      <c r="F2108" s="260" t="s">
        <v>6</v>
      </c>
      <c r="G2108" s="260" t="s">
        <v>8</v>
      </c>
      <c r="H2108" s="260" t="s">
        <v>9</v>
      </c>
    </row>
    <row r="2109" spans="1:8">
      <c r="A2109" s="602"/>
      <c r="B2109" s="605"/>
      <c r="C2109" s="261" t="s">
        <v>10</v>
      </c>
      <c r="D2109" s="261" t="s">
        <v>11</v>
      </c>
      <c r="E2109" s="261" t="s">
        <v>12</v>
      </c>
      <c r="F2109" s="261" t="s">
        <v>13</v>
      </c>
      <c r="G2109" s="261" t="s">
        <v>14</v>
      </c>
      <c r="H2109" s="261" t="s">
        <v>15</v>
      </c>
    </row>
    <row r="2110" spans="1:8">
      <c r="A2110" s="602"/>
      <c r="B2110" s="605"/>
      <c r="C2110" s="261"/>
      <c r="D2110" s="261" t="s">
        <v>16</v>
      </c>
      <c r="E2110" s="261"/>
      <c r="F2110" s="261" t="s">
        <v>17</v>
      </c>
      <c r="G2110" s="261" t="s">
        <v>18</v>
      </c>
      <c r="H2110" s="261" t="s">
        <v>19</v>
      </c>
    </row>
    <row r="2111" spans="1:8">
      <c r="A2111" s="603"/>
      <c r="B2111" s="606"/>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484</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485</v>
      </c>
      <c r="C2134" s="53">
        <v>8250000</v>
      </c>
      <c r="D2134" s="53">
        <v>0</v>
      </c>
      <c r="E2134" s="53">
        <v>0</v>
      </c>
      <c r="F2134" s="53">
        <f t="shared" si="577"/>
        <v>0</v>
      </c>
      <c r="G2134" s="53">
        <f t="shared" si="578"/>
        <v>8250000</v>
      </c>
      <c r="H2134" s="67">
        <f t="shared" si="579"/>
        <v>0</v>
      </c>
    </row>
    <row r="2135" spans="1:8">
      <c r="A2135" s="66"/>
      <c r="B2135" s="33" t="s">
        <v>486</v>
      </c>
      <c r="C2135" s="53">
        <v>26400000</v>
      </c>
      <c r="D2135" s="53">
        <v>26000000</v>
      </c>
      <c r="E2135" s="53">
        <v>0</v>
      </c>
      <c r="F2135" s="53">
        <f t="shared" si="577"/>
        <v>26000000</v>
      </c>
      <c r="G2135" s="53">
        <f t="shared" si="578"/>
        <v>400000</v>
      </c>
      <c r="H2135" s="67">
        <f t="shared" si="579"/>
        <v>98.484848484848484</v>
      </c>
    </row>
    <row r="2136" spans="1:8">
      <c r="A2136" s="61">
        <v>53712</v>
      </c>
      <c r="B2136" s="62" t="s">
        <v>477</v>
      </c>
      <c r="C2136" s="53"/>
      <c r="D2136" s="53"/>
      <c r="E2136" s="53"/>
      <c r="F2136" s="53"/>
      <c r="G2136" s="53"/>
      <c r="H2136" s="67"/>
    </row>
    <row r="2137" spans="1:8">
      <c r="A2137" s="66"/>
      <c r="B2137" s="33" t="s">
        <v>487</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500</v>
      </c>
      <c r="C2138" s="53">
        <v>93500000</v>
      </c>
      <c r="D2138" s="53">
        <v>0</v>
      </c>
      <c r="E2138" s="53">
        <v>83600000</v>
      </c>
      <c r="F2138" s="53">
        <f t="shared" si="580"/>
        <v>83600000</v>
      </c>
      <c r="G2138" s="53">
        <f t="shared" si="581"/>
        <v>9900000</v>
      </c>
      <c r="H2138" s="67">
        <f t="shared" si="582"/>
        <v>89.411764705882362</v>
      </c>
    </row>
    <row r="2139" spans="1:8">
      <c r="A2139" s="66"/>
      <c r="B2139" s="33" t="s">
        <v>489</v>
      </c>
      <c r="C2139" s="53">
        <v>250000000</v>
      </c>
      <c r="D2139" s="53">
        <v>0</v>
      </c>
      <c r="E2139" s="53">
        <v>0</v>
      </c>
      <c r="F2139" s="53">
        <f t="shared" si="580"/>
        <v>0</v>
      </c>
      <c r="G2139" s="53">
        <f t="shared" si="581"/>
        <v>250000000</v>
      </c>
      <c r="H2139" s="67">
        <f t="shared" si="582"/>
        <v>0</v>
      </c>
    </row>
    <row r="2140" spans="1:8">
      <c r="A2140" s="61" t="s">
        <v>478</v>
      </c>
      <c r="B2140" s="62" t="s">
        <v>479</v>
      </c>
      <c r="C2140" s="53"/>
      <c r="D2140" s="53"/>
      <c r="E2140" s="53"/>
      <c r="F2140" s="53"/>
      <c r="G2140" s="53"/>
      <c r="H2140" s="67"/>
    </row>
    <row r="2141" spans="1:8">
      <c r="A2141" s="61" t="s">
        <v>31</v>
      </c>
      <c r="B2141" s="33" t="s">
        <v>480</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490</v>
      </c>
      <c r="C2193" s="53">
        <v>3650000</v>
      </c>
      <c r="D2193" s="53">
        <v>2350000</v>
      </c>
      <c r="E2193" s="53">
        <v>0</v>
      </c>
      <c r="F2193" s="53">
        <f t="shared" si="623"/>
        <v>2350000</v>
      </c>
      <c r="G2193" s="53">
        <f t="shared" si="624"/>
        <v>1300000</v>
      </c>
      <c r="H2193" s="67">
        <f t="shared" si="625"/>
        <v>64.38356164383562</v>
      </c>
    </row>
    <row r="2194" spans="1:8">
      <c r="A2194" s="66"/>
      <c r="B2194" s="33" t="s">
        <v>491</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444</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607" t="s">
        <v>521</v>
      </c>
      <c r="G2259" s="607"/>
      <c r="H2259" s="607"/>
    </row>
    <row r="2260" spans="1:8" ht="13.5">
      <c r="F2260" s="259"/>
      <c r="G2260" s="259"/>
      <c r="H2260" s="259"/>
    </row>
    <row r="2261" spans="1:8" ht="13.5">
      <c r="D2261" s="24"/>
      <c r="F2261" s="607" t="s">
        <v>154</v>
      </c>
      <c r="G2261" s="607"/>
      <c r="H2261" s="607"/>
    </row>
    <row r="2262" spans="1:8" ht="13.5">
      <c r="D2262" s="24"/>
      <c r="F2262" s="607" t="s">
        <v>155</v>
      </c>
      <c r="G2262" s="607"/>
      <c r="H2262" s="607"/>
    </row>
    <row r="2263" spans="1:8" ht="13.5">
      <c r="D2263" s="24"/>
      <c r="F2263" s="20"/>
      <c r="G2263" s="20"/>
      <c r="H2263" s="21"/>
    </row>
    <row r="2264" spans="1:8" ht="13.5">
      <c r="D2264" s="24"/>
      <c r="F2264" s="20"/>
      <c r="G2264" s="20"/>
      <c r="H2264" s="21"/>
    </row>
    <row r="2265" spans="1:8" ht="13.5">
      <c r="F2265" s="20"/>
      <c r="G2265" s="20"/>
      <c r="H2265" s="20"/>
    </row>
    <row r="2266" spans="1:8" ht="13.5">
      <c r="F2266" s="608" t="s">
        <v>156</v>
      </c>
      <c r="G2266" s="608"/>
      <c r="H2266" s="608"/>
    </row>
    <row r="2267" spans="1:8" ht="13.5">
      <c r="F2267" s="599" t="s">
        <v>157</v>
      </c>
      <c r="G2267" s="599"/>
      <c r="H2267" s="599"/>
    </row>
    <row r="2268" spans="1:8">
      <c r="F2268" s="22"/>
      <c r="G2268" s="1"/>
    </row>
    <row r="2269" spans="1:8">
      <c r="F2269" s="22"/>
      <c r="G2269" s="1"/>
    </row>
    <row r="2271" spans="1:8">
      <c r="F2271" s="22"/>
      <c r="G2271" s="1"/>
    </row>
    <row r="2272" spans="1:8">
      <c r="F2272" s="22"/>
      <c r="G2272" s="1"/>
    </row>
    <row r="2303" spans="1:8" ht="15.75">
      <c r="A2303" s="600" t="s">
        <v>0</v>
      </c>
      <c r="B2303" s="600"/>
      <c r="C2303" s="600"/>
      <c r="D2303" s="600"/>
      <c r="E2303" s="600"/>
      <c r="F2303" s="600"/>
      <c r="G2303" s="600"/>
      <c r="H2303" s="600"/>
    </row>
    <row r="2304" spans="1:8" ht="15.75">
      <c r="A2304" s="600" t="s">
        <v>1</v>
      </c>
      <c r="B2304" s="600"/>
      <c r="C2304" s="600"/>
      <c r="D2304" s="600"/>
      <c r="E2304" s="600"/>
      <c r="F2304" s="600"/>
      <c r="G2304" s="600"/>
      <c r="H2304" s="600"/>
    </row>
    <row r="2305" spans="1:8" ht="15.75">
      <c r="A2305" s="600" t="s">
        <v>2</v>
      </c>
      <c r="B2305" s="600"/>
      <c r="C2305" s="600"/>
      <c r="D2305" s="600"/>
      <c r="E2305" s="600"/>
      <c r="F2305" s="600"/>
      <c r="G2305" s="600"/>
      <c r="H2305" s="600"/>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523</v>
      </c>
      <c r="B2308" s="2"/>
      <c r="C2308" s="2"/>
      <c r="D2308" s="2"/>
      <c r="E2308" s="2"/>
      <c r="F2308" s="2"/>
      <c r="G2308" s="2"/>
      <c r="H2308" s="2"/>
    </row>
    <row r="2309" spans="1:8">
      <c r="A2309" s="2" t="s">
        <v>531</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601" t="s">
        <v>4</v>
      </c>
      <c r="B2312" s="604" t="s">
        <v>5</v>
      </c>
      <c r="C2312" s="271"/>
      <c r="D2312" s="271" t="s">
        <v>6</v>
      </c>
      <c r="E2312" s="271" t="s">
        <v>7</v>
      </c>
      <c r="F2312" s="271" t="s">
        <v>6</v>
      </c>
      <c r="G2312" s="271" t="s">
        <v>8</v>
      </c>
      <c r="H2312" s="271" t="s">
        <v>9</v>
      </c>
    </row>
    <row r="2313" spans="1:8">
      <c r="A2313" s="602"/>
      <c r="B2313" s="605"/>
      <c r="C2313" s="272" t="s">
        <v>10</v>
      </c>
      <c r="D2313" s="272" t="s">
        <v>11</v>
      </c>
      <c r="E2313" s="272" t="s">
        <v>12</v>
      </c>
      <c r="F2313" s="272" t="s">
        <v>13</v>
      </c>
      <c r="G2313" s="272" t="s">
        <v>14</v>
      </c>
      <c r="H2313" s="272" t="s">
        <v>15</v>
      </c>
    </row>
    <row r="2314" spans="1:8">
      <c r="A2314" s="602"/>
      <c r="B2314" s="605"/>
      <c r="C2314" s="272"/>
      <c r="D2314" s="272" t="s">
        <v>16</v>
      </c>
      <c r="E2314" s="272"/>
      <c r="F2314" s="272" t="s">
        <v>17</v>
      </c>
      <c r="G2314" s="272" t="s">
        <v>18</v>
      </c>
      <c r="H2314" s="272" t="s">
        <v>19</v>
      </c>
    </row>
    <row r="2315" spans="1:8">
      <c r="A2315" s="603"/>
      <c r="B2315" s="606"/>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524</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484</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485</v>
      </c>
      <c r="C2339" s="65">
        <v>45250000</v>
      </c>
      <c r="D2339" s="53">
        <v>0</v>
      </c>
      <c r="E2339" s="53">
        <v>0</v>
      </c>
      <c r="F2339" s="53">
        <f t="shared" si="673"/>
        <v>0</v>
      </c>
      <c r="G2339" s="53">
        <f t="shared" si="674"/>
        <v>45250000</v>
      </c>
      <c r="H2339" s="67">
        <f t="shared" si="675"/>
        <v>0</v>
      </c>
    </row>
    <row r="2340" spans="1:8">
      <c r="A2340" s="66"/>
      <c r="B2340" s="33" t="s">
        <v>486</v>
      </c>
      <c r="C2340" s="53">
        <v>26400000</v>
      </c>
      <c r="D2340" s="53">
        <v>26000000</v>
      </c>
      <c r="E2340" s="53">
        <v>0</v>
      </c>
      <c r="F2340" s="53">
        <f t="shared" si="673"/>
        <v>26000000</v>
      </c>
      <c r="G2340" s="53">
        <f t="shared" si="674"/>
        <v>400000</v>
      </c>
      <c r="H2340" s="67">
        <f t="shared" si="675"/>
        <v>98.484848484848484</v>
      </c>
    </row>
    <row r="2341" spans="1:8">
      <c r="A2341" s="61">
        <v>53712</v>
      </c>
      <c r="B2341" s="62" t="s">
        <v>477</v>
      </c>
      <c r="C2341" s="53"/>
      <c r="D2341" s="53"/>
      <c r="E2341" s="53"/>
      <c r="F2341" s="53"/>
      <c r="G2341" s="53"/>
      <c r="H2341" s="67"/>
    </row>
    <row r="2342" spans="1:8">
      <c r="A2342" s="66"/>
      <c r="B2342" s="33" t="s">
        <v>487</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500</v>
      </c>
      <c r="C2343" s="53">
        <v>93500000</v>
      </c>
      <c r="D2343" s="53">
        <v>83600000</v>
      </c>
      <c r="E2343" s="53">
        <v>0</v>
      </c>
      <c r="F2343" s="53">
        <f t="shared" si="676"/>
        <v>83600000</v>
      </c>
      <c r="G2343" s="53">
        <f t="shared" si="677"/>
        <v>9900000</v>
      </c>
      <c r="H2343" s="67">
        <f t="shared" si="678"/>
        <v>89.411764705882362</v>
      </c>
    </row>
    <row r="2344" spans="1:8">
      <c r="A2344" s="66"/>
      <c r="B2344" s="33" t="s">
        <v>489</v>
      </c>
      <c r="C2344" s="53">
        <v>250000000</v>
      </c>
      <c r="D2344" s="53">
        <v>0</v>
      </c>
      <c r="E2344" s="341">
        <v>247125000</v>
      </c>
      <c r="F2344" s="53">
        <f t="shared" si="676"/>
        <v>247125000</v>
      </c>
      <c r="G2344" s="53">
        <f t="shared" si="677"/>
        <v>2875000</v>
      </c>
      <c r="H2344" s="67">
        <f t="shared" si="678"/>
        <v>98.850000000000009</v>
      </c>
    </row>
    <row r="2345" spans="1:8">
      <c r="A2345" s="61" t="s">
        <v>478</v>
      </c>
      <c r="B2345" s="62" t="s">
        <v>479</v>
      </c>
      <c r="C2345" s="53"/>
      <c r="D2345" s="53"/>
      <c r="E2345" s="53"/>
      <c r="F2345" s="53"/>
      <c r="G2345" s="53"/>
      <c r="H2345" s="67"/>
    </row>
    <row r="2346" spans="1:8">
      <c r="A2346" s="61" t="s">
        <v>31</v>
      </c>
      <c r="B2346" s="33" t="s">
        <v>480</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490</v>
      </c>
      <c r="C2400" s="53">
        <v>3650000</v>
      </c>
      <c r="D2400" s="53">
        <v>2350000</v>
      </c>
      <c r="E2400" s="53">
        <v>0</v>
      </c>
      <c r="F2400" s="53">
        <f t="shared" si="719"/>
        <v>2350000</v>
      </c>
      <c r="G2400" s="53">
        <f t="shared" si="720"/>
        <v>1300000</v>
      </c>
      <c r="H2400" s="67">
        <f t="shared" si="721"/>
        <v>64.38356164383562</v>
      </c>
    </row>
    <row r="2401" spans="1:8">
      <c r="A2401" s="66"/>
      <c r="B2401" s="33" t="s">
        <v>491</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444</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607" t="s">
        <v>532</v>
      </c>
      <c r="G2466" s="607"/>
      <c r="H2466" s="607"/>
    </row>
    <row r="2467" spans="4:8" ht="11.25" customHeight="1">
      <c r="F2467" s="270"/>
      <c r="G2467" s="270"/>
      <c r="H2467" s="270"/>
    </row>
    <row r="2468" spans="4:8" ht="11.25" customHeight="1">
      <c r="D2468" s="24"/>
      <c r="F2468" s="607" t="s">
        <v>154</v>
      </c>
      <c r="G2468" s="607"/>
      <c r="H2468" s="607"/>
    </row>
    <row r="2469" spans="4:8" ht="11.25" customHeight="1">
      <c r="D2469" s="24"/>
      <c r="F2469" s="607" t="s">
        <v>155</v>
      </c>
      <c r="G2469" s="607"/>
      <c r="H2469" s="607"/>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608" t="s">
        <v>156</v>
      </c>
      <c r="G2473" s="608"/>
      <c r="H2473" s="608"/>
    </row>
    <row r="2474" spans="4:8" ht="11.25" customHeight="1">
      <c r="F2474" s="599" t="s">
        <v>157</v>
      </c>
      <c r="G2474" s="599"/>
      <c r="H2474" s="599"/>
    </row>
    <row r="2475" spans="4:8">
      <c r="F2475" s="22"/>
      <c r="G2475" s="1"/>
    </row>
    <row r="2476" spans="4:8">
      <c r="F2476" s="22"/>
      <c r="G2476" s="1"/>
    </row>
    <row r="2478" spans="4:8">
      <c r="F2478" s="22"/>
      <c r="G2478" s="1"/>
    </row>
    <row r="2479" spans="4:8">
      <c r="F2479" s="22"/>
      <c r="G2479" s="1"/>
    </row>
    <row r="2509" spans="1:8" ht="15.75">
      <c r="A2509" s="600" t="s">
        <v>0</v>
      </c>
      <c r="B2509" s="600"/>
      <c r="C2509" s="600"/>
      <c r="D2509" s="600"/>
      <c r="E2509" s="600"/>
      <c r="F2509" s="600"/>
      <c r="G2509" s="600"/>
      <c r="H2509" s="600"/>
    </row>
    <row r="2510" spans="1:8" ht="15.75">
      <c r="A2510" s="600" t="s">
        <v>1</v>
      </c>
      <c r="B2510" s="600"/>
      <c r="C2510" s="600"/>
      <c r="D2510" s="600"/>
      <c r="E2510" s="600"/>
      <c r="F2510" s="600"/>
      <c r="G2510" s="600"/>
      <c r="H2510" s="600"/>
    </row>
    <row r="2511" spans="1:8" ht="15.75">
      <c r="A2511" s="600" t="s">
        <v>2</v>
      </c>
      <c r="B2511" s="600"/>
      <c r="C2511" s="600"/>
      <c r="D2511" s="600"/>
      <c r="E2511" s="600"/>
      <c r="F2511" s="600"/>
      <c r="G2511" s="600"/>
      <c r="H2511" s="600"/>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541</v>
      </c>
      <c r="B2514" s="2"/>
      <c r="C2514" s="2"/>
      <c r="D2514" s="2"/>
      <c r="E2514" s="2"/>
      <c r="F2514" s="2"/>
      <c r="G2514" s="2"/>
      <c r="H2514" s="2"/>
    </row>
    <row r="2515" spans="1:8">
      <c r="A2515" s="2" t="s">
        <v>542</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601" t="s">
        <v>4</v>
      </c>
      <c r="B2518" s="604" t="s">
        <v>5</v>
      </c>
      <c r="C2518" s="297"/>
      <c r="D2518" s="297" t="s">
        <v>6</v>
      </c>
      <c r="E2518" s="297" t="s">
        <v>7</v>
      </c>
      <c r="F2518" s="297" t="s">
        <v>6</v>
      </c>
      <c r="G2518" s="297" t="s">
        <v>8</v>
      </c>
      <c r="H2518" s="297" t="s">
        <v>9</v>
      </c>
    </row>
    <row r="2519" spans="1:8">
      <c r="A2519" s="602"/>
      <c r="B2519" s="605"/>
      <c r="C2519" s="298" t="s">
        <v>10</v>
      </c>
      <c r="D2519" s="298" t="s">
        <v>11</v>
      </c>
      <c r="E2519" s="298" t="s">
        <v>12</v>
      </c>
      <c r="F2519" s="298" t="s">
        <v>13</v>
      </c>
      <c r="G2519" s="298" t="s">
        <v>14</v>
      </c>
      <c r="H2519" s="298" t="s">
        <v>15</v>
      </c>
    </row>
    <row r="2520" spans="1:8">
      <c r="A2520" s="602"/>
      <c r="B2520" s="605"/>
      <c r="C2520" s="298"/>
      <c r="D2520" s="298" t="s">
        <v>16</v>
      </c>
      <c r="E2520" s="298"/>
      <c r="F2520" s="298" t="s">
        <v>17</v>
      </c>
      <c r="G2520" s="298" t="s">
        <v>18</v>
      </c>
      <c r="H2520" s="298" t="s">
        <v>19</v>
      </c>
    </row>
    <row r="2521" spans="1:8">
      <c r="A2521" s="603"/>
      <c r="B2521" s="606"/>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524</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484</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5">
      <c r="A2545" s="66"/>
      <c r="B2545" s="33" t="s">
        <v>485</v>
      </c>
      <c r="C2545" s="53">
        <v>45250000</v>
      </c>
      <c r="D2545" s="53">
        <v>0</v>
      </c>
      <c r="E2545" s="53">
        <v>8500000</v>
      </c>
      <c r="F2545" s="53">
        <f t="shared" si="770"/>
        <v>8500000</v>
      </c>
      <c r="G2545" s="53">
        <f t="shared" si="771"/>
        <v>36750000</v>
      </c>
      <c r="H2545" s="67">
        <f t="shared" si="772"/>
        <v>18.784530386740332</v>
      </c>
    </row>
    <row r="2546" spans="1:15">
      <c r="A2546" s="66"/>
      <c r="B2546" s="33" t="s">
        <v>486</v>
      </c>
      <c r="C2546" s="53">
        <v>26400000</v>
      </c>
      <c r="D2546" s="53">
        <v>26000000</v>
      </c>
      <c r="E2546" s="53">
        <v>0</v>
      </c>
      <c r="F2546" s="53">
        <f t="shared" si="770"/>
        <v>26000000</v>
      </c>
      <c r="G2546" s="53">
        <f t="shared" si="771"/>
        <v>400000</v>
      </c>
      <c r="H2546" s="67">
        <f t="shared" si="772"/>
        <v>98.484848484848484</v>
      </c>
    </row>
    <row r="2547" spans="1:15">
      <c r="A2547" s="61">
        <v>53712</v>
      </c>
      <c r="B2547" s="62" t="s">
        <v>477</v>
      </c>
      <c r="C2547" s="53"/>
      <c r="D2547" s="53"/>
      <c r="E2547" s="53"/>
      <c r="F2547" s="53"/>
      <c r="G2547" s="53"/>
      <c r="H2547" s="67"/>
    </row>
    <row r="2548" spans="1:15">
      <c r="A2548" s="66"/>
      <c r="B2548" s="33" t="s">
        <v>487</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5">
      <c r="A2549" s="66"/>
      <c r="B2549" s="33" t="s">
        <v>549</v>
      </c>
      <c r="C2549" s="53">
        <v>93500000</v>
      </c>
      <c r="D2549" s="53">
        <v>83600000</v>
      </c>
      <c r="E2549" s="53">
        <v>6000000</v>
      </c>
      <c r="F2549" s="53">
        <f t="shared" si="773"/>
        <v>89600000</v>
      </c>
      <c r="G2549" s="53">
        <f t="shared" si="774"/>
        <v>3900000</v>
      </c>
      <c r="H2549" s="67">
        <f t="shared" si="775"/>
        <v>95.828877005347593</v>
      </c>
    </row>
    <row r="2550" spans="1:15">
      <c r="A2550" s="66"/>
      <c r="B2550" s="33" t="s">
        <v>489</v>
      </c>
      <c r="C2550" s="53">
        <v>250000000</v>
      </c>
      <c r="D2550" s="53">
        <v>247125000</v>
      </c>
      <c r="E2550" s="53">
        <v>0</v>
      </c>
      <c r="F2550" s="53">
        <f t="shared" si="773"/>
        <v>247125000</v>
      </c>
      <c r="G2550" s="53">
        <f t="shared" si="774"/>
        <v>2875000</v>
      </c>
      <c r="H2550" s="67">
        <f t="shared" si="775"/>
        <v>98.850000000000009</v>
      </c>
    </row>
    <row r="2551" spans="1:15">
      <c r="A2551" s="61" t="s">
        <v>478</v>
      </c>
      <c r="B2551" s="62" t="s">
        <v>479</v>
      </c>
      <c r="C2551" s="53"/>
      <c r="D2551" s="53"/>
      <c r="E2551" s="53"/>
      <c r="F2551" s="53"/>
      <c r="G2551" s="53"/>
      <c r="H2551" s="67"/>
    </row>
    <row r="2552" spans="1:15">
      <c r="A2552" s="61" t="s">
        <v>31</v>
      </c>
      <c r="B2552" s="33" t="s">
        <v>480</v>
      </c>
      <c r="C2552" s="350">
        <v>5000000</v>
      </c>
      <c r="D2552" s="53">
        <v>5000000</v>
      </c>
      <c r="E2552" s="53"/>
      <c r="F2552" s="53">
        <f t="shared" ref="F2552" si="776">D2552+E2552</f>
        <v>5000000</v>
      </c>
      <c r="G2552" s="53">
        <f t="shared" ref="G2552" si="777">C2552-F2552</f>
        <v>0</v>
      </c>
      <c r="H2552" s="67">
        <f t="shared" ref="H2552" si="778">F2552/C2552*100</f>
        <v>100</v>
      </c>
    </row>
    <row r="2553" spans="1:15">
      <c r="A2553" s="58" t="s">
        <v>50</v>
      </c>
      <c r="B2553" s="59" t="s">
        <v>51</v>
      </c>
      <c r="C2553" s="60"/>
      <c r="D2553" s="53"/>
      <c r="E2553" s="60"/>
      <c r="F2553" s="53"/>
      <c r="G2553" s="53"/>
      <c r="H2553" s="67"/>
    </row>
    <row r="2554" spans="1:15">
      <c r="A2554" s="61">
        <v>525112</v>
      </c>
      <c r="B2554" s="62" t="s">
        <v>32</v>
      </c>
      <c r="C2554" s="63"/>
      <c r="D2554" s="53"/>
      <c r="E2554" s="53"/>
      <c r="F2554" s="53"/>
      <c r="G2554" s="53"/>
      <c r="H2554" s="67"/>
    </row>
    <row r="2555" spans="1:15">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c r="N2555" s="440"/>
      <c r="O2555" s="440"/>
    </row>
    <row r="2556" spans="1:15">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c r="N2556" s="440"/>
      <c r="O2556" s="440"/>
    </row>
    <row r="2557" spans="1:15">
      <c r="A2557" s="61">
        <v>525113</v>
      </c>
      <c r="B2557" s="62" t="s">
        <v>39</v>
      </c>
      <c r="C2557" s="63"/>
      <c r="D2557" s="53"/>
      <c r="E2557" s="53"/>
      <c r="F2557" s="53"/>
      <c r="G2557" s="53"/>
      <c r="H2557" s="67"/>
      <c r="K2557" s="53"/>
      <c r="L2557" s="53">
        <f>SUM(L2555:L2556)</f>
        <v>65</v>
      </c>
      <c r="M2557" s="53">
        <f>SUM(M2555:M2556)</f>
        <v>1950000</v>
      </c>
      <c r="N2557" s="440"/>
      <c r="O2557" s="440"/>
    </row>
    <row r="2558" spans="1:15">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5">
      <c r="A2559" s="61">
        <v>525115</v>
      </c>
      <c r="B2559" s="62" t="s">
        <v>43</v>
      </c>
      <c r="C2559" s="63"/>
      <c r="D2559" s="53"/>
      <c r="E2559" s="53"/>
      <c r="F2559" s="53"/>
      <c r="G2559" s="53"/>
      <c r="H2559" s="67"/>
    </row>
    <row r="2560" spans="1:15">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490</v>
      </c>
      <c r="C2606" s="53">
        <v>3650000</v>
      </c>
      <c r="D2606" s="53">
        <v>2350000</v>
      </c>
      <c r="E2606" s="53">
        <v>0</v>
      </c>
      <c r="F2606" s="53">
        <f t="shared" si="817"/>
        <v>2350000</v>
      </c>
      <c r="G2606" s="53">
        <f t="shared" si="818"/>
        <v>1300000</v>
      </c>
      <c r="H2606" s="67">
        <f t="shared" si="819"/>
        <v>64.38356164383562</v>
      </c>
    </row>
    <row r="2607" spans="1:8">
      <c r="A2607" s="66"/>
      <c r="B2607" s="33" t="s">
        <v>491</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444</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607" t="s">
        <v>543</v>
      </c>
      <c r="G2672" s="607"/>
      <c r="H2672" s="607"/>
    </row>
    <row r="2673" spans="4:8" ht="9.75" customHeight="1">
      <c r="F2673" s="300"/>
      <c r="G2673" s="300"/>
      <c r="H2673" s="300"/>
    </row>
    <row r="2674" spans="4:8" ht="9.75" customHeight="1">
      <c r="D2674" s="24"/>
      <c r="F2674" s="607" t="s">
        <v>154</v>
      </c>
      <c r="G2674" s="607"/>
      <c r="H2674" s="607"/>
    </row>
    <row r="2675" spans="4:8" ht="9.75" customHeight="1">
      <c r="D2675" s="24"/>
      <c r="F2675" s="607" t="s">
        <v>155</v>
      </c>
      <c r="G2675" s="607"/>
      <c r="H2675" s="607"/>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608" t="s">
        <v>156</v>
      </c>
      <c r="G2679" s="608"/>
      <c r="H2679" s="608"/>
    </row>
    <row r="2680" spans="4:8" ht="9.75" customHeight="1">
      <c r="F2680" s="599" t="s">
        <v>157</v>
      </c>
      <c r="G2680" s="599"/>
      <c r="H2680" s="599"/>
    </row>
    <row r="2716" spans="1:8" ht="15.75">
      <c r="A2716" s="600" t="s">
        <v>0</v>
      </c>
      <c r="B2716" s="600"/>
      <c r="C2716" s="600"/>
      <c r="D2716" s="600"/>
      <c r="E2716" s="600"/>
      <c r="F2716" s="600"/>
      <c r="G2716" s="600"/>
      <c r="H2716" s="600"/>
    </row>
    <row r="2717" spans="1:8" ht="15.75">
      <c r="A2717" s="600" t="s">
        <v>1</v>
      </c>
      <c r="B2717" s="600"/>
      <c r="C2717" s="600"/>
      <c r="D2717" s="600"/>
      <c r="E2717" s="600"/>
      <c r="F2717" s="600"/>
      <c r="G2717" s="600"/>
      <c r="H2717" s="600"/>
    </row>
    <row r="2718" spans="1:8" ht="15.75">
      <c r="A2718" s="600" t="s">
        <v>2</v>
      </c>
      <c r="B2718" s="600"/>
      <c r="C2718" s="600"/>
      <c r="D2718" s="600"/>
      <c r="E2718" s="600"/>
      <c r="F2718" s="600"/>
      <c r="G2718" s="600"/>
      <c r="H2718" s="600"/>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567</v>
      </c>
      <c r="B2721" s="2"/>
      <c r="C2721" s="2"/>
      <c r="D2721" s="2"/>
      <c r="E2721" s="2"/>
      <c r="F2721" s="2"/>
      <c r="G2721" s="2"/>
      <c r="H2721" s="2"/>
    </row>
    <row r="2722" spans="1:8">
      <c r="A2722" s="2" t="s">
        <v>568</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601" t="s">
        <v>4</v>
      </c>
      <c r="B2725" s="604" t="s">
        <v>5</v>
      </c>
      <c r="C2725" s="323"/>
      <c r="D2725" s="323" t="s">
        <v>6</v>
      </c>
      <c r="E2725" s="323" t="s">
        <v>7</v>
      </c>
      <c r="F2725" s="323" t="s">
        <v>6</v>
      </c>
      <c r="G2725" s="323" t="s">
        <v>8</v>
      </c>
      <c r="H2725" s="323" t="s">
        <v>9</v>
      </c>
    </row>
    <row r="2726" spans="1:8">
      <c r="A2726" s="602"/>
      <c r="B2726" s="605"/>
      <c r="C2726" s="324" t="s">
        <v>10</v>
      </c>
      <c r="D2726" s="324" t="s">
        <v>11</v>
      </c>
      <c r="E2726" s="324" t="s">
        <v>12</v>
      </c>
      <c r="F2726" s="324" t="s">
        <v>13</v>
      </c>
      <c r="G2726" s="324" t="s">
        <v>14</v>
      </c>
      <c r="H2726" s="324" t="s">
        <v>15</v>
      </c>
    </row>
    <row r="2727" spans="1:8">
      <c r="A2727" s="602"/>
      <c r="B2727" s="605"/>
      <c r="C2727" s="324"/>
      <c r="D2727" s="324" t="s">
        <v>16</v>
      </c>
      <c r="E2727" s="324"/>
      <c r="F2727" s="324" t="s">
        <v>17</v>
      </c>
      <c r="G2727" s="324" t="s">
        <v>18</v>
      </c>
      <c r="H2727" s="324" t="s">
        <v>19</v>
      </c>
    </row>
    <row r="2728" spans="1:8">
      <c r="A2728" s="603"/>
      <c r="B2728" s="606"/>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524</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484</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485</v>
      </c>
      <c r="C2752" s="53">
        <v>45250000</v>
      </c>
      <c r="D2752" s="53">
        <v>8500000</v>
      </c>
      <c r="E2752" s="53">
        <v>0</v>
      </c>
      <c r="F2752" s="53">
        <f t="shared" si="868"/>
        <v>8500000</v>
      </c>
      <c r="G2752" s="53">
        <f t="shared" si="869"/>
        <v>36750000</v>
      </c>
      <c r="H2752" s="67">
        <f t="shared" si="870"/>
        <v>18.784530386740332</v>
      </c>
    </row>
    <row r="2753" spans="1:8">
      <c r="A2753" s="66"/>
      <c r="B2753" s="33" t="s">
        <v>486</v>
      </c>
      <c r="C2753" s="53">
        <v>26400000</v>
      </c>
      <c r="D2753" s="53">
        <v>26000000</v>
      </c>
      <c r="E2753" s="53">
        <v>0</v>
      </c>
      <c r="F2753" s="53">
        <f t="shared" si="868"/>
        <v>26000000</v>
      </c>
      <c r="G2753" s="53">
        <f t="shared" si="869"/>
        <v>400000</v>
      </c>
      <c r="H2753" s="67">
        <f t="shared" si="870"/>
        <v>98.484848484848484</v>
      </c>
    </row>
    <row r="2754" spans="1:8">
      <c r="A2754" s="61">
        <v>53712</v>
      </c>
      <c r="B2754" s="62" t="s">
        <v>477</v>
      </c>
      <c r="C2754" s="53"/>
      <c r="D2754" s="53"/>
      <c r="E2754" s="53"/>
      <c r="F2754" s="53"/>
      <c r="G2754" s="53"/>
      <c r="H2754" s="67"/>
    </row>
    <row r="2755" spans="1:8">
      <c r="A2755" s="66"/>
      <c r="B2755" s="33" t="s">
        <v>487</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549</v>
      </c>
      <c r="C2756" s="53">
        <v>93500000</v>
      </c>
      <c r="D2756" s="53">
        <v>89600000</v>
      </c>
      <c r="E2756" s="53">
        <v>0</v>
      </c>
      <c r="F2756" s="53">
        <f t="shared" si="871"/>
        <v>89600000</v>
      </c>
      <c r="G2756" s="53">
        <f t="shared" si="872"/>
        <v>3900000</v>
      </c>
      <c r="H2756" s="67">
        <f t="shared" si="873"/>
        <v>95.828877005347593</v>
      </c>
    </row>
    <row r="2757" spans="1:8">
      <c r="A2757" s="66"/>
      <c r="B2757" s="33" t="s">
        <v>489</v>
      </c>
      <c r="C2757" s="53">
        <v>250000000</v>
      </c>
      <c r="D2757" s="53">
        <v>247125000</v>
      </c>
      <c r="E2757" s="53">
        <v>0</v>
      </c>
      <c r="F2757" s="53">
        <f t="shared" si="871"/>
        <v>247125000</v>
      </c>
      <c r="G2757" s="53">
        <f t="shared" si="872"/>
        <v>2875000</v>
      </c>
      <c r="H2757" s="67">
        <f t="shared" si="873"/>
        <v>98.850000000000009</v>
      </c>
    </row>
    <row r="2758" spans="1:8">
      <c r="A2758" s="61" t="s">
        <v>478</v>
      </c>
      <c r="B2758" s="62" t="s">
        <v>479</v>
      </c>
      <c r="C2758" s="53"/>
      <c r="D2758" s="53"/>
      <c r="E2758" s="53"/>
      <c r="F2758" s="53"/>
      <c r="G2758" s="53"/>
      <c r="H2758" s="67"/>
    </row>
    <row r="2759" spans="1:8">
      <c r="A2759" s="61" t="s">
        <v>31</v>
      </c>
      <c r="B2759" s="33" t="s">
        <v>480</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490</v>
      </c>
      <c r="C2813" s="53">
        <v>3650000</v>
      </c>
      <c r="D2813" s="53">
        <v>2350000</v>
      </c>
      <c r="E2813" s="53">
        <v>0</v>
      </c>
      <c r="F2813" s="53">
        <f t="shared" si="915"/>
        <v>2350000</v>
      </c>
      <c r="G2813" s="53">
        <f t="shared" si="916"/>
        <v>1300000</v>
      </c>
      <c r="H2813" s="67">
        <f t="shared" si="917"/>
        <v>64.38356164383562</v>
      </c>
    </row>
    <row r="2814" spans="1:8">
      <c r="A2814" s="66"/>
      <c r="B2814" s="33" t="s">
        <v>491</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444</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607" t="s">
        <v>569</v>
      </c>
      <c r="G2879" s="607"/>
      <c r="H2879" s="607"/>
    </row>
    <row r="2880" spans="1:8" ht="11.25" customHeight="1">
      <c r="F2880" s="326"/>
      <c r="G2880" s="326"/>
      <c r="H2880" s="326"/>
    </row>
    <row r="2881" spans="4:8" ht="11.25" customHeight="1">
      <c r="D2881" s="24"/>
      <c r="F2881" s="607" t="s">
        <v>154</v>
      </c>
      <c r="G2881" s="607"/>
      <c r="H2881" s="607"/>
    </row>
    <row r="2882" spans="4:8" ht="11.25" customHeight="1">
      <c r="D2882" s="24"/>
      <c r="F2882" s="607" t="s">
        <v>155</v>
      </c>
      <c r="G2882" s="607"/>
      <c r="H2882" s="607"/>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608" t="s">
        <v>156</v>
      </c>
      <c r="G2886" s="608"/>
      <c r="H2886" s="608"/>
    </row>
    <row r="2887" spans="4:8" ht="11.25" customHeight="1">
      <c r="F2887" s="599" t="s">
        <v>157</v>
      </c>
      <c r="G2887" s="599"/>
      <c r="H2887" s="599"/>
    </row>
    <row r="2922" spans="1:8" ht="15.75">
      <c r="A2922" s="600" t="s">
        <v>0</v>
      </c>
      <c r="B2922" s="600"/>
      <c r="C2922" s="600"/>
      <c r="D2922" s="600"/>
      <c r="E2922" s="600"/>
      <c r="F2922" s="600"/>
      <c r="G2922" s="600"/>
      <c r="H2922" s="600"/>
    </row>
    <row r="2923" spans="1:8" ht="15.75">
      <c r="A2923" s="600" t="s">
        <v>1</v>
      </c>
      <c r="B2923" s="600"/>
      <c r="C2923" s="600"/>
      <c r="D2923" s="600"/>
      <c r="E2923" s="600"/>
      <c r="F2923" s="600"/>
      <c r="G2923" s="600"/>
      <c r="H2923" s="600"/>
    </row>
    <row r="2924" spans="1:8" ht="15.75">
      <c r="A2924" s="600" t="s">
        <v>2</v>
      </c>
      <c r="B2924" s="600"/>
      <c r="C2924" s="600"/>
      <c r="D2924" s="600"/>
      <c r="E2924" s="600"/>
      <c r="F2924" s="600"/>
      <c r="G2924" s="600"/>
      <c r="H2924" s="600"/>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591</v>
      </c>
      <c r="B2927" s="2"/>
      <c r="C2927" s="2"/>
      <c r="D2927" s="2"/>
      <c r="E2927" s="2"/>
      <c r="F2927" s="2"/>
      <c r="G2927" s="2"/>
      <c r="H2927" s="2"/>
    </row>
    <row r="2928" spans="1:8">
      <c r="A2928" s="2" t="s">
        <v>568</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601" t="s">
        <v>4</v>
      </c>
      <c r="B2931" s="604" t="s">
        <v>5</v>
      </c>
      <c r="C2931" s="351"/>
      <c r="D2931" s="351" t="s">
        <v>6</v>
      </c>
      <c r="E2931" s="351" t="s">
        <v>7</v>
      </c>
      <c r="F2931" s="351" t="s">
        <v>6</v>
      </c>
      <c r="G2931" s="351" t="s">
        <v>8</v>
      </c>
      <c r="H2931" s="351" t="s">
        <v>9</v>
      </c>
    </row>
    <row r="2932" spans="1:8">
      <c r="A2932" s="602"/>
      <c r="B2932" s="605"/>
      <c r="C2932" s="352" t="s">
        <v>10</v>
      </c>
      <c r="D2932" s="352" t="s">
        <v>11</v>
      </c>
      <c r="E2932" s="352" t="s">
        <v>12</v>
      </c>
      <c r="F2932" s="352" t="s">
        <v>13</v>
      </c>
      <c r="G2932" s="352" t="s">
        <v>14</v>
      </c>
      <c r="H2932" s="352" t="s">
        <v>15</v>
      </c>
    </row>
    <row r="2933" spans="1:8">
      <c r="A2933" s="602"/>
      <c r="B2933" s="605"/>
      <c r="C2933" s="352"/>
      <c r="D2933" s="352" t="s">
        <v>16</v>
      </c>
      <c r="E2933" s="352"/>
      <c r="F2933" s="352" t="s">
        <v>17</v>
      </c>
      <c r="G2933" s="352" t="s">
        <v>18</v>
      </c>
      <c r="H2933" s="352" t="s">
        <v>19</v>
      </c>
    </row>
    <row r="2934" spans="1:8">
      <c r="A2934" s="603"/>
      <c r="B2934" s="606"/>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524</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484</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485</v>
      </c>
      <c r="C2958" s="53">
        <v>45250000</v>
      </c>
      <c r="D2958" s="53">
        <v>8500000</v>
      </c>
      <c r="E2958" s="53">
        <v>0</v>
      </c>
      <c r="F2958" s="53">
        <f t="shared" si="966"/>
        <v>8500000</v>
      </c>
      <c r="G2958" s="53">
        <f t="shared" si="967"/>
        <v>36750000</v>
      </c>
      <c r="H2958" s="67">
        <f t="shared" si="968"/>
        <v>18.784530386740332</v>
      </c>
      <c r="K2958" s="24"/>
    </row>
    <row r="2959" spans="1:11">
      <c r="A2959" s="66"/>
      <c r="B2959" s="33" t="s">
        <v>486</v>
      </c>
      <c r="C2959" s="53">
        <v>26400000</v>
      </c>
      <c r="D2959" s="53">
        <v>26000000</v>
      </c>
      <c r="E2959" s="53">
        <v>0</v>
      </c>
      <c r="F2959" s="53">
        <f t="shared" si="966"/>
        <v>26000000</v>
      </c>
      <c r="G2959" s="53">
        <f t="shared" si="967"/>
        <v>400000</v>
      </c>
      <c r="H2959" s="67">
        <f t="shared" si="968"/>
        <v>98.484848484848484</v>
      </c>
    </row>
    <row r="2960" spans="1:11">
      <c r="A2960" s="61">
        <v>53712</v>
      </c>
      <c r="B2960" s="62" t="s">
        <v>477</v>
      </c>
      <c r="C2960" s="53"/>
      <c r="D2960" s="53"/>
      <c r="E2960" s="53"/>
      <c r="F2960" s="53"/>
      <c r="G2960" s="53"/>
      <c r="H2960" s="67"/>
    </row>
    <row r="2961" spans="1:11">
      <c r="A2961" s="66"/>
      <c r="B2961" s="33" t="s">
        <v>487</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549</v>
      </c>
      <c r="C2962" s="53">
        <v>93500000</v>
      </c>
      <c r="D2962" s="53">
        <v>89600000</v>
      </c>
      <c r="E2962" s="53">
        <v>0</v>
      </c>
      <c r="F2962" s="53">
        <f t="shared" si="969"/>
        <v>89600000</v>
      </c>
      <c r="G2962" s="53">
        <f t="shared" si="970"/>
        <v>3900000</v>
      </c>
      <c r="H2962" s="67">
        <f t="shared" si="971"/>
        <v>95.828877005347593</v>
      </c>
    </row>
    <row r="2963" spans="1:11">
      <c r="A2963" s="66"/>
      <c r="B2963" s="33" t="s">
        <v>489</v>
      </c>
      <c r="C2963" s="53">
        <v>250000000</v>
      </c>
      <c r="D2963" s="53">
        <v>247125000</v>
      </c>
      <c r="E2963" s="53">
        <v>0</v>
      </c>
      <c r="F2963" s="53">
        <f t="shared" si="969"/>
        <v>247125000</v>
      </c>
      <c r="G2963" s="53">
        <f t="shared" si="970"/>
        <v>2875000</v>
      </c>
      <c r="H2963" s="67">
        <f t="shared" si="971"/>
        <v>98.850000000000009</v>
      </c>
      <c r="K2963" s="24"/>
    </row>
    <row r="2964" spans="1:11">
      <c r="A2964" s="61" t="s">
        <v>478</v>
      </c>
      <c r="B2964" s="62" t="s">
        <v>479</v>
      </c>
      <c r="C2964" s="53"/>
      <c r="D2964" s="53"/>
      <c r="E2964" s="53"/>
      <c r="F2964" s="53"/>
      <c r="G2964" s="53"/>
      <c r="H2964" s="67"/>
      <c r="K2964" s="24"/>
    </row>
    <row r="2965" spans="1:11">
      <c r="A2965" s="61" t="s">
        <v>31</v>
      </c>
      <c r="B2965" s="33" t="s">
        <v>480</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490</v>
      </c>
      <c r="C3019" s="53">
        <v>3650000</v>
      </c>
      <c r="D3019" s="53">
        <v>2350000</v>
      </c>
      <c r="E3019" s="53">
        <v>0</v>
      </c>
      <c r="F3019" s="53">
        <f t="shared" si="1013"/>
        <v>2350000</v>
      </c>
      <c r="G3019" s="53">
        <f t="shared" si="1014"/>
        <v>1300000</v>
      </c>
      <c r="H3019" s="67">
        <f t="shared" si="1015"/>
        <v>64.38356164383562</v>
      </c>
    </row>
    <row r="3020" spans="1:8">
      <c r="A3020" s="66"/>
      <c r="B3020" s="33" t="s">
        <v>491</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444</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607" t="s">
        <v>569</v>
      </c>
      <c r="G3085" s="607"/>
      <c r="H3085" s="607"/>
    </row>
    <row r="3086" spans="1:8" ht="13.5">
      <c r="F3086" s="354"/>
      <c r="G3086" s="354"/>
      <c r="H3086" s="354"/>
    </row>
    <row r="3087" spans="1:8" ht="13.5">
      <c r="D3087" s="24"/>
      <c r="F3087" s="607" t="s">
        <v>154</v>
      </c>
      <c r="G3087" s="607"/>
      <c r="H3087" s="607"/>
    </row>
    <row r="3088" spans="1:8" ht="13.5">
      <c r="D3088" s="24"/>
      <c r="F3088" s="607" t="s">
        <v>155</v>
      </c>
      <c r="G3088" s="607"/>
      <c r="H3088" s="607"/>
    </row>
    <row r="3089" spans="4:8" ht="13.5">
      <c r="D3089" s="24"/>
      <c r="F3089" s="20"/>
      <c r="G3089" s="20"/>
      <c r="H3089" s="21"/>
    </row>
    <row r="3090" spans="4:8" ht="13.5">
      <c r="D3090" s="24"/>
      <c r="F3090" s="20"/>
      <c r="G3090" s="20"/>
      <c r="H3090" s="21"/>
    </row>
    <row r="3091" spans="4:8" ht="13.5">
      <c r="F3091" s="20"/>
      <c r="G3091" s="20"/>
      <c r="H3091" s="20"/>
    </row>
    <row r="3092" spans="4:8" ht="13.5">
      <c r="F3092" s="608" t="s">
        <v>156</v>
      </c>
      <c r="G3092" s="608"/>
      <c r="H3092" s="608"/>
    </row>
    <row r="3093" spans="4:8" ht="13.5">
      <c r="F3093" s="599" t="s">
        <v>157</v>
      </c>
      <c r="G3093" s="599"/>
      <c r="H3093" s="599"/>
    </row>
    <row r="3126" spans="1:8" ht="15.75">
      <c r="A3126" s="600" t="s">
        <v>0</v>
      </c>
      <c r="B3126" s="600"/>
      <c r="C3126" s="600"/>
      <c r="D3126" s="600"/>
      <c r="E3126" s="600"/>
      <c r="F3126" s="600"/>
      <c r="G3126" s="600"/>
      <c r="H3126" s="600"/>
    </row>
    <row r="3127" spans="1:8" ht="15.75">
      <c r="A3127" s="600" t="s">
        <v>1</v>
      </c>
      <c r="B3127" s="600"/>
      <c r="C3127" s="600"/>
      <c r="D3127" s="600"/>
      <c r="E3127" s="600"/>
      <c r="F3127" s="600"/>
      <c r="G3127" s="600"/>
      <c r="H3127" s="600"/>
    </row>
    <row r="3128" spans="1:8" ht="15.75">
      <c r="A3128" s="600" t="s">
        <v>2</v>
      </c>
      <c r="B3128" s="600"/>
      <c r="C3128" s="600"/>
      <c r="D3128" s="600"/>
      <c r="E3128" s="600"/>
      <c r="F3128" s="600"/>
      <c r="G3128" s="600"/>
      <c r="H3128" s="600"/>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615</v>
      </c>
      <c r="B3131" s="2"/>
      <c r="C3131" s="2"/>
      <c r="D3131" s="2"/>
      <c r="E3131" s="2"/>
      <c r="F3131" s="2"/>
      <c r="G3131" s="2"/>
      <c r="H3131" s="2"/>
    </row>
    <row r="3132" spans="1:8">
      <c r="A3132" s="2" t="s">
        <v>641</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601" t="s">
        <v>4</v>
      </c>
      <c r="B3135" s="604" t="s">
        <v>5</v>
      </c>
      <c r="C3135" s="363"/>
      <c r="D3135" s="363" t="s">
        <v>6</v>
      </c>
      <c r="E3135" s="363" t="s">
        <v>7</v>
      </c>
      <c r="F3135" s="363" t="s">
        <v>6</v>
      </c>
      <c r="G3135" s="363" t="s">
        <v>8</v>
      </c>
      <c r="H3135" s="363" t="s">
        <v>9</v>
      </c>
    </row>
    <row r="3136" spans="1:8">
      <c r="A3136" s="602"/>
      <c r="B3136" s="605"/>
      <c r="C3136" s="364" t="s">
        <v>10</v>
      </c>
      <c r="D3136" s="364" t="s">
        <v>11</v>
      </c>
      <c r="E3136" s="364" t="s">
        <v>12</v>
      </c>
      <c r="F3136" s="364" t="s">
        <v>13</v>
      </c>
      <c r="G3136" s="364" t="s">
        <v>14</v>
      </c>
      <c r="H3136" s="364" t="s">
        <v>15</v>
      </c>
    </row>
    <row r="3137" spans="1:8">
      <c r="A3137" s="602"/>
      <c r="B3137" s="605"/>
      <c r="C3137" s="364"/>
      <c r="D3137" s="364" t="s">
        <v>16</v>
      </c>
      <c r="E3137" s="364"/>
      <c r="F3137" s="364" t="s">
        <v>17</v>
      </c>
      <c r="G3137" s="364" t="s">
        <v>18</v>
      </c>
      <c r="H3137" s="364" t="s">
        <v>19</v>
      </c>
    </row>
    <row r="3138" spans="1:8">
      <c r="A3138" s="603"/>
      <c r="B3138" s="606"/>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524</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484</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485</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486</v>
      </c>
      <c r="C3163" s="53">
        <v>26400000</v>
      </c>
      <c r="D3163" s="53">
        <v>26000000</v>
      </c>
      <c r="E3163" s="53">
        <v>0</v>
      </c>
      <c r="F3163" s="53">
        <f t="shared" si="1065"/>
        <v>26000000</v>
      </c>
      <c r="G3163" s="53">
        <f t="shared" si="1066"/>
        <v>400000</v>
      </c>
      <c r="H3163" s="67">
        <f t="shared" si="1067"/>
        <v>98.484848484848484</v>
      </c>
    </row>
    <row r="3164" spans="1:11">
      <c r="A3164" s="61">
        <v>537112</v>
      </c>
      <c r="B3164" s="62" t="s">
        <v>477</v>
      </c>
      <c r="C3164" s="53"/>
      <c r="D3164" s="53"/>
      <c r="E3164" s="53"/>
      <c r="F3164" s="53"/>
      <c r="G3164" s="53"/>
      <c r="H3164" s="67"/>
    </row>
    <row r="3165" spans="1:11">
      <c r="A3165" s="66"/>
      <c r="B3165" s="33" t="s">
        <v>487</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549</v>
      </c>
      <c r="C3166" s="53">
        <v>93500000</v>
      </c>
      <c r="D3166" s="53">
        <v>89600000</v>
      </c>
      <c r="E3166" s="53">
        <v>0</v>
      </c>
      <c r="F3166" s="53">
        <f t="shared" si="1068"/>
        <v>89600000</v>
      </c>
      <c r="G3166" s="53">
        <f t="shared" si="1069"/>
        <v>3900000</v>
      </c>
      <c r="H3166" s="67">
        <f t="shared" si="1070"/>
        <v>95.828877005347593</v>
      </c>
    </row>
    <row r="3167" spans="1:11">
      <c r="A3167" s="66"/>
      <c r="B3167" s="33" t="s">
        <v>489</v>
      </c>
      <c r="C3167" s="53">
        <v>250000000</v>
      </c>
      <c r="D3167" s="53">
        <v>247125000</v>
      </c>
      <c r="E3167" s="53">
        <v>2850000</v>
      </c>
      <c r="F3167" s="53">
        <f t="shared" si="1068"/>
        <v>249975000</v>
      </c>
      <c r="G3167" s="53">
        <f t="shared" si="1069"/>
        <v>25000</v>
      </c>
      <c r="H3167" s="67">
        <f t="shared" si="1070"/>
        <v>99.99</v>
      </c>
    </row>
    <row r="3168" spans="1:11">
      <c r="A3168" s="61" t="s">
        <v>31</v>
      </c>
      <c r="B3168" s="33" t="s">
        <v>480</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490</v>
      </c>
      <c r="C3222" s="53">
        <v>3650000</v>
      </c>
      <c r="D3222" s="53">
        <v>2350000</v>
      </c>
      <c r="E3222" s="53">
        <v>0</v>
      </c>
      <c r="F3222" s="53">
        <f t="shared" si="1112"/>
        <v>2350000</v>
      </c>
      <c r="G3222" s="53">
        <f t="shared" si="1113"/>
        <v>1300000</v>
      </c>
      <c r="H3222" s="67">
        <f t="shared" si="1114"/>
        <v>64.38356164383562</v>
      </c>
    </row>
    <row r="3223" spans="1:8">
      <c r="A3223" s="66"/>
      <c r="B3223" s="33" t="s">
        <v>491</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444</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607" t="s">
        <v>569</v>
      </c>
      <c r="G3288" s="607"/>
      <c r="H3288" s="607"/>
    </row>
    <row r="3289" spans="1:8" ht="12" customHeight="1">
      <c r="F3289" s="366"/>
      <c r="G3289" s="366"/>
      <c r="H3289" s="366"/>
    </row>
    <row r="3290" spans="1:8" ht="12" customHeight="1">
      <c r="D3290" s="24"/>
      <c r="F3290" s="607" t="s">
        <v>154</v>
      </c>
      <c r="G3290" s="607"/>
      <c r="H3290" s="607"/>
    </row>
    <row r="3291" spans="1:8" ht="12" customHeight="1">
      <c r="D3291" s="24"/>
      <c r="F3291" s="607" t="s">
        <v>155</v>
      </c>
      <c r="G3291" s="607"/>
      <c r="H3291" s="607"/>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608" t="s">
        <v>156</v>
      </c>
      <c r="G3295" s="608"/>
      <c r="H3295" s="608"/>
    </row>
    <row r="3296" spans="1:8" ht="12" customHeight="1">
      <c r="F3296" s="599" t="s">
        <v>157</v>
      </c>
      <c r="G3296" s="599"/>
      <c r="H3296" s="599"/>
    </row>
    <row r="3331" spans="1:8" ht="15.75">
      <c r="A3331" s="600" t="s">
        <v>0</v>
      </c>
      <c r="B3331" s="600"/>
      <c r="C3331" s="600"/>
      <c r="D3331" s="600"/>
      <c r="E3331" s="600"/>
      <c r="F3331" s="600"/>
      <c r="G3331" s="600"/>
      <c r="H3331" s="600"/>
    </row>
    <row r="3332" spans="1:8" ht="15.75">
      <c r="A3332" s="600" t="s">
        <v>1</v>
      </c>
      <c r="B3332" s="600"/>
      <c r="C3332" s="600"/>
      <c r="D3332" s="600"/>
      <c r="E3332" s="600"/>
      <c r="F3332" s="600"/>
      <c r="G3332" s="600"/>
      <c r="H3332" s="600"/>
    </row>
    <row r="3333" spans="1:8" ht="15.75">
      <c r="A3333" s="600" t="s">
        <v>2</v>
      </c>
      <c r="B3333" s="600"/>
      <c r="C3333" s="600"/>
      <c r="D3333" s="600"/>
      <c r="E3333" s="600"/>
      <c r="F3333" s="600"/>
      <c r="G3333" s="600"/>
      <c r="H3333" s="600"/>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646</v>
      </c>
      <c r="B3336" s="2"/>
      <c r="C3336" s="2"/>
      <c r="D3336" s="2"/>
      <c r="E3336" s="2"/>
      <c r="F3336" s="2"/>
      <c r="G3336" s="2"/>
      <c r="H3336" s="2"/>
    </row>
    <row r="3337" spans="1:8">
      <c r="A3337" s="2" t="s">
        <v>641</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601" t="s">
        <v>4</v>
      </c>
      <c r="B3340" s="604" t="s">
        <v>5</v>
      </c>
      <c r="C3340" s="381"/>
      <c r="D3340" s="381" t="s">
        <v>6</v>
      </c>
      <c r="E3340" s="381" t="s">
        <v>7</v>
      </c>
      <c r="F3340" s="381" t="s">
        <v>6</v>
      </c>
      <c r="G3340" s="381" t="s">
        <v>8</v>
      </c>
      <c r="H3340" s="381" t="s">
        <v>9</v>
      </c>
    </row>
    <row r="3341" spans="1:8">
      <c r="A3341" s="602"/>
      <c r="B3341" s="605"/>
      <c r="C3341" s="382" t="s">
        <v>10</v>
      </c>
      <c r="D3341" s="382" t="s">
        <v>11</v>
      </c>
      <c r="E3341" s="382" t="s">
        <v>12</v>
      </c>
      <c r="F3341" s="382" t="s">
        <v>13</v>
      </c>
      <c r="G3341" s="382" t="s">
        <v>14</v>
      </c>
      <c r="H3341" s="382" t="s">
        <v>15</v>
      </c>
    </row>
    <row r="3342" spans="1:8">
      <c r="A3342" s="602"/>
      <c r="B3342" s="605"/>
      <c r="C3342" s="382"/>
      <c r="D3342" s="382" t="s">
        <v>16</v>
      </c>
      <c r="E3342" s="382"/>
      <c r="F3342" s="382" t="s">
        <v>17</v>
      </c>
      <c r="G3342" s="382" t="s">
        <v>18</v>
      </c>
      <c r="H3342" s="382" t="s">
        <v>19</v>
      </c>
    </row>
    <row r="3343" spans="1:8">
      <c r="A3343" s="603"/>
      <c r="B3343" s="606"/>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524</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484</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485</v>
      </c>
      <c r="C3367" s="53">
        <v>45250000</v>
      </c>
      <c r="D3367" s="53">
        <v>28119000</v>
      </c>
      <c r="E3367" s="53">
        <v>6900000</v>
      </c>
      <c r="F3367" s="53">
        <f t="shared" si="1164"/>
        <v>35019000</v>
      </c>
      <c r="G3367" s="53">
        <f t="shared" si="1165"/>
        <v>10231000</v>
      </c>
      <c r="H3367" s="67">
        <f t="shared" si="1166"/>
        <v>77.390055248618779</v>
      </c>
    </row>
    <row r="3368" spans="1:8">
      <c r="A3368" s="66"/>
      <c r="B3368" s="33" t="s">
        <v>486</v>
      </c>
      <c r="C3368" s="53">
        <v>26400000</v>
      </c>
      <c r="D3368" s="53">
        <v>26000000</v>
      </c>
      <c r="E3368" s="53">
        <v>0</v>
      </c>
      <c r="F3368" s="53">
        <f t="shared" si="1164"/>
        <v>26000000</v>
      </c>
      <c r="G3368" s="53">
        <f t="shared" si="1165"/>
        <v>400000</v>
      </c>
      <c r="H3368" s="67">
        <f t="shared" si="1166"/>
        <v>98.484848484848484</v>
      </c>
    </row>
    <row r="3369" spans="1:8">
      <c r="A3369" s="61">
        <v>537112</v>
      </c>
      <c r="B3369" s="62" t="s">
        <v>477</v>
      </c>
      <c r="C3369" s="53"/>
      <c r="D3369" s="53"/>
      <c r="E3369" s="53"/>
      <c r="F3369" s="53"/>
      <c r="G3369" s="53"/>
      <c r="H3369" s="67"/>
    </row>
    <row r="3370" spans="1:8">
      <c r="A3370" s="66"/>
      <c r="B3370" s="33" t="s">
        <v>487</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549</v>
      </c>
      <c r="C3371" s="53">
        <v>93500000</v>
      </c>
      <c r="D3371" s="53">
        <v>89600000</v>
      </c>
      <c r="E3371" s="53">
        <v>0</v>
      </c>
      <c r="F3371" s="53">
        <f t="shared" si="1167"/>
        <v>89600000</v>
      </c>
      <c r="G3371" s="53">
        <f t="shared" si="1168"/>
        <v>3900000</v>
      </c>
      <c r="H3371" s="67">
        <f t="shared" si="1169"/>
        <v>95.828877005347593</v>
      </c>
    </row>
    <row r="3372" spans="1:8">
      <c r="A3372" s="66"/>
      <c r="B3372" s="33" t="s">
        <v>489</v>
      </c>
      <c r="C3372" s="53">
        <v>250000000</v>
      </c>
      <c r="D3372" s="53">
        <v>249975000</v>
      </c>
      <c r="E3372" s="53">
        <v>0</v>
      </c>
      <c r="F3372" s="53">
        <f t="shared" si="1167"/>
        <v>249975000</v>
      </c>
      <c r="G3372" s="53">
        <f t="shared" si="1168"/>
        <v>25000</v>
      </c>
      <c r="H3372" s="67">
        <f t="shared" si="1169"/>
        <v>99.99</v>
      </c>
    </row>
    <row r="3373" spans="1:8">
      <c r="A3373" s="61" t="s">
        <v>31</v>
      </c>
      <c r="B3373" s="33" t="s">
        <v>480</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490</v>
      </c>
      <c r="C3427" s="53">
        <v>3650000</v>
      </c>
      <c r="D3427" s="53">
        <v>2350000</v>
      </c>
      <c r="E3427" s="53">
        <v>0</v>
      </c>
      <c r="F3427" s="53">
        <f t="shared" si="1208"/>
        <v>2350000</v>
      </c>
      <c r="G3427" s="53">
        <f t="shared" si="1209"/>
        <v>1300000</v>
      </c>
      <c r="H3427" s="67">
        <f t="shared" si="1210"/>
        <v>64.38356164383562</v>
      </c>
    </row>
    <row r="3428" spans="1:8">
      <c r="A3428" s="66"/>
      <c r="B3428" s="33" t="s">
        <v>491</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444</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607" t="s">
        <v>645</v>
      </c>
      <c r="G3493" s="607"/>
      <c r="H3493" s="607"/>
    </row>
    <row r="3494" spans="1:8" ht="13.5">
      <c r="F3494" s="384"/>
      <c r="G3494" s="384"/>
      <c r="H3494" s="384"/>
    </row>
    <row r="3495" spans="1:8" ht="13.5">
      <c r="D3495" s="24"/>
      <c r="F3495" s="607" t="s">
        <v>154</v>
      </c>
      <c r="G3495" s="607"/>
      <c r="H3495" s="607"/>
    </row>
    <row r="3496" spans="1:8" ht="13.5">
      <c r="D3496" s="24"/>
      <c r="F3496" s="607" t="s">
        <v>155</v>
      </c>
      <c r="G3496" s="607"/>
      <c r="H3496" s="607"/>
    </row>
    <row r="3497" spans="1:8" ht="13.5">
      <c r="D3497" s="24"/>
      <c r="F3497" s="20"/>
      <c r="G3497" s="20"/>
      <c r="H3497" s="21"/>
    </row>
    <row r="3498" spans="1:8" ht="13.5">
      <c r="D3498" s="24"/>
      <c r="F3498" s="20"/>
      <c r="G3498" s="20"/>
      <c r="H3498" s="21"/>
    </row>
    <row r="3499" spans="1:8" ht="13.5">
      <c r="F3499" s="20"/>
      <c r="G3499" s="20"/>
      <c r="H3499" s="20"/>
    </row>
    <row r="3500" spans="1:8" ht="13.5">
      <c r="F3500" s="608" t="s">
        <v>156</v>
      </c>
      <c r="G3500" s="608"/>
      <c r="H3500" s="608"/>
    </row>
    <row r="3501" spans="1:8" ht="13.5">
      <c r="F3501" s="599" t="s">
        <v>157</v>
      </c>
      <c r="G3501" s="599"/>
      <c r="H3501" s="599"/>
    </row>
    <row r="3535" spans="1:8" ht="15.75">
      <c r="A3535" s="600" t="s">
        <v>0</v>
      </c>
      <c r="B3535" s="600"/>
      <c r="C3535" s="600"/>
      <c r="D3535" s="600"/>
      <c r="E3535" s="600"/>
      <c r="F3535" s="600"/>
      <c r="G3535" s="600"/>
      <c r="H3535" s="600"/>
    </row>
    <row r="3536" spans="1:8" ht="15.75">
      <c r="A3536" s="600" t="s">
        <v>1</v>
      </c>
      <c r="B3536" s="600"/>
      <c r="C3536" s="600"/>
      <c r="D3536" s="600"/>
      <c r="E3536" s="600"/>
      <c r="F3536" s="600"/>
      <c r="G3536" s="600"/>
      <c r="H3536" s="600"/>
    </row>
    <row r="3537" spans="1:8" ht="15.75">
      <c r="A3537" s="600" t="s">
        <v>2</v>
      </c>
      <c r="B3537" s="600"/>
      <c r="C3537" s="600"/>
      <c r="D3537" s="600"/>
      <c r="E3537" s="600"/>
      <c r="F3537" s="600"/>
      <c r="G3537" s="600"/>
      <c r="H3537" s="600"/>
    </row>
    <row r="3538" spans="1:8">
      <c r="A3538" s="2"/>
      <c r="B3538" s="2"/>
      <c r="C3538" s="2"/>
      <c r="D3538" s="2"/>
      <c r="E3538" s="2"/>
      <c r="F3538" s="2"/>
      <c r="G3538" s="2"/>
      <c r="H3538" s="2"/>
    </row>
    <row r="3539" spans="1:8">
      <c r="A3539" s="2" t="s">
        <v>3</v>
      </c>
      <c r="B3539" s="2"/>
      <c r="C3539" s="2"/>
      <c r="D3539" s="2"/>
      <c r="E3539" s="2"/>
      <c r="F3539" s="2"/>
      <c r="G3539" s="2"/>
      <c r="H3539" s="2"/>
    </row>
    <row r="3540" spans="1:8">
      <c r="A3540" s="414" t="s">
        <v>672</v>
      </c>
      <c r="B3540" s="414"/>
      <c r="C3540" s="2"/>
      <c r="D3540" s="2"/>
      <c r="E3540" s="2"/>
      <c r="F3540" s="2"/>
      <c r="G3540" s="2"/>
      <c r="H3540" s="2"/>
    </row>
    <row r="3541" spans="1:8">
      <c r="A3541" s="2" t="s">
        <v>641</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601" t="s">
        <v>4</v>
      </c>
      <c r="B3544" s="604" t="s">
        <v>5</v>
      </c>
      <c r="C3544" s="404"/>
      <c r="D3544" s="404" t="s">
        <v>6</v>
      </c>
      <c r="E3544" s="404" t="s">
        <v>7</v>
      </c>
      <c r="F3544" s="404" t="s">
        <v>6</v>
      </c>
      <c r="G3544" s="404" t="s">
        <v>8</v>
      </c>
      <c r="H3544" s="404" t="s">
        <v>9</v>
      </c>
    </row>
    <row r="3545" spans="1:8">
      <c r="A3545" s="602"/>
      <c r="B3545" s="605"/>
      <c r="C3545" s="405" t="s">
        <v>10</v>
      </c>
      <c r="D3545" s="405" t="s">
        <v>11</v>
      </c>
      <c r="E3545" s="405" t="s">
        <v>12</v>
      </c>
      <c r="F3545" s="405" t="s">
        <v>13</v>
      </c>
      <c r="G3545" s="405" t="s">
        <v>14</v>
      </c>
      <c r="H3545" s="405" t="s">
        <v>15</v>
      </c>
    </row>
    <row r="3546" spans="1:8">
      <c r="A3546" s="602"/>
      <c r="B3546" s="605"/>
      <c r="C3546" s="405"/>
      <c r="D3546" s="405" t="s">
        <v>16</v>
      </c>
      <c r="E3546" s="405"/>
      <c r="F3546" s="405" t="s">
        <v>17</v>
      </c>
      <c r="G3546" s="405" t="s">
        <v>18</v>
      </c>
      <c r="H3546" s="405" t="s">
        <v>19</v>
      </c>
    </row>
    <row r="3547" spans="1:8">
      <c r="A3547" s="603"/>
      <c r="B3547" s="606"/>
      <c r="C3547" s="405" t="s">
        <v>20</v>
      </c>
      <c r="D3547" s="406" t="s">
        <v>20</v>
      </c>
      <c r="E3547" s="406" t="s">
        <v>20</v>
      </c>
      <c r="F3547" s="406" t="s">
        <v>20</v>
      </c>
      <c r="G3547" s="406" t="s">
        <v>20</v>
      </c>
      <c r="H3547" s="405"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673</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524</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484</v>
      </c>
      <c r="C3571" s="53">
        <v>40000000</v>
      </c>
      <c r="D3571" s="53">
        <v>40000000</v>
      </c>
      <c r="E3571" s="53">
        <v>0</v>
      </c>
      <c r="F3571" s="53">
        <f t="shared" si="1251"/>
        <v>40000000</v>
      </c>
      <c r="G3571" s="53">
        <f t="shared" si="1252"/>
        <v>0</v>
      </c>
      <c r="H3571" s="67">
        <f t="shared" si="1253"/>
        <v>100</v>
      </c>
    </row>
    <row r="3572" spans="1:8">
      <c r="A3572" s="66"/>
      <c r="B3572" s="33" t="s">
        <v>485</v>
      </c>
      <c r="C3572" s="53">
        <v>41025000</v>
      </c>
      <c r="D3572" s="53">
        <v>35019000</v>
      </c>
      <c r="E3572" s="53">
        <v>0</v>
      </c>
      <c r="F3572" s="53">
        <f t="shared" si="1251"/>
        <v>35019000</v>
      </c>
      <c r="G3572" s="53">
        <f t="shared" si="1252"/>
        <v>6006000</v>
      </c>
      <c r="H3572" s="67">
        <f t="shared" si="1253"/>
        <v>85.36014625228519</v>
      </c>
    </row>
    <row r="3573" spans="1:8">
      <c r="A3573" s="66"/>
      <c r="B3573" s="33" t="s">
        <v>486</v>
      </c>
      <c r="C3573" s="53">
        <v>26400000</v>
      </c>
      <c r="D3573" s="53">
        <v>26000000</v>
      </c>
      <c r="E3573" s="53">
        <v>0</v>
      </c>
      <c r="F3573" s="53">
        <f t="shared" si="1251"/>
        <v>26000000</v>
      </c>
      <c r="G3573" s="53">
        <f t="shared" si="1252"/>
        <v>400000</v>
      </c>
      <c r="H3573" s="67">
        <f t="shared" si="1253"/>
        <v>98.484848484848484</v>
      </c>
    </row>
    <row r="3574" spans="1:8">
      <c r="A3574" s="66"/>
      <c r="B3574" s="33" t="s">
        <v>674</v>
      </c>
      <c r="C3574" s="53">
        <v>65222000</v>
      </c>
      <c r="D3574" s="53"/>
      <c r="E3574" s="53"/>
      <c r="F3574" s="53">
        <f t="shared" si="1251"/>
        <v>0</v>
      </c>
      <c r="G3574" s="53">
        <f t="shared" si="1252"/>
        <v>65222000</v>
      </c>
      <c r="H3574" s="67">
        <f t="shared" si="1253"/>
        <v>0</v>
      </c>
    </row>
    <row r="3575" spans="1:8">
      <c r="A3575" s="61" t="s">
        <v>676</v>
      </c>
      <c r="B3575" s="62" t="s">
        <v>70</v>
      </c>
      <c r="C3575" s="53"/>
      <c r="D3575" s="53"/>
      <c r="E3575" s="53"/>
      <c r="F3575" s="53"/>
      <c r="G3575" s="53"/>
      <c r="H3575" s="67"/>
    </row>
    <row r="3576" spans="1:8">
      <c r="A3576" s="66"/>
      <c r="B3576" s="33" t="s">
        <v>675</v>
      </c>
      <c r="C3576" s="53">
        <v>325040000</v>
      </c>
      <c r="D3576" s="53"/>
      <c r="E3576" s="53"/>
      <c r="F3576" s="53">
        <f t="shared" si="1251"/>
        <v>0</v>
      </c>
      <c r="G3576" s="53">
        <f t="shared" si="1252"/>
        <v>325040000</v>
      </c>
      <c r="H3576" s="67">
        <f t="shared" si="1253"/>
        <v>0</v>
      </c>
    </row>
    <row r="3577" spans="1:8">
      <c r="A3577" s="61">
        <v>537112</v>
      </c>
      <c r="B3577" s="62" t="s">
        <v>477</v>
      </c>
      <c r="C3577" s="53"/>
      <c r="D3577" s="53"/>
      <c r="E3577" s="53"/>
      <c r="F3577" s="53"/>
      <c r="G3577" s="53"/>
      <c r="H3577" s="67"/>
    </row>
    <row r="3578" spans="1:8">
      <c r="A3578" s="66"/>
      <c r="B3578" s="33" t="s">
        <v>487</v>
      </c>
      <c r="C3578" s="53">
        <v>12000000</v>
      </c>
      <c r="D3578" s="53">
        <v>12000000</v>
      </c>
      <c r="E3578" s="53">
        <v>0</v>
      </c>
      <c r="F3578" s="53">
        <f t="shared" si="1251"/>
        <v>12000000</v>
      </c>
      <c r="G3578" s="53">
        <f t="shared" si="1252"/>
        <v>0</v>
      </c>
      <c r="H3578" s="67">
        <f t="shared" si="1253"/>
        <v>100</v>
      </c>
    </row>
    <row r="3579" spans="1:8">
      <c r="A3579" s="66"/>
      <c r="B3579" s="33" t="s">
        <v>549</v>
      </c>
      <c r="C3579" s="53">
        <v>93500000</v>
      </c>
      <c r="D3579" s="53">
        <v>89600000</v>
      </c>
      <c r="E3579" s="53">
        <v>0</v>
      </c>
      <c r="F3579" s="53">
        <f t="shared" si="1251"/>
        <v>89600000</v>
      </c>
      <c r="G3579" s="53">
        <f t="shared" si="1252"/>
        <v>3900000</v>
      </c>
      <c r="H3579" s="67">
        <f t="shared" si="1253"/>
        <v>95.828877005347593</v>
      </c>
    </row>
    <row r="3580" spans="1:8">
      <c r="A3580" s="66"/>
      <c r="B3580" s="33" t="s">
        <v>489</v>
      </c>
      <c r="C3580" s="53">
        <v>250000000</v>
      </c>
      <c r="D3580" s="53">
        <v>249975000</v>
      </c>
      <c r="E3580" s="53">
        <v>0</v>
      </c>
      <c r="F3580" s="53">
        <f t="shared" si="1251"/>
        <v>249975000</v>
      </c>
      <c r="G3580" s="53">
        <f t="shared" si="1252"/>
        <v>25000</v>
      </c>
      <c r="H3580" s="67">
        <f t="shared" si="1253"/>
        <v>99.99</v>
      </c>
    </row>
    <row r="3581" spans="1:8">
      <c r="A3581" s="61" t="s">
        <v>478</v>
      </c>
      <c r="B3581" s="62" t="s">
        <v>479</v>
      </c>
      <c r="C3581" s="53"/>
      <c r="D3581" s="53"/>
      <c r="E3581" s="53"/>
      <c r="F3581" s="53">
        <f t="shared" si="1251"/>
        <v>0</v>
      </c>
      <c r="G3581" s="53"/>
      <c r="H3581" s="67"/>
    </row>
    <row r="3582" spans="1:8">
      <c r="A3582" s="61" t="s">
        <v>31</v>
      </c>
      <c r="B3582" s="33" t="s">
        <v>480</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677</v>
      </c>
      <c r="C3601" s="53">
        <v>1500000</v>
      </c>
      <c r="D3601" s="53">
        <v>0</v>
      </c>
      <c r="E3601" s="53">
        <v>0</v>
      </c>
      <c r="F3601" s="53">
        <f t="shared" si="1251"/>
        <v>0</v>
      </c>
      <c r="G3601" s="53">
        <f t="shared" si="1252"/>
        <v>1500000</v>
      </c>
      <c r="H3601" s="67">
        <f t="shared" si="1253"/>
        <v>0</v>
      </c>
    </row>
    <row r="3602" spans="1:8" ht="12.75" customHeight="1">
      <c r="A3602" s="66"/>
      <c r="B3602" s="33" t="s">
        <v>678</v>
      </c>
      <c r="C3602" s="53">
        <v>7500000</v>
      </c>
      <c r="D3602" s="53"/>
      <c r="E3602" s="53"/>
      <c r="F3602" s="53">
        <f t="shared" si="1251"/>
        <v>0</v>
      </c>
      <c r="G3602" s="53">
        <f t="shared" si="1252"/>
        <v>7500000</v>
      </c>
      <c r="H3602" s="67">
        <f t="shared" si="1253"/>
        <v>0</v>
      </c>
    </row>
    <row r="3603" spans="1:8" ht="12.75" customHeight="1">
      <c r="A3603" s="66" t="s">
        <v>31</v>
      </c>
      <c r="B3603" s="33" t="s">
        <v>679</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677</v>
      </c>
      <c r="C3605" s="53">
        <v>1500000</v>
      </c>
      <c r="D3605" s="53">
        <v>0</v>
      </c>
      <c r="E3605" s="53">
        <v>0</v>
      </c>
      <c r="F3605" s="53">
        <f t="shared" si="1251"/>
        <v>0</v>
      </c>
      <c r="G3605" s="53">
        <f t="shared" si="1252"/>
        <v>1500000</v>
      </c>
      <c r="H3605" s="67">
        <f t="shared" si="1253"/>
        <v>0</v>
      </c>
    </row>
    <row r="3606" spans="1:8" ht="12.75" customHeight="1">
      <c r="A3606" s="66"/>
      <c r="B3606" s="33" t="s">
        <v>678</v>
      </c>
      <c r="C3606" s="53">
        <v>14800000</v>
      </c>
      <c r="D3606" s="53"/>
      <c r="E3606" s="53"/>
      <c r="F3606" s="53">
        <f t="shared" si="1251"/>
        <v>0</v>
      </c>
      <c r="G3606" s="53">
        <f t="shared" si="1252"/>
        <v>14800000</v>
      </c>
      <c r="H3606" s="67">
        <f t="shared" si="1253"/>
        <v>0</v>
      </c>
    </row>
    <row r="3607" spans="1:8" ht="12.75" customHeight="1">
      <c r="A3607" s="66" t="s">
        <v>31</v>
      </c>
      <c r="B3607" s="33" t="s">
        <v>679</v>
      </c>
      <c r="C3607" s="53">
        <v>11100000</v>
      </c>
      <c r="D3607" s="53">
        <v>0</v>
      </c>
      <c r="E3607" s="53">
        <v>0</v>
      </c>
      <c r="F3607" s="53">
        <f t="shared" si="1251"/>
        <v>0</v>
      </c>
      <c r="G3607" s="53">
        <f t="shared" si="1252"/>
        <v>11100000</v>
      </c>
      <c r="H3607" s="67">
        <f t="shared" si="1253"/>
        <v>0</v>
      </c>
    </row>
    <row r="3608" spans="1:8" ht="12.75" customHeight="1">
      <c r="A3608" s="66" t="s">
        <v>680</v>
      </c>
      <c r="B3608" s="33" t="s">
        <v>39</v>
      </c>
      <c r="C3608" s="53"/>
      <c r="D3608" s="53"/>
      <c r="E3608" s="53"/>
      <c r="F3608" s="53"/>
      <c r="G3608" s="53"/>
      <c r="H3608" s="67"/>
    </row>
    <row r="3609" spans="1:8" ht="12.75" customHeight="1">
      <c r="A3609" s="428" t="s">
        <v>31</v>
      </c>
      <c r="B3609" s="33" t="s">
        <v>64</v>
      </c>
      <c r="C3609" s="53"/>
      <c r="D3609" s="53"/>
      <c r="E3609" s="53"/>
      <c r="F3609" s="53"/>
      <c r="G3609" s="53"/>
      <c r="H3609" s="67"/>
    </row>
    <row r="3610" spans="1:8" ht="12.75" customHeight="1">
      <c r="A3610" s="428" t="s">
        <v>31</v>
      </c>
      <c r="B3610" s="33" t="s">
        <v>681</v>
      </c>
      <c r="C3610" s="53">
        <v>27000000</v>
      </c>
      <c r="D3610" s="53"/>
      <c r="E3610" s="53"/>
      <c r="F3610" s="53">
        <f t="shared" si="1251"/>
        <v>0</v>
      </c>
      <c r="G3610" s="53">
        <f t="shared" si="1252"/>
        <v>27000000</v>
      </c>
      <c r="H3610" s="67">
        <f t="shared" si="1253"/>
        <v>0</v>
      </c>
    </row>
    <row r="3611" spans="1:8" ht="12.75" customHeight="1">
      <c r="A3611" s="428" t="s">
        <v>31</v>
      </c>
      <c r="B3611" s="33" t="s">
        <v>682</v>
      </c>
      <c r="C3611" s="53"/>
      <c r="D3611" s="53"/>
      <c r="E3611" s="53"/>
      <c r="F3611" s="53"/>
      <c r="G3611" s="53"/>
      <c r="H3611" s="67"/>
    </row>
    <row r="3612" spans="1:8" ht="12.75" customHeight="1">
      <c r="A3612" s="428" t="s">
        <v>31</v>
      </c>
      <c r="B3612" s="33" t="s">
        <v>683</v>
      </c>
      <c r="C3612" s="53">
        <v>27000000</v>
      </c>
      <c r="D3612" s="53"/>
      <c r="E3612" s="53"/>
      <c r="F3612" s="53">
        <f t="shared" si="1251"/>
        <v>0</v>
      </c>
      <c r="G3612" s="53">
        <f t="shared" si="1252"/>
        <v>27000000</v>
      </c>
      <c r="H3612" s="67">
        <f t="shared" si="1253"/>
        <v>0</v>
      </c>
    </row>
    <row r="3613" spans="1:8" ht="12.75" customHeight="1">
      <c r="A3613" s="66" t="s">
        <v>684</v>
      </c>
      <c r="B3613" s="33" t="s">
        <v>43</v>
      </c>
      <c r="C3613" s="53"/>
      <c r="D3613" s="53"/>
      <c r="E3613" s="53"/>
      <c r="F3613" s="53"/>
      <c r="G3613" s="53"/>
      <c r="H3613" s="67"/>
    </row>
    <row r="3614" spans="1:8" ht="12.75" customHeight="1">
      <c r="A3614" s="428" t="s">
        <v>31</v>
      </c>
      <c r="B3614" s="33" t="s">
        <v>64</v>
      </c>
      <c r="C3614" s="53"/>
      <c r="D3614" s="53"/>
      <c r="E3614" s="53"/>
      <c r="F3614" s="53"/>
      <c r="G3614" s="53"/>
      <c r="H3614" s="67"/>
    </row>
    <row r="3615" spans="1:8" ht="12.75" customHeight="1">
      <c r="A3615" s="428" t="s">
        <v>31</v>
      </c>
      <c r="B3615" s="33" t="s">
        <v>685</v>
      </c>
      <c r="C3615" s="53">
        <v>1750000</v>
      </c>
      <c r="D3615" s="53"/>
      <c r="E3615" s="53"/>
      <c r="F3615" s="53">
        <f t="shared" si="1251"/>
        <v>0</v>
      </c>
      <c r="G3615" s="53">
        <f t="shared" si="1252"/>
        <v>1750000</v>
      </c>
      <c r="H3615" s="67">
        <f t="shared" si="1253"/>
        <v>0</v>
      </c>
    </row>
    <row r="3616" spans="1:8" ht="12.75" customHeight="1">
      <c r="A3616" s="66" t="s">
        <v>686</v>
      </c>
      <c r="B3616" s="33" t="s">
        <v>63</v>
      </c>
      <c r="C3616" s="53"/>
      <c r="D3616" s="53"/>
      <c r="E3616" s="53"/>
      <c r="F3616" s="53"/>
      <c r="G3616" s="53"/>
      <c r="H3616" s="67"/>
    </row>
    <row r="3617" spans="1:8" ht="12.75" customHeight="1">
      <c r="A3617" s="428" t="s">
        <v>31</v>
      </c>
      <c r="B3617" s="33" t="s">
        <v>64</v>
      </c>
      <c r="C3617" s="53"/>
      <c r="D3617" s="53"/>
      <c r="E3617" s="53"/>
      <c r="F3617" s="53"/>
      <c r="G3617" s="53"/>
      <c r="H3617" s="67"/>
    </row>
    <row r="3618" spans="1:8" ht="12.75" customHeight="1">
      <c r="A3618" s="428" t="s">
        <v>31</v>
      </c>
      <c r="B3618" s="33" t="s">
        <v>691</v>
      </c>
      <c r="C3618" s="53">
        <v>9200000</v>
      </c>
      <c r="D3618" s="53"/>
      <c r="E3618" s="53"/>
      <c r="F3618" s="53">
        <f t="shared" si="1251"/>
        <v>0</v>
      </c>
      <c r="G3618" s="53">
        <f t="shared" si="1252"/>
        <v>9200000</v>
      </c>
      <c r="H3618" s="67">
        <f t="shared" si="1253"/>
        <v>0</v>
      </c>
    </row>
    <row r="3619" spans="1:8" ht="12.75" customHeight="1">
      <c r="A3619" s="428" t="s">
        <v>31</v>
      </c>
      <c r="B3619" s="33" t="s">
        <v>682</v>
      </c>
      <c r="C3619" s="53"/>
      <c r="D3619" s="53"/>
      <c r="E3619" s="53"/>
      <c r="F3619" s="53"/>
      <c r="G3619" s="53"/>
      <c r="H3619" s="67"/>
    </row>
    <row r="3620" spans="1:8" ht="12.75" customHeight="1">
      <c r="A3620" s="428" t="s">
        <v>31</v>
      </c>
      <c r="B3620" s="33" t="s">
        <v>687</v>
      </c>
      <c r="C3620" s="53">
        <v>750000</v>
      </c>
      <c r="D3620" s="53"/>
      <c r="E3620" s="53"/>
      <c r="F3620" s="53">
        <f t="shared" si="1251"/>
        <v>0</v>
      </c>
      <c r="G3620" s="53">
        <f t="shared" si="1252"/>
        <v>750000</v>
      </c>
      <c r="H3620" s="67">
        <f t="shared" si="1253"/>
        <v>0</v>
      </c>
    </row>
    <row r="3621" spans="1:8" ht="12.75" customHeight="1">
      <c r="A3621" s="428" t="s">
        <v>31</v>
      </c>
      <c r="B3621" s="33" t="s">
        <v>688</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28" t="s">
        <v>31</v>
      </c>
      <c r="B3622" s="33" t="s">
        <v>689</v>
      </c>
      <c r="C3622" s="53"/>
      <c r="D3622" s="53"/>
      <c r="E3622" s="53"/>
      <c r="F3622" s="53"/>
      <c r="G3622" s="53"/>
      <c r="H3622" s="67"/>
    </row>
    <row r="3623" spans="1:8" ht="12.75" customHeight="1">
      <c r="A3623" s="428" t="s">
        <v>31</v>
      </c>
      <c r="B3623" s="33" t="s">
        <v>690</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7">
      <c r="A3633" s="66" t="s">
        <v>31</v>
      </c>
      <c r="B3633" s="33" t="s">
        <v>160</v>
      </c>
      <c r="C3633" s="53">
        <v>3450000</v>
      </c>
      <c r="D3633" s="53">
        <v>0</v>
      </c>
      <c r="E3633" s="53">
        <v>0</v>
      </c>
      <c r="F3633" s="53">
        <f t="shared" si="1254"/>
        <v>0</v>
      </c>
      <c r="G3633" s="53">
        <f t="shared" si="1255"/>
        <v>3450000</v>
      </c>
      <c r="H3633" s="67">
        <f t="shared" si="1256"/>
        <v>0</v>
      </c>
    </row>
    <row r="3634" spans="1:17">
      <c r="A3634" s="66" t="s">
        <v>31</v>
      </c>
      <c r="B3634" s="415" t="s">
        <v>159</v>
      </c>
      <c r="C3634" s="26"/>
      <c r="D3634" s="25"/>
      <c r="E3634" s="26"/>
      <c r="F3634" s="417"/>
      <c r="G3634" s="25"/>
      <c r="H3634" s="10"/>
      <c r="J3634" s="350">
        <v>10500000</v>
      </c>
      <c r="K3634" s="350">
        <v>3300000</v>
      </c>
      <c r="L3634" s="350"/>
      <c r="M3634" s="350">
        <f>K3634+L3634</f>
        <v>3300000</v>
      </c>
      <c r="N3634" s="350"/>
      <c r="O3634" s="350"/>
      <c r="P3634" s="350">
        <f>J3634-M3634</f>
        <v>7200000</v>
      </c>
      <c r="Q3634" s="416">
        <f>M3634/J3634*100</f>
        <v>31.428571428571427</v>
      </c>
    </row>
    <row r="3635" spans="1:17">
      <c r="A3635" s="66" t="s">
        <v>31</v>
      </c>
      <c r="B3635" s="33" t="s">
        <v>76</v>
      </c>
      <c r="C3635" s="53">
        <v>3000000</v>
      </c>
      <c r="D3635" s="53">
        <v>3000000</v>
      </c>
      <c r="E3635" s="53">
        <v>0</v>
      </c>
      <c r="F3635" s="53">
        <f t="shared" si="1254"/>
        <v>3000000</v>
      </c>
      <c r="G3635" s="53">
        <f t="shared" si="1255"/>
        <v>0</v>
      </c>
      <c r="H3635" s="67">
        <f t="shared" si="1256"/>
        <v>100</v>
      </c>
    </row>
    <row r="3636" spans="1:17">
      <c r="A3636" s="58" t="s">
        <v>56</v>
      </c>
      <c r="B3636" s="59" t="s">
        <v>77</v>
      </c>
      <c r="C3636" s="60"/>
      <c r="D3636" s="53"/>
      <c r="E3636" s="60"/>
      <c r="F3636" s="53"/>
      <c r="G3636" s="53"/>
      <c r="H3636" s="67"/>
    </row>
    <row r="3637" spans="1:17">
      <c r="A3637" s="66">
        <v>525113</v>
      </c>
      <c r="B3637" s="33" t="s">
        <v>39</v>
      </c>
      <c r="C3637" s="53"/>
      <c r="D3637" s="53"/>
      <c r="E3637" s="53"/>
      <c r="F3637" s="53"/>
      <c r="G3637" s="53"/>
      <c r="H3637" s="67"/>
    </row>
    <row r="3638" spans="1:17">
      <c r="A3638" s="66" t="s">
        <v>31</v>
      </c>
      <c r="B3638" s="33" t="s">
        <v>78</v>
      </c>
      <c r="C3638" s="53">
        <v>6300000</v>
      </c>
      <c r="D3638" s="53">
        <v>3300000</v>
      </c>
      <c r="E3638" s="53"/>
      <c r="F3638" s="53">
        <f t="shared" si="1254"/>
        <v>3300000</v>
      </c>
      <c r="G3638" s="53">
        <f t="shared" si="1255"/>
        <v>3000000</v>
      </c>
      <c r="H3638" s="67">
        <f t="shared" si="1256"/>
        <v>52.380952380952387</v>
      </c>
    </row>
    <row r="3639" spans="1:17">
      <c r="A3639" s="66" t="s">
        <v>31</v>
      </c>
      <c r="B3639" s="33" t="s">
        <v>79</v>
      </c>
      <c r="C3639" s="53">
        <v>16000000</v>
      </c>
      <c r="D3639" s="53">
        <v>1950000</v>
      </c>
      <c r="E3639" s="53">
        <v>0</v>
      </c>
      <c r="F3639" s="53">
        <f t="shared" si="1254"/>
        <v>1950000</v>
      </c>
      <c r="G3639" s="53">
        <f t="shared" si="1255"/>
        <v>14050000</v>
      </c>
      <c r="H3639" s="67">
        <f t="shared" si="1256"/>
        <v>12.1875</v>
      </c>
    </row>
    <row r="3640" spans="1:17">
      <c r="A3640" s="66"/>
      <c r="B3640" s="33" t="s">
        <v>158</v>
      </c>
      <c r="C3640" s="53">
        <v>22000000</v>
      </c>
      <c r="D3640" s="53">
        <v>0</v>
      </c>
      <c r="E3640" s="53">
        <v>0</v>
      </c>
      <c r="F3640" s="53">
        <f t="shared" si="1254"/>
        <v>0</v>
      </c>
      <c r="G3640" s="53">
        <f t="shared" si="1255"/>
        <v>22000000</v>
      </c>
      <c r="H3640" s="67">
        <f t="shared" si="1256"/>
        <v>0</v>
      </c>
    </row>
    <row r="3641" spans="1:17">
      <c r="A3641" s="66">
        <v>525115</v>
      </c>
      <c r="B3641" s="33" t="s">
        <v>43</v>
      </c>
      <c r="C3641" s="53"/>
      <c r="D3641" s="53"/>
      <c r="E3641" s="53"/>
      <c r="F3641" s="53"/>
      <c r="G3641" s="53"/>
      <c r="H3641" s="67"/>
    </row>
    <row r="3642" spans="1:17">
      <c r="A3642" s="66" t="s">
        <v>31</v>
      </c>
      <c r="B3642" s="33" t="s">
        <v>75</v>
      </c>
      <c r="C3642" s="53">
        <v>3300000</v>
      </c>
      <c r="D3642" s="53">
        <v>3300000</v>
      </c>
      <c r="E3642" s="53">
        <v>0</v>
      </c>
      <c r="F3642" s="53">
        <f t="shared" si="1254"/>
        <v>3300000</v>
      </c>
      <c r="G3642" s="53">
        <f t="shared" si="1255"/>
        <v>0</v>
      </c>
      <c r="H3642" s="67">
        <f t="shared" si="1256"/>
        <v>100</v>
      </c>
    </row>
    <row r="3643" spans="1:17">
      <c r="A3643" s="66" t="s">
        <v>31</v>
      </c>
      <c r="B3643" s="33" t="s">
        <v>81</v>
      </c>
      <c r="C3643" s="53">
        <v>2400000</v>
      </c>
      <c r="D3643" s="53">
        <v>2400000</v>
      </c>
      <c r="E3643" s="53">
        <v>0</v>
      </c>
      <c r="F3643" s="53">
        <f t="shared" si="1254"/>
        <v>2400000</v>
      </c>
      <c r="G3643" s="53">
        <f t="shared" si="1255"/>
        <v>0</v>
      </c>
      <c r="H3643" s="67">
        <f t="shared" si="1256"/>
        <v>100</v>
      </c>
    </row>
    <row r="3644" spans="1:17">
      <c r="A3644" s="54">
        <v>53</v>
      </c>
      <c r="B3644" s="54" t="s">
        <v>82</v>
      </c>
      <c r="C3644" s="55"/>
      <c r="D3644" s="56"/>
      <c r="E3644" s="56"/>
      <c r="F3644" s="56"/>
      <c r="G3644" s="56"/>
      <c r="H3644" s="56"/>
      <c r="I3644" s="24">
        <f>SUM(G3645:G3679)</f>
        <v>67325500</v>
      </c>
    </row>
    <row r="3645" spans="1:17">
      <c r="A3645" s="58" t="s">
        <v>50</v>
      </c>
      <c r="B3645" s="59" t="s">
        <v>51</v>
      </c>
      <c r="C3645" s="60"/>
      <c r="D3645" s="53"/>
      <c r="E3645" s="60"/>
      <c r="F3645" s="53"/>
      <c r="G3645" s="53"/>
      <c r="H3645" s="67"/>
    </row>
    <row r="3646" spans="1:17">
      <c r="A3646" s="66">
        <v>525113</v>
      </c>
      <c r="B3646" s="33" t="s">
        <v>39</v>
      </c>
      <c r="C3646" s="53"/>
      <c r="D3646" s="53"/>
      <c r="E3646" s="53"/>
      <c r="F3646" s="53"/>
      <c r="G3646" s="53"/>
      <c r="H3646" s="67"/>
    </row>
    <row r="3647" spans="1:17">
      <c r="A3647" s="66" t="s">
        <v>31</v>
      </c>
      <c r="B3647" s="33" t="s">
        <v>103</v>
      </c>
      <c r="C3647" s="53">
        <v>1400000</v>
      </c>
      <c r="D3647" s="53">
        <v>1400000</v>
      </c>
      <c r="E3647" s="53">
        <v>0</v>
      </c>
      <c r="F3647" s="53">
        <f t="shared" si="1254"/>
        <v>1400000</v>
      </c>
      <c r="G3647" s="53">
        <f t="shared" si="1255"/>
        <v>0</v>
      </c>
      <c r="H3647" s="67">
        <f t="shared" si="1256"/>
        <v>100</v>
      </c>
      <c r="J3647" s="3"/>
    </row>
    <row r="3648" spans="1:17">
      <c r="A3648" s="66"/>
      <c r="B3648" s="33" t="s">
        <v>490</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444</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692</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06"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607" t="s">
        <v>645</v>
      </c>
      <c r="G3699" s="607"/>
      <c r="H3699" s="607"/>
    </row>
    <row r="3700" spans="1:8" ht="13.5">
      <c r="F3700" s="407"/>
      <c r="G3700" s="407"/>
      <c r="H3700" s="407"/>
    </row>
    <row r="3701" spans="1:8" ht="13.5">
      <c r="D3701" s="24"/>
      <c r="F3701" s="607" t="s">
        <v>154</v>
      </c>
      <c r="G3701" s="607"/>
      <c r="H3701" s="607"/>
    </row>
    <row r="3702" spans="1:8" ht="13.5">
      <c r="D3702" s="24"/>
      <c r="F3702" s="607" t="s">
        <v>155</v>
      </c>
      <c r="G3702" s="607"/>
      <c r="H3702" s="607"/>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608" t="s">
        <v>156</v>
      </c>
      <c r="G3706" s="608"/>
      <c r="H3706" s="608"/>
    </row>
    <row r="3707" spans="1:8" ht="12" customHeight="1">
      <c r="F3707" s="599" t="s">
        <v>157</v>
      </c>
      <c r="G3707" s="599"/>
      <c r="H3707" s="599"/>
    </row>
    <row r="3740" spans="1:8" ht="15.75">
      <c r="A3740" s="600" t="s">
        <v>0</v>
      </c>
      <c r="B3740" s="600"/>
      <c r="C3740" s="600"/>
      <c r="D3740" s="600"/>
      <c r="E3740" s="600"/>
      <c r="F3740" s="600"/>
      <c r="G3740" s="600"/>
      <c r="H3740" s="600"/>
    </row>
    <row r="3741" spans="1:8" ht="15.75">
      <c r="A3741" s="600" t="s">
        <v>1</v>
      </c>
      <c r="B3741" s="600"/>
      <c r="C3741" s="600"/>
      <c r="D3741" s="600"/>
      <c r="E3741" s="600"/>
      <c r="F3741" s="600"/>
      <c r="G3741" s="600"/>
      <c r="H3741" s="600"/>
    </row>
    <row r="3742" spans="1:8" ht="15.75">
      <c r="A3742" s="600" t="s">
        <v>2</v>
      </c>
      <c r="B3742" s="600"/>
      <c r="C3742" s="600"/>
      <c r="D3742" s="600"/>
      <c r="E3742" s="600"/>
      <c r="F3742" s="600"/>
      <c r="G3742" s="600"/>
      <c r="H3742" s="600"/>
    </row>
    <row r="3743" spans="1:8">
      <c r="A3743" s="2"/>
      <c r="B3743" s="2"/>
      <c r="C3743" s="2"/>
      <c r="D3743" s="2"/>
      <c r="E3743" s="2"/>
      <c r="F3743" s="2"/>
      <c r="G3743" s="2"/>
      <c r="H3743" s="2"/>
    </row>
    <row r="3744" spans="1:8">
      <c r="A3744" s="2" t="s">
        <v>3</v>
      </c>
      <c r="B3744" s="2"/>
      <c r="C3744" s="2"/>
      <c r="D3744" s="2"/>
      <c r="E3744" s="2"/>
      <c r="F3744" s="2"/>
      <c r="G3744" s="2"/>
      <c r="H3744" s="2"/>
    </row>
    <row r="3745" spans="1:8">
      <c r="A3745" s="414" t="s">
        <v>693</v>
      </c>
      <c r="B3745" s="414"/>
      <c r="C3745" s="2"/>
      <c r="D3745" s="2"/>
      <c r="E3745" s="2"/>
      <c r="F3745" s="2"/>
      <c r="G3745" s="2"/>
      <c r="H3745" s="2"/>
    </row>
    <row r="3746" spans="1:8">
      <c r="A3746" s="2" t="s">
        <v>641</v>
      </c>
      <c r="B3746" s="1"/>
      <c r="C3746" s="2"/>
      <c r="D3746" s="2"/>
      <c r="E3746" s="2"/>
      <c r="F3746" s="2"/>
      <c r="G3746" s="2"/>
      <c r="H3746" s="2"/>
    </row>
    <row r="3747" spans="1:8">
      <c r="A3747" s="1"/>
      <c r="B3747" s="1"/>
      <c r="C3747" s="3"/>
      <c r="D3747" s="1"/>
      <c r="E3747" s="3"/>
      <c r="F3747" s="1"/>
      <c r="G3747" s="1"/>
    </row>
    <row r="3748" spans="1:8">
      <c r="A3748" s="1"/>
      <c r="B3748" s="1"/>
      <c r="C3748" s="3"/>
      <c r="D3748" s="1"/>
      <c r="E3748" s="3"/>
      <c r="F3748" s="22"/>
      <c r="G3748" s="1"/>
    </row>
    <row r="3749" spans="1:8">
      <c r="A3749" s="601" t="s">
        <v>4</v>
      </c>
      <c r="B3749" s="604" t="s">
        <v>5</v>
      </c>
      <c r="C3749" s="418"/>
      <c r="D3749" s="418" t="s">
        <v>6</v>
      </c>
      <c r="E3749" s="418" t="s">
        <v>7</v>
      </c>
      <c r="F3749" s="418" t="s">
        <v>6</v>
      </c>
      <c r="G3749" s="418" t="s">
        <v>8</v>
      </c>
      <c r="H3749" s="418" t="s">
        <v>9</v>
      </c>
    </row>
    <row r="3750" spans="1:8">
      <c r="A3750" s="602"/>
      <c r="B3750" s="605"/>
      <c r="C3750" s="419" t="s">
        <v>10</v>
      </c>
      <c r="D3750" s="419" t="s">
        <v>11</v>
      </c>
      <c r="E3750" s="419" t="s">
        <v>12</v>
      </c>
      <c r="F3750" s="419" t="s">
        <v>13</v>
      </c>
      <c r="G3750" s="419" t="s">
        <v>14</v>
      </c>
      <c r="H3750" s="419" t="s">
        <v>15</v>
      </c>
    </row>
    <row r="3751" spans="1:8">
      <c r="A3751" s="602"/>
      <c r="B3751" s="605"/>
      <c r="C3751" s="419"/>
      <c r="D3751" s="419" t="s">
        <v>16</v>
      </c>
      <c r="E3751" s="419"/>
      <c r="F3751" s="419" t="s">
        <v>17</v>
      </c>
      <c r="G3751" s="419" t="s">
        <v>18</v>
      </c>
      <c r="H3751" s="419" t="s">
        <v>19</v>
      </c>
    </row>
    <row r="3752" spans="1:8">
      <c r="A3752" s="603"/>
      <c r="B3752" s="606"/>
      <c r="C3752" s="419" t="s">
        <v>20</v>
      </c>
      <c r="D3752" s="420" t="s">
        <v>20</v>
      </c>
      <c r="E3752" s="420" t="s">
        <v>20</v>
      </c>
      <c r="F3752" s="420" t="s">
        <v>20</v>
      </c>
      <c r="G3752" s="420" t="s">
        <v>20</v>
      </c>
      <c r="H3752" s="419" t="s">
        <v>21</v>
      </c>
    </row>
    <row r="3753" spans="1:8">
      <c r="A3753" s="7">
        <v>1</v>
      </c>
      <c r="B3753" s="7">
        <v>2</v>
      </c>
      <c r="C3753" s="8">
        <v>3</v>
      </c>
      <c r="D3753" s="9">
        <v>4</v>
      </c>
      <c r="E3753" s="8">
        <v>5</v>
      </c>
      <c r="F3753" s="8">
        <v>6</v>
      </c>
      <c r="G3753" s="8">
        <v>7</v>
      </c>
      <c r="H3753" s="8">
        <v>8</v>
      </c>
    </row>
    <row r="3754" spans="1:8">
      <c r="A3754" s="33" t="s">
        <v>22</v>
      </c>
      <c r="B3754" s="52" t="s">
        <v>170</v>
      </c>
      <c r="C3754" s="34"/>
      <c r="D3754" s="33"/>
      <c r="E3754" s="53"/>
      <c r="F3754" s="33"/>
      <c r="G3754" s="33"/>
      <c r="H3754" s="33"/>
    </row>
    <row r="3755" spans="1:8">
      <c r="A3755" s="33" t="s">
        <v>23</v>
      </c>
      <c r="B3755" s="33" t="s">
        <v>24</v>
      </c>
      <c r="C3755" s="53"/>
      <c r="D3755" s="33"/>
      <c r="E3755" s="53"/>
      <c r="F3755" s="33"/>
      <c r="G3755" s="33"/>
      <c r="H3755" s="33"/>
    </row>
    <row r="3756" spans="1:8">
      <c r="A3756" s="33" t="s">
        <v>25</v>
      </c>
      <c r="B3756" s="33" t="s">
        <v>161</v>
      </c>
      <c r="C3756" s="53"/>
      <c r="D3756" s="33"/>
      <c r="E3756" s="53"/>
      <c r="F3756" s="33"/>
      <c r="G3756" s="33"/>
      <c r="H3756" s="33"/>
    </row>
    <row r="3757" spans="1:8">
      <c r="A3757" s="33" t="s">
        <v>26</v>
      </c>
      <c r="B3757" s="33" t="s">
        <v>27</v>
      </c>
      <c r="C3757" s="53"/>
      <c r="D3757" s="33"/>
      <c r="E3757" s="53"/>
      <c r="F3757" s="33"/>
      <c r="G3757" s="33"/>
      <c r="H3757" s="33"/>
    </row>
    <row r="3758" spans="1:8">
      <c r="A3758" s="54">
        <v>51</v>
      </c>
      <c r="B3758" s="54" t="s">
        <v>28</v>
      </c>
      <c r="C3758" s="55"/>
      <c r="D3758" s="55"/>
      <c r="E3758" s="56"/>
      <c r="F3758" s="57"/>
      <c r="G3758" s="57"/>
      <c r="H3758" s="57"/>
    </row>
    <row r="3759" spans="1:8">
      <c r="A3759" s="58" t="s">
        <v>29</v>
      </c>
      <c r="B3759" s="59" t="s">
        <v>62</v>
      </c>
      <c r="C3759" s="60"/>
      <c r="D3759" s="230"/>
      <c r="E3759" s="230"/>
      <c r="F3759" s="68"/>
      <c r="G3759" s="68"/>
      <c r="H3759" s="64"/>
    </row>
    <row r="3760" spans="1:8">
      <c r="A3760" s="61">
        <v>525112</v>
      </c>
      <c r="B3760" s="62" t="s">
        <v>32</v>
      </c>
      <c r="C3760" s="53"/>
      <c r="D3760" s="53"/>
      <c r="E3760" s="53"/>
      <c r="F3760" s="53"/>
      <c r="G3760" s="53"/>
      <c r="H3760" s="64"/>
    </row>
    <row r="3761" spans="1:8">
      <c r="A3761" s="66" t="s">
        <v>31</v>
      </c>
      <c r="B3761" s="33" t="s">
        <v>33</v>
      </c>
      <c r="C3761" s="53">
        <v>10000000</v>
      </c>
      <c r="D3761" s="53">
        <v>9960500</v>
      </c>
      <c r="E3761" s="53">
        <v>0</v>
      </c>
      <c r="F3761" s="53">
        <f>D3761+E3761</f>
        <v>9960500</v>
      </c>
      <c r="G3761" s="53">
        <f>C3761-F3761</f>
        <v>39500</v>
      </c>
      <c r="H3761" s="67">
        <f>F3761/C3761*100</f>
        <v>99.605000000000004</v>
      </c>
    </row>
    <row r="3762" spans="1:8">
      <c r="A3762" s="70" t="s">
        <v>31</v>
      </c>
      <c r="B3762" s="33" t="s">
        <v>35</v>
      </c>
      <c r="C3762" s="53">
        <v>4200000</v>
      </c>
      <c r="D3762" s="53">
        <v>0</v>
      </c>
      <c r="E3762" s="53">
        <v>0</v>
      </c>
      <c r="F3762" s="53">
        <f t="shared" ref="F3762:F3763" si="1261">D3762+E3762</f>
        <v>0</v>
      </c>
      <c r="G3762" s="53">
        <f t="shared" ref="G3762:G3763" si="1262">C3762-F3762</f>
        <v>4200000</v>
      </c>
      <c r="H3762" s="67">
        <f t="shared" ref="H3762:H3763" si="1263">F3762/C3762*100</f>
        <v>0</v>
      </c>
    </row>
    <row r="3763" spans="1:8">
      <c r="A3763" s="70"/>
      <c r="B3763" s="33" t="s">
        <v>673</v>
      </c>
      <c r="C3763" s="53">
        <v>57100000</v>
      </c>
      <c r="D3763" s="53">
        <v>0</v>
      </c>
      <c r="E3763" s="53"/>
      <c r="F3763" s="53">
        <f t="shared" si="1261"/>
        <v>0</v>
      </c>
      <c r="G3763" s="53">
        <f t="shared" si="1262"/>
        <v>57100000</v>
      </c>
      <c r="H3763" s="67">
        <f t="shared" si="1263"/>
        <v>0</v>
      </c>
    </row>
    <row r="3764" spans="1:8">
      <c r="A3764" s="61">
        <v>525113</v>
      </c>
      <c r="B3764" s="62" t="s">
        <v>39</v>
      </c>
      <c r="C3764" s="53"/>
      <c r="D3764" s="53"/>
      <c r="E3764" s="53"/>
      <c r="F3764" s="53"/>
      <c r="G3764" s="53"/>
      <c r="H3764" s="67"/>
    </row>
    <row r="3765" spans="1:8">
      <c r="A3765" s="61"/>
      <c r="B3765" s="33" t="s">
        <v>376</v>
      </c>
      <c r="C3765" s="53">
        <v>9000000</v>
      </c>
      <c r="D3765" s="53">
        <v>9000000</v>
      </c>
      <c r="E3765" s="53">
        <v>0</v>
      </c>
      <c r="F3765" s="53">
        <f t="shared" ref="F3765:F3766" si="1264">D3765+E3765</f>
        <v>9000000</v>
      </c>
      <c r="G3765" s="53">
        <f t="shared" ref="G3765:G3766" si="1265">C3765-F3765</f>
        <v>0</v>
      </c>
      <c r="H3765" s="67">
        <f t="shared" ref="H3765:H3766" si="1266">F3765/C3765*100</f>
        <v>100</v>
      </c>
    </row>
    <row r="3766" spans="1:8">
      <c r="A3766" s="66" t="s">
        <v>31</v>
      </c>
      <c r="B3766" s="33" t="s">
        <v>40</v>
      </c>
      <c r="C3766" s="53">
        <v>5400000</v>
      </c>
      <c r="D3766" s="53">
        <v>0</v>
      </c>
      <c r="E3766" s="53">
        <v>0</v>
      </c>
      <c r="F3766" s="53">
        <f t="shared" si="1264"/>
        <v>0</v>
      </c>
      <c r="G3766" s="53">
        <f t="shared" si="1265"/>
        <v>5400000</v>
      </c>
      <c r="H3766" s="67">
        <f t="shared" si="1266"/>
        <v>0</v>
      </c>
    </row>
    <row r="3767" spans="1:8">
      <c r="A3767" s="61">
        <v>525115</v>
      </c>
      <c r="B3767" s="62" t="s">
        <v>43</v>
      </c>
      <c r="C3767" s="53"/>
      <c r="D3767" s="53"/>
      <c r="E3767" s="53"/>
      <c r="F3767" s="53"/>
      <c r="G3767" s="53"/>
      <c r="H3767" s="67"/>
    </row>
    <row r="3768" spans="1:8">
      <c r="A3768" s="61"/>
      <c r="B3768" s="33" t="s">
        <v>377</v>
      </c>
      <c r="C3768" s="53">
        <v>10200000</v>
      </c>
      <c r="D3768" s="53">
        <v>10200000</v>
      </c>
      <c r="E3768" s="53">
        <v>0</v>
      </c>
      <c r="F3768" s="53">
        <f t="shared" ref="F3768:F3774" si="1267">D3768+E3768</f>
        <v>10200000</v>
      </c>
      <c r="G3768" s="53">
        <f t="shared" ref="G3768:G3774" si="1268">C3768-F3768</f>
        <v>0</v>
      </c>
      <c r="H3768" s="67">
        <f t="shared" ref="H3768:H3774" si="1269">F3768/C3768*100</f>
        <v>100</v>
      </c>
    </row>
    <row r="3769" spans="1:8">
      <c r="A3769" s="61"/>
      <c r="B3769" s="33" t="s">
        <v>378</v>
      </c>
      <c r="C3769" s="53">
        <v>10200000</v>
      </c>
      <c r="D3769" s="53">
        <v>10200000</v>
      </c>
      <c r="E3769" s="53">
        <v>0</v>
      </c>
      <c r="F3769" s="53">
        <f t="shared" si="1267"/>
        <v>10200000</v>
      </c>
      <c r="G3769" s="53">
        <f t="shared" si="1268"/>
        <v>0</v>
      </c>
      <c r="H3769" s="67">
        <f t="shared" si="1269"/>
        <v>100</v>
      </c>
    </row>
    <row r="3770" spans="1:8">
      <c r="A3770" s="66" t="s">
        <v>31</v>
      </c>
      <c r="B3770" s="33" t="s">
        <v>44</v>
      </c>
      <c r="C3770" s="53">
        <v>3700000</v>
      </c>
      <c r="D3770" s="53">
        <v>0</v>
      </c>
      <c r="E3770" s="53">
        <v>0</v>
      </c>
      <c r="F3770" s="53">
        <f t="shared" si="1267"/>
        <v>0</v>
      </c>
      <c r="G3770" s="53">
        <f t="shared" si="1268"/>
        <v>3700000</v>
      </c>
      <c r="H3770" s="67">
        <f t="shared" si="1269"/>
        <v>0</v>
      </c>
    </row>
    <row r="3771" spans="1:8">
      <c r="A3771" s="66"/>
      <c r="B3771" s="33" t="s">
        <v>524</v>
      </c>
      <c r="C3771" s="53">
        <v>6000000</v>
      </c>
      <c r="D3771" s="53">
        <v>5118520</v>
      </c>
      <c r="E3771" s="53">
        <v>0</v>
      </c>
      <c r="F3771" s="53">
        <f t="shared" si="1267"/>
        <v>5118520</v>
      </c>
      <c r="G3771" s="53">
        <f t="shared" si="1268"/>
        <v>881480</v>
      </c>
      <c r="H3771" s="67">
        <f t="shared" si="1269"/>
        <v>85.308666666666667</v>
      </c>
    </row>
    <row r="3772" spans="1:8">
      <c r="A3772" s="66" t="s">
        <v>31</v>
      </c>
      <c r="B3772" s="33" t="s">
        <v>45</v>
      </c>
      <c r="C3772" s="53">
        <v>1200000</v>
      </c>
      <c r="D3772" s="53">
        <v>0</v>
      </c>
      <c r="E3772" s="53">
        <v>0</v>
      </c>
      <c r="F3772" s="53">
        <f t="shared" si="1267"/>
        <v>0</v>
      </c>
      <c r="G3772" s="53">
        <f t="shared" si="1268"/>
        <v>1200000</v>
      </c>
      <c r="H3772" s="67">
        <f t="shared" si="1269"/>
        <v>0</v>
      </c>
    </row>
    <row r="3773" spans="1:8">
      <c r="A3773" s="66" t="s">
        <v>31</v>
      </c>
      <c r="B3773" s="33" t="s">
        <v>46</v>
      </c>
      <c r="C3773" s="53">
        <v>3000000</v>
      </c>
      <c r="D3773" s="53">
        <v>0</v>
      </c>
      <c r="E3773" s="53">
        <v>0</v>
      </c>
      <c r="F3773" s="53">
        <f t="shared" si="1267"/>
        <v>0</v>
      </c>
      <c r="G3773" s="53">
        <f t="shared" si="1268"/>
        <v>3000000</v>
      </c>
      <c r="H3773" s="67">
        <f t="shared" si="1269"/>
        <v>0</v>
      </c>
    </row>
    <row r="3774" spans="1:8">
      <c r="A3774" s="66" t="s">
        <v>31</v>
      </c>
      <c r="B3774" s="33" t="s">
        <v>47</v>
      </c>
      <c r="C3774" s="53">
        <v>3800000</v>
      </c>
      <c r="D3774" s="53">
        <v>0</v>
      </c>
      <c r="E3774" s="53">
        <v>0</v>
      </c>
      <c r="F3774" s="53">
        <f t="shared" si="1267"/>
        <v>0</v>
      </c>
      <c r="G3774" s="53">
        <f t="shared" si="1268"/>
        <v>3800000</v>
      </c>
      <c r="H3774" s="67">
        <f t="shared" si="1269"/>
        <v>0</v>
      </c>
    </row>
    <row r="3775" spans="1:8">
      <c r="A3775" s="61">
        <v>525119</v>
      </c>
      <c r="B3775" s="62" t="s">
        <v>63</v>
      </c>
      <c r="C3775" s="53"/>
      <c r="D3775" s="53"/>
      <c r="E3775" s="53"/>
      <c r="F3775" s="53"/>
      <c r="G3775" s="53"/>
      <c r="H3775" s="67"/>
    </row>
    <row r="3776" spans="1:8">
      <c r="A3776" s="66"/>
      <c r="B3776" s="33" t="s">
        <v>484</v>
      </c>
      <c r="C3776" s="53">
        <v>40000000</v>
      </c>
      <c r="D3776" s="53">
        <v>40000000</v>
      </c>
      <c r="E3776" s="53">
        <v>0</v>
      </c>
      <c r="F3776" s="53">
        <f t="shared" ref="F3776:F3779" si="1270">D3776+E3776</f>
        <v>40000000</v>
      </c>
      <c r="G3776" s="53">
        <f t="shared" ref="G3776:G3779" si="1271">C3776-F3776</f>
        <v>0</v>
      </c>
      <c r="H3776" s="67">
        <f t="shared" ref="H3776:H3779" si="1272">F3776/C3776*100</f>
        <v>100</v>
      </c>
    </row>
    <row r="3777" spans="1:16">
      <c r="A3777" s="66"/>
      <c r="B3777" s="33" t="s">
        <v>485</v>
      </c>
      <c r="C3777" s="53">
        <v>41025000</v>
      </c>
      <c r="D3777" s="53">
        <v>35019000</v>
      </c>
      <c r="E3777" s="65"/>
      <c r="F3777" s="53">
        <f t="shared" si="1270"/>
        <v>35019000</v>
      </c>
      <c r="G3777" s="53">
        <f t="shared" si="1271"/>
        <v>6006000</v>
      </c>
      <c r="H3777" s="67">
        <f t="shared" si="1272"/>
        <v>85.36014625228519</v>
      </c>
    </row>
    <row r="3778" spans="1:16">
      <c r="A3778" s="66"/>
      <c r="B3778" s="33" t="s">
        <v>486</v>
      </c>
      <c r="C3778" s="53">
        <v>26400000</v>
      </c>
      <c r="D3778" s="53">
        <v>26000000</v>
      </c>
      <c r="E3778" s="53">
        <v>0</v>
      </c>
      <c r="F3778" s="53">
        <f t="shared" si="1270"/>
        <v>26000000</v>
      </c>
      <c r="G3778" s="53">
        <f t="shared" si="1271"/>
        <v>400000</v>
      </c>
      <c r="H3778" s="67">
        <f t="shared" si="1272"/>
        <v>98.484848484848484</v>
      </c>
    </row>
    <row r="3779" spans="1:16">
      <c r="A3779" s="66"/>
      <c r="B3779" s="33" t="s">
        <v>674</v>
      </c>
      <c r="C3779" s="53">
        <v>65222000</v>
      </c>
      <c r="D3779" s="53">
        <v>0</v>
      </c>
      <c r="E3779" s="53"/>
      <c r="F3779" s="53">
        <f t="shared" si="1270"/>
        <v>0</v>
      </c>
      <c r="G3779" s="53">
        <f t="shared" si="1271"/>
        <v>65222000</v>
      </c>
      <c r="H3779" s="67">
        <f t="shared" si="1272"/>
        <v>0</v>
      </c>
    </row>
    <row r="3780" spans="1:16">
      <c r="A3780" s="61" t="s">
        <v>676</v>
      </c>
      <c r="B3780" s="62" t="s">
        <v>70</v>
      </c>
      <c r="C3780" s="53"/>
      <c r="D3780" s="53"/>
      <c r="E3780" s="53"/>
      <c r="F3780" s="53"/>
      <c r="G3780" s="53"/>
      <c r="H3780" s="67"/>
    </row>
    <row r="3781" spans="1:16">
      <c r="A3781" s="66"/>
      <c r="B3781" s="33" t="s">
        <v>675</v>
      </c>
      <c r="C3781" s="53">
        <v>325040000</v>
      </c>
      <c r="D3781" s="53">
        <v>0</v>
      </c>
      <c r="E3781" s="53"/>
      <c r="F3781" s="53">
        <f t="shared" ref="F3781" si="1273">D3781+E3781</f>
        <v>0</v>
      </c>
      <c r="G3781" s="53">
        <f t="shared" ref="G3781" si="1274">C3781-F3781</f>
        <v>325040000</v>
      </c>
      <c r="H3781" s="67">
        <f t="shared" ref="H3781" si="1275">F3781/C3781*100</f>
        <v>0</v>
      </c>
    </row>
    <row r="3782" spans="1:16">
      <c r="A3782" s="61">
        <v>537112</v>
      </c>
      <c r="B3782" s="62" t="s">
        <v>477</v>
      </c>
      <c r="C3782" s="53"/>
      <c r="D3782" s="53"/>
      <c r="E3782" s="53"/>
      <c r="F3782" s="53"/>
      <c r="G3782" s="53"/>
      <c r="H3782" s="67"/>
    </row>
    <row r="3783" spans="1:16">
      <c r="A3783" s="66"/>
      <c r="B3783" s="33" t="s">
        <v>487</v>
      </c>
      <c r="C3783" s="53">
        <v>12000000</v>
      </c>
      <c r="D3783" s="53">
        <v>12000000</v>
      </c>
      <c r="E3783" s="53">
        <v>0</v>
      </c>
      <c r="F3783" s="53">
        <f t="shared" ref="F3783:F3787" si="1276">D3783+E3783</f>
        <v>12000000</v>
      </c>
      <c r="G3783" s="53">
        <f t="shared" ref="G3783:G3785" si="1277">C3783-F3783</f>
        <v>0</v>
      </c>
      <c r="H3783" s="67">
        <f t="shared" ref="H3783:H3785" si="1278">F3783/C3783*100</f>
        <v>100</v>
      </c>
    </row>
    <row r="3784" spans="1:16">
      <c r="A3784" s="66"/>
      <c r="B3784" s="33" t="s">
        <v>549</v>
      </c>
      <c r="C3784" s="53">
        <v>93500000</v>
      </c>
      <c r="D3784" s="53">
        <v>89600000</v>
      </c>
      <c r="E3784" s="53">
        <v>3900000</v>
      </c>
      <c r="F3784" s="53">
        <f t="shared" si="1276"/>
        <v>93500000</v>
      </c>
      <c r="G3784" s="53">
        <f t="shared" si="1277"/>
        <v>0</v>
      </c>
      <c r="H3784" s="67">
        <f t="shared" si="1278"/>
        <v>100</v>
      </c>
    </row>
    <row r="3785" spans="1:16">
      <c r="A3785" s="66"/>
      <c r="B3785" s="33" t="s">
        <v>489</v>
      </c>
      <c r="C3785" s="53">
        <v>250000000</v>
      </c>
      <c r="D3785" s="53">
        <v>249975000</v>
      </c>
      <c r="E3785" s="53">
        <v>0</v>
      </c>
      <c r="F3785" s="53">
        <f t="shared" si="1276"/>
        <v>249975000</v>
      </c>
      <c r="G3785" s="53">
        <f t="shared" si="1277"/>
        <v>25000</v>
      </c>
      <c r="H3785" s="67">
        <f t="shared" si="1278"/>
        <v>99.99</v>
      </c>
    </row>
    <row r="3786" spans="1:16">
      <c r="A3786" s="61" t="s">
        <v>478</v>
      </c>
      <c r="B3786" s="62" t="s">
        <v>479</v>
      </c>
      <c r="C3786" s="53"/>
      <c r="D3786" s="53">
        <v>0</v>
      </c>
      <c r="E3786" s="53"/>
      <c r="F3786" s="53">
        <f t="shared" si="1276"/>
        <v>0</v>
      </c>
      <c r="G3786" s="53"/>
      <c r="H3786" s="67"/>
    </row>
    <row r="3787" spans="1:16">
      <c r="A3787" s="61" t="s">
        <v>31</v>
      </c>
      <c r="B3787" s="33" t="s">
        <v>480</v>
      </c>
      <c r="C3787" s="53">
        <v>5000000</v>
      </c>
      <c r="D3787" s="53">
        <v>5000000</v>
      </c>
      <c r="E3787" s="53"/>
      <c r="F3787" s="53">
        <f t="shared" si="1276"/>
        <v>5000000</v>
      </c>
      <c r="G3787" s="53">
        <f t="shared" ref="G3787" si="1279">C3787-F3787</f>
        <v>0</v>
      </c>
      <c r="H3787" s="67">
        <f t="shared" ref="H3787" si="1280">F3787/C3787*100</f>
        <v>100</v>
      </c>
    </row>
    <row r="3788" spans="1:16">
      <c r="A3788" s="58" t="s">
        <v>50</v>
      </c>
      <c r="B3788" s="59" t="s">
        <v>51</v>
      </c>
      <c r="C3788" s="60"/>
      <c r="D3788" s="53"/>
      <c r="E3788" s="53"/>
      <c r="F3788" s="53"/>
      <c r="G3788" s="53"/>
      <c r="H3788" s="67"/>
      <c r="J3788" s="439"/>
      <c r="K3788" s="439"/>
      <c r="L3788" s="439"/>
      <c r="M3788" s="439"/>
      <c r="N3788" s="439"/>
      <c r="O3788" s="439"/>
      <c r="P3788" s="439"/>
    </row>
    <row r="3789" spans="1:16">
      <c r="A3789" s="61">
        <v>525112</v>
      </c>
      <c r="B3789" s="62" t="s">
        <v>32</v>
      </c>
      <c r="C3789" s="63"/>
      <c r="D3789" s="53"/>
      <c r="E3789" s="53"/>
      <c r="F3789" s="53"/>
      <c r="G3789" s="53"/>
      <c r="H3789" s="67"/>
      <c r="J3789" s="439"/>
      <c r="K3789" s="439"/>
      <c r="L3789" s="439"/>
      <c r="M3789" s="439"/>
      <c r="N3789" s="439"/>
      <c r="O3789" s="439"/>
      <c r="P3789" s="439"/>
    </row>
    <row r="3790" spans="1:16">
      <c r="A3790" s="66" t="s">
        <v>31</v>
      </c>
      <c r="B3790" s="33" t="s">
        <v>53</v>
      </c>
      <c r="C3790" s="53">
        <v>1650000</v>
      </c>
      <c r="D3790" s="53">
        <v>0</v>
      </c>
      <c r="E3790" s="53">
        <v>1540000</v>
      </c>
      <c r="F3790" s="53">
        <f t="shared" ref="F3790:F3791" si="1281">D3790+E3790</f>
        <v>1540000</v>
      </c>
      <c r="G3790" s="53">
        <f t="shared" ref="G3790:G3791" si="1282">C3790-F3790</f>
        <v>110000</v>
      </c>
      <c r="H3790" s="67">
        <f t="shared" ref="H3790:H3791" si="1283">F3790/C3790*100</f>
        <v>93.333333333333329</v>
      </c>
      <c r="J3790" s="440"/>
      <c r="K3790" s="440"/>
      <c r="L3790" s="440"/>
      <c r="M3790" s="440"/>
      <c r="N3790" s="440"/>
      <c r="O3790" s="440"/>
      <c r="P3790" s="440"/>
    </row>
    <row r="3791" spans="1:16">
      <c r="A3791" s="66" t="s">
        <v>31</v>
      </c>
      <c r="B3791" s="33" t="s">
        <v>54</v>
      </c>
      <c r="C3791" s="53">
        <v>1880000</v>
      </c>
      <c r="D3791" s="53">
        <v>350000</v>
      </c>
      <c r="E3791" s="53">
        <v>270000</v>
      </c>
      <c r="F3791" s="53">
        <f t="shared" si="1281"/>
        <v>620000</v>
      </c>
      <c r="G3791" s="53">
        <f t="shared" si="1282"/>
        <v>1260000</v>
      </c>
      <c r="H3791" s="67">
        <f t="shared" si="1283"/>
        <v>32.978723404255319</v>
      </c>
      <c r="I3791" s="24"/>
      <c r="J3791" s="440"/>
      <c r="K3791" s="440"/>
      <c r="L3791" s="440"/>
      <c r="M3791" s="440"/>
      <c r="N3791" s="440"/>
      <c r="O3791" s="440"/>
      <c r="P3791" s="440"/>
    </row>
    <row r="3792" spans="1:16">
      <c r="A3792" s="61">
        <v>525113</v>
      </c>
      <c r="B3792" s="62" t="s">
        <v>39</v>
      </c>
      <c r="C3792" s="63"/>
      <c r="D3792" s="53"/>
      <c r="E3792" s="53"/>
      <c r="F3792" s="53"/>
      <c r="G3792" s="53"/>
      <c r="H3792" s="67"/>
      <c r="J3792" s="440"/>
      <c r="K3792" s="440"/>
      <c r="L3792" s="440"/>
      <c r="M3792" s="440"/>
      <c r="N3792" s="440"/>
      <c r="O3792" s="440"/>
      <c r="P3792" s="440"/>
    </row>
    <row r="3793" spans="1:16">
      <c r="A3793" s="66" t="s">
        <v>31</v>
      </c>
      <c r="B3793" s="33" t="s">
        <v>52</v>
      </c>
      <c r="C3793" s="53">
        <v>2000000</v>
      </c>
      <c r="D3793" s="53">
        <v>2000000</v>
      </c>
      <c r="E3793" s="53">
        <v>0</v>
      </c>
      <c r="F3793" s="53">
        <f t="shared" ref="F3793" si="1284">D3793+E3793</f>
        <v>2000000</v>
      </c>
      <c r="G3793" s="53">
        <f t="shared" ref="G3793" si="1285">C3793-F3793</f>
        <v>0</v>
      </c>
      <c r="H3793" s="67">
        <f t="shared" ref="H3793" si="1286">F3793/C3793*100</f>
        <v>100</v>
      </c>
      <c r="J3793" s="440"/>
      <c r="K3793" s="440"/>
      <c r="L3793" s="440"/>
      <c r="M3793" s="440"/>
      <c r="N3793" s="440"/>
      <c r="O3793" s="440"/>
      <c r="P3793" s="440"/>
    </row>
    <row r="3794" spans="1:16">
      <c r="A3794" s="58" t="s">
        <v>56</v>
      </c>
      <c r="B3794" s="59" t="s">
        <v>57</v>
      </c>
      <c r="C3794" s="60"/>
      <c r="D3794" s="53"/>
      <c r="E3794" s="60"/>
      <c r="F3794" s="53"/>
      <c r="G3794" s="53"/>
      <c r="H3794" s="67"/>
      <c r="J3794" s="440"/>
      <c r="K3794" s="440"/>
      <c r="L3794" s="440"/>
      <c r="M3794" s="440"/>
      <c r="N3794" s="440"/>
      <c r="O3794" s="440"/>
      <c r="P3794" s="440"/>
    </row>
    <row r="3795" spans="1:16">
      <c r="A3795" s="61">
        <v>525111</v>
      </c>
      <c r="B3795" s="62" t="s">
        <v>30</v>
      </c>
      <c r="C3795" s="63"/>
      <c r="D3795" s="53"/>
      <c r="E3795" s="53"/>
      <c r="F3795" s="53"/>
      <c r="G3795" s="53"/>
      <c r="H3795" s="67"/>
      <c r="J3795" s="440"/>
      <c r="K3795" s="440"/>
      <c r="L3795" s="440"/>
      <c r="M3795" s="440"/>
      <c r="N3795" s="440"/>
      <c r="O3795" s="440"/>
      <c r="P3795" s="440"/>
    </row>
    <row r="3796" spans="1:16">
      <c r="A3796" s="66" t="s">
        <v>31</v>
      </c>
      <c r="B3796" s="33" t="s">
        <v>58</v>
      </c>
      <c r="C3796" s="53">
        <v>2000000</v>
      </c>
      <c r="D3796" s="53">
        <v>2000000</v>
      </c>
      <c r="E3796" s="53"/>
      <c r="F3796" s="53">
        <f t="shared" ref="F3796" si="1287">D3796+E3796</f>
        <v>2000000</v>
      </c>
      <c r="G3796" s="53">
        <f t="shared" ref="G3796" si="1288">C3796-F3796</f>
        <v>0</v>
      </c>
      <c r="H3796" s="67">
        <f t="shared" ref="H3796" si="1289">F3796/C3796*100</f>
        <v>100</v>
      </c>
      <c r="J3796" s="440"/>
      <c r="K3796" s="440"/>
      <c r="L3796" s="440"/>
      <c r="M3796" s="440"/>
      <c r="N3796" s="440"/>
      <c r="O3796" s="440"/>
      <c r="P3796" s="440"/>
    </row>
    <row r="3797" spans="1:16">
      <c r="A3797" s="61">
        <v>525112</v>
      </c>
      <c r="B3797" s="62" t="s">
        <v>32</v>
      </c>
      <c r="C3797" s="63"/>
      <c r="D3797" s="53"/>
      <c r="E3797" s="53"/>
      <c r="F3797" s="53"/>
      <c r="G3797" s="53"/>
      <c r="H3797" s="67"/>
      <c r="J3797" s="439"/>
      <c r="K3797" s="439"/>
      <c r="L3797" s="439"/>
      <c r="M3797" s="439"/>
      <c r="N3797" s="439"/>
      <c r="O3797" s="439"/>
      <c r="P3797" s="439"/>
    </row>
    <row r="3798" spans="1:16">
      <c r="A3798" s="66" t="s">
        <v>31</v>
      </c>
      <c r="B3798" s="33" t="s">
        <v>53</v>
      </c>
      <c r="C3798" s="53">
        <v>3250000</v>
      </c>
      <c r="D3798" s="53">
        <v>3250000</v>
      </c>
      <c r="E3798" s="53">
        <v>0</v>
      </c>
      <c r="F3798" s="53">
        <f t="shared" ref="F3798:F3799" si="1290">D3798+E3798</f>
        <v>3250000</v>
      </c>
      <c r="G3798" s="53">
        <f t="shared" ref="G3798:G3799" si="1291">C3798-F3798</f>
        <v>0</v>
      </c>
      <c r="H3798" s="67">
        <f t="shared" ref="H3798:H3799" si="1292">F3798/C3798*100</f>
        <v>100</v>
      </c>
      <c r="J3798" s="439"/>
      <c r="K3798" s="439"/>
      <c r="L3798" s="439"/>
      <c r="M3798" s="439"/>
      <c r="N3798" s="439"/>
      <c r="O3798" s="439"/>
      <c r="P3798" s="439"/>
    </row>
    <row r="3799" spans="1:16">
      <c r="A3799" s="66" t="s">
        <v>31</v>
      </c>
      <c r="B3799" s="33" t="s">
        <v>54</v>
      </c>
      <c r="C3799" s="53">
        <v>2000000</v>
      </c>
      <c r="D3799" s="53">
        <v>1984500</v>
      </c>
      <c r="E3799" s="53">
        <v>0</v>
      </c>
      <c r="F3799" s="53">
        <f t="shared" si="1290"/>
        <v>1984500</v>
      </c>
      <c r="G3799" s="53">
        <f t="shared" si="1291"/>
        <v>15500</v>
      </c>
      <c r="H3799" s="67">
        <f t="shared" si="1292"/>
        <v>99.224999999999994</v>
      </c>
    </row>
    <row r="3800" spans="1:16">
      <c r="A3800" s="61">
        <v>525115</v>
      </c>
      <c r="B3800" s="62" t="s">
        <v>43</v>
      </c>
      <c r="C3800" s="53"/>
      <c r="D3800" s="53"/>
      <c r="E3800" s="53"/>
      <c r="F3800" s="53"/>
      <c r="G3800" s="53"/>
      <c r="H3800" s="67"/>
    </row>
    <row r="3801" spans="1:16">
      <c r="A3801" s="66" t="s">
        <v>31</v>
      </c>
      <c r="B3801" s="33" t="s">
        <v>55</v>
      </c>
      <c r="C3801" s="53">
        <v>300000</v>
      </c>
      <c r="D3801" s="53">
        <v>300000</v>
      </c>
      <c r="E3801" s="53"/>
      <c r="F3801" s="53">
        <f t="shared" ref="F3801" si="1293">D3801+E3801</f>
        <v>300000</v>
      </c>
      <c r="G3801" s="53">
        <f t="shared" ref="G3801" si="1294">C3801-F3801</f>
        <v>0</v>
      </c>
      <c r="H3801" s="67">
        <f t="shared" ref="H3801" si="1295">F3801/C3801*100</f>
        <v>100</v>
      </c>
    </row>
    <row r="3802" spans="1:16">
      <c r="A3802" s="54">
        <v>52</v>
      </c>
      <c r="B3802" s="54" t="s">
        <v>61</v>
      </c>
      <c r="C3802" s="55"/>
      <c r="D3802" s="56"/>
      <c r="E3802" s="56"/>
      <c r="F3802" s="56"/>
      <c r="G3802" s="56"/>
      <c r="H3802" s="56"/>
    </row>
    <row r="3803" spans="1:16">
      <c r="A3803" s="58" t="s">
        <v>29</v>
      </c>
      <c r="B3803" s="59" t="s">
        <v>62</v>
      </c>
      <c r="C3803" s="60"/>
      <c r="D3803" s="53"/>
      <c r="E3803" s="60"/>
      <c r="F3803" s="53"/>
      <c r="G3803" s="53"/>
      <c r="H3803" s="67"/>
    </row>
    <row r="3804" spans="1:16">
      <c r="A3804" s="66">
        <v>525112</v>
      </c>
      <c r="B3804" s="33" t="s">
        <v>734</v>
      </c>
      <c r="C3804" s="53"/>
      <c r="D3804" s="53"/>
      <c r="E3804" s="53"/>
      <c r="F3804" s="53"/>
      <c r="G3804" s="53"/>
      <c r="H3804" s="67"/>
    </row>
    <row r="3805" spans="1:16">
      <c r="A3805" s="66" t="s">
        <v>31</v>
      </c>
      <c r="B3805" s="33" t="s">
        <v>64</v>
      </c>
      <c r="C3805" s="53"/>
      <c r="D3805" s="53"/>
      <c r="E3805" s="53"/>
      <c r="F3805" s="53"/>
      <c r="G3805" s="53"/>
      <c r="H3805" s="67"/>
    </row>
    <row r="3806" spans="1:16">
      <c r="A3806" s="66" t="s">
        <v>31</v>
      </c>
      <c r="B3806" s="33" t="s">
        <v>677</v>
      </c>
      <c r="C3806" s="53">
        <v>1500000</v>
      </c>
      <c r="D3806" s="53">
        <v>0</v>
      </c>
      <c r="E3806" s="53">
        <v>0</v>
      </c>
      <c r="F3806" s="53">
        <f t="shared" ref="F3806:F3808" si="1296">D3806+E3806</f>
        <v>0</v>
      </c>
      <c r="G3806" s="53">
        <f t="shared" ref="G3806:G3808" si="1297">C3806-F3806</f>
        <v>1500000</v>
      </c>
      <c r="H3806" s="67">
        <f t="shared" ref="H3806:H3808" si="1298">F3806/C3806*100</f>
        <v>0</v>
      </c>
    </row>
    <row r="3807" spans="1:16">
      <c r="A3807" s="66"/>
      <c r="B3807" s="33" t="s">
        <v>678</v>
      </c>
      <c r="C3807" s="53">
        <v>7500000</v>
      </c>
      <c r="D3807" s="53">
        <v>0</v>
      </c>
      <c r="E3807" s="53"/>
      <c r="F3807" s="53">
        <f t="shared" si="1296"/>
        <v>0</v>
      </c>
      <c r="G3807" s="53">
        <f t="shared" si="1297"/>
        <v>7500000</v>
      </c>
      <c r="H3807" s="67">
        <f t="shared" si="1298"/>
        <v>0</v>
      </c>
    </row>
    <row r="3808" spans="1:16">
      <c r="A3808" s="66" t="s">
        <v>31</v>
      </c>
      <c r="B3808" s="33" t="s">
        <v>679</v>
      </c>
      <c r="C3808" s="53">
        <v>1500000</v>
      </c>
      <c r="D3808" s="53">
        <v>0</v>
      </c>
      <c r="E3808" s="53">
        <v>0</v>
      </c>
      <c r="F3808" s="53">
        <f t="shared" si="1296"/>
        <v>0</v>
      </c>
      <c r="G3808" s="53">
        <f t="shared" si="1297"/>
        <v>1500000</v>
      </c>
      <c r="H3808" s="67">
        <f t="shared" si="1298"/>
        <v>0</v>
      </c>
    </row>
    <row r="3809" spans="1:8">
      <c r="A3809" s="66" t="s">
        <v>31</v>
      </c>
      <c r="B3809" s="33" t="s">
        <v>67</v>
      </c>
      <c r="C3809" s="53"/>
      <c r="D3809" s="53"/>
      <c r="E3809" s="53"/>
      <c r="F3809" s="53"/>
      <c r="G3809" s="53"/>
      <c r="H3809" s="67"/>
    </row>
    <row r="3810" spans="1:8">
      <c r="A3810" s="66" t="s">
        <v>31</v>
      </c>
      <c r="B3810" s="33" t="s">
        <v>677</v>
      </c>
      <c r="C3810" s="53">
        <v>1500000</v>
      </c>
      <c r="D3810" s="53">
        <v>0</v>
      </c>
      <c r="E3810" s="53">
        <v>0</v>
      </c>
      <c r="F3810" s="53">
        <f t="shared" ref="F3810:F3812" si="1299">D3810+E3810</f>
        <v>0</v>
      </c>
      <c r="G3810" s="53">
        <f t="shared" ref="G3810:G3812" si="1300">C3810-F3810</f>
        <v>1500000</v>
      </c>
      <c r="H3810" s="67">
        <f t="shared" ref="H3810:H3812" si="1301">F3810/C3810*100</f>
        <v>0</v>
      </c>
    </row>
    <row r="3811" spans="1:8">
      <c r="A3811" s="66"/>
      <c r="B3811" s="33" t="s">
        <v>678</v>
      </c>
      <c r="C3811" s="53">
        <v>14800000</v>
      </c>
      <c r="D3811" s="53">
        <v>0</v>
      </c>
      <c r="E3811" s="53"/>
      <c r="F3811" s="53">
        <f t="shared" si="1299"/>
        <v>0</v>
      </c>
      <c r="G3811" s="53">
        <f t="shared" si="1300"/>
        <v>14800000</v>
      </c>
      <c r="H3811" s="67">
        <f t="shared" si="1301"/>
        <v>0</v>
      </c>
    </row>
    <row r="3812" spans="1:8">
      <c r="A3812" s="66" t="s">
        <v>31</v>
      </c>
      <c r="B3812" s="33" t="s">
        <v>679</v>
      </c>
      <c r="C3812" s="53">
        <v>11100000</v>
      </c>
      <c r="D3812" s="53">
        <v>0</v>
      </c>
      <c r="E3812" s="53">
        <v>0</v>
      </c>
      <c r="F3812" s="53">
        <f t="shared" si="1299"/>
        <v>0</v>
      </c>
      <c r="G3812" s="53">
        <f t="shared" si="1300"/>
        <v>11100000</v>
      </c>
      <c r="H3812" s="67">
        <f t="shared" si="1301"/>
        <v>0</v>
      </c>
    </row>
    <row r="3813" spans="1:8">
      <c r="A3813" s="66" t="s">
        <v>680</v>
      </c>
      <c r="B3813" s="33" t="s">
        <v>39</v>
      </c>
      <c r="C3813" s="53"/>
      <c r="D3813" s="53"/>
      <c r="E3813" s="53"/>
      <c r="F3813" s="53"/>
      <c r="G3813" s="53"/>
      <c r="H3813" s="67"/>
    </row>
    <row r="3814" spans="1:8" ht="15">
      <c r="A3814" s="428" t="s">
        <v>31</v>
      </c>
      <c r="B3814" s="33" t="s">
        <v>64</v>
      </c>
      <c r="C3814" s="53"/>
      <c r="D3814" s="53"/>
      <c r="E3814" s="53"/>
      <c r="F3814" s="53"/>
      <c r="G3814" s="53"/>
      <c r="H3814" s="67"/>
    </row>
    <row r="3815" spans="1:8" ht="15">
      <c r="A3815" s="428" t="s">
        <v>31</v>
      </c>
      <c r="B3815" s="33" t="s">
        <v>681</v>
      </c>
      <c r="C3815" s="53">
        <v>27000000</v>
      </c>
      <c r="D3815" s="53">
        <v>0</v>
      </c>
      <c r="E3815" s="53"/>
      <c r="F3815" s="53">
        <f t="shared" ref="F3815" si="1302">D3815+E3815</f>
        <v>0</v>
      </c>
      <c r="G3815" s="53">
        <f t="shared" ref="G3815" si="1303">C3815-F3815</f>
        <v>27000000</v>
      </c>
      <c r="H3815" s="67">
        <f t="shared" ref="H3815" si="1304">F3815/C3815*100</f>
        <v>0</v>
      </c>
    </row>
    <row r="3816" spans="1:8" ht="15">
      <c r="A3816" s="428" t="s">
        <v>31</v>
      </c>
      <c r="B3816" s="33" t="s">
        <v>682</v>
      </c>
      <c r="C3816" s="53"/>
      <c r="D3816" s="53"/>
      <c r="E3816" s="53"/>
      <c r="F3816" s="53"/>
      <c r="G3816" s="53"/>
      <c r="H3816" s="67"/>
    </row>
    <row r="3817" spans="1:8" ht="15">
      <c r="A3817" s="428" t="s">
        <v>31</v>
      </c>
      <c r="B3817" s="33" t="s">
        <v>683</v>
      </c>
      <c r="C3817" s="53">
        <v>27000000</v>
      </c>
      <c r="D3817" s="53">
        <v>0</v>
      </c>
      <c r="E3817" s="53"/>
      <c r="F3817" s="53">
        <f t="shared" ref="F3817" si="1305">D3817+E3817</f>
        <v>0</v>
      </c>
      <c r="G3817" s="53">
        <f t="shared" ref="G3817" si="1306">C3817-F3817</f>
        <v>27000000</v>
      </c>
      <c r="H3817" s="67">
        <f t="shared" ref="H3817" si="1307">F3817/C3817*100</f>
        <v>0</v>
      </c>
    </row>
    <row r="3818" spans="1:8">
      <c r="A3818" s="66" t="s">
        <v>684</v>
      </c>
      <c r="B3818" s="33" t="s">
        <v>43</v>
      </c>
      <c r="C3818" s="53"/>
      <c r="D3818" s="53"/>
      <c r="E3818" s="53"/>
      <c r="F3818" s="53"/>
      <c r="G3818" s="53"/>
      <c r="H3818" s="67"/>
    </row>
    <row r="3819" spans="1:8" ht="15">
      <c r="A3819" s="428" t="s">
        <v>31</v>
      </c>
      <c r="B3819" s="33" t="s">
        <v>64</v>
      </c>
      <c r="C3819" s="53"/>
      <c r="D3819" s="53"/>
      <c r="E3819" s="53"/>
      <c r="F3819" s="53"/>
      <c r="G3819" s="53"/>
      <c r="H3819" s="67"/>
    </row>
    <row r="3820" spans="1:8" ht="15">
      <c r="A3820" s="428" t="s">
        <v>31</v>
      </c>
      <c r="B3820" s="33" t="s">
        <v>685</v>
      </c>
      <c r="C3820" s="53">
        <v>1750000</v>
      </c>
      <c r="D3820" s="53">
        <v>0</v>
      </c>
      <c r="E3820" s="53"/>
      <c r="F3820" s="53">
        <f t="shared" ref="F3820" si="1308">D3820+E3820</f>
        <v>0</v>
      </c>
      <c r="G3820" s="53">
        <f t="shared" ref="G3820" si="1309">C3820-F3820</f>
        <v>1750000</v>
      </c>
      <c r="H3820" s="67">
        <f t="shared" ref="H3820" si="1310">F3820/C3820*100</f>
        <v>0</v>
      </c>
    </row>
    <row r="3821" spans="1:8">
      <c r="A3821" s="66" t="s">
        <v>686</v>
      </c>
      <c r="B3821" s="33" t="s">
        <v>63</v>
      </c>
      <c r="C3821" s="53"/>
      <c r="D3821" s="53"/>
      <c r="E3821" s="53"/>
      <c r="F3821" s="53"/>
      <c r="G3821" s="53"/>
      <c r="H3821" s="67"/>
    </row>
    <row r="3822" spans="1:8" ht="15">
      <c r="A3822" s="428" t="s">
        <v>31</v>
      </c>
      <c r="B3822" s="33" t="s">
        <v>64</v>
      </c>
      <c r="C3822" s="53"/>
      <c r="D3822" s="53"/>
      <c r="E3822" s="53"/>
      <c r="F3822" s="53"/>
      <c r="G3822" s="53"/>
      <c r="H3822" s="67"/>
    </row>
    <row r="3823" spans="1:8" ht="15">
      <c r="A3823" s="428" t="s">
        <v>31</v>
      </c>
      <c r="B3823" s="33" t="s">
        <v>691</v>
      </c>
      <c r="C3823" s="53">
        <v>9200000</v>
      </c>
      <c r="D3823" s="53">
        <v>0</v>
      </c>
      <c r="E3823" s="53"/>
      <c r="F3823" s="53">
        <f t="shared" ref="F3823" si="1311">D3823+E3823</f>
        <v>0</v>
      </c>
      <c r="G3823" s="53">
        <f t="shared" ref="G3823" si="1312">C3823-F3823</f>
        <v>9200000</v>
      </c>
      <c r="H3823" s="67">
        <f t="shared" ref="H3823" si="1313">F3823/C3823*100</f>
        <v>0</v>
      </c>
    </row>
    <row r="3824" spans="1:8" ht="15">
      <c r="A3824" s="428" t="s">
        <v>31</v>
      </c>
      <c r="B3824" s="33" t="s">
        <v>682</v>
      </c>
      <c r="C3824" s="53"/>
      <c r="D3824" s="53"/>
      <c r="E3824" s="53"/>
      <c r="F3824" s="53"/>
      <c r="G3824" s="53"/>
      <c r="H3824" s="67"/>
    </row>
    <row r="3825" spans="1:8" ht="15">
      <c r="A3825" s="428" t="s">
        <v>31</v>
      </c>
      <c r="B3825" s="33" t="s">
        <v>687</v>
      </c>
      <c r="C3825" s="53">
        <v>750000</v>
      </c>
      <c r="D3825" s="53">
        <v>0</v>
      </c>
      <c r="E3825" s="53"/>
      <c r="F3825" s="53">
        <f t="shared" ref="F3825:F3826" si="1314">D3825+E3825</f>
        <v>0</v>
      </c>
      <c r="G3825" s="53">
        <f t="shared" ref="G3825:G3826" si="1315">C3825-F3825</f>
        <v>750000</v>
      </c>
      <c r="H3825" s="67">
        <f t="shared" ref="H3825:H3826" si="1316">F3825/C3825*100</f>
        <v>0</v>
      </c>
    </row>
    <row r="3826" spans="1:8" ht="15">
      <c r="A3826" s="428" t="s">
        <v>31</v>
      </c>
      <c r="B3826" s="33" t="s">
        <v>688</v>
      </c>
      <c r="C3826" s="53">
        <v>14800000</v>
      </c>
      <c r="D3826" s="53">
        <v>0</v>
      </c>
      <c r="E3826" s="53"/>
      <c r="F3826" s="53">
        <f t="shared" si="1314"/>
        <v>0</v>
      </c>
      <c r="G3826" s="53">
        <f t="shared" si="1315"/>
        <v>14800000</v>
      </c>
      <c r="H3826" s="67">
        <f t="shared" si="1316"/>
        <v>0</v>
      </c>
    </row>
    <row r="3827" spans="1:8" ht="15">
      <c r="A3827" s="428" t="s">
        <v>31</v>
      </c>
      <c r="B3827" s="33" t="s">
        <v>689</v>
      </c>
      <c r="C3827" s="53"/>
      <c r="D3827" s="53"/>
      <c r="E3827" s="53"/>
      <c r="F3827" s="53"/>
      <c r="G3827" s="53"/>
      <c r="H3827" s="67"/>
    </row>
    <row r="3828" spans="1:8" ht="15">
      <c r="A3828" s="428" t="s">
        <v>31</v>
      </c>
      <c r="B3828" s="33" t="s">
        <v>690</v>
      </c>
      <c r="C3828" s="53">
        <v>2400000</v>
      </c>
      <c r="D3828" s="53">
        <v>0</v>
      </c>
      <c r="E3828" s="53"/>
      <c r="F3828" s="53">
        <f t="shared" ref="F3828" si="1317">D3828+E3828</f>
        <v>0</v>
      </c>
      <c r="G3828" s="53">
        <f t="shared" ref="G3828" si="1318">C3828-F3828</f>
        <v>2400000</v>
      </c>
      <c r="H3828" s="67">
        <f t="shared" ref="H3828" si="1319">F3828/C3828*100</f>
        <v>0</v>
      </c>
    </row>
    <row r="3829" spans="1:8">
      <c r="A3829" s="66">
        <v>525121</v>
      </c>
      <c r="B3829" s="33" t="s">
        <v>70</v>
      </c>
      <c r="C3829" s="53"/>
      <c r="D3829" s="53"/>
      <c r="E3829" s="53"/>
      <c r="F3829" s="53"/>
      <c r="G3829" s="53"/>
      <c r="H3829" s="67"/>
    </row>
    <row r="3830" spans="1:8">
      <c r="A3830" s="66" t="s">
        <v>31</v>
      </c>
      <c r="B3830" s="33" t="s">
        <v>71</v>
      </c>
      <c r="C3830" s="53">
        <v>27170000</v>
      </c>
      <c r="D3830" s="53">
        <v>24122200</v>
      </c>
      <c r="E3830" s="53">
        <v>0</v>
      </c>
      <c r="F3830" s="53">
        <f t="shared" ref="F3830:F3831" si="1320">D3830+E3830</f>
        <v>24122200</v>
      </c>
      <c r="G3830" s="53">
        <f t="shared" ref="G3830:G3831" si="1321">C3830-F3830</f>
        <v>3047800</v>
      </c>
      <c r="H3830" s="67">
        <f t="shared" ref="H3830:H3831" si="1322">F3830/C3830*100</f>
        <v>88.782480677217521</v>
      </c>
    </row>
    <row r="3831" spans="1:8">
      <c r="A3831" s="66" t="s">
        <v>31</v>
      </c>
      <c r="B3831" s="33" t="s">
        <v>72</v>
      </c>
      <c r="C3831" s="53">
        <v>95880000</v>
      </c>
      <c r="D3831" s="53">
        <v>85729600</v>
      </c>
      <c r="E3831" s="53">
        <v>0</v>
      </c>
      <c r="F3831" s="53">
        <f t="shared" si="1320"/>
        <v>85729600</v>
      </c>
      <c r="G3831" s="53">
        <f t="shared" si="1321"/>
        <v>10150400</v>
      </c>
      <c r="H3831" s="67">
        <f t="shared" si="1322"/>
        <v>89.413433458489777</v>
      </c>
    </row>
    <row r="3832" spans="1:8">
      <c r="A3832" s="58" t="s">
        <v>50</v>
      </c>
      <c r="B3832" s="59" t="s">
        <v>51</v>
      </c>
      <c r="C3832" s="60"/>
      <c r="D3832" s="53"/>
      <c r="E3832" s="53"/>
      <c r="F3832" s="53"/>
      <c r="G3832" s="53"/>
      <c r="H3832" s="67"/>
    </row>
    <row r="3833" spans="1:8">
      <c r="A3833" s="66">
        <v>525113</v>
      </c>
      <c r="B3833" s="33" t="s">
        <v>39</v>
      </c>
      <c r="C3833" s="53"/>
      <c r="D3833" s="53"/>
      <c r="E3833" s="53"/>
      <c r="F3833" s="53"/>
      <c r="G3833" s="53"/>
      <c r="H3833" s="67"/>
    </row>
    <row r="3834" spans="1:8">
      <c r="A3834" s="66" t="s">
        <v>31</v>
      </c>
      <c r="B3834" s="33" t="s">
        <v>73</v>
      </c>
      <c r="C3834" s="53">
        <v>10500000</v>
      </c>
      <c r="D3834" s="53">
        <v>5250000</v>
      </c>
      <c r="E3834" s="53">
        <v>0</v>
      </c>
      <c r="F3834" s="53">
        <f t="shared" ref="F3834:F3836" si="1323">D3834+E3834</f>
        <v>5250000</v>
      </c>
      <c r="G3834" s="53">
        <f t="shared" ref="G3834:G3836" si="1324">C3834-F3834</f>
        <v>5250000</v>
      </c>
      <c r="H3834" s="67">
        <f t="shared" ref="H3834:H3836" si="1325">F3834/C3834*100</f>
        <v>50</v>
      </c>
    </row>
    <row r="3835" spans="1:8">
      <c r="A3835" s="66" t="s">
        <v>31</v>
      </c>
      <c r="B3835" s="33" t="s">
        <v>74</v>
      </c>
      <c r="C3835" s="53">
        <v>10000000</v>
      </c>
      <c r="D3835" s="53">
        <v>3050000</v>
      </c>
      <c r="E3835" s="53">
        <v>0</v>
      </c>
      <c r="F3835" s="53">
        <f t="shared" si="1323"/>
        <v>3050000</v>
      </c>
      <c r="G3835" s="53">
        <f t="shared" si="1324"/>
        <v>6950000</v>
      </c>
      <c r="H3835" s="67">
        <f t="shared" si="1325"/>
        <v>30.5</v>
      </c>
    </row>
    <row r="3836" spans="1:8">
      <c r="A3836" s="66"/>
      <c r="B3836" s="33" t="s">
        <v>158</v>
      </c>
      <c r="C3836" s="53">
        <v>8000000</v>
      </c>
      <c r="D3836" s="53">
        <v>0</v>
      </c>
      <c r="E3836" s="53">
        <v>1350000</v>
      </c>
      <c r="F3836" s="53">
        <f t="shared" si="1323"/>
        <v>1350000</v>
      </c>
      <c r="G3836" s="53">
        <f t="shared" si="1324"/>
        <v>6650000</v>
      </c>
      <c r="H3836" s="67">
        <f t="shared" si="1325"/>
        <v>16.875</v>
      </c>
    </row>
    <row r="3837" spans="1:8">
      <c r="A3837" s="66">
        <v>525115</v>
      </c>
      <c r="B3837" s="33" t="s">
        <v>43</v>
      </c>
      <c r="C3837" s="53"/>
      <c r="D3837" s="53"/>
      <c r="E3837" s="53"/>
      <c r="F3837" s="53"/>
      <c r="G3837" s="53"/>
      <c r="H3837" s="67"/>
    </row>
    <row r="3838" spans="1:8">
      <c r="A3838" s="66" t="s">
        <v>31</v>
      </c>
      <c r="B3838" s="33" t="s">
        <v>160</v>
      </c>
      <c r="C3838" s="53">
        <v>3450000</v>
      </c>
      <c r="D3838" s="53">
        <v>0</v>
      </c>
      <c r="E3838" s="53">
        <v>0</v>
      </c>
      <c r="F3838" s="53">
        <f t="shared" ref="F3838" si="1326">D3838+E3838</f>
        <v>0</v>
      </c>
      <c r="G3838" s="53">
        <f t="shared" ref="G3838" si="1327">C3838-F3838</f>
        <v>3450000</v>
      </c>
      <c r="H3838" s="67">
        <f t="shared" ref="H3838" si="1328">F3838/C3838*100</f>
        <v>0</v>
      </c>
    </row>
    <row r="3839" spans="1:8">
      <c r="A3839" s="66" t="s">
        <v>31</v>
      </c>
      <c r="B3839" s="415" t="s">
        <v>159</v>
      </c>
      <c r="C3839" s="26"/>
      <c r="D3839" s="25"/>
      <c r="E3839" s="11"/>
      <c r="F3839" s="417"/>
      <c r="G3839" s="25"/>
      <c r="H3839" s="10"/>
    </row>
    <row r="3840" spans="1:8">
      <c r="A3840" s="66" t="s">
        <v>31</v>
      </c>
      <c r="B3840" s="33" t="s">
        <v>76</v>
      </c>
      <c r="C3840" s="53">
        <v>3000000</v>
      </c>
      <c r="D3840" s="53">
        <v>3000000</v>
      </c>
      <c r="E3840" s="53">
        <v>0</v>
      </c>
      <c r="F3840" s="53">
        <f t="shared" ref="F3840" si="1329">D3840+E3840</f>
        <v>3000000</v>
      </c>
      <c r="G3840" s="53">
        <f t="shared" ref="G3840" si="1330">C3840-F3840</f>
        <v>0</v>
      </c>
      <c r="H3840" s="67">
        <f t="shared" ref="H3840" si="1331">F3840/C3840*100</f>
        <v>100</v>
      </c>
    </row>
    <row r="3841" spans="1:8">
      <c r="A3841" s="58" t="s">
        <v>56</v>
      </c>
      <c r="B3841" s="59" t="s">
        <v>77</v>
      </c>
      <c r="C3841" s="60"/>
      <c r="D3841" s="53"/>
      <c r="E3841" s="60"/>
      <c r="F3841" s="53"/>
      <c r="G3841" s="53"/>
      <c r="H3841" s="67"/>
    </row>
    <row r="3842" spans="1:8">
      <c r="A3842" s="66">
        <v>525113</v>
      </c>
      <c r="B3842" s="33" t="s">
        <v>39</v>
      </c>
      <c r="C3842" s="53"/>
      <c r="D3842" s="53"/>
      <c r="E3842" s="53"/>
      <c r="F3842" s="53"/>
      <c r="G3842" s="53"/>
      <c r="H3842" s="67"/>
    </row>
    <row r="3843" spans="1:8">
      <c r="A3843" s="66" t="s">
        <v>31</v>
      </c>
      <c r="B3843" s="33" t="s">
        <v>78</v>
      </c>
      <c r="C3843" s="53">
        <v>6300000</v>
      </c>
      <c r="D3843" s="53">
        <v>3300000</v>
      </c>
      <c r="E3843" s="53"/>
      <c r="F3843" s="53">
        <f t="shared" ref="F3843:F3845" si="1332">D3843+E3843</f>
        <v>3300000</v>
      </c>
      <c r="G3843" s="53">
        <f t="shared" ref="G3843:G3845" si="1333">C3843-F3843</f>
        <v>3000000</v>
      </c>
      <c r="H3843" s="67">
        <f t="shared" ref="H3843:H3845" si="1334">F3843/C3843*100</f>
        <v>52.380952380952387</v>
      </c>
    </row>
    <row r="3844" spans="1:8">
      <c r="A3844" s="66" t="s">
        <v>31</v>
      </c>
      <c r="B3844" s="33" t="s">
        <v>79</v>
      </c>
      <c r="C3844" s="53">
        <v>16000000</v>
      </c>
      <c r="D3844" s="53">
        <v>1950000</v>
      </c>
      <c r="E3844" s="53">
        <v>0</v>
      </c>
      <c r="F3844" s="53">
        <f t="shared" si="1332"/>
        <v>1950000</v>
      </c>
      <c r="G3844" s="53">
        <f t="shared" si="1333"/>
        <v>14050000</v>
      </c>
      <c r="H3844" s="67">
        <f t="shared" si="1334"/>
        <v>12.1875</v>
      </c>
    </row>
    <row r="3845" spans="1:8">
      <c r="A3845" s="66"/>
      <c r="B3845" s="33" t="s">
        <v>158</v>
      </c>
      <c r="C3845" s="53">
        <v>22000000</v>
      </c>
      <c r="D3845" s="53">
        <v>0</v>
      </c>
      <c r="E3845" s="53">
        <v>0</v>
      </c>
      <c r="F3845" s="53">
        <f t="shared" si="1332"/>
        <v>0</v>
      </c>
      <c r="G3845" s="53">
        <f t="shared" si="1333"/>
        <v>22000000</v>
      </c>
      <c r="H3845" s="67">
        <f t="shared" si="1334"/>
        <v>0</v>
      </c>
    </row>
    <row r="3846" spans="1:8">
      <c r="A3846" s="66">
        <v>525115</v>
      </c>
      <c r="B3846" s="33" t="s">
        <v>43</v>
      </c>
      <c r="C3846" s="53"/>
      <c r="D3846" s="53"/>
      <c r="E3846" s="53"/>
      <c r="F3846" s="53"/>
      <c r="G3846" s="53"/>
      <c r="H3846" s="67"/>
    </row>
    <row r="3847" spans="1:8">
      <c r="A3847" s="66" t="s">
        <v>31</v>
      </c>
      <c r="B3847" s="33" t="s">
        <v>75</v>
      </c>
      <c r="C3847" s="53">
        <v>3300000</v>
      </c>
      <c r="D3847" s="53">
        <v>3300000</v>
      </c>
      <c r="E3847" s="53">
        <v>0</v>
      </c>
      <c r="F3847" s="53">
        <f t="shared" ref="F3847:F3848" si="1335">D3847+E3847</f>
        <v>3300000</v>
      </c>
      <c r="G3847" s="53">
        <f t="shared" ref="G3847:G3848" si="1336">C3847-F3847</f>
        <v>0</v>
      </c>
      <c r="H3847" s="67">
        <f t="shared" ref="H3847:H3848" si="1337">F3847/C3847*100</f>
        <v>100</v>
      </c>
    </row>
    <row r="3848" spans="1:8">
      <c r="A3848" s="66" t="s">
        <v>31</v>
      </c>
      <c r="B3848" s="33" t="s">
        <v>81</v>
      </c>
      <c r="C3848" s="53">
        <v>2400000</v>
      </c>
      <c r="D3848" s="53">
        <v>2400000</v>
      </c>
      <c r="E3848" s="53">
        <v>0</v>
      </c>
      <c r="F3848" s="53">
        <f t="shared" si="1335"/>
        <v>2400000</v>
      </c>
      <c r="G3848" s="53">
        <f t="shared" si="1336"/>
        <v>0</v>
      </c>
      <c r="H3848" s="67">
        <f t="shared" si="1337"/>
        <v>100</v>
      </c>
    </row>
    <row r="3849" spans="1:8">
      <c r="A3849" s="54">
        <v>53</v>
      </c>
      <c r="B3849" s="54" t="s">
        <v>82</v>
      </c>
      <c r="C3849" s="55"/>
      <c r="D3849" s="56"/>
      <c r="E3849" s="56"/>
      <c r="F3849" s="56"/>
      <c r="G3849" s="56"/>
      <c r="H3849" s="56"/>
    </row>
    <row r="3850" spans="1:8">
      <c r="A3850" s="58" t="s">
        <v>50</v>
      </c>
      <c r="B3850" s="59" t="s">
        <v>51</v>
      </c>
      <c r="C3850" s="60"/>
      <c r="D3850" s="53"/>
      <c r="E3850" s="60"/>
      <c r="F3850" s="53"/>
      <c r="G3850" s="53"/>
      <c r="H3850" s="67"/>
    </row>
    <row r="3851" spans="1:8">
      <c r="A3851" s="66">
        <v>525113</v>
      </c>
      <c r="B3851" s="33" t="s">
        <v>39</v>
      </c>
      <c r="C3851" s="53"/>
      <c r="D3851" s="53"/>
      <c r="E3851" s="53"/>
      <c r="F3851" s="53"/>
      <c r="G3851" s="53"/>
      <c r="H3851" s="67"/>
    </row>
    <row r="3852" spans="1:8">
      <c r="A3852" s="66" t="s">
        <v>31</v>
      </c>
      <c r="B3852" s="33" t="s">
        <v>103</v>
      </c>
      <c r="C3852" s="53">
        <v>1400000</v>
      </c>
      <c r="D3852" s="53">
        <v>1400000</v>
      </c>
      <c r="E3852" s="53">
        <v>0</v>
      </c>
      <c r="F3852" s="53">
        <f t="shared" ref="F3852:F3853" si="1338">D3852+E3852</f>
        <v>1400000</v>
      </c>
      <c r="G3852" s="53">
        <f t="shared" ref="G3852:G3853" si="1339">C3852-F3852</f>
        <v>0</v>
      </c>
      <c r="H3852" s="67">
        <f t="shared" ref="H3852:H3853" si="1340">F3852/C3852*100</f>
        <v>100</v>
      </c>
    </row>
    <row r="3853" spans="1:8">
      <c r="A3853" s="66"/>
      <c r="B3853" s="33" t="s">
        <v>490</v>
      </c>
      <c r="C3853" s="53">
        <v>2409000</v>
      </c>
      <c r="D3853" s="53">
        <v>2350000</v>
      </c>
      <c r="E3853" s="53">
        <v>0</v>
      </c>
      <c r="F3853" s="53">
        <f t="shared" si="1338"/>
        <v>2350000</v>
      </c>
      <c r="G3853" s="53">
        <f t="shared" si="1339"/>
        <v>59000</v>
      </c>
      <c r="H3853" s="67">
        <f t="shared" si="1340"/>
        <v>97.55085097550851</v>
      </c>
    </row>
    <row r="3854" spans="1:8">
      <c r="A3854" s="66">
        <v>525115</v>
      </c>
      <c r="B3854" s="33" t="s">
        <v>43</v>
      </c>
      <c r="C3854" s="53"/>
      <c r="D3854" s="53"/>
      <c r="E3854" s="53"/>
      <c r="F3854" s="53"/>
      <c r="G3854" s="53"/>
      <c r="H3854" s="67"/>
    </row>
    <row r="3855" spans="1:8">
      <c r="A3855" s="66" t="s">
        <v>31</v>
      </c>
      <c r="B3855" s="33" t="s">
        <v>392</v>
      </c>
      <c r="C3855" s="53">
        <v>1100000</v>
      </c>
      <c r="D3855" s="53">
        <v>1080000</v>
      </c>
      <c r="E3855" s="53"/>
      <c r="F3855" s="53">
        <f t="shared" ref="F3855:F3861" si="1341">D3855+E3855</f>
        <v>1080000</v>
      </c>
      <c r="G3855" s="53">
        <f t="shared" ref="G3855:G3861" si="1342">C3855-F3855</f>
        <v>20000</v>
      </c>
      <c r="H3855" s="67">
        <f t="shared" ref="H3855:H3861" si="1343">F3855/C3855*100</f>
        <v>98.181818181818187</v>
      </c>
    </row>
    <row r="3856" spans="1:8">
      <c r="A3856" s="66" t="s">
        <v>31</v>
      </c>
      <c r="B3856" s="33" t="s">
        <v>444</v>
      </c>
      <c r="C3856" s="53">
        <v>300000</v>
      </c>
      <c r="D3856" s="53">
        <v>300000</v>
      </c>
      <c r="E3856" s="53">
        <v>0</v>
      </c>
      <c r="F3856" s="53">
        <f t="shared" si="1341"/>
        <v>300000</v>
      </c>
      <c r="G3856" s="53">
        <f t="shared" si="1342"/>
        <v>0</v>
      </c>
      <c r="H3856" s="67">
        <f t="shared" si="1343"/>
        <v>100</v>
      </c>
    </row>
    <row r="3857" spans="1:8">
      <c r="A3857" s="66" t="s">
        <v>31</v>
      </c>
      <c r="B3857" s="33" t="s">
        <v>394</v>
      </c>
      <c r="C3857" s="53">
        <v>6020000</v>
      </c>
      <c r="D3857" s="53">
        <v>5970000</v>
      </c>
      <c r="E3857" s="53">
        <v>0</v>
      </c>
      <c r="F3857" s="53">
        <f t="shared" si="1341"/>
        <v>5970000</v>
      </c>
      <c r="G3857" s="53">
        <f t="shared" si="1342"/>
        <v>50000</v>
      </c>
      <c r="H3857" s="67">
        <f t="shared" si="1343"/>
        <v>99.169435215946848</v>
      </c>
    </row>
    <row r="3858" spans="1:8">
      <c r="A3858" s="66" t="s">
        <v>31</v>
      </c>
      <c r="B3858" s="33" t="s">
        <v>395</v>
      </c>
      <c r="C3858" s="53">
        <v>2100000</v>
      </c>
      <c r="D3858" s="53">
        <v>2000000</v>
      </c>
      <c r="E3858" s="53"/>
      <c r="F3858" s="53">
        <f t="shared" si="1341"/>
        <v>2000000</v>
      </c>
      <c r="G3858" s="53">
        <f t="shared" si="1342"/>
        <v>100000</v>
      </c>
      <c r="H3858" s="67">
        <f t="shared" si="1343"/>
        <v>95.238095238095227</v>
      </c>
    </row>
    <row r="3859" spans="1:8">
      <c r="A3859" s="66"/>
      <c r="B3859" s="33" t="s">
        <v>396</v>
      </c>
      <c r="C3859" s="53">
        <v>5000000</v>
      </c>
      <c r="D3859" s="53">
        <v>5000000</v>
      </c>
      <c r="E3859" s="53">
        <v>0</v>
      </c>
      <c r="F3859" s="53">
        <f t="shared" si="1341"/>
        <v>5000000</v>
      </c>
      <c r="G3859" s="53">
        <f t="shared" si="1342"/>
        <v>0</v>
      </c>
      <c r="H3859" s="67">
        <f t="shared" si="1343"/>
        <v>100</v>
      </c>
    </row>
    <row r="3860" spans="1:8">
      <c r="A3860" s="66" t="s">
        <v>31</v>
      </c>
      <c r="B3860" s="33" t="s">
        <v>87</v>
      </c>
      <c r="C3860" s="53">
        <v>3600000</v>
      </c>
      <c r="D3860" s="53">
        <v>2400000</v>
      </c>
      <c r="E3860" s="53">
        <v>0</v>
      </c>
      <c r="F3860" s="53">
        <f t="shared" si="1341"/>
        <v>2400000</v>
      </c>
      <c r="G3860" s="53">
        <f t="shared" si="1342"/>
        <v>1200000</v>
      </c>
      <c r="H3860" s="67">
        <f t="shared" si="1343"/>
        <v>66.666666666666657</v>
      </c>
    </row>
    <row r="3861" spans="1:8">
      <c r="A3861" s="66" t="s">
        <v>31</v>
      </c>
      <c r="B3861" s="33" t="s">
        <v>88</v>
      </c>
      <c r="C3861" s="53">
        <v>1650000</v>
      </c>
      <c r="D3861" s="53">
        <v>1600000</v>
      </c>
      <c r="E3861" s="53">
        <v>0</v>
      </c>
      <c r="F3861" s="53">
        <f t="shared" si="1341"/>
        <v>1600000</v>
      </c>
      <c r="G3861" s="53">
        <f t="shared" si="1342"/>
        <v>50000</v>
      </c>
      <c r="H3861" s="67">
        <f t="shared" si="1343"/>
        <v>96.969696969696969</v>
      </c>
    </row>
    <row r="3862" spans="1:8">
      <c r="A3862" s="66">
        <v>525119</v>
      </c>
      <c r="B3862" s="33" t="s">
        <v>63</v>
      </c>
      <c r="C3862" s="53"/>
      <c r="D3862" s="53"/>
      <c r="E3862" s="53"/>
      <c r="F3862" s="53"/>
      <c r="G3862" s="53"/>
      <c r="H3862" s="67"/>
    </row>
    <row r="3863" spans="1:8">
      <c r="A3863" s="66" t="s">
        <v>31</v>
      </c>
      <c r="B3863" s="33" t="s">
        <v>89</v>
      </c>
      <c r="C3863" s="53">
        <v>1150000</v>
      </c>
      <c r="D3863" s="53">
        <v>1120000</v>
      </c>
      <c r="E3863" s="53">
        <v>0</v>
      </c>
      <c r="F3863" s="53">
        <f t="shared" ref="F3863:F3866" si="1344">D3863+E3863</f>
        <v>1120000</v>
      </c>
      <c r="G3863" s="53">
        <f t="shared" ref="G3863:G3866" si="1345">C3863-F3863</f>
        <v>30000</v>
      </c>
      <c r="H3863" s="67">
        <f t="shared" ref="H3863:H3866" si="1346">F3863/C3863*100</f>
        <v>97.391304347826093</v>
      </c>
    </row>
    <row r="3864" spans="1:8">
      <c r="A3864" s="66" t="s">
        <v>31</v>
      </c>
      <c r="B3864" s="33" t="s">
        <v>90</v>
      </c>
      <c r="C3864" s="53">
        <v>20000000</v>
      </c>
      <c r="D3864" s="53">
        <v>20000000</v>
      </c>
      <c r="E3864" s="53">
        <v>0</v>
      </c>
      <c r="F3864" s="53">
        <f t="shared" si="1344"/>
        <v>20000000</v>
      </c>
      <c r="G3864" s="53">
        <f t="shared" si="1345"/>
        <v>0</v>
      </c>
      <c r="H3864" s="67">
        <f t="shared" si="1346"/>
        <v>100</v>
      </c>
    </row>
    <row r="3865" spans="1:8">
      <c r="A3865" s="66" t="s">
        <v>31</v>
      </c>
      <c r="B3865" s="33" t="s">
        <v>99</v>
      </c>
      <c r="C3865" s="53">
        <v>45100000</v>
      </c>
      <c r="D3865" s="53">
        <v>45072000</v>
      </c>
      <c r="E3865" s="53">
        <v>0</v>
      </c>
      <c r="F3865" s="53">
        <f t="shared" si="1344"/>
        <v>45072000</v>
      </c>
      <c r="G3865" s="53">
        <f t="shared" si="1345"/>
        <v>28000</v>
      </c>
      <c r="H3865" s="67">
        <f t="shared" si="1346"/>
        <v>99.937915742793791</v>
      </c>
    </row>
    <row r="3866" spans="1:8">
      <c r="A3866" s="66" t="s">
        <v>31</v>
      </c>
      <c r="B3866" s="33" t="s">
        <v>101</v>
      </c>
      <c r="C3866" s="53">
        <v>23000000</v>
      </c>
      <c r="D3866" s="53">
        <v>23000000</v>
      </c>
      <c r="E3866" s="53">
        <v>0</v>
      </c>
      <c r="F3866" s="53">
        <f t="shared" si="1344"/>
        <v>23000000</v>
      </c>
      <c r="G3866" s="53">
        <f t="shared" si="1345"/>
        <v>0</v>
      </c>
      <c r="H3866" s="67">
        <f t="shared" si="1346"/>
        <v>100</v>
      </c>
    </row>
    <row r="3867" spans="1:8">
      <c r="A3867" s="58" t="s">
        <v>56</v>
      </c>
      <c r="B3867" s="59" t="s">
        <v>102</v>
      </c>
      <c r="C3867" s="53"/>
      <c r="D3867" s="53"/>
      <c r="E3867" s="60"/>
      <c r="F3867" s="53"/>
      <c r="G3867" s="53"/>
      <c r="H3867" s="67"/>
    </row>
    <row r="3868" spans="1:8">
      <c r="A3868" s="66">
        <v>525113</v>
      </c>
      <c r="B3868" s="33" t="s">
        <v>39</v>
      </c>
      <c r="C3868" s="53"/>
      <c r="D3868" s="53"/>
      <c r="E3868" s="53"/>
      <c r="F3868" s="53"/>
      <c r="G3868" s="53"/>
      <c r="H3868" s="67"/>
    </row>
    <row r="3869" spans="1:8">
      <c r="A3869" s="66" t="s">
        <v>31</v>
      </c>
      <c r="B3869" s="33" t="s">
        <v>692</v>
      </c>
      <c r="C3869" s="53">
        <v>2100000</v>
      </c>
      <c r="D3869" s="53">
        <v>0</v>
      </c>
      <c r="E3869" s="53">
        <v>2050000</v>
      </c>
      <c r="F3869" s="53">
        <f t="shared" ref="F3869" si="1347">D3869+E3869</f>
        <v>2050000</v>
      </c>
      <c r="G3869" s="53">
        <f t="shared" ref="G3869" si="1348">C3869-F3869</f>
        <v>50000</v>
      </c>
      <c r="H3869" s="67">
        <f t="shared" ref="H3869" si="1349">F3869/C3869*100</f>
        <v>97.61904761904762</v>
      </c>
    </row>
    <row r="3870" spans="1:8">
      <c r="A3870" s="66">
        <v>525119</v>
      </c>
      <c r="B3870" s="33" t="s">
        <v>63</v>
      </c>
      <c r="C3870" s="53"/>
      <c r="D3870" s="53"/>
      <c r="E3870" s="53"/>
      <c r="F3870" s="53"/>
      <c r="G3870" s="53"/>
      <c r="H3870" s="67"/>
    </row>
    <row r="3871" spans="1:8">
      <c r="A3871" s="70" t="s">
        <v>31</v>
      </c>
      <c r="B3871" s="33" t="s">
        <v>117</v>
      </c>
      <c r="C3871" s="53">
        <v>20000000</v>
      </c>
      <c r="D3871" s="53">
        <v>0</v>
      </c>
      <c r="E3871" s="53">
        <v>0</v>
      </c>
      <c r="F3871" s="53">
        <f t="shared" ref="F3871" si="1350">D3871+E3871</f>
        <v>0</v>
      </c>
      <c r="G3871" s="53">
        <f t="shared" ref="G3871" si="1351">C3871-F3871</f>
        <v>20000000</v>
      </c>
      <c r="H3871" s="67">
        <f t="shared" ref="H3871" si="1352">F3871/C3871*100</f>
        <v>0</v>
      </c>
    </row>
    <row r="3872" spans="1:8">
      <c r="A3872" s="58" t="s">
        <v>59</v>
      </c>
      <c r="B3872" s="59" t="s">
        <v>60</v>
      </c>
      <c r="C3872" s="53"/>
      <c r="D3872" s="53"/>
      <c r="E3872" s="60"/>
      <c r="F3872" s="53"/>
      <c r="G3872" s="53"/>
      <c r="H3872" s="67"/>
    </row>
    <row r="3873" spans="1:8">
      <c r="A3873" s="66">
        <v>525113</v>
      </c>
      <c r="B3873" s="33" t="s">
        <v>39</v>
      </c>
      <c r="C3873" s="53"/>
      <c r="D3873" s="53"/>
      <c r="E3873" s="53"/>
      <c r="F3873" s="53"/>
      <c r="G3873" s="53"/>
      <c r="H3873" s="67"/>
    </row>
    <row r="3874" spans="1:8">
      <c r="A3874" s="66" t="s">
        <v>31</v>
      </c>
      <c r="B3874" s="33" t="s">
        <v>133</v>
      </c>
      <c r="C3874" s="53">
        <v>6000000</v>
      </c>
      <c r="D3874" s="53">
        <v>6000000</v>
      </c>
      <c r="E3874" s="53">
        <v>0</v>
      </c>
      <c r="F3874" s="53">
        <f t="shared" ref="F3874:F3877" si="1353">D3874+E3874</f>
        <v>6000000</v>
      </c>
      <c r="G3874" s="53">
        <f t="shared" ref="G3874:G3877" si="1354">C3874-F3874</f>
        <v>0</v>
      </c>
      <c r="H3874" s="67">
        <f t="shared" ref="H3874:H3877" si="1355">F3874/C3874*100</f>
        <v>100</v>
      </c>
    </row>
    <row r="3875" spans="1:8">
      <c r="A3875" s="66" t="s">
        <v>31</v>
      </c>
      <c r="B3875" s="33" t="s">
        <v>134</v>
      </c>
      <c r="C3875" s="53">
        <v>9600000</v>
      </c>
      <c r="D3875" s="53">
        <v>0</v>
      </c>
      <c r="E3875" s="53">
        <v>0</v>
      </c>
      <c r="F3875" s="53">
        <f t="shared" si="1353"/>
        <v>0</v>
      </c>
      <c r="G3875" s="53">
        <f t="shared" si="1354"/>
        <v>9600000</v>
      </c>
      <c r="H3875" s="67">
        <f t="shared" si="1355"/>
        <v>0</v>
      </c>
    </row>
    <row r="3876" spans="1:8">
      <c r="A3876" s="66" t="s">
        <v>31</v>
      </c>
      <c r="B3876" s="33" t="s">
        <v>135</v>
      </c>
      <c r="C3876" s="53">
        <v>3600000</v>
      </c>
      <c r="D3876" s="53">
        <v>0</v>
      </c>
      <c r="E3876" s="53">
        <v>0</v>
      </c>
      <c r="F3876" s="53">
        <f t="shared" si="1353"/>
        <v>0</v>
      </c>
      <c r="G3876" s="53">
        <f t="shared" si="1354"/>
        <v>3600000</v>
      </c>
      <c r="H3876" s="67">
        <f t="shared" si="1355"/>
        <v>0</v>
      </c>
    </row>
    <row r="3877" spans="1:8">
      <c r="A3877" s="66" t="s">
        <v>31</v>
      </c>
      <c r="B3877" s="33" t="s">
        <v>158</v>
      </c>
      <c r="C3877" s="53">
        <v>700000</v>
      </c>
      <c r="D3877" s="53">
        <v>0</v>
      </c>
      <c r="E3877" s="53">
        <v>700000</v>
      </c>
      <c r="F3877" s="53">
        <f t="shared" si="1353"/>
        <v>700000</v>
      </c>
      <c r="G3877" s="53">
        <f t="shared" si="1354"/>
        <v>0</v>
      </c>
      <c r="H3877" s="67">
        <f t="shared" si="1355"/>
        <v>100</v>
      </c>
    </row>
    <row r="3878" spans="1:8">
      <c r="A3878" s="66">
        <v>525115</v>
      </c>
      <c r="B3878" s="33" t="s">
        <v>43</v>
      </c>
      <c r="C3878" s="53"/>
      <c r="D3878" s="53"/>
      <c r="E3878" s="53"/>
      <c r="F3878" s="53"/>
      <c r="G3878" s="53"/>
      <c r="H3878" s="67"/>
    </row>
    <row r="3879" spans="1:8">
      <c r="A3879" s="66" t="s">
        <v>31</v>
      </c>
      <c r="B3879" s="33" t="s">
        <v>138</v>
      </c>
      <c r="C3879" s="53">
        <v>6000000</v>
      </c>
      <c r="D3879" s="53">
        <v>600000</v>
      </c>
      <c r="E3879" s="53">
        <v>0</v>
      </c>
      <c r="F3879" s="53">
        <f t="shared" ref="F3879:F3880" si="1356">D3879+E3879</f>
        <v>600000</v>
      </c>
      <c r="G3879" s="53">
        <f t="shared" ref="G3879:G3880" si="1357">C3879-F3879</f>
        <v>5400000</v>
      </c>
      <c r="H3879" s="67">
        <f t="shared" ref="H3879:H3880" si="1358">F3879/C3879*100</f>
        <v>10</v>
      </c>
    </row>
    <row r="3880" spans="1:8">
      <c r="A3880" s="66" t="s">
        <v>31</v>
      </c>
      <c r="B3880" s="33" t="s">
        <v>139</v>
      </c>
      <c r="C3880" s="53">
        <v>6300000</v>
      </c>
      <c r="D3880" s="53">
        <v>2300000</v>
      </c>
      <c r="E3880" s="53">
        <v>0</v>
      </c>
      <c r="F3880" s="53">
        <f t="shared" si="1356"/>
        <v>2300000</v>
      </c>
      <c r="G3880" s="53">
        <f t="shared" si="1357"/>
        <v>4000000</v>
      </c>
      <c r="H3880" s="67">
        <f t="shared" si="1358"/>
        <v>36.507936507936506</v>
      </c>
    </row>
    <row r="3881" spans="1:8">
      <c r="A3881" s="66">
        <v>525119</v>
      </c>
      <c r="B3881" s="33" t="s">
        <v>63</v>
      </c>
      <c r="C3881" s="53"/>
      <c r="D3881" s="53"/>
      <c r="E3881" s="53"/>
      <c r="F3881" s="53"/>
      <c r="G3881" s="53"/>
      <c r="H3881" s="67"/>
    </row>
    <row r="3882" spans="1:8">
      <c r="A3882" s="66" t="s">
        <v>31</v>
      </c>
      <c r="B3882" s="33" t="s">
        <v>143</v>
      </c>
      <c r="C3882" s="53">
        <v>12000000</v>
      </c>
      <c r="D3882" s="53">
        <v>0</v>
      </c>
      <c r="E3882" s="65"/>
      <c r="F3882" s="53">
        <f t="shared" ref="F3882:F3884" si="1359">D3882+E3882</f>
        <v>0</v>
      </c>
      <c r="G3882" s="53">
        <f t="shared" ref="G3882:G3884" si="1360">C3882-F3882</f>
        <v>12000000</v>
      </c>
      <c r="H3882" s="67">
        <f t="shared" ref="H3882:H3884" si="1361">F3882/C3882*100</f>
        <v>0</v>
      </c>
    </row>
    <row r="3883" spans="1:8">
      <c r="A3883" s="66" t="s">
        <v>31</v>
      </c>
      <c r="B3883" s="33" t="s">
        <v>145</v>
      </c>
      <c r="C3883" s="53">
        <v>9000000</v>
      </c>
      <c r="D3883" s="53">
        <v>4361500</v>
      </c>
      <c r="E3883" s="53">
        <v>0</v>
      </c>
      <c r="F3883" s="53">
        <f t="shared" si="1359"/>
        <v>4361500</v>
      </c>
      <c r="G3883" s="53">
        <f t="shared" si="1360"/>
        <v>4638500</v>
      </c>
      <c r="H3883" s="67">
        <f t="shared" si="1361"/>
        <v>48.461111111111109</v>
      </c>
    </row>
    <row r="3884" spans="1:8">
      <c r="A3884" s="66" t="s">
        <v>31</v>
      </c>
      <c r="B3884" s="33" t="s">
        <v>146</v>
      </c>
      <c r="C3884" s="53">
        <v>3750000</v>
      </c>
      <c r="D3884" s="53">
        <v>0</v>
      </c>
      <c r="E3884" s="53">
        <v>0</v>
      </c>
      <c r="F3884" s="53">
        <f t="shared" si="1359"/>
        <v>0</v>
      </c>
      <c r="G3884" s="53">
        <f t="shared" si="1360"/>
        <v>3750000</v>
      </c>
      <c r="H3884" s="67">
        <f t="shared" si="1361"/>
        <v>0</v>
      </c>
    </row>
    <row r="3885" spans="1:8">
      <c r="A3885" s="54">
        <v>54</v>
      </c>
      <c r="B3885" s="54" t="s">
        <v>147</v>
      </c>
      <c r="C3885" s="55"/>
      <c r="D3885" s="56"/>
      <c r="E3885" s="56"/>
      <c r="F3885" s="56"/>
      <c r="G3885" s="56"/>
      <c r="H3885" s="56"/>
    </row>
    <row r="3886" spans="1:8">
      <c r="A3886" s="58" t="s">
        <v>50</v>
      </c>
      <c r="B3886" s="59" t="s">
        <v>51</v>
      </c>
      <c r="C3886" s="60"/>
      <c r="D3886" s="59"/>
      <c r="E3886" s="60"/>
      <c r="F3886" s="53"/>
      <c r="G3886" s="53"/>
      <c r="H3886" s="67"/>
    </row>
    <row r="3887" spans="1:8">
      <c r="A3887" s="61">
        <v>525113</v>
      </c>
      <c r="B3887" s="62" t="s">
        <v>39</v>
      </c>
      <c r="C3887" s="60"/>
      <c r="D3887" s="59"/>
      <c r="E3887" s="53"/>
      <c r="F3887" s="53"/>
      <c r="G3887" s="53"/>
      <c r="H3887" s="67"/>
    </row>
    <row r="3888" spans="1:8">
      <c r="A3888" s="66" t="s">
        <v>31</v>
      </c>
      <c r="B3888" s="33" t="s">
        <v>148</v>
      </c>
      <c r="C3888" s="53">
        <v>1800000</v>
      </c>
      <c r="D3888" s="53">
        <v>1725000</v>
      </c>
      <c r="E3888" s="53">
        <v>0</v>
      </c>
      <c r="F3888" s="53">
        <f t="shared" ref="F3888:F3889" si="1362">D3888+E3888</f>
        <v>1725000</v>
      </c>
      <c r="G3888" s="53">
        <f t="shared" ref="G3888:G3889" si="1363">C3888-F3888</f>
        <v>75000</v>
      </c>
      <c r="H3888" s="67">
        <f t="shared" ref="H3888:H3889" si="1364">F3888/C3888*100</f>
        <v>95.833333333333343</v>
      </c>
    </row>
    <row r="3889" spans="1:8">
      <c r="A3889" s="66" t="s">
        <v>31</v>
      </c>
      <c r="B3889" s="33" t="s">
        <v>149</v>
      </c>
      <c r="C3889" s="53">
        <v>7780000</v>
      </c>
      <c r="D3889" s="53">
        <v>7765000</v>
      </c>
      <c r="E3889" s="53">
        <v>0</v>
      </c>
      <c r="F3889" s="53">
        <f t="shared" si="1362"/>
        <v>7765000</v>
      </c>
      <c r="G3889" s="53">
        <f t="shared" si="1363"/>
        <v>15000</v>
      </c>
      <c r="H3889" s="67">
        <f t="shared" si="1364"/>
        <v>99.80719794344472</v>
      </c>
    </row>
    <row r="3890" spans="1:8">
      <c r="A3890" s="66">
        <v>525119</v>
      </c>
      <c r="B3890" s="33" t="s">
        <v>63</v>
      </c>
      <c r="C3890" s="53"/>
      <c r="D3890" s="53"/>
      <c r="E3890" s="53"/>
      <c r="F3890" s="53"/>
      <c r="G3890" s="53"/>
      <c r="H3890" s="67"/>
    </row>
    <row r="3891" spans="1:8">
      <c r="A3891" s="66" t="s">
        <v>31</v>
      </c>
      <c r="B3891" s="33" t="s">
        <v>150</v>
      </c>
      <c r="C3891" s="53">
        <v>1700000</v>
      </c>
      <c r="D3891" s="53">
        <v>1698500</v>
      </c>
      <c r="E3891" s="53">
        <v>0</v>
      </c>
      <c r="F3891" s="53">
        <f t="shared" ref="F3891" si="1365">D3891+E3891</f>
        <v>1698500</v>
      </c>
      <c r="G3891" s="53">
        <f t="shared" ref="G3891" si="1366">C3891-F3891</f>
        <v>1500</v>
      </c>
      <c r="H3891" s="67">
        <f t="shared" ref="H3891" si="1367">F3891/C3891*100</f>
        <v>99.911764705882362</v>
      </c>
    </row>
    <row r="3892" spans="1:8">
      <c r="A3892" s="58" t="s">
        <v>56</v>
      </c>
      <c r="B3892" s="59" t="s">
        <v>57</v>
      </c>
      <c r="C3892" s="60"/>
      <c r="D3892" s="60"/>
      <c r="E3892" s="53"/>
      <c r="F3892" s="53"/>
      <c r="G3892" s="53"/>
      <c r="H3892" s="67"/>
    </row>
    <row r="3893" spans="1:8">
      <c r="A3893" s="66">
        <v>525113</v>
      </c>
      <c r="B3893" s="33" t="s">
        <v>39</v>
      </c>
      <c r="C3893" s="53"/>
      <c r="D3893" s="53"/>
      <c r="E3893" s="53"/>
      <c r="F3893" s="53"/>
      <c r="G3893" s="53"/>
      <c r="H3893" s="67"/>
    </row>
    <row r="3894" spans="1:8">
      <c r="A3894" s="66" t="s">
        <v>31</v>
      </c>
      <c r="B3894" s="33" t="s">
        <v>151</v>
      </c>
      <c r="C3894" s="53">
        <v>2100000</v>
      </c>
      <c r="D3894" s="53">
        <v>2100000</v>
      </c>
      <c r="E3894" s="53">
        <v>0</v>
      </c>
      <c r="F3894" s="53">
        <f t="shared" ref="F3894:F3895" si="1368">D3894+E3894</f>
        <v>2100000</v>
      </c>
      <c r="G3894" s="53">
        <f t="shared" ref="G3894:G3895" si="1369">C3894-F3894</f>
        <v>0</v>
      </c>
      <c r="H3894" s="67">
        <f t="shared" ref="H3894:H3895" si="1370">F3894/C3894*100</f>
        <v>100</v>
      </c>
    </row>
    <row r="3895" spans="1:8">
      <c r="A3895" s="66" t="s">
        <v>31</v>
      </c>
      <c r="B3895" s="33" t="s">
        <v>152</v>
      </c>
      <c r="C3895" s="53">
        <v>10400000</v>
      </c>
      <c r="D3895" s="53">
        <v>10395000</v>
      </c>
      <c r="E3895" s="53">
        <v>0</v>
      </c>
      <c r="F3895" s="53">
        <f t="shared" si="1368"/>
        <v>10395000</v>
      </c>
      <c r="G3895" s="53">
        <f t="shared" si="1369"/>
        <v>5000</v>
      </c>
      <c r="H3895" s="67">
        <f t="shared" si="1370"/>
        <v>99.95192307692308</v>
      </c>
    </row>
    <row r="3896" spans="1:8">
      <c r="A3896" s="66">
        <v>525119</v>
      </c>
      <c r="B3896" s="33" t="s">
        <v>63</v>
      </c>
      <c r="C3896" s="53"/>
      <c r="D3896" s="53"/>
      <c r="E3896" s="53"/>
      <c r="F3896" s="53"/>
      <c r="G3896" s="53"/>
      <c r="H3896" s="67"/>
    </row>
    <row r="3897" spans="1:8">
      <c r="A3897" s="66" t="s">
        <v>31</v>
      </c>
      <c r="B3897" s="33" t="s">
        <v>150</v>
      </c>
      <c r="C3897" s="53">
        <v>2500000</v>
      </c>
      <c r="D3897" s="53">
        <v>2497500</v>
      </c>
      <c r="E3897" s="53">
        <v>0</v>
      </c>
      <c r="F3897" s="53">
        <f t="shared" ref="F3897" si="1371">D3897+E3897</f>
        <v>2497500</v>
      </c>
      <c r="G3897" s="53">
        <f t="shared" ref="G3897" si="1372">C3897-F3897</f>
        <v>2500</v>
      </c>
      <c r="H3897" s="67">
        <f t="shared" ref="H3897" si="1373">F3897/C3897*100</f>
        <v>99.9</v>
      </c>
    </row>
    <row r="3898" spans="1:8">
      <c r="A3898" s="58" t="s">
        <v>59</v>
      </c>
      <c r="B3898" s="59" t="s">
        <v>60</v>
      </c>
      <c r="C3898" s="60"/>
      <c r="D3898" s="60"/>
      <c r="E3898" s="53"/>
      <c r="F3898" s="53"/>
      <c r="G3898" s="53"/>
      <c r="H3898" s="67"/>
    </row>
    <row r="3899" spans="1:8">
      <c r="A3899" s="66">
        <v>525119</v>
      </c>
      <c r="B3899" s="33" t="s">
        <v>63</v>
      </c>
      <c r="C3899" s="53"/>
      <c r="D3899" s="53"/>
      <c r="E3899" s="53"/>
      <c r="F3899" s="53"/>
      <c r="G3899" s="53"/>
      <c r="H3899" s="67"/>
    </row>
    <row r="3900" spans="1:8">
      <c r="A3900" s="66" t="s">
        <v>31</v>
      </c>
      <c r="B3900" s="33" t="s">
        <v>150</v>
      </c>
      <c r="C3900" s="53">
        <v>1869000</v>
      </c>
      <c r="D3900" s="53">
        <v>1864500</v>
      </c>
      <c r="E3900" s="53">
        <v>0</v>
      </c>
      <c r="F3900" s="53">
        <f t="shared" ref="F3900" si="1374">D3900+E3900</f>
        <v>1864500</v>
      </c>
      <c r="G3900" s="53">
        <f t="shared" ref="G3900" si="1375">C3900-F3900</f>
        <v>4500</v>
      </c>
      <c r="H3900" s="67">
        <f t="shared" ref="H3900" si="1376">F3900/C3900*100</f>
        <v>99.759229534510425</v>
      </c>
    </row>
    <row r="3901" spans="1:8" ht="13.5" thickBot="1">
      <c r="A3901" s="231"/>
      <c r="B3901" s="36"/>
      <c r="C3901" s="37"/>
      <c r="D3901" s="36"/>
      <c r="E3901" s="37"/>
      <c r="F3901" s="36"/>
      <c r="G3901" s="36"/>
      <c r="H3901" s="36"/>
    </row>
    <row r="3902" spans="1:8" ht="19.5" customHeight="1" thickTop="1">
      <c r="A3902" s="40"/>
      <c r="B3902" s="420" t="s">
        <v>166</v>
      </c>
      <c r="C3902" s="41">
        <f>SUM(C3761:C3900)</f>
        <v>1543895000</v>
      </c>
      <c r="D3902" s="41">
        <f t="shared" ref="D3902:G3902" si="1377">SUM(D3761:D3900)</f>
        <v>796658320</v>
      </c>
      <c r="E3902" s="41">
        <f>SUM(E3761:E3900)</f>
        <v>9810000</v>
      </c>
      <c r="F3902" s="41">
        <f t="shared" si="1377"/>
        <v>806468320</v>
      </c>
      <c r="G3902" s="41">
        <f t="shared" si="1377"/>
        <v>737426680</v>
      </c>
      <c r="H3902" s="44">
        <f>F3902/C3902*100</f>
        <v>52.235956460769671</v>
      </c>
    </row>
    <row r="3904" spans="1:8" ht="13.5">
      <c r="D3904" s="24"/>
      <c r="F3904" s="607" t="s">
        <v>645</v>
      </c>
      <c r="G3904" s="607"/>
      <c r="H3904" s="607"/>
    </row>
    <row r="3905" spans="4:8" ht="13.5">
      <c r="F3905" s="421"/>
      <c r="G3905" s="421"/>
      <c r="H3905" s="421"/>
    </row>
    <row r="3906" spans="4:8" ht="13.5">
      <c r="D3906" s="24"/>
      <c r="F3906" s="607" t="s">
        <v>154</v>
      </c>
      <c r="G3906" s="607"/>
      <c r="H3906" s="607"/>
    </row>
    <row r="3907" spans="4:8" ht="13.5">
      <c r="D3907" s="24"/>
      <c r="F3907" s="607" t="s">
        <v>155</v>
      </c>
      <c r="G3907" s="607"/>
      <c r="H3907" s="607"/>
    </row>
    <row r="3908" spans="4:8" ht="13.5">
      <c r="D3908" s="24"/>
      <c r="F3908" s="20"/>
      <c r="G3908" s="20"/>
      <c r="H3908" s="21"/>
    </row>
    <row r="3909" spans="4:8" ht="13.5">
      <c r="D3909" s="24"/>
      <c r="F3909" s="20"/>
      <c r="G3909" s="20"/>
      <c r="H3909" s="21"/>
    </row>
    <row r="3910" spans="4:8" ht="13.5">
      <c r="F3910" s="20"/>
      <c r="G3910" s="20"/>
      <c r="H3910" s="20"/>
    </row>
    <row r="3911" spans="4:8" ht="13.5">
      <c r="F3911" s="608" t="s">
        <v>156</v>
      </c>
      <c r="G3911" s="608"/>
      <c r="H3911" s="608"/>
    </row>
    <row r="3912" spans="4:8" ht="13.5">
      <c r="F3912" s="599" t="s">
        <v>157</v>
      </c>
      <c r="G3912" s="599"/>
      <c r="H3912" s="599"/>
    </row>
    <row r="3941" spans="1:8" ht="15.75">
      <c r="A3941" s="600" t="s">
        <v>0</v>
      </c>
      <c r="B3941" s="600"/>
      <c r="C3941" s="600"/>
      <c r="D3941" s="600"/>
      <c r="E3941" s="600"/>
      <c r="F3941" s="600"/>
      <c r="G3941" s="600"/>
      <c r="H3941" s="600"/>
    </row>
    <row r="3942" spans="1:8" ht="15.75">
      <c r="A3942" s="600" t="s">
        <v>1</v>
      </c>
      <c r="B3942" s="600"/>
      <c r="C3942" s="600"/>
      <c r="D3942" s="600"/>
      <c r="E3942" s="600"/>
      <c r="F3942" s="600"/>
      <c r="G3942" s="600"/>
      <c r="H3942" s="600"/>
    </row>
    <row r="3943" spans="1:8" ht="15.75">
      <c r="A3943" s="600" t="s">
        <v>2</v>
      </c>
      <c r="B3943" s="600"/>
      <c r="C3943" s="600"/>
      <c r="D3943" s="600"/>
      <c r="E3943" s="600"/>
      <c r="F3943" s="600"/>
      <c r="G3943" s="600"/>
      <c r="H3943" s="600"/>
    </row>
    <row r="3944" spans="1:8">
      <c r="A3944" s="2"/>
      <c r="B3944" s="2"/>
      <c r="C3944" s="2"/>
      <c r="D3944" s="2"/>
      <c r="E3944" s="2"/>
      <c r="F3944" s="2"/>
      <c r="G3944" s="2"/>
      <c r="H3944" s="2"/>
    </row>
    <row r="3945" spans="1:8">
      <c r="A3945" s="2" t="s">
        <v>3</v>
      </c>
      <c r="B3945" s="2"/>
      <c r="C3945" s="2"/>
      <c r="D3945" s="2"/>
      <c r="E3945" s="2"/>
      <c r="F3945" s="2"/>
      <c r="G3945" s="2"/>
      <c r="H3945" s="2"/>
    </row>
    <row r="3946" spans="1:8">
      <c r="A3946" s="414" t="s">
        <v>709</v>
      </c>
      <c r="B3946" s="414"/>
      <c r="C3946" s="2"/>
      <c r="D3946" s="2"/>
      <c r="E3946" s="2"/>
      <c r="F3946" s="2"/>
      <c r="G3946" s="2"/>
      <c r="H3946" s="2"/>
    </row>
    <row r="3947" spans="1:8">
      <c r="A3947" s="2" t="s">
        <v>708</v>
      </c>
      <c r="B3947" s="1"/>
      <c r="C3947" s="2"/>
      <c r="D3947" s="2"/>
      <c r="E3947" s="2"/>
      <c r="F3947" s="2"/>
      <c r="G3947" s="2"/>
      <c r="H3947" s="2"/>
    </row>
    <row r="3948" spans="1:8">
      <c r="A3948" s="1"/>
      <c r="B3948" s="1"/>
      <c r="C3948" s="3"/>
      <c r="D3948" s="1"/>
      <c r="E3948" s="3"/>
      <c r="F3948" s="1"/>
      <c r="G3948" s="1"/>
    </row>
    <row r="3949" spans="1:8">
      <c r="A3949" s="1"/>
      <c r="B3949" s="1"/>
      <c r="C3949" s="3"/>
      <c r="D3949" s="1"/>
      <c r="E3949" s="3"/>
      <c r="F3949" s="22"/>
      <c r="G3949" s="1"/>
    </row>
    <row r="3950" spans="1:8">
      <c r="A3950" s="601" t="s">
        <v>4</v>
      </c>
      <c r="B3950" s="604" t="s">
        <v>5</v>
      </c>
      <c r="C3950" s="429"/>
      <c r="D3950" s="429" t="s">
        <v>6</v>
      </c>
      <c r="E3950" s="429" t="s">
        <v>7</v>
      </c>
      <c r="F3950" s="429" t="s">
        <v>6</v>
      </c>
      <c r="G3950" s="429" t="s">
        <v>8</v>
      </c>
      <c r="H3950" s="429" t="s">
        <v>9</v>
      </c>
    </row>
    <row r="3951" spans="1:8">
      <c r="A3951" s="602"/>
      <c r="B3951" s="605"/>
      <c r="C3951" s="430" t="s">
        <v>10</v>
      </c>
      <c r="D3951" s="430" t="s">
        <v>11</v>
      </c>
      <c r="E3951" s="430" t="s">
        <v>12</v>
      </c>
      <c r="F3951" s="430" t="s">
        <v>13</v>
      </c>
      <c r="G3951" s="430" t="s">
        <v>14</v>
      </c>
      <c r="H3951" s="430" t="s">
        <v>15</v>
      </c>
    </row>
    <row r="3952" spans="1:8">
      <c r="A3952" s="602"/>
      <c r="B3952" s="605"/>
      <c r="C3952" s="430"/>
      <c r="D3952" s="430" t="s">
        <v>16</v>
      </c>
      <c r="E3952" s="430"/>
      <c r="F3952" s="430" t="s">
        <v>17</v>
      </c>
      <c r="G3952" s="430" t="s">
        <v>18</v>
      </c>
      <c r="H3952" s="430" t="s">
        <v>19</v>
      </c>
    </row>
    <row r="3953" spans="1:8">
      <c r="A3953" s="603"/>
      <c r="B3953" s="606"/>
      <c r="C3953" s="430" t="s">
        <v>20</v>
      </c>
      <c r="D3953" s="431" t="s">
        <v>20</v>
      </c>
      <c r="E3953" s="431" t="s">
        <v>20</v>
      </c>
      <c r="F3953" s="431" t="s">
        <v>20</v>
      </c>
      <c r="G3953" s="431" t="s">
        <v>20</v>
      </c>
      <c r="H3953" s="430" t="s">
        <v>21</v>
      </c>
    </row>
    <row r="3954" spans="1:8">
      <c r="A3954" s="7">
        <v>1</v>
      </c>
      <c r="B3954" s="7">
        <v>2</v>
      </c>
      <c r="C3954" s="8">
        <v>3</v>
      </c>
      <c r="D3954" s="9">
        <v>4</v>
      </c>
      <c r="E3954" s="8">
        <v>5</v>
      </c>
      <c r="F3954" s="8">
        <v>6</v>
      </c>
      <c r="G3954" s="8">
        <v>7</v>
      </c>
      <c r="H3954" s="8">
        <v>8</v>
      </c>
    </row>
    <row r="3955" spans="1:8" ht="12.75" customHeight="1">
      <c r="A3955" s="33" t="s">
        <v>22</v>
      </c>
      <c r="B3955" s="52" t="s">
        <v>170</v>
      </c>
      <c r="C3955" s="34"/>
      <c r="D3955" s="33"/>
      <c r="E3955" s="53"/>
      <c r="F3955" s="33"/>
      <c r="G3955" s="33"/>
      <c r="H3955" s="33"/>
    </row>
    <row r="3956" spans="1:8" ht="12.75" customHeight="1">
      <c r="A3956" s="33" t="s">
        <v>23</v>
      </c>
      <c r="B3956" s="33" t="s">
        <v>24</v>
      </c>
      <c r="C3956" s="53"/>
      <c r="D3956" s="33"/>
      <c r="E3956" s="53"/>
      <c r="F3956" s="33"/>
      <c r="G3956" s="33"/>
      <c r="H3956" s="33"/>
    </row>
    <row r="3957" spans="1:8" ht="12.75" customHeight="1">
      <c r="A3957" s="33" t="s">
        <v>25</v>
      </c>
      <c r="B3957" s="33" t="s">
        <v>161</v>
      </c>
      <c r="C3957" s="53"/>
      <c r="D3957" s="33"/>
      <c r="E3957" s="53"/>
      <c r="F3957" s="33"/>
      <c r="G3957" s="33"/>
      <c r="H3957" s="33"/>
    </row>
    <row r="3958" spans="1:8" ht="12.75" customHeight="1">
      <c r="A3958" s="33" t="s">
        <v>26</v>
      </c>
      <c r="B3958" s="33" t="s">
        <v>27</v>
      </c>
      <c r="C3958" s="53"/>
      <c r="D3958" s="33"/>
      <c r="E3958" s="53"/>
      <c r="F3958" s="33"/>
      <c r="G3958" s="33"/>
      <c r="H3958" s="33"/>
    </row>
    <row r="3959" spans="1:8" ht="12.75" customHeight="1">
      <c r="A3959" s="54">
        <v>51</v>
      </c>
      <c r="B3959" s="54" t="s">
        <v>28</v>
      </c>
      <c r="C3959" s="55"/>
      <c r="D3959" s="55"/>
      <c r="E3959" s="56"/>
      <c r="F3959" s="57"/>
      <c r="G3959" s="57"/>
      <c r="H3959" s="57"/>
    </row>
    <row r="3960" spans="1:8" ht="12.75" customHeight="1">
      <c r="A3960" s="58" t="s">
        <v>29</v>
      </c>
      <c r="B3960" s="59" t="s">
        <v>62</v>
      </c>
      <c r="C3960" s="60"/>
      <c r="D3960" s="230"/>
      <c r="E3960" s="230"/>
      <c r="F3960" s="68"/>
      <c r="G3960" s="68"/>
      <c r="H3960" s="64"/>
    </row>
    <row r="3961" spans="1:8" ht="12.75" customHeight="1">
      <c r="A3961" s="61">
        <v>525112</v>
      </c>
      <c r="B3961" s="62" t="s">
        <v>32</v>
      </c>
      <c r="C3961" s="53"/>
      <c r="D3961" s="53"/>
      <c r="E3961" s="53"/>
      <c r="F3961" s="53"/>
      <c r="G3961" s="53"/>
      <c r="H3961" s="64"/>
    </row>
    <row r="3962" spans="1:8" ht="12.75" customHeight="1">
      <c r="A3962" s="66" t="s">
        <v>31</v>
      </c>
      <c r="B3962" s="33" t="s">
        <v>33</v>
      </c>
      <c r="C3962" s="53">
        <v>10000000</v>
      </c>
      <c r="D3962" s="53">
        <v>9960500</v>
      </c>
      <c r="E3962" s="53">
        <v>0</v>
      </c>
      <c r="F3962" s="474">
        <f>D3962+E3962</f>
        <v>9960500</v>
      </c>
      <c r="G3962" s="53">
        <f>C3962-F3962</f>
        <v>39500</v>
      </c>
      <c r="H3962" s="67">
        <f>F3962/C3962*100</f>
        <v>99.605000000000004</v>
      </c>
    </row>
    <row r="3963" spans="1:8" ht="12.75" customHeight="1">
      <c r="A3963" s="70" t="s">
        <v>31</v>
      </c>
      <c r="B3963" s="33" t="s">
        <v>35</v>
      </c>
      <c r="C3963" s="53">
        <v>4200000</v>
      </c>
      <c r="D3963" s="53">
        <v>0</v>
      </c>
      <c r="E3963" s="53">
        <v>0</v>
      </c>
      <c r="F3963" s="474">
        <f t="shared" ref="F3963:F3964" si="1378">D3963+E3963</f>
        <v>0</v>
      </c>
      <c r="G3963" s="53">
        <f t="shared" ref="G3963:G3964" si="1379">C3963-F3963</f>
        <v>4200000</v>
      </c>
      <c r="H3963" s="67">
        <f t="shared" ref="H3963:H3964" si="1380">F3963/C3963*100</f>
        <v>0</v>
      </c>
    </row>
    <row r="3964" spans="1:8" ht="12.75" customHeight="1">
      <c r="A3964" s="70"/>
      <c r="B3964" s="33" t="s">
        <v>673</v>
      </c>
      <c r="C3964" s="53">
        <v>57100000</v>
      </c>
      <c r="D3964" s="53">
        <v>0</v>
      </c>
      <c r="E3964" s="53"/>
      <c r="F3964" s="474">
        <f t="shared" si="1378"/>
        <v>0</v>
      </c>
      <c r="G3964" s="53">
        <f t="shared" si="1379"/>
        <v>57100000</v>
      </c>
      <c r="H3964" s="67">
        <f t="shared" si="1380"/>
        <v>0</v>
      </c>
    </row>
    <row r="3965" spans="1:8" ht="12.75" customHeight="1">
      <c r="A3965" s="61">
        <v>525113</v>
      </c>
      <c r="B3965" s="62" t="s">
        <v>39</v>
      </c>
      <c r="C3965" s="53"/>
      <c r="D3965" s="53"/>
      <c r="E3965" s="53"/>
      <c r="F3965" s="474"/>
      <c r="G3965" s="53"/>
      <c r="H3965" s="67"/>
    </row>
    <row r="3966" spans="1:8" ht="12.75" customHeight="1">
      <c r="A3966" s="61"/>
      <c r="B3966" s="33" t="s">
        <v>376</v>
      </c>
      <c r="C3966" s="53">
        <v>9000000</v>
      </c>
      <c r="D3966" s="53">
        <v>9000000</v>
      </c>
      <c r="E3966" s="53">
        <v>0</v>
      </c>
      <c r="F3966" s="474">
        <f t="shared" ref="F3966:F3967" si="1381">D3966+E3966</f>
        <v>9000000</v>
      </c>
      <c r="G3966" s="53">
        <f t="shared" ref="G3966:G3967" si="1382">C3966-F3966</f>
        <v>0</v>
      </c>
      <c r="H3966" s="67">
        <f t="shared" ref="H3966:H3967" si="1383">F3966/C3966*100</f>
        <v>100</v>
      </c>
    </row>
    <row r="3967" spans="1:8" ht="12.75" customHeight="1">
      <c r="A3967" s="66" t="s">
        <v>31</v>
      </c>
      <c r="B3967" s="33" t="s">
        <v>40</v>
      </c>
      <c r="C3967" s="53">
        <v>5400000</v>
      </c>
      <c r="D3967" s="53">
        <v>0</v>
      </c>
      <c r="E3967" s="53">
        <v>0</v>
      </c>
      <c r="F3967" s="474">
        <f t="shared" si="1381"/>
        <v>0</v>
      </c>
      <c r="G3967" s="53">
        <f t="shared" si="1382"/>
        <v>5400000</v>
      </c>
      <c r="H3967" s="67">
        <f t="shared" si="1383"/>
        <v>0</v>
      </c>
    </row>
    <row r="3968" spans="1:8" ht="12.75" customHeight="1">
      <c r="A3968" s="61">
        <v>525115</v>
      </c>
      <c r="B3968" s="62" t="s">
        <v>43</v>
      </c>
      <c r="C3968" s="53"/>
      <c r="D3968" s="53"/>
      <c r="E3968" s="53"/>
      <c r="F3968" s="474"/>
      <c r="G3968" s="53"/>
      <c r="H3968" s="67"/>
    </row>
    <row r="3969" spans="1:8" ht="12.75" customHeight="1">
      <c r="A3969" s="61"/>
      <c r="B3969" s="33" t="s">
        <v>377</v>
      </c>
      <c r="C3969" s="53">
        <v>10200000</v>
      </c>
      <c r="D3969" s="53">
        <v>10200000</v>
      </c>
      <c r="E3969" s="53">
        <v>0</v>
      </c>
      <c r="F3969" s="474">
        <f t="shared" ref="F3969:F3975" si="1384">D3969+E3969</f>
        <v>10200000</v>
      </c>
      <c r="G3969" s="53">
        <f t="shared" ref="G3969:G3975" si="1385">C3969-F3969</f>
        <v>0</v>
      </c>
      <c r="H3969" s="67">
        <f t="shared" ref="H3969:H3975" si="1386">F3969/C3969*100</f>
        <v>100</v>
      </c>
    </row>
    <row r="3970" spans="1:8" ht="12.75" customHeight="1">
      <c r="A3970" s="61"/>
      <c r="B3970" s="33" t="s">
        <v>378</v>
      </c>
      <c r="C3970" s="53">
        <v>10200000</v>
      </c>
      <c r="D3970" s="53">
        <v>10200000</v>
      </c>
      <c r="E3970" s="53">
        <v>0</v>
      </c>
      <c r="F3970" s="474">
        <f t="shared" si="1384"/>
        <v>10200000</v>
      </c>
      <c r="G3970" s="53">
        <f t="shared" si="1385"/>
        <v>0</v>
      </c>
      <c r="H3970" s="67">
        <f t="shared" si="1386"/>
        <v>100</v>
      </c>
    </row>
    <row r="3971" spans="1:8" ht="12.75" customHeight="1">
      <c r="A3971" s="66" t="s">
        <v>31</v>
      </c>
      <c r="B3971" s="33" t="s">
        <v>44</v>
      </c>
      <c r="C3971" s="53">
        <v>3700000</v>
      </c>
      <c r="D3971" s="53">
        <v>0</v>
      </c>
      <c r="E3971" s="53">
        <v>0</v>
      </c>
      <c r="F3971" s="474">
        <f t="shared" si="1384"/>
        <v>0</v>
      </c>
      <c r="G3971" s="53">
        <f t="shared" si="1385"/>
        <v>3700000</v>
      </c>
      <c r="H3971" s="67">
        <f t="shared" si="1386"/>
        <v>0</v>
      </c>
    </row>
    <row r="3972" spans="1:8" ht="12.75" customHeight="1">
      <c r="A3972" s="66"/>
      <c r="B3972" s="33" t="s">
        <v>524</v>
      </c>
      <c r="C3972" s="53">
        <v>6000000</v>
      </c>
      <c r="D3972" s="53">
        <v>5118520</v>
      </c>
      <c r="E3972" s="53">
        <v>0</v>
      </c>
      <c r="F3972" s="474">
        <f t="shared" si="1384"/>
        <v>5118520</v>
      </c>
      <c r="G3972" s="53">
        <f t="shared" si="1385"/>
        <v>881480</v>
      </c>
      <c r="H3972" s="67">
        <f t="shared" si="1386"/>
        <v>85.308666666666667</v>
      </c>
    </row>
    <row r="3973" spans="1:8" ht="12.75" customHeight="1">
      <c r="A3973" s="66" t="s">
        <v>31</v>
      </c>
      <c r="B3973" s="33" t="s">
        <v>45</v>
      </c>
      <c r="C3973" s="53">
        <v>1200000</v>
      </c>
      <c r="D3973" s="53">
        <v>0</v>
      </c>
      <c r="E3973" s="53">
        <v>0</v>
      </c>
      <c r="F3973" s="474">
        <f t="shared" si="1384"/>
        <v>0</v>
      </c>
      <c r="G3973" s="53">
        <f t="shared" si="1385"/>
        <v>1200000</v>
      </c>
      <c r="H3973" s="67">
        <f t="shared" si="1386"/>
        <v>0</v>
      </c>
    </row>
    <row r="3974" spans="1:8" ht="12.75" customHeight="1">
      <c r="A3974" s="66" t="s">
        <v>31</v>
      </c>
      <c r="B3974" s="33" t="s">
        <v>46</v>
      </c>
      <c r="C3974" s="53">
        <v>3000000</v>
      </c>
      <c r="D3974" s="53">
        <v>0</v>
      </c>
      <c r="E3974" s="53">
        <v>0</v>
      </c>
      <c r="F3974" s="474">
        <f t="shared" si="1384"/>
        <v>0</v>
      </c>
      <c r="G3974" s="53">
        <f t="shared" si="1385"/>
        <v>3000000</v>
      </c>
      <c r="H3974" s="67">
        <f t="shared" si="1386"/>
        <v>0</v>
      </c>
    </row>
    <row r="3975" spans="1:8" ht="12.75" customHeight="1">
      <c r="A3975" s="66" t="s">
        <v>31</v>
      </c>
      <c r="B3975" s="33" t="s">
        <v>47</v>
      </c>
      <c r="C3975" s="53">
        <v>3800000</v>
      </c>
      <c r="D3975" s="53">
        <v>0</v>
      </c>
      <c r="E3975" s="53">
        <v>0</v>
      </c>
      <c r="F3975" s="474">
        <f t="shared" si="1384"/>
        <v>0</v>
      </c>
      <c r="G3975" s="53">
        <f t="shared" si="1385"/>
        <v>3800000</v>
      </c>
      <c r="H3975" s="67">
        <f t="shared" si="1386"/>
        <v>0</v>
      </c>
    </row>
    <row r="3976" spans="1:8" ht="12.75" customHeight="1">
      <c r="A3976" s="61">
        <v>525119</v>
      </c>
      <c r="B3976" s="62" t="s">
        <v>63</v>
      </c>
      <c r="C3976" s="53"/>
      <c r="D3976" s="53"/>
      <c r="E3976" s="53"/>
      <c r="F3976" s="474"/>
      <c r="G3976" s="53"/>
      <c r="H3976" s="67"/>
    </row>
    <row r="3977" spans="1:8" ht="12.75" customHeight="1">
      <c r="A3977" s="66"/>
      <c r="B3977" s="33" t="s">
        <v>484</v>
      </c>
      <c r="C3977" s="53">
        <v>40000000</v>
      </c>
      <c r="D3977" s="53">
        <v>40000000</v>
      </c>
      <c r="E3977" s="53">
        <v>0</v>
      </c>
      <c r="F3977" s="474">
        <f t="shared" ref="F3977:F3980" si="1387">D3977+E3977</f>
        <v>40000000</v>
      </c>
      <c r="G3977" s="53">
        <f t="shared" ref="G3977:G3980" si="1388">C3977-F3977</f>
        <v>0</v>
      </c>
      <c r="H3977" s="67">
        <f t="shared" ref="H3977:H3980" si="1389">F3977/C3977*100</f>
        <v>100</v>
      </c>
    </row>
    <row r="3978" spans="1:8" ht="12.75" customHeight="1">
      <c r="A3978" s="66"/>
      <c r="B3978" s="33" t="s">
        <v>485</v>
      </c>
      <c r="C3978" s="53">
        <v>41025000</v>
      </c>
      <c r="D3978" s="53">
        <v>35019000</v>
      </c>
      <c r="E3978" s="53">
        <v>0</v>
      </c>
      <c r="F3978" s="474">
        <f t="shared" si="1387"/>
        <v>35019000</v>
      </c>
      <c r="G3978" s="53">
        <f t="shared" si="1388"/>
        <v>6006000</v>
      </c>
      <c r="H3978" s="67">
        <f t="shared" si="1389"/>
        <v>85.36014625228519</v>
      </c>
    </row>
    <row r="3979" spans="1:8" ht="12.75" customHeight="1">
      <c r="A3979" s="66"/>
      <c r="B3979" s="33" t="s">
        <v>486</v>
      </c>
      <c r="C3979" s="53">
        <v>26400000</v>
      </c>
      <c r="D3979" s="53">
        <v>26000000</v>
      </c>
      <c r="E3979" s="53">
        <v>0</v>
      </c>
      <c r="F3979" s="474">
        <f t="shared" si="1387"/>
        <v>26000000</v>
      </c>
      <c r="G3979" s="53">
        <f t="shared" si="1388"/>
        <v>400000</v>
      </c>
      <c r="H3979" s="67">
        <f t="shared" si="1389"/>
        <v>98.484848484848484</v>
      </c>
    </row>
    <row r="3980" spans="1:8" ht="12.75" customHeight="1">
      <c r="A3980" s="66"/>
      <c r="B3980" s="33" t="s">
        <v>674</v>
      </c>
      <c r="C3980" s="53">
        <v>65222000</v>
      </c>
      <c r="D3980" s="53">
        <v>0</v>
      </c>
      <c r="E3980" s="53"/>
      <c r="F3980" s="474">
        <f t="shared" si="1387"/>
        <v>0</v>
      </c>
      <c r="G3980" s="53">
        <f t="shared" si="1388"/>
        <v>65222000</v>
      </c>
      <c r="H3980" s="67">
        <f t="shared" si="1389"/>
        <v>0</v>
      </c>
    </row>
    <row r="3981" spans="1:8" ht="12.75" customHeight="1">
      <c r="A3981" s="61" t="s">
        <v>676</v>
      </c>
      <c r="B3981" s="62" t="s">
        <v>70</v>
      </c>
      <c r="C3981" s="53"/>
      <c r="D3981" s="53"/>
      <c r="E3981" s="53"/>
      <c r="F3981" s="474"/>
      <c r="G3981" s="53"/>
      <c r="H3981" s="67"/>
    </row>
    <row r="3982" spans="1:8" ht="12.75" customHeight="1">
      <c r="A3982" s="66"/>
      <c r="B3982" s="415" t="s">
        <v>675</v>
      </c>
      <c r="C3982" s="350">
        <v>325040000</v>
      </c>
      <c r="D3982" s="350">
        <v>0</v>
      </c>
      <c r="E3982" s="350"/>
      <c r="F3982" s="475">
        <f t="shared" ref="F3982" si="1390">D3982+E3982</f>
        <v>0</v>
      </c>
      <c r="G3982" s="350">
        <f t="shared" ref="G3982" si="1391">C3982-F3982</f>
        <v>325040000</v>
      </c>
      <c r="H3982" s="67">
        <f t="shared" ref="H3982" si="1392">F3982/C3982*100</f>
        <v>0</v>
      </c>
    </row>
    <row r="3983" spans="1:8" ht="12.75" customHeight="1">
      <c r="A3983" s="61">
        <v>537112</v>
      </c>
      <c r="B3983" s="62" t="s">
        <v>477</v>
      </c>
      <c r="C3983" s="53"/>
      <c r="D3983" s="53"/>
      <c r="E3983" s="53"/>
      <c r="F3983" s="474"/>
      <c r="G3983" s="53"/>
      <c r="H3983" s="67"/>
    </row>
    <row r="3984" spans="1:8" ht="12.75" customHeight="1">
      <c r="A3984" s="66"/>
      <c r="B3984" s="33" t="s">
        <v>487</v>
      </c>
      <c r="C3984" s="53">
        <v>12000000</v>
      </c>
      <c r="D3984" s="53">
        <v>12000000</v>
      </c>
      <c r="E3984" s="53">
        <v>0</v>
      </c>
      <c r="F3984" s="474">
        <f t="shared" ref="F3984:F3988" si="1393">D3984+E3984</f>
        <v>12000000</v>
      </c>
      <c r="G3984" s="53">
        <f t="shared" ref="G3984:G3986" si="1394">C3984-F3984</f>
        <v>0</v>
      </c>
      <c r="H3984" s="67">
        <f t="shared" ref="H3984:H3986" si="1395">F3984/C3984*100</f>
        <v>100</v>
      </c>
    </row>
    <row r="3985" spans="1:8" ht="12.75" customHeight="1">
      <c r="A3985" s="66"/>
      <c r="B3985" s="33" t="s">
        <v>549</v>
      </c>
      <c r="C3985" s="53">
        <v>93500000</v>
      </c>
      <c r="D3985" s="53">
        <v>93500000</v>
      </c>
      <c r="E3985" s="53">
        <v>0</v>
      </c>
      <c r="F3985" s="474">
        <f t="shared" si="1393"/>
        <v>93500000</v>
      </c>
      <c r="G3985" s="53">
        <f t="shared" si="1394"/>
        <v>0</v>
      </c>
      <c r="H3985" s="67">
        <f t="shared" si="1395"/>
        <v>100</v>
      </c>
    </row>
    <row r="3986" spans="1:8" ht="12.75" customHeight="1">
      <c r="A3986" s="66"/>
      <c r="B3986" s="33" t="s">
        <v>489</v>
      </c>
      <c r="C3986" s="53">
        <v>250000000</v>
      </c>
      <c r="D3986" s="53">
        <v>249975000</v>
      </c>
      <c r="E3986" s="53">
        <v>0</v>
      </c>
      <c r="F3986" s="474">
        <f t="shared" si="1393"/>
        <v>249975000</v>
      </c>
      <c r="G3986" s="53">
        <f t="shared" si="1394"/>
        <v>25000</v>
      </c>
      <c r="H3986" s="67">
        <f t="shared" si="1395"/>
        <v>99.99</v>
      </c>
    </row>
    <row r="3987" spans="1:8" ht="12.75" customHeight="1">
      <c r="A3987" s="61" t="s">
        <v>478</v>
      </c>
      <c r="B3987" s="62" t="s">
        <v>479</v>
      </c>
      <c r="C3987" s="53"/>
      <c r="D3987" s="53">
        <v>0</v>
      </c>
      <c r="E3987" s="53"/>
      <c r="F3987" s="474">
        <f t="shared" si="1393"/>
        <v>0</v>
      </c>
      <c r="G3987" s="53"/>
      <c r="H3987" s="67"/>
    </row>
    <row r="3988" spans="1:8" ht="12.75" customHeight="1">
      <c r="A3988" s="61" t="s">
        <v>31</v>
      </c>
      <c r="B3988" s="33" t="s">
        <v>480</v>
      </c>
      <c r="C3988" s="53">
        <v>5000000</v>
      </c>
      <c r="D3988" s="53">
        <v>5000000</v>
      </c>
      <c r="E3988" s="53"/>
      <c r="F3988" s="474">
        <f t="shared" si="1393"/>
        <v>5000000</v>
      </c>
      <c r="G3988" s="53">
        <f t="shared" ref="G3988" si="1396">C3988-F3988</f>
        <v>0</v>
      </c>
      <c r="H3988" s="67">
        <f t="shared" ref="H3988" si="1397">F3988/C3988*100</f>
        <v>100</v>
      </c>
    </row>
    <row r="3989" spans="1:8" ht="12.75" customHeight="1">
      <c r="A3989" s="58" t="s">
        <v>50</v>
      </c>
      <c r="B3989" s="59" t="s">
        <v>51</v>
      </c>
      <c r="C3989" s="60"/>
      <c r="D3989" s="53"/>
      <c r="E3989" s="53"/>
      <c r="F3989" s="65"/>
      <c r="G3989" s="53"/>
      <c r="H3989" s="67"/>
    </row>
    <row r="3990" spans="1:8" ht="12.75" customHeight="1">
      <c r="A3990" s="61">
        <v>525112</v>
      </c>
      <c r="B3990" s="62" t="s">
        <v>32</v>
      </c>
      <c r="C3990" s="63"/>
      <c r="D3990" s="53"/>
      <c r="E3990" s="53"/>
      <c r="F3990" s="474"/>
      <c r="G3990" s="53"/>
      <c r="H3990" s="67"/>
    </row>
    <row r="3991" spans="1:8" ht="12.75" customHeight="1">
      <c r="A3991" s="66" t="s">
        <v>31</v>
      </c>
      <c r="B3991" s="33" t="s">
        <v>53</v>
      </c>
      <c r="C3991" s="53">
        <v>1650000</v>
      </c>
      <c r="D3991" s="53">
        <v>1540000</v>
      </c>
      <c r="E3991" s="53">
        <v>0</v>
      </c>
      <c r="F3991" s="474">
        <f t="shared" ref="F3991:F3992" si="1398">D3991+E3991</f>
        <v>1540000</v>
      </c>
      <c r="G3991" s="53">
        <f t="shared" ref="G3991:G3992" si="1399">C3991-F3991</f>
        <v>110000</v>
      </c>
      <c r="H3991" s="67">
        <f t="shared" ref="H3991:H3992" si="1400">F3991/C3991*100</f>
        <v>93.333333333333329</v>
      </c>
    </row>
    <row r="3992" spans="1:8" ht="12.75" customHeight="1">
      <c r="A3992" s="66" t="s">
        <v>31</v>
      </c>
      <c r="B3992" s="33" t="s">
        <v>54</v>
      </c>
      <c r="C3992" s="53">
        <v>1880000</v>
      </c>
      <c r="D3992" s="53">
        <v>620000</v>
      </c>
      <c r="E3992" s="53">
        <v>0</v>
      </c>
      <c r="F3992" s="474">
        <f t="shared" si="1398"/>
        <v>620000</v>
      </c>
      <c r="G3992" s="53">
        <f t="shared" si="1399"/>
        <v>1260000</v>
      </c>
      <c r="H3992" s="67">
        <f t="shared" si="1400"/>
        <v>32.978723404255319</v>
      </c>
    </row>
    <row r="3993" spans="1:8" ht="12.75" customHeight="1">
      <c r="A3993" s="61">
        <v>525113</v>
      </c>
      <c r="B3993" s="62" t="s">
        <v>39</v>
      </c>
      <c r="C3993" s="63"/>
      <c r="D3993" s="53"/>
      <c r="E3993" s="53"/>
      <c r="F3993" s="474"/>
      <c r="G3993" s="53"/>
      <c r="H3993" s="67"/>
    </row>
    <row r="3994" spans="1:8" ht="12.75" customHeight="1">
      <c r="A3994" s="66" t="s">
        <v>31</v>
      </c>
      <c r="B3994" s="33" t="s">
        <v>52</v>
      </c>
      <c r="C3994" s="53">
        <v>2000000</v>
      </c>
      <c r="D3994" s="53">
        <v>2000000</v>
      </c>
      <c r="E3994" s="53">
        <v>0</v>
      </c>
      <c r="F3994" s="474">
        <f t="shared" ref="F3994" si="1401">D3994+E3994</f>
        <v>2000000</v>
      </c>
      <c r="G3994" s="53">
        <f t="shared" ref="G3994" si="1402">C3994-F3994</f>
        <v>0</v>
      </c>
      <c r="H3994" s="67">
        <f t="shared" ref="H3994" si="1403">F3994/C3994*100</f>
        <v>100</v>
      </c>
    </row>
    <row r="3995" spans="1:8" ht="12.75" customHeight="1">
      <c r="A3995" s="58" t="s">
        <v>56</v>
      </c>
      <c r="B3995" s="59" t="s">
        <v>57</v>
      </c>
      <c r="C3995" s="60"/>
      <c r="D3995" s="53"/>
      <c r="E3995" s="60"/>
      <c r="F3995" s="474"/>
      <c r="G3995" s="53"/>
      <c r="H3995" s="67"/>
    </row>
    <row r="3996" spans="1:8" ht="12.75" customHeight="1">
      <c r="A3996" s="61">
        <v>525111</v>
      </c>
      <c r="B3996" s="62" t="s">
        <v>30</v>
      </c>
      <c r="C3996" s="63"/>
      <c r="D3996" s="53"/>
      <c r="E3996" s="53"/>
      <c r="F3996" s="474"/>
      <c r="G3996" s="53"/>
      <c r="H3996" s="67"/>
    </row>
    <row r="3997" spans="1:8" ht="12.75" customHeight="1">
      <c r="A3997" s="66" t="s">
        <v>31</v>
      </c>
      <c r="B3997" s="33" t="s">
        <v>58</v>
      </c>
      <c r="C3997" s="53">
        <v>2000000</v>
      </c>
      <c r="D3997" s="53">
        <v>2000000</v>
      </c>
      <c r="E3997" s="53"/>
      <c r="F3997" s="474">
        <f t="shared" ref="F3997" si="1404">D3997+E3997</f>
        <v>2000000</v>
      </c>
      <c r="G3997" s="53">
        <f t="shared" ref="G3997" si="1405">C3997-F3997</f>
        <v>0</v>
      </c>
      <c r="H3997" s="67">
        <f t="shared" ref="H3997" si="1406">F3997/C3997*100</f>
        <v>100</v>
      </c>
    </row>
    <row r="3998" spans="1:8" ht="12.75" customHeight="1">
      <c r="A3998" s="61">
        <v>525112</v>
      </c>
      <c r="B3998" s="62" t="s">
        <v>32</v>
      </c>
      <c r="C3998" s="63"/>
      <c r="D3998" s="53"/>
      <c r="E3998" s="53"/>
      <c r="F3998" s="474"/>
      <c r="G3998" s="53"/>
      <c r="H3998" s="67"/>
    </row>
    <row r="3999" spans="1:8" ht="12.75" customHeight="1">
      <c r="A3999" s="66" t="s">
        <v>31</v>
      </c>
      <c r="B3999" s="33" t="s">
        <v>53</v>
      </c>
      <c r="C3999" s="53">
        <v>3250000</v>
      </c>
      <c r="D3999" s="53">
        <v>3250000</v>
      </c>
      <c r="E3999" s="53">
        <v>0</v>
      </c>
      <c r="F3999" s="474">
        <f t="shared" ref="F3999:F4000" si="1407">D3999+E3999</f>
        <v>3250000</v>
      </c>
      <c r="G3999" s="53">
        <f t="shared" ref="G3999:G4000" si="1408">C3999-F3999</f>
        <v>0</v>
      </c>
      <c r="H3999" s="67">
        <f t="shared" ref="H3999:H4000" si="1409">F3999/C3999*100</f>
        <v>100</v>
      </c>
    </row>
    <row r="4000" spans="1:8" ht="12.75" customHeight="1">
      <c r="A4000" s="66" t="s">
        <v>31</v>
      </c>
      <c r="B4000" s="33" t="s">
        <v>54</v>
      </c>
      <c r="C4000" s="53">
        <v>2000000</v>
      </c>
      <c r="D4000" s="53">
        <v>1984500</v>
      </c>
      <c r="E4000" s="53">
        <v>0</v>
      </c>
      <c r="F4000" s="474">
        <f t="shared" si="1407"/>
        <v>1984500</v>
      </c>
      <c r="G4000" s="53">
        <f t="shared" si="1408"/>
        <v>15500</v>
      </c>
      <c r="H4000" s="67">
        <f t="shared" si="1409"/>
        <v>99.224999999999994</v>
      </c>
    </row>
    <row r="4001" spans="1:8" ht="12.75" customHeight="1">
      <c r="A4001" s="61">
        <v>525115</v>
      </c>
      <c r="B4001" s="62" t="s">
        <v>43</v>
      </c>
      <c r="C4001" s="53"/>
      <c r="D4001" s="53"/>
      <c r="E4001" s="53"/>
      <c r="F4001" s="474"/>
      <c r="G4001" s="53"/>
      <c r="H4001" s="67"/>
    </row>
    <row r="4002" spans="1:8" ht="12.75" customHeight="1">
      <c r="A4002" s="66" t="s">
        <v>31</v>
      </c>
      <c r="B4002" s="33" t="s">
        <v>55</v>
      </c>
      <c r="C4002" s="53">
        <v>300000</v>
      </c>
      <c r="D4002" s="53">
        <v>300000</v>
      </c>
      <c r="E4002" s="53"/>
      <c r="F4002" s="474">
        <f t="shared" ref="F4002" si="1410">D4002+E4002</f>
        <v>300000</v>
      </c>
      <c r="G4002" s="53">
        <f t="shared" ref="G4002" si="1411">C4002-F4002</f>
        <v>0</v>
      </c>
      <c r="H4002" s="67">
        <f t="shared" ref="H4002" si="1412">F4002/C4002*100</f>
        <v>100</v>
      </c>
    </row>
    <row r="4003" spans="1:8" ht="12.75" customHeight="1">
      <c r="A4003" s="54">
        <v>52</v>
      </c>
      <c r="B4003" s="54" t="s">
        <v>61</v>
      </c>
      <c r="C4003" s="55"/>
      <c r="D4003" s="56"/>
      <c r="E4003" s="56"/>
      <c r="F4003" s="473"/>
      <c r="G4003" s="56"/>
      <c r="H4003" s="56"/>
    </row>
    <row r="4004" spans="1:8" ht="12.75" customHeight="1">
      <c r="A4004" s="58" t="s">
        <v>29</v>
      </c>
      <c r="B4004" s="59" t="s">
        <v>62</v>
      </c>
      <c r="C4004" s="60"/>
      <c r="D4004" s="53"/>
      <c r="E4004" s="60"/>
      <c r="F4004" s="65"/>
      <c r="G4004" s="53"/>
      <c r="H4004" s="67"/>
    </row>
    <row r="4005" spans="1:8" ht="12.75" customHeight="1">
      <c r="A4005" s="66">
        <v>525112</v>
      </c>
      <c r="B4005" s="33" t="s">
        <v>734</v>
      </c>
      <c r="C4005" s="53"/>
      <c r="D4005" s="53"/>
      <c r="E4005" s="53"/>
      <c r="F4005" s="65"/>
      <c r="G4005" s="53"/>
      <c r="H4005" s="67"/>
    </row>
    <row r="4006" spans="1:8" ht="12.75" customHeight="1">
      <c r="A4006" s="66" t="s">
        <v>31</v>
      </c>
      <c r="B4006" s="33" t="s">
        <v>64</v>
      </c>
      <c r="C4006" s="53"/>
      <c r="D4006" s="53"/>
      <c r="E4006" s="53"/>
      <c r="F4006" s="65"/>
      <c r="G4006" s="53"/>
      <c r="H4006" s="67"/>
    </row>
    <row r="4007" spans="1:8" ht="12.75" customHeight="1">
      <c r="A4007" s="66" t="s">
        <v>31</v>
      </c>
      <c r="B4007" s="33" t="s">
        <v>677</v>
      </c>
      <c r="C4007" s="53">
        <v>1500000</v>
      </c>
      <c r="D4007" s="53">
        <v>0</v>
      </c>
      <c r="E4007" s="53"/>
      <c r="F4007" s="65">
        <f t="shared" ref="F4007:F4009" si="1413">D4007+E4007</f>
        <v>0</v>
      </c>
      <c r="G4007" s="53">
        <f t="shared" ref="G4007:G4009" si="1414">C4007-F4007</f>
        <v>1500000</v>
      </c>
      <c r="H4007" s="67">
        <f t="shared" ref="H4007:H4009" si="1415">F4007/C4007*100</f>
        <v>0</v>
      </c>
    </row>
    <row r="4008" spans="1:8" ht="12.75" customHeight="1">
      <c r="A4008" s="66"/>
      <c r="B4008" s="33" t="s">
        <v>678</v>
      </c>
      <c r="C4008" s="53">
        <v>7500000</v>
      </c>
      <c r="D4008" s="53">
        <v>0</v>
      </c>
      <c r="E4008" s="53"/>
      <c r="F4008" s="65">
        <f t="shared" si="1413"/>
        <v>0</v>
      </c>
      <c r="G4008" s="53">
        <f t="shared" si="1414"/>
        <v>7500000</v>
      </c>
      <c r="H4008" s="67">
        <f t="shared" si="1415"/>
        <v>0</v>
      </c>
    </row>
    <row r="4009" spans="1:8" ht="12.75" customHeight="1">
      <c r="A4009" s="66" t="s">
        <v>31</v>
      </c>
      <c r="B4009" s="33" t="s">
        <v>679</v>
      </c>
      <c r="C4009" s="53">
        <v>1500000</v>
      </c>
      <c r="D4009" s="53">
        <v>0</v>
      </c>
      <c r="E4009" s="53"/>
      <c r="F4009" s="65">
        <f t="shared" si="1413"/>
        <v>0</v>
      </c>
      <c r="G4009" s="53">
        <f t="shared" si="1414"/>
        <v>1500000</v>
      </c>
      <c r="H4009" s="67">
        <f t="shared" si="1415"/>
        <v>0</v>
      </c>
    </row>
    <row r="4010" spans="1:8" ht="12.75" customHeight="1">
      <c r="A4010" s="66" t="s">
        <v>31</v>
      </c>
      <c r="B4010" s="33" t="s">
        <v>67</v>
      </c>
      <c r="C4010" s="53"/>
      <c r="D4010" s="53"/>
      <c r="E4010" s="53"/>
      <c r="F4010" s="65"/>
      <c r="G4010" s="53"/>
      <c r="H4010" s="67"/>
    </row>
    <row r="4011" spans="1:8" ht="12.75" customHeight="1">
      <c r="A4011" s="66" t="s">
        <v>31</v>
      </c>
      <c r="B4011" s="33" t="s">
        <v>677</v>
      </c>
      <c r="C4011" s="53">
        <v>1500000</v>
      </c>
      <c r="D4011" s="53">
        <v>0</v>
      </c>
      <c r="E4011" s="53"/>
      <c r="F4011" s="65">
        <f t="shared" ref="F4011:F4013" si="1416">D4011+E4011</f>
        <v>0</v>
      </c>
      <c r="G4011" s="53">
        <f t="shared" ref="G4011:G4013" si="1417">C4011-F4011</f>
        <v>1500000</v>
      </c>
      <c r="H4011" s="67">
        <f t="shared" ref="H4011:H4013" si="1418">F4011/C4011*100</f>
        <v>0</v>
      </c>
    </row>
    <row r="4012" spans="1:8" ht="12.75" customHeight="1">
      <c r="A4012" s="66"/>
      <c r="B4012" s="33" t="s">
        <v>678</v>
      </c>
      <c r="C4012" s="53">
        <v>14800000</v>
      </c>
      <c r="D4012" s="53">
        <v>0</v>
      </c>
      <c r="E4012" s="53"/>
      <c r="F4012" s="65">
        <f t="shared" si="1416"/>
        <v>0</v>
      </c>
      <c r="G4012" s="53">
        <f t="shared" si="1417"/>
        <v>14800000</v>
      </c>
      <c r="H4012" s="67">
        <f t="shared" si="1418"/>
        <v>0</v>
      </c>
    </row>
    <row r="4013" spans="1:8" ht="12.75" customHeight="1">
      <c r="A4013" s="66" t="s">
        <v>31</v>
      </c>
      <c r="B4013" s="33" t="s">
        <v>679</v>
      </c>
      <c r="C4013" s="53">
        <v>11100000</v>
      </c>
      <c r="D4013" s="53">
        <v>0</v>
      </c>
      <c r="E4013" s="53"/>
      <c r="F4013" s="65">
        <f t="shared" si="1416"/>
        <v>0</v>
      </c>
      <c r="G4013" s="53">
        <f t="shared" si="1417"/>
        <v>11100000</v>
      </c>
      <c r="H4013" s="67">
        <f t="shared" si="1418"/>
        <v>0</v>
      </c>
    </row>
    <row r="4014" spans="1:8" ht="12.75" customHeight="1">
      <c r="A4014" s="66" t="s">
        <v>680</v>
      </c>
      <c r="B4014" s="33" t="s">
        <v>39</v>
      </c>
      <c r="C4014" s="53"/>
      <c r="D4014" s="53"/>
      <c r="E4014" s="53"/>
      <c r="F4014" s="65"/>
      <c r="G4014" s="53"/>
      <c r="H4014" s="67"/>
    </row>
    <row r="4015" spans="1:8" ht="12.75" customHeight="1">
      <c r="A4015" s="428" t="s">
        <v>31</v>
      </c>
      <c r="B4015" s="33" t="s">
        <v>64</v>
      </c>
      <c r="C4015" s="53"/>
      <c r="D4015" s="53"/>
      <c r="E4015" s="53"/>
      <c r="F4015" s="65"/>
      <c r="G4015" s="53"/>
      <c r="H4015" s="67"/>
    </row>
    <row r="4016" spans="1:8" ht="12.75" customHeight="1">
      <c r="A4016" s="428" t="s">
        <v>31</v>
      </c>
      <c r="B4016" s="33" t="s">
        <v>681</v>
      </c>
      <c r="C4016" s="53">
        <v>27000000</v>
      </c>
      <c r="D4016" s="53">
        <v>0</v>
      </c>
      <c r="E4016" s="53"/>
      <c r="F4016" s="65">
        <f t="shared" ref="F4016" si="1419">D4016+E4016</f>
        <v>0</v>
      </c>
      <c r="G4016" s="53">
        <f t="shared" ref="G4016" si="1420">C4016-F4016</f>
        <v>27000000</v>
      </c>
      <c r="H4016" s="67">
        <f t="shared" ref="H4016" si="1421">F4016/C4016*100</f>
        <v>0</v>
      </c>
    </row>
    <row r="4017" spans="1:8" ht="12.75" customHeight="1">
      <c r="A4017" s="428" t="s">
        <v>31</v>
      </c>
      <c r="B4017" s="33" t="s">
        <v>682</v>
      </c>
      <c r="C4017" s="53"/>
      <c r="D4017" s="53"/>
      <c r="E4017" s="53"/>
      <c r="F4017" s="65"/>
      <c r="G4017" s="53"/>
      <c r="H4017" s="67"/>
    </row>
    <row r="4018" spans="1:8" ht="12.75" customHeight="1">
      <c r="A4018" s="428" t="s">
        <v>31</v>
      </c>
      <c r="B4018" s="33" t="s">
        <v>683</v>
      </c>
      <c r="C4018" s="53">
        <v>27000000</v>
      </c>
      <c r="D4018" s="53">
        <v>0</v>
      </c>
      <c r="E4018" s="53"/>
      <c r="F4018" s="65">
        <f t="shared" ref="F4018" si="1422">D4018+E4018</f>
        <v>0</v>
      </c>
      <c r="G4018" s="53">
        <f t="shared" ref="G4018" si="1423">C4018-F4018</f>
        <v>27000000</v>
      </c>
      <c r="H4018" s="67">
        <f t="shared" ref="H4018" si="1424">F4018/C4018*100</f>
        <v>0</v>
      </c>
    </row>
    <row r="4019" spans="1:8" ht="12.75" customHeight="1">
      <c r="A4019" s="66" t="s">
        <v>684</v>
      </c>
      <c r="B4019" s="33" t="s">
        <v>43</v>
      </c>
      <c r="C4019" s="53"/>
      <c r="D4019" s="53"/>
      <c r="E4019" s="53"/>
      <c r="F4019" s="65"/>
      <c r="G4019" s="53"/>
      <c r="H4019" s="67"/>
    </row>
    <row r="4020" spans="1:8" ht="12.75" customHeight="1">
      <c r="A4020" s="428" t="s">
        <v>31</v>
      </c>
      <c r="B4020" s="33" t="s">
        <v>64</v>
      </c>
      <c r="C4020" s="53"/>
      <c r="D4020" s="53"/>
      <c r="E4020" s="53"/>
      <c r="F4020" s="65"/>
      <c r="G4020" s="53"/>
      <c r="H4020" s="67"/>
    </row>
    <row r="4021" spans="1:8" ht="12.75" customHeight="1">
      <c r="A4021" s="428" t="s">
        <v>31</v>
      </c>
      <c r="B4021" s="33" t="s">
        <v>685</v>
      </c>
      <c r="C4021" s="53">
        <v>1750000</v>
      </c>
      <c r="D4021" s="53">
        <v>0</v>
      </c>
      <c r="E4021" s="53"/>
      <c r="F4021" s="65">
        <f t="shared" ref="F4021" si="1425">D4021+E4021</f>
        <v>0</v>
      </c>
      <c r="G4021" s="53">
        <f t="shared" ref="G4021" si="1426">C4021-F4021</f>
        <v>1750000</v>
      </c>
      <c r="H4021" s="67">
        <f t="shared" ref="H4021" si="1427">F4021/C4021*100</f>
        <v>0</v>
      </c>
    </row>
    <row r="4022" spans="1:8" ht="12.75" customHeight="1">
      <c r="A4022" s="66" t="s">
        <v>686</v>
      </c>
      <c r="B4022" s="33" t="s">
        <v>63</v>
      </c>
      <c r="C4022" s="53"/>
      <c r="D4022" s="53"/>
      <c r="E4022" s="53"/>
      <c r="F4022" s="65"/>
      <c r="G4022" s="53"/>
      <c r="H4022" s="67"/>
    </row>
    <row r="4023" spans="1:8" ht="12.75" customHeight="1">
      <c r="A4023" s="428" t="s">
        <v>31</v>
      </c>
      <c r="B4023" s="33" t="s">
        <v>64</v>
      </c>
      <c r="C4023" s="53"/>
      <c r="D4023" s="53"/>
      <c r="E4023" s="53"/>
      <c r="F4023" s="65"/>
      <c r="G4023" s="53"/>
      <c r="H4023" s="67"/>
    </row>
    <row r="4024" spans="1:8" ht="12.75" customHeight="1">
      <c r="A4024" s="428" t="s">
        <v>31</v>
      </c>
      <c r="B4024" s="33" t="s">
        <v>691</v>
      </c>
      <c r="C4024" s="53">
        <v>9200000</v>
      </c>
      <c r="D4024" s="53">
        <v>0</v>
      </c>
      <c r="E4024" s="65">
        <v>0</v>
      </c>
      <c r="F4024" s="65">
        <f t="shared" ref="F4024" si="1428">D4024+E4024</f>
        <v>0</v>
      </c>
      <c r="G4024" s="53">
        <f t="shared" ref="G4024" si="1429">C4024-F4024</f>
        <v>9200000</v>
      </c>
      <c r="H4024" s="67">
        <f t="shared" ref="H4024" si="1430">F4024/C4024*100</f>
        <v>0</v>
      </c>
    </row>
    <row r="4025" spans="1:8" ht="12.75" customHeight="1">
      <c r="A4025" s="428" t="s">
        <v>31</v>
      </c>
      <c r="B4025" s="33" t="s">
        <v>682</v>
      </c>
      <c r="C4025" s="53"/>
      <c r="D4025" s="53"/>
      <c r="E4025" s="53"/>
      <c r="F4025" s="65"/>
      <c r="G4025" s="53"/>
      <c r="H4025" s="67"/>
    </row>
    <row r="4026" spans="1:8" ht="12.75" customHeight="1">
      <c r="A4026" s="428" t="s">
        <v>31</v>
      </c>
      <c r="B4026" s="33" t="s">
        <v>687</v>
      </c>
      <c r="C4026" s="53">
        <v>750000</v>
      </c>
      <c r="D4026" s="53">
        <v>0</v>
      </c>
      <c r="E4026" s="53"/>
      <c r="F4026" s="65">
        <f t="shared" ref="F4026:F4027" si="1431">D4026+E4026</f>
        <v>0</v>
      </c>
      <c r="G4026" s="53">
        <f t="shared" ref="G4026:G4027" si="1432">C4026-F4026</f>
        <v>750000</v>
      </c>
      <c r="H4026" s="67">
        <f t="shared" ref="H4026:H4027" si="1433">F4026/C4026*100</f>
        <v>0</v>
      </c>
    </row>
    <row r="4027" spans="1:8" ht="12.75" customHeight="1">
      <c r="A4027" s="428" t="s">
        <v>31</v>
      </c>
      <c r="B4027" s="33" t="s">
        <v>688</v>
      </c>
      <c r="C4027" s="53">
        <v>14800000</v>
      </c>
      <c r="D4027" s="53">
        <v>0</v>
      </c>
      <c r="E4027" s="65">
        <v>0</v>
      </c>
      <c r="F4027" s="65">
        <f t="shared" si="1431"/>
        <v>0</v>
      </c>
      <c r="G4027" s="53">
        <f t="shared" si="1432"/>
        <v>14800000</v>
      </c>
      <c r="H4027" s="67">
        <f t="shared" si="1433"/>
        <v>0</v>
      </c>
    </row>
    <row r="4028" spans="1:8" ht="12.75" customHeight="1">
      <c r="A4028" s="428" t="s">
        <v>31</v>
      </c>
      <c r="B4028" s="33" t="s">
        <v>689</v>
      </c>
      <c r="C4028" s="53"/>
      <c r="D4028" s="53"/>
      <c r="E4028" s="65"/>
      <c r="F4028" s="65"/>
      <c r="G4028" s="53"/>
      <c r="H4028" s="67"/>
    </row>
    <row r="4029" spans="1:8" ht="12.75" customHeight="1">
      <c r="A4029" s="428" t="s">
        <v>31</v>
      </c>
      <c r="B4029" s="33" t="s">
        <v>690</v>
      </c>
      <c r="C4029" s="53">
        <v>2400000</v>
      </c>
      <c r="D4029" s="53">
        <v>0</v>
      </c>
      <c r="E4029" s="65">
        <v>0</v>
      </c>
      <c r="F4029" s="65">
        <f t="shared" ref="F4029" si="1434">D4029+E4029</f>
        <v>0</v>
      </c>
      <c r="G4029" s="53">
        <f t="shared" ref="G4029" si="1435">C4029-F4029</f>
        <v>2400000</v>
      </c>
      <c r="H4029" s="67">
        <f t="shared" ref="H4029" si="1436">F4029/C4029*100</f>
        <v>0</v>
      </c>
    </row>
    <row r="4030" spans="1:8" ht="12.75" customHeight="1">
      <c r="A4030" s="66">
        <v>525121</v>
      </c>
      <c r="B4030" s="33" t="s">
        <v>70</v>
      </c>
      <c r="C4030" s="53"/>
      <c r="D4030" s="53"/>
      <c r="E4030" s="53"/>
      <c r="F4030" s="65"/>
      <c r="G4030" s="53"/>
      <c r="H4030" s="67"/>
    </row>
    <row r="4031" spans="1:8" ht="12.75" customHeight="1">
      <c r="A4031" s="66" t="s">
        <v>31</v>
      </c>
      <c r="B4031" s="33" t="s">
        <v>71</v>
      </c>
      <c r="C4031" s="53">
        <v>27170000</v>
      </c>
      <c r="D4031" s="53">
        <v>24122200</v>
      </c>
      <c r="E4031" s="53">
        <v>0</v>
      </c>
      <c r="F4031" s="474">
        <f t="shared" ref="F4031:F4032" si="1437">D4031+E4031</f>
        <v>24122200</v>
      </c>
      <c r="G4031" s="53">
        <f t="shared" ref="G4031:G4032" si="1438">C4031-F4031</f>
        <v>3047800</v>
      </c>
      <c r="H4031" s="67">
        <f t="shared" ref="H4031:H4032" si="1439">F4031/C4031*100</f>
        <v>88.782480677217521</v>
      </c>
    </row>
    <row r="4032" spans="1:8" ht="12.75" customHeight="1">
      <c r="A4032" s="66" t="s">
        <v>31</v>
      </c>
      <c r="B4032" s="33" t="s">
        <v>72</v>
      </c>
      <c r="C4032" s="53">
        <v>95880000</v>
      </c>
      <c r="D4032" s="53">
        <v>85729600</v>
      </c>
      <c r="E4032" s="53">
        <v>0</v>
      </c>
      <c r="F4032" s="474">
        <f t="shared" si="1437"/>
        <v>85729600</v>
      </c>
      <c r="G4032" s="53">
        <f t="shared" si="1438"/>
        <v>10150400</v>
      </c>
      <c r="H4032" s="67">
        <f t="shared" si="1439"/>
        <v>89.413433458489777</v>
      </c>
    </row>
    <row r="4033" spans="1:17" ht="12.75" customHeight="1">
      <c r="A4033" s="58" t="s">
        <v>50</v>
      </c>
      <c r="B4033" s="59" t="s">
        <v>51</v>
      </c>
      <c r="C4033" s="60"/>
      <c r="D4033" s="53"/>
      <c r="E4033" s="53"/>
      <c r="F4033" s="65"/>
      <c r="G4033" s="53"/>
      <c r="H4033" s="67"/>
    </row>
    <row r="4034" spans="1:17" ht="12.75" customHeight="1">
      <c r="A4034" s="66">
        <v>525113</v>
      </c>
      <c r="B4034" s="33" t="s">
        <v>39</v>
      </c>
      <c r="C4034" s="53"/>
      <c r="D4034" s="53"/>
      <c r="E4034" s="53"/>
      <c r="F4034" s="65"/>
      <c r="G4034" s="53"/>
      <c r="H4034" s="67"/>
    </row>
    <row r="4035" spans="1:17" ht="12.75" customHeight="1">
      <c r="A4035" s="66" t="s">
        <v>31</v>
      </c>
      <c r="B4035" s="33" t="s">
        <v>73</v>
      </c>
      <c r="C4035" s="53">
        <v>10500000</v>
      </c>
      <c r="D4035" s="53">
        <v>5250000</v>
      </c>
      <c r="E4035" s="53">
        <v>0</v>
      </c>
      <c r="F4035" s="474">
        <f t="shared" ref="F4035:F4037" si="1440">D4035+E4035</f>
        <v>5250000</v>
      </c>
      <c r="G4035" s="53">
        <f t="shared" ref="G4035:G4037" si="1441">C4035-F4035</f>
        <v>5250000</v>
      </c>
      <c r="H4035" s="67">
        <f t="shared" ref="H4035:H4037" si="1442">F4035/C4035*100</f>
        <v>50</v>
      </c>
    </row>
    <row r="4036" spans="1:17" ht="12.75" customHeight="1">
      <c r="A4036" s="66" t="s">
        <v>31</v>
      </c>
      <c r="B4036" s="33" t="s">
        <v>74</v>
      </c>
      <c r="C4036" s="53">
        <v>10000000</v>
      </c>
      <c r="D4036" s="53">
        <v>3050000</v>
      </c>
      <c r="E4036" s="53">
        <v>0</v>
      </c>
      <c r="F4036" s="474">
        <f t="shared" si="1440"/>
        <v>3050000</v>
      </c>
      <c r="G4036" s="53">
        <f t="shared" si="1441"/>
        <v>6950000</v>
      </c>
      <c r="H4036" s="67">
        <f t="shared" si="1442"/>
        <v>30.5</v>
      </c>
    </row>
    <row r="4037" spans="1:17" ht="12.75" customHeight="1">
      <c r="A4037" s="66"/>
      <c r="B4037" s="33" t="s">
        <v>158</v>
      </c>
      <c r="C4037" s="53">
        <v>8000000</v>
      </c>
      <c r="D4037" s="53">
        <v>1350000</v>
      </c>
      <c r="E4037" s="53">
        <v>0</v>
      </c>
      <c r="F4037" s="474">
        <f t="shared" si="1440"/>
        <v>1350000</v>
      </c>
      <c r="G4037" s="53">
        <f t="shared" si="1441"/>
        <v>6650000</v>
      </c>
      <c r="H4037" s="67">
        <f t="shared" si="1442"/>
        <v>16.875</v>
      </c>
    </row>
    <row r="4038" spans="1:17" ht="12.75" customHeight="1">
      <c r="A4038" s="66">
        <v>525115</v>
      </c>
      <c r="B4038" s="33" t="s">
        <v>43</v>
      </c>
      <c r="C4038" s="53"/>
      <c r="D4038" s="53"/>
      <c r="E4038" s="53"/>
      <c r="F4038" s="65"/>
      <c r="G4038" s="53"/>
      <c r="H4038" s="67"/>
    </row>
    <row r="4039" spans="1:17" ht="12.75" customHeight="1">
      <c r="A4039" s="66" t="s">
        <v>31</v>
      </c>
      <c r="B4039" s="33" t="s">
        <v>160</v>
      </c>
      <c r="C4039" s="53">
        <v>3450000</v>
      </c>
      <c r="D4039" s="53">
        <v>0</v>
      </c>
      <c r="E4039" s="53">
        <v>0</v>
      </c>
      <c r="F4039" s="65">
        <f t="shared" ref="F4039" si="1443">D4039+E4039</f>
        <v>0</v>
      </c>
      <c r="G4039" s="53">
        <f t="shared" ref="G4039" si="1444">C4039-F4039</f>
        <v>3450000</v>
      </c>
      <c r="H4039" s="67">
        <f t="shared" ref="H4039" si="1445">F4039/C4039*100</f>
        <v>0</v>
      </c>
    </row>
    <row r="4040" spans="1:17" ht="12.75" customHeight="1">
      <c r="A4040" s="66" t="s">
        <v>31</v>
      </c>
      <c r="B4040" s="415" t="s">
        <v>159</v>
      </c>
      <c r="C4040" s="26"/>
      <c r="D4040" s="25"/>
      <c r="E4040" s="11"/>
      <c r="F4040" s="476"/>
      <c r="G4040" s="25"/>
      <c r="H4040" s="10"/>
    </row>
    <row r="4041" spans="1:17" ht="12.75" customHeight="1">
      <c r="A4041" s="66" t="s">
        <v>31</v>
      </c>
      <c r="B4041" s="33" t="s">
        <v>76</v>
      </c>
      <c r="C4041" s="53">
        <v>3000000</v>
      </c>
      <c r="D4041" s="53">
        <v>3000000</v>
      </c>
      <c r="E4041" s="53">
        <v>0</v>
      </c>
      <c r="F4041" s="53">
        <f t="shared" ref="F4041" si="1446">D4041+E4041</f>
        <v>3000000</v>
      </c>
      <c r="G4041" s="53">
        <f t="shared" ref="G4041" si="1447">C4041-F4041</f>
        <v>0</v>
      </c>
      <c r="H4041" s="67">
        <f t="shared" ref="H4041" si="1448">F4041/C4041*100</f>
        <v>100</v>
      </c>
    </row>
    <row r="4042" spans="1:17" ht="12.75" customHeight="1">
      <c r="A4042" s="58" t="s">
        <v>56</v>
      </c>
      <c r="B4042" s="59" t="s">
        <v>77</v>
      </c>
      <c r="C4042" s="60"/>
      <c r="D4042" s="53"/>
      <c r="E4042" s="60"/>
      <c r="F4042" s="53"/>
      <c r="G4042" s="53"/>
      <c r="H4042" s="67"/>
    </row>
    <row r="4043" spans="1:17" ht="12.75" customHeight="1">
      <c r="A4043" s="66">
        <v>525113</v>
      </c>
      <c r="B4043" s="33" t="s">
        <v>39</v>
      </c>
      <c r="C4043" s="53"/>
      <c r="D4043" s="53"/>
      <c r="E4043" s="53"/>
      <c r="F4043" s="53"/>
      <c r="G4043" s="53"/>
      <c r="H4043" s="67"/>
    </row>
    <row r="4044" spans="1:17" ht="12.75" customHeight="1">
      <c r="A4044" s="66" t="s">
        <v>31</v>
      </c>
      <c r="B4044" s="33" t="s">
        <v>78</v>
      </c>
      <c r="C4044" s="53">
        <v>6300000</v>
      </c>
      <c r="D4044" s="53">
        <v>3300000</v>
      </c>
      <c r="E4044" s="53"/>
      <c r="F4044" s="53">
        <f t="shared" ref="F4044:F4046" si="1449">D4044+E4044</f>
        <v>3300000</v>
      </c>
      <c r="G4044" s="53">
        <f t="shared" ref="G4044:G4046" si="1450">C4044-F4044</f>
        <v>3000000</v>
      </c>
      <c r="H4044" s="67">
        <f t="shared" ref="H4044:H4046" si="1451">F4044/C4044*100</f>
        <v>52.380952380952387</v>
      </c>
    </row>
    <row r="4045" spans="1:17" ht="12.75" customHeight="1">
      <c r="A4045" s="66" t="s">
        <v>31</v>
      </c>
      <c r="B4045" s="33" t="s">
        <v>79</v>
      </c>
      <c r="C4045" s="53">
        <v>16000000</v>
      </c>
      <c r="D4045" s="53">
        <v>1950000</v>
      </c>
      <c r="E4045" s="53">
        <v>0</v>
      </c>
      <c r="F4045" s="53">
        <f t="shared" si="1449"/>
        <v>1950000</v>
      </c>
      <c r="G4045" s="53">
        <f t="shared" si="1450"/>
        <v>14050000</v>
      </c>
      <c r="H4045" s="67">
        <f t="shared" si="1451"/>
        <v>12.1875</v>
      </c>
      <c r="M4045" s="440"/>
      <c r="N4045" s="440"/>
      <c r="O4045" s="440"/>
      <c r="Q4045" s="24"/>
    </row>
    <row r="4046" spans="1:17" ht="12.75" customHeight="1">
      <c r="A4046" s="66"/>
      <c r="B4046" s="33" t="s">
        <v>158</v>
      </c>
      <c r="C4046" s="53">
        <v>22000000</v>
      </c>
      <c r="D4046" s="53">
        <v>0</v>
      </c>
      <c r="E4046" s="53">
        <v>0</v>
      </c>
      <c r="F4046" s="53">
        <f t="shared" si="1449"/>
        <v>0</v>
      </c>
      <c r="G4046" s="53">
        <f t="shared" si="1450"/>
        <v>22000000</v>
      </c>
      <c r="H4046" s="67">
        <f t="shared" si="1451"/>
        <v>0</v>
      </c>
    </row>
    <row r="4047" spans="1:17" ht="12.75" customHeight="1">
      <c r="A4047" s="66">
        <v>525115</v>
      </c>
      <c r="B4047" s="33" t="s">
        <v>43</v>
      </c>
      <c r="C4047" s="53"/>
      <c r="D4047" s="53"/>
      <c r="E4047" s="53"/>
      <c r="F4047" s="53"/>
      <c r="G4047" s="53"/>
      <c r="H4047" s="67"/>
    </row>
    <row r="4048" spans="1:17" ht="12.75" customHeight="1">
      <c r="A4048" s="66" t="s">
        <v>31</v>
      </c>
      <c r="B4048" s="33" t="s">
        <v>75</v>
      </c>
      <c r="C4048" s="53">
        <v>3300000</v>
      </c>
      <c r="D4048" s="53">
        <v>3300000</v>
      </c>
      <c r="E4048" s="53">
        <v>0</v>
      </c>
      <c r="F4048" s="53">
        <f t="shared" ref="F4048:F4049" si="1452">D4048+E4048</f>
        <v>3300000</v>
      </c>
      <c r="G4048" s="53">
        <f t="shared" ref="G4048:G4049" si="1453">C4048-F4048</f>
        <v>0</v>
      </c>
      <c r="H4048" s="67">
        <f t="shared" ref="H4048:H4049" si="1454">F4048/C4048*100</f>
        <v>100</v>
      </c>
    </row>
    <row r="4049" spans="1:8" ht="12.75" customHeight="1">
      <c r="A4049" s="66" t="s">
        <v>31</v>
      </c>
      <c r="B4049" s="33" t="s">
        <v>81</v>
      </c>
      <c r="C4049" s="53">
        <v>2400000</v>
      </c>
      <c r="D4049" s="53">
        <v>2400000</v>
      </c>
      <c r="E4049" s="53">
        <v>0</v>
      </c>
      <c r="F4049" s="53">
        <f t="shared" si="1452"/>
        <v>2400000</v>
      </c>
      <c r="G4049" s="53">
        <f t="shared" si="1453"/>
        <v>0</v>
      </c>
      <c r="H4049" s="67">
        <f t="shared" si="1454"/>
        <v>100</v>
      </c>
    </row>
    <row r="4050" spans="1:8" ht="12.75" customHeight="1">
      <c r="A4050" s="54">
        <v>53</v>
      </c>
      <c r="B4050" s="54" t="s">
        <v>82</v>
      </c>
      <c r="C4050" s="55"/>
      <c r="D4050" s="56"/>
      <c r="E4050" s="56"/>
      <c r="F4050" s="56"/>
      <c r="G4050" s="56"/>
      <c r="H4050" s="56"/>
    </row>
    <row r="4051" spans="1:8" ht="12.75" customHeight="1">
      <c r="A4051" s="58" t="s">
        <v>50</v>
      </c>
      <c r="B4051" s="59" t="s">
        <v>51</v>
      </c>
      <c r="C4051" s="60"/>
      <c r="D4051" s="53"/>
      <c r="E4051" s="60"/>
      <c r="F4051" s="53"/>
      <c r="G4051" s="53"/>
      <c r="H4051" s="67"/>
    </row>
    <row r="4052" spans="1:8" ht="12.75" customHeight="1">
      <c r="A4052" s="66">
        <v>525113</v>
      </c>
      <c r="B4052" s="33" t="s">
        <v>39</v>
      </c>
      <c r="C4052" s="53"/>
      <c r="D4052" s="53"/>
      <c r="E4052" s="53"/>
      <c r="F4052" s="53"/>
      <c r="G4052" s="53"/>
      <c r="H4052" s="67"/>
    </row>
    <row r="4053" spans="1:8" ht="12.75" customHeight="1">
      <c r="A4053" s="66" t="s">
        <v>31</v>
      </c>
      <c r="B4053" s="33" t="s">
        <v>103</v>
      </c>
      <c r="C4053" s="53">
        <v>1400000</v>
      </c>
      <c r="D4053" s="53">
        <v>1400000</v>
      </c>
      <c r="E4053" s="53">
        <v>0</v>
      </c>
      <c r="F4053" s="53">
        <f t="shared" ref="F4053:F4054" si="1455">D4053+E4053</f>
        <v>1400000</v>
      </c>
      <c r="G4053" s="53">
        <f t="shared" ref="G4053:G4054" si="1456">C4053-F4053</f>
        <v>0</v>
      </c>
      <c r="H4053" s="67">
        <f t="shared" ref="H4053:H4054" si="1457">F4053/C4053*100</f>
        <v>100</v>
      </c>
    </row>
    <row r="4054" spans="1:8" ht="12.75" customHeight="1">
      <c r="A4054" s="66"/>
      <c r="B4054" s="33" t="s">
        <v>490</v>
      </c>
      <c r="C4054" s="53">
        <v>2409000</v>
      </c>
      <c r="D4054" s="53">
        <v>2350000</v>
      </c>
      <c r="E4054" s="53">
        <v>0</v>
      </c>
      <c r="F4054" s="53">
        <f t="shared" si="1455"/>
        <v>2350000</v>
      </c>
      <c r="G4054" s="53">
        <f t="shared" si="1456"/>
        <v>59000</v>
      </c>
      <c r="H4054" s="67">
        <f t="shared" si="1457"/>
        <v>97.55085097550851</v>
      </c>
    </row>
    <row r="4055" spans="1:8" ht="12.75" customHeight="1">
      <c r="A4055" s="66">
        <v>525115</v>
      </c>
      <c r="B4055" s="33" t="s">
        <v>43</v>
      </c>
      <c r="C4055" s="53"/>
      <c r="D4055" s="53"/>
      <c r="E4055" s="53"/>
      <c r="F4055" s="53"/>
      <c r="G4055" s="53"/>
      <c r="H4055" s="67"/>
    </row>
    <row r="4056" spans="1:8" ht="12.75" customHeight="1">
      <c r="A4056" s="66" t="s">
        <v>31</v>
      </c>
      <c r="B4056" s="33" t="s">
        <v>392</v>
      </c>
      <c r="C4056" s="53">
        <v>1100000</v>
      </c>
      <c r="D4056" s="53">
        <v>1080000</v>
      </c>
      <c r="E4056" s="53"/>
      <c r="F4056" s="53">
        <f t="shared" ref="F4056:F4062" si="1458">D4056+E4056</f>
        <v>1080000</v>
      </c>
      <c r="G4056" s="53">
        <f t="shared" ref="G4056:G4062" si="1459">C4056-F4056</f>
        <v>20000</v>
      </c>
      <c r="H4056" s="67">
        <f t="shared" ref="H4056:H4062" si="1460">F4056/C4056*100</f>
        <v>98.181818181818187</v>
      </c>
    </row>
    <row r="4057" spans="1:8" ht="12.75" customHeight="1">
      <c r="A4057" s="66" t="s">
        <v>31</v>
      </c>
      <c r="B4057" s="33" t="s">
        <v>444</v>
      </c>
      <c r="C4057" s="53">
        <v>300000</v>
      </c>
      <c r="D4057" s="53">
        <v>300000</v>
      </c>
      <c r="E4057" s="53">
        <v>0</v>
      </c>
      <c r="F4057" s="53">
        <f t="shared" si="1458"/>
        <v>300000</v>
      </c>
      <c r="G4057" s="53">
        <f t="shared" si="1459"/>
        <v>0</v>
      </c>
      <c r="H4057" s="67">
        <f t="shared" si="1460"/>
        <v>100</v>
      </c>
    </row>
    <row r="4058" spans="1:8" ht="12.75" customHeight="1">
      <c r="A4058" s="66" t="s">
        <v>31</v>
      </c>
      <c r="B4058" s="33" t="s">
        <v>394</v>
      </c>
      <c r="C4058" s="53">
        <v>6020000</v>
      </c>
      <c r="D4058" s="53">
        <v>5970000</v>
      </c>
      <c r="E4058" s="53">
        <v>0</v>
      </c>
      <c r="F4058" s="53">
        <f t="shared" si="1458"/>
        <v>5970000</v>
      </c>
      <c r="G4058" s="53">
        <f t="shared" si="1459"/>
        <v>50000</v>
      </c>
      <c r="H4058" s="67">
        <f t="shared" si="1460"/>
        <v>99.169435215946848</v>
      </c>
    </row>
    <row r="4059" spans="1:8" ht="12.75" customHeight="1">
      <c r="A4059" s="66" t="s">
        <v>31</v>
      </c>
      <c r="B4059" s="33" t="s">
        <v>395</v>
      </c>
      <c r="C4059" s="53">
        <v>2100000</v>
      </c>
      <c r="D4059" s="53">
        <v>2000000</v>
      </c>
      <c r="E4059" s="53"/>
      <c r="F4059" s="53">
        <f t="shared" si="1458"/>
        <v>2000000</v>
      </c>
      <c r="G4059" s="53">
        <f t="shared" si="1459"/>
        <v>100000</v>
      </c>
      <c r="H4059" s="67">
        <f t="shared" si="1460"/>
        <v>95.238095238095227</v>
      </c>
    </row>
    <row r="4060" spans="1:8" ht="12.75" customHeight="1">
      <c r="A4060" s="66"/>
      <c r="B4060" s="33" t="s">
        <v>396</v>
      </c>
      <c r="C4060" s="53">
        <v>5000000</v>
      </c>
      <c r="D4060" s="53">
        <v>5000000</v>
      </c>
      <c r="E4060" s="53">
        <v>0</v>
      </c>
      <c r="F4060" s="53">
        <f t="shared" si="1458"/>
        <v>5000000</v>
      </c>
      <c r="G4060" s="53">
        <f t="shared" si="1459"/>
        <v>0</v>
      </c>
      <c r="H4060" s="67">
        <f t="shared" si="1460"/>
        <v>100</v>
      </c>
    </row>
    <row r="4061" spans="1:8" ht="12.75" customHeight="1">
      <c r="A4061" s="66" t="s">
        <v>31</v>
      </c>
      <c r="B4061" s="33" t="s">
        <v>87</v>
      </c>
      <c r="C4061" s="53">
        <v>3600000</v>
      </c>
      <c r="D4061" s="53">
        <v>2400000</v>
      </c>
      <c r="E4061" s="53">
        <v>0</v>
      </c>
      <c r="F4061" s="53">
        <f t="shared" si="1458"/>
        <v>2400000</v>
      </c>
      <c r="G4061" s="53">
        <f t="shared" si="1459"/>
        <v>1200000</v>
      </c>
      <c r="H4061" s="67">
        <f t="shared" si="1460"/>
        <v>66.666666666666657</v>
      </c>
    </row>
    <row r="4062" spans="1:8" ht="12.75" customHeight="1">
      <c r="A4062" s="66" t="s">
        <v>31</v>
      </c>
      <c r="B4062" s="33" t="s">
        <v>88</v>
      </c>
      <c r="C4062" s="53">
        <v>1650000</v>
      </c>
      <c r="D4062" s="53">
        <v>1600000</v>
      </c>
      <c r="E4062" s="53">
        <v>0</v>
      </c>
      <c r="F4062" s="53">
        <f t="shared" si="1458"/>
        <v>1600000</v>
      </c>
      <c r="G4062" s="53">
        <f t="shared" si="1459"/>
        <v>50000</v>
      </c>
      <c r="H4062" s="67">
        <f t="shared" si="1460"/>
        <v>96.969696969696969</v>
      </c>
    </row>
    <row r="4063" spans="1:8" ht="12.75" customHeight="1">
      <c r="A4063" s="66">
        <v>525119</v>
      </c>
      <c r="B4063" s="33" t="s">
        <v>63</v>
      </c>
      <c r="C4063" s="53"/>
      <c r="D4063" s="53"/>
      <c r="E4063" s="53"/>
      <c r="F4063" s="53"/>
      <c r="G4063" s="53"/>
      <c r="H4063" s="67"/>
    </row>
    <row r="4064" spans="1:8" ht="12.75" customHeight="1">
      <c r="A4064" s="66" t="s">
        <v>31</v>
      </c>
      <c r="B4064" s="33" t="s">
        <v>89</v>
      </c>
      <c r="C4064" s="53">
        <v>1150000</v>
      </c>
      <c r="D4064" s="53">
        <v>1120000</v>
      </c>
      <c r="E4064" s="53">
        <v>0</v>
      </c>
      <c r="F4064" s="53">
        <f t="shared" ref="F4064:F4067" si="1461">D4064+E4064</f>
        <v>1120000</v>
      </c>
      <c r="G4064" s="53">
        <f t="shared" ref="G4064:G4067" si="1462">C4064-F4064</f>
        <v>30000</v>
      </c>
      <c r="H4064" s="67">
        <f t="shared" ref="H4064:H4067" si="1463">F4064/C4064*100</f>
        <v>97.391304347826093</v>
      </c>
    </row>
    <row r="4065" spans="1:8" ht="12.75" customHeight="1">
      <c r="A4065" s="66" t="s">
        <v>31</v>
      </c>
      <c r="B4065" s="33" t="s">
        <v>90</v>
      </c>
      <c r="C4065" s="53">
        <v>20000000</v>
      </c>
      <c r="D4065" s="53">
        <v>20000000</v>
      </c>
      <c r="E4065" s="53">
        <v>0</v>
      </c>
      <c r="F4065" s="53">
        <f t="shared" si="1461"/>
        <v>20000000</v>
      </c>
      <c r="G4065" s="53">
        <f t="shared" si="1462"/>
        <v>0</v>
      </c>
      <c r="H4065" s="67">
        <f t="shared" si="1463"/>
        <v>100</v>
      </c>
    </row>
    <row r="4066" spans="1:8" ht="12.75" customHeight="1">
      <c r="A4066" s="66" t="s">
        <v>31</v>
      </c>
      <c r="B4066" s="33" t="s">
        <v>99</v>
      </c>
      <c r="C4066" s="53">
        <v>45100000</v>
      </c>
      <c r="D4066" s="53">
        <v>45072000</v>
      </c>
      <c r="E4066" s="53">
        <v>0</v>
      </c>
      <c r="F4066" s="53">
        <f t="shared" si="1461"/>
        <v>45072000</v>
      </c>
      <c r="G4066" s="53">
        <f t="shared" si="1462"/>
        <v>28000</v>
      </c>
      <c r="H4066" s="67">
        <f t="shared" si="1463"/>
        <v>99.937915742793791</v>
      </c>
    </row>
    <row r="4067" spans="1:8" ht="12.75" customHeight="1">
      <c r="A4067" s="66" t="s">
        <v>31</v>
      </c>
      <c r="B4067" s="33" t="s">
        <v>101</v>
      </c>
      <c r="C4067" s="53">
        <v>23000000</v>
      </c>
      <c r="D4067" s="53">
        <v>23000000</v>
      </c>
      <c r="E4067" s="53">
        <v>0</v>
      </c>
      <c r="F4067" s="53">
        <f t="shared" si="1461"/>
        <v>23000000</v>
      </c>
      <c r="G4067" s="53">
        <f t="shared" si="1462"/>
        <v>0</v>
      </c>
      <c r="H4067" s="67">
        <f t="shared" si="1463"/>
        <v>100</v>
      </c>
    </row>
    <row r="4068" spans="1:8" ht="12.75" customHeight="1">
      <c r="A4068" s="58" t="s">
        <v>56</v>
      </c>
      <c r="B4068" s="59" t="s">
        <v>102</v>
      </c>
      <c r="C4068" s="53"/>
      <c r="D4068" s="53"/>
      <c r="E4068" s="60"/>
      <c r="F4068" s="53"/>
      <c r="G4068" s="53"/>
      <c r="H4068" s="67"/>
    </row>
    <row r="4069" spans="1:8" ht="12.75" customHeight="1">
      <c r="A4069" s="66">
        <v>525113</v>
      </c>
      <c r="B4069" s="33" t="s">
        <v>39</v>
      </c>
      <c r="C4069" s="53"/>
      <c r="D4069" s="53"/>
      <c r="E4069" s="53"/>
      <c r="F4069" s="53"/>
      <c r="G4069" s="53"/>
      <c r="H4069" s="67"/>
    </row>
    <row r="4070" spans="1:8" ht="12.75" customHeight="1">
      <c r="A4070" s="66" t="s">
        <v>31</v>
      </c>
      <c r="B4070" s="33" t="s">
        <v>692</v>
      </c>
      <c r="C4070" s="53">
        <v>2100000</v>
      </c>
      <c r="D4070" s="53">
        <v>2050000</v>
      </c>
      <c r="E4070" s="53">
        <v>0</v>
      </c>
      <c r="F4070" s="53">
        <f t="shared" ref="F4070" si="1464">D4070+E4070</f>
        <v>2050000</v>
      </c>
      <c r="G4070" s="53">
        <f t="shared" ref="G4070" si="1465">C4070-F4070</f>
        <v>50000</v>
      </c>
      <c r="H4070" s="67">
        <f t="shared" ref="H4070" si="1466">F4070/C4070*100</f>
        <v>97.61904761904762</v>
      </c>
    </row>
    <row r="4071" spans="1:8" ht="12.75" customHeight="1">
      <c r="A4071" s="66">
        <v>525119</v>
      </c>
      <c r="B4071" s="33" t="s">
        <v>63</v>
      </c>
      <c r="C4071" s="53"/>
      <c r="D4071" s="53"/>
      <c r="E4071" s="53"/>
      <c r="F4071" s="53"/>
      <c r="G4071" s="53"/>
      <c r="H4071" s="67"/>
    </row>
    <row r="4072" spans="1:8" ht="12.75" customHeight="1">
      <c r="A4072" s="70" t="s">
        <v>31</v>
      </c>
      <c r="B4072" s="33" t="s">
        <v>117</v>
      </c>
      <c r="C4072" s="53">
        <v>20000000</v>
      </c>
      <c r="D4072" s="53">
        <v>0</v>
      </c>
      <c r="E4072" s="53">
        <v>0</v>
      </c>
      <c r="F4072" s="53">
        <f t="shared" ref="F4072" si="1467">D4072+E4072</f>
        <v>0</v>
      </c>
      <c r="G4072" s="53">
        <f t="shared" ref="G4072" si="1468">C4072-F4072</f>
        <v>20000000</v>
      </c>
      <c r="H4072" s="67">
        <f t="shared" ref="H4072" si="1469">F4072/C4072*100</f>
        <v>0</v>
      </c>
    </row>
    <row r="4073" spans="1:8" ht="12.75" customHeight="1">
      <c r="A4073" s="58" t="s">
        <v>59</v>
      </c>
      <c r="B4073" s="59" t="s">
        <v>60</v>
      </c>
      <c r="C4073" s="53"/>
      <c r="D4073" s="53"/>
      <c r="E4073" s="60"/>
      <c r="F4073" s="53"/>
      <c r="G4073" s="53"/>
      <c r="H4073" s="67"/>
    </row>
    <row r="4074" spans="1:8" ht="12.75" customHeight="1">
      <c r="A4074" s="66">
        <v>525113</v>
      </c>
      <c r="B4074" s="33" t="s">
        <v>39</v>
      </c>
      <c r="C4074" s="53"/>
      <c r="D4074" s="53"/>
      <c r="E4074" s="53"/>
      <c r="F4074" s="53"/>
      <c r="G4074" s="53"/>
      <c r="H4074" s="67"/>
    </row>
    <row r="4075" spans="1:8" ht="12.75" customHeight="1">
      <c r="A4075" s="66" t="s">
        <v>31</v>
      </c>
      <c r="B4075" s="33" t="s">
        <v>133</v>
      </c>
      <c r="C4075" s="53">
        <v>6000000</v>
      </c>
      <c r="D4075" s="53">
        <v>6000000</v>
      </c>
      <c r="E4075" s="53">
        <v>0</v>
      </c>
      <c r="F4075" s="53">
        <f t="shared" ref="F4075:F4078" si="1470">D4075+E4075</f>
        <v>6000000</v>
      </c>
      <c r="G4075" s="53">
        <f t="shared" ref="G4075:G4078" si="1471">C4075-F4075</f>
        <v>0</v>
      </c>
      <c r="H4075" s="67">
        <f t="shared" ref="H4075:H4078" si="1472">F4075/C4075*100</f>
        <v>100</v>
      </c>
    </row>
    <row r="4076" spans="1:8" ht="12.75" customHeight="1">
      <c r="A4076" s="66" t="s">
        <v>31</v>
      </c>
      <c r="B4076" s="33" t="s">
        <v>134</v>
      </c>
      <c r="C4076" s="53">
        <v>9600000</v>
      </c>
      <c r="D4076" s="53">
        <v>0</v>
      </c>
      <c r="E4076" s="53">
        <v>0</v>
      </c>
      <c r="F4076" s="53">
        <f t="shared" si="1470"/>
        <v>0</v>
      </c>
      <c r="G4076" s="53">
        <f t="shared" si="1471"/>
        <v>9600000</v>
      </c>
      <c r="H4076" s="67">
        <f t="shared" si="1472"/>
        <v>0</v>
      </c>
    </row>
    <row r="4077" spans="1:8" ht="12.75" customHeight="1">
      <c r="A4077" s="66" t="s">
        <v>31</v>
      </c>
      <c r="B4077" s="33" t="s">
        <v>135</v>
      </c>
      <c r="C4077" s="53">
        <v>3600000</v>
      </c>
      <c r="D4077" s="53">
        <v>0</v>
      </c>
      <c r="E4077" s="53">
        <v>0</v>
      </c>
      <c r="F4077" s="53">
        <f t="shared" si="1470"/>
        <v>0</v>
      </c>
      <c r="G4077" s="53">
        <f t="shared" si="1471"/>
        <v>3600000</v>
      </c>
      <c r="H4077" s="67">
        <f t="shared" si="1472"/>
        <v>0</v>
      </c>
    </row>
    <row r="4078" spans="1:8" ht="12.75" customHeight="1">
      <c r="A4078" s="66" t="s">
        <v>31</v>
      </c>
      <c r="B4078" s="33" t="s">
        <v>158</v>
      </c>
      <c r="C4078" s="53">
        <v>700000</v>
      </c>
      <c r="D4078" s="53">
        <v>700000</v>
      </c>
      <c r="E4078" s="53">
        <v>0</v>
      </c>
      <c r="F4078" s="53">
        <f t="shared" si="1470"/>
        <v>700000</v>
      </c>
      <c r="G4078" s="53">
        <f t="shared" si="1471"/>
        <v>0</v>
      </c>
      <c r="H4078" s="67">
        <f t="shared" si="1472"/>
        <v>100</v>
      </c>
    </row>
    <row r="4079" spans="1:8" ht="12.75" customHeight="1">
      <c r="A4079" s="66">
        <v>525115</v>
      </c>
      <c r="B4079" s="33" t="s">
        <v>43</v>
      </c>
      <c r="C4079" s="53"/>
      <c r="D4079" s="53"/>
      <c r="E4079" s="53"/>
      <c r="F4079" s="53"/>
      <c r="G4079" s="53"/>
      <c r="H4079" s="67"/>
    </row>
    <row r="4080" spans="1:8" ht="12.75" customHeight="1">
      <c r="A4080" s="66" t="s">
        <v>31</v>
      </c>
      <c r="B4080" s="33" t="s">
        <v>138</v>
      </c>
      <c r="C4080" s="53">
        <v>6000000</v>
      </c>
      <c r="D4080" s="53">
        <v>600000</v>
      </c>
      <c r="E4080" s="53">
        <v>0</v>
      </c>
      <c r="F4080" s="53">
        <f t="shared" ref="F4080:F4081" si="1473">D4080+E4080</f>
        <v>600000</v>
      </c>
      <c r="G4080" s="53">
        <f t="shared" ref="G4080:G4081" si="1474">C4080-F4080</f>
        <v>5400000</v>
      </c>
      <c r="H4080" s="67">
        <f t="shared" ref="H4080:H4081" si="1475">F4080/C4080*100</f>
        <v>10</v>
      </c>
    </row>
    <row r="4081" spans="1:8" ht="12.75" customHeight="1">
      <c r="A4081" s="66" t="s">
        <v>31</v>
      </c>
      <c r="B4081" s="33" t="s">
        <v>139</v>
      </c>
      <c r="C4081" s="53">
        <v>6300000</v>
      </c>
      <c r="D4081" s="53">
        <v>2300000</v>
      </c>
      <c r="E4081" s="53">
        <v>0</v>
      </c>
      <c r="F4081" s="53">
        <f t="shared" si="1473"/>
        <v>2300000</v>
      </c>
      <c r="G4081" s="53">
        <f t="shared" si="1474"/>
        <v>4000000</v>
      </c>
      <c r="H4081" s="67">
        <f t="shared" si="1475"/>
        <v>36.507936507936506</v>
      </c>
    </row>
    <row r="4082" spans="1:8" ht="12.75" customHeight="1">
      <c r="A4082" s="66">
        <v>525119</v>
      </c>
      <c r="B4082" s="33" t="s">
        <v>63</v>
      </c>
      <c r="C4082" s="53"/>
      <c r="D4082" s="53"/>
      <c r="E4082" s="53"/>
      <c r="F4082" s="53"/>
      <c r="G4082" s="53"/>
      <c r="H4082" s="67"/>
    </row>
    <row r="4083" spans="1:8" ht="12.75" customHeight="1">
      <c r="A4083" s="66" t="s">
        <v>31</v>
      </c>
      <c r="B4083" s="33" t="s">
        <v>143</v>
      </c>
      <c r="C4083" s="53">
        <v>12000000</v>
      </c>
      <c r="D4083" s="53">
        <v>0</v>
      </c>
      <c r="E4083" s="53">
        <v>4080000</v>
      </c>
      <c r="F4083" s="53">
        <f t="shared" ref="F4083:F4085" si="1476">D4083+E4083</f>
        <v>4080000</v>
      </c>
      <c r="G4083" s="53">
        <f t="shared" ref="G4083:G4085" si="1477">C4083-F4083</f>
        <v>7920000</v>
      </c>
      <c r="H4083" s="67">
        <f t="shared" ref="H4083:H4085" si="1478">F4083/C4083*100</f>
        <v>34</v>
      </c>
    </row>
    <row r="4084" spans="1:8" ht="12.75" customHeight="1">
      <c r="A4084" s="66" t="s">
        <v>31</v>
      </c>
      <c r="B4084" s="33" t="s">
        <v>145</v>
      </c>
      <c r="C4084" s="53">
        <v>9000000</v>
      </c>
      <c r="D4084" s="53">
        <v>4361500</v>
      </c>
      <c r="E4084" s="53"/>
      <c r="F4084" s="53">
        <f t="shared" si="1476"/>
        <v>4361500</v>
      </c>
      <c r="G4084" s="53">
        <f t="shared" si="1477"/>
        <v>4638500</v>
      </c>
      <c r="H4084" s="67">
        <f t="shared" si="1478"/>
        <v>48.461111111111109</v>
      </c>
    </row>
    <row r="4085" spans="1:8" ht="12.75" customHeight="1">
      <c r="A4085" s="66" t="s">
        <v>31</v>
      </c>
      <c r="B4085" s="33" t="s">
        <v>146</v>
      </c>
      <c r="C4085" s="53">
        <v>3750000</v>
      </c>
      <c r="D4085" s="53">
        <v>0</v>
      </c>
      <c r="E4085" s="53">
        <v>0</v>
      </c>
      <c r="F4085" s="53">
        <f t="shared" si="1476"/>
        <v>0</v>
      </c>
      <c r="G4085" s="53">
        <f t="shared" si="1477"/>
        <v>3750000</v>
      </c>
      <c r="H4085" s="67">
        <f t="shared" si="1478"/>
        <v>0</v>
      </c>
    </row>
    <row r="4086" spans="1:8" ht="12.75" customHeight="1">
      <c r="A4086" s="54">
        <v>54</v>
      </c>
      <c r="B4086" s="54" t="s">
        <v>147</v>
      </c>
      <c r="C4086" s="55"/>
      <c r="D4086" s="56"/>
      <c r="E4086" s="56"/>
      <c r="F4086" s="56"/>
      <c r="G4086" s="56"/>
      <c r="H4086" s="56"/>
    </row>
    <row r="4087" spans="1:8" ht="12.75" customHeight="1">
      <c r="A4087" s="58" t="s">
        <v>50</v>
      </c>
      <c r="B4087" s="59" t="s">
        <v>51</v>
      </c>
      <c r="C4087" s="60"/>
      <c r="D4087" s="59"/>
      <c r="E4087" s="60"/>
      <c r="F4087" s="53"/>
      <c r="G4087" s="53"/>
      <c r="H4087" s="67"/>
    </row>
    <row r="4088" spans="1:8" ht="12.75" customHeight="1">
      <c r="A4088" s="61">
        <v>525113</v>
      </c>
      <c r="B4088" s="62" t="s">
        <v>39</v>
      </c>
      <c r="C4088" s="60"/>
      <c r="D4088" s="59"/>
      <c r="E4088" s="53"/>
      <c r="F4088" s="53"/>
      <c r="G4088" s="53"/>
      <c r="H4088" s="67"/>
    </row>
    <row r="4089" spans="1:8" ht="12.75" customHeight="1">
      <c r="A4089" s="66" t="s">
        <v>31</v>
      </c>
      <c r="B4089" s="33" t="s">
        <v>148</v>
      </c>
      <c r="C4089" s="53">
        <v>1800000</v>
      </c>
      <c r="D4089" s="53">
        <v>1725000</v>
      </c>
      <c r="E4089" s="53">
        <v>0</v>
      </c>
      <c r="F4089" s="53">
        <f t="shared" ref="F4089:F4090" si="1479">D4089+E4089</f>
        <v>1725000</v>
      </c>
      <c r="G4089" s="53">
        <f t="shared" ref="G4089:G4090" si="1480">C4089-F4089</f>
        <v>75000</v>
      </c>
      <c r="H4089" s="67">
        <f t="shared" ref="H4089:H4090" si="1481">F4089/C4089*100</f>
        <v>95.833333333333343</v>
      </c>
    </row>
    <row r="4090" spans="1:8" ht="12.75" customHeight="1">
      <c r="A4090" s="66" t="s">
        <v>31</v>
      </c>
      <c r="B4090" s="33" t="s">
        <v>149</v>
      </c>
      <c r="C4090" s="53">
        <v>7780000</v>
      </c>
      <c r="D4090" s="53">
        <v>7765000</v>
      </c>
      <c r="E4090" s="53">
        <v>0</v>
      </c>
      <c r="F4090" s="53">
        <f t="shared" si="1479"/>
        <v>7765000</v>
      </c>
      <c r="G4090" s="53">
        <f t="shared" si="1480"/>
        <v>15000</v>
      </c>
      <c r="H4090" s="67">
        <f t="shared" si="1481"/>
        <v>99.80719794344472</v>
      </c>
    </row>
    <row r="4091" spans="1:8" ht="12.75" customHeight="1">
      <c r="A4091" s="66">
        <v>525119</v>
      </c>
      <c r="B4091" s="33" t="s">
        <v>63</v>
      </c>
      <c r="C4091" s="53"/>
      <c r="D4091" s="53"/>
      <c r="E4091" s="53"/>
      <c r="F4091" s="53"/>
      <c r="G4091" s="53"/>
      <c r="H4091" s="67"/>
    </row>
    <row r="4092" spans="1:8" ht="12.75" customHeight="1">
      <c r="A4092" s="66" t="s">
        <v>31</v>
      </c>
      <c r="B4092" s="33" t="s">
        <v>150</v>
      </c>
      <c r="C4092" s="53">
        <v>1700000</v>
      </c>
      <c r="D4092" s="53">
        <v>1698500</v>
      </c>
      <c r="E4092" s="53">
        <v>0</v>
      </c>
      <c r="F4092" s="53">
        <f t="shared" ref="F4092" si="1482">D4092+E4092</f>
        <v>1698500</v>
      </c>
      <c r="G4092" s="53">
        <f t="shared" ref="G4092" si="1483">C4092-F4092</f>
        <v>1500</v>
      </c>
      <c r="H4092" s="67">
        <f t="shared" ref="H4092" si="1484">F4092/C4092*100</f>
        <v>99.911764705882362</v>
      </c>
    </row>
    <row r="4093" spans="1:8" ht="12.75" customHeight="1">
      <c r="A4093" s="58" t="s">
        <v>56</v>
      </c>
      <c r="B4093" s="59" t="s">
        <v>57</v>
      </c>
      <c r="C4093" s="60"/>
      <c r="D4093" s="60"/>
      <c r="E4093" s="53"/>
      <c r="F4093" s="53"/>
      <c r="G4093" s="53"/>
      <c r="H4093" s="67"/>
    </row>
    <row r="4094" spans="1:8" ht="12.75" customHeight="1">
      <c r="A4094" s="66">
        <v>525113</v>
      </c>
      <c r="B4094" s="33" t="s">
        <v>39</v>
      </c>
      <c r="C4094" s="53"/>
      <c r="D4094" s="53"/>
      <c r="E4094" s="53"/>
      <c r="F4094" s="53"/>
      <c r="G4094" s="53"/>
      <c r="H4094" s="67"/>
    </row>
    <row r="4095" spans="1:8" ht="12.75" customHeight="1">
      <c r="A4095" s="66" t="s">
        <v>31</v>
      </c>
      <c r="B4095" s="33" t="s">
        <v>151</v>
      </c>
      <c r="C4095" s="53">
        <v>2100000</v>
      </c>
      <c r="D4095" s="53">
        <v>2100000</v>
      </c>
      <c r="E4095" s="53">
        <v>0</v>
      </c>
      <c r="F4095" s="53">
        <f t="shared" ref="F4095:F4096" si="1485">D4095+E4095</f>
        <v>2100000</v>
      </c>
      <c r="G4095" s="53">
        <f t="shared" ref="G4095:G4096" si="1486">C4095-F4095</f>
        <v>0</v>
      </c>
      <c r="H4095" s="67">
        <f t="shared" ref="H4095:H4096" si="1487">F4095/C4095*100</f>
        <v>100</v>
      </c>
    </row>
    <row r="4096" spans="1:8" ht="12.75" customHeight="1">
      <c r="A4096" s="66" t="s">
        <v>31</v>
      </c>
      <c r="B4096" s="33" t="s">
        <v>152</v>
      </c>
      <c r="C4096" s="53">
        <v>10400000</v>
      </c>
      <c r="D4096" s="53">
        <v>10395000</v>
      </c>
      <c r="E4096" s="53">
        <v>0</v>
      </c>
      <c r="F4096" s="53">
        <f t="shared" si="1485"/>
        <v>10395000</v>
      </c>
      <c r="G4096" s="53">
        <f t="shared" si="1486"/>
        <v>5000</v>
      </c>
      <c r="H4096" s="67">
        <f t="shared" si="1487"/>
        <v>99.95192307692308</v>
      </c>
    </row>
    <row r="4097" spans="1:8" ht="12.75" customHeight="1">
      <c r="A4097" s="66">
        <v>525119</v>
      </c>
      <c r="B4097" s="33" t="s">
        <v>63</v>
      </c>
      <c r="C4097" s="53"/>
      <c r="D4097" s="53"/>
      <c r="E4097" s="53"/>
      <c r="F4097" s="53"/>
      <c r="G4097" s="53"/>
      <c r="H4097" s="67"/>
    </row>
    <row r="4098" spans="1:8" ht="12.75" customHeight="1">
      <c r="A4098" s="66" t="s">
        <v>31</v>
      </c>
      <c r="B4098" s="33" t="s">
        <v>150</v>
      </c>
      <c r="C4098" s="53">
        <v>2500000</v>
      </c>
      <c r="D4098" s="53">
        <v>2497500</v>
      </c>
      <c r="E4098" s="53">
        <v>0</v>
      </c>
      <c r="F4098" s="53">
        <f t="shared" ref="F4098" si="1488">D4098+E4098</f>
        <v>2497500</v>
      </c>
      <c r="G4098" s="53">
        <f t="shared" ref="G4098" si="1489">C4098-F4098</f>
        <v>2500</v>
      </c>
      <c r="H4098" s="67">
        <f t="shared" ref="H4098" si="1490">F4098/C4098*100</f>
        <v>99.9</v>
      </c>
    </row>
    <row r="4099" spans="1:8" ht="12.75" customHeight="1">
      <c r="A4099" s="58" t="s">
        <v>59</v>
      </c>
      <c r="B4099" s="59" t="s">
        <v>60</v>
      </c>
      <c r="C4099" s="60"/>
      <c r="D4099" s="60"/>
      <c r="E4099" s="53"/>
      <c r="F4099" s="53"/>
      <c r="G4099" s="53"/>
      <c r="H4099" s="67"/>
    </row>
    <row r="4100" spans="1:8" ht="12.75" customHeight="1">
      <c r="A4100" s="66">
        <v>525119</v>
      </c>
      <c r="B4100" s="33" t="s">
        <v>63</v>
      </c>
      <c r="C4100" s="53"/>
      <c r="D4100" s="53"/>
      <c r="E4100" s="53"/>
      <c r="F4100" s="53"/>
      <c r="G4100" s="53"/>
      <c r="H4100" s="67"/>
    </row>
    <row r="4101" spans="1:8" ht="12.75" customHeight="1">
      <c r="A4101" s="66" t="s">
        <v>31</v>
      </c>
      <c r="B4101" s="33" t="s">
        <v>150</v>
      </c>
      <c r="C4101" s="53">
        <v>1869000</v>
      </c>
      <c r="D4101" s="53">
        <v>1864500</v>
      </c>
      <c r="E4101" s="53">
        <v>0</v>
      </c>
      <c r="F4101" s="53">
        <f t="shared" ref="F4101" si="1491">D4101+E4101</f>
        <v>1864500</v>
      </c>
      <c r="G4101" s="53">
        <f t="shared" ref="G4101" si="1492">C4101-F4101</f>
        <v>4500</v>
      </c>
      <c r="H4101" s="67">
        <f t="shared" ref="H4101" si="1493">F4101/C4101*100</f>
        <v>99.759229534510425</v>
      </c>
    </row>
    <row r="4102" spans="1:8" ht="12.75" customHeight="1" thickBot="1">
      <c r="A4102" s="231"/>
      <c r="B4102" s="36"/>
      <c r="C4102" s="37"/>
      <c r="D4102" s="36"/>
      <c r="E4102" s="37"/>
      <c r="F4102" s="35"/>
      <c r="G4102" s="36"/>
      <c r="H4102" s="36"/>
    </row>
    <row r="4103" spans="1:8" ht="24" customHeight="1" thickTop="1">
      <c r="A4103" s="40"/>
      <c r="B4103" s="431" t="s">
        <v>166</v>
      </c>
      <c r="C4103" s="41">
        <f>SUM(C3962:C4101)</f>
        <v>1543895000</v>
      </c>
      <c r="D4103" s="41">
        <f t="shared" ref="D4103:G4103" si="1494">SUM(D3962:D4101)</f>
        <v>806468320</v>
      </c>
      <c r="E4103" s="41">
        <f t="shared" si="1494"/>
        <v>4080000</v>
      </c>
      <c r="F4103" s="41">
        <f t="shared" si="1494"/>
        <v>810548320</v>
      </c>
      <c r="G4103" s="41">
        <f t="shared" si="1494"/>
        <v>733346680</v>
      </c>
      <c r="H4103" s="44">
        <f>F4103/C4103*100</f>
        <v>52.500223136936128</v>
      </c>
    </row>
    <row r="4104" spans="1:8">
      <c r="F4104" s="22"/>
    </row>
    <row r="4105" spans="1:8" ht="13.5">
      <c r="D4105" s="24"/>
      <c r="F4105" s="607" t="s">
        <v>712</v>
      </c>
      <c r="G4105" s="607"/>
      <c r="H4105" s="607"/>
    </row>
    <row r="4106" spans="1:8" ht="9.75" customHeight="1">
      <c r="F4106" s="432"/>
      <c r="G4106" s="432"/>
      <c r="H4106" s="432"/>
    </row>
    <row r="4107" spans="1:8" ht="13.5">
      <c r="D4107" s="24"/>
      <c r="F4107" s="607" t="s">
        <v>154</v>
      </c>
      <c r="G4107" s="607"/>
      <c r="H4107" s="607"/>
    </row>
    <row r="4108" spans="1:8" ht="13.5">
      <c r="D4108" s="24"/>
      <c r="F4108" s="607" t="s">
        <v>155</v>
      </c>
      <c r="G4108" s="607"/>
      <c r="H4108" s="607"/>
    </row>
    <row r="4109" spans="1:8" ht="13.5">
      <c r="D4109" s="24"/>
      <c r="F4109" s="20"/>
      <c r="G4109" s="20"/>
      <c r="H4109" s="21"/>
    </row>
    <row r="4110" spans="1:8" ht="13.5">
      <c r="D4110" s="24"/>
      <c r="F4110" s="20"/>
      <c r="G4110" s="20"/>
      <c r="H4110" s="21"/>
    </row>
    <row r="4111" spans="1:8" ht="13.5">
      <c r="F4111" s="20"/>
      <c r="G4111" s="20"/>
      <c r="H4111" s="20"/>
    </row>
    <row r="4112" spans="1:8" ht="13.5">
      <c r="F4112" s="608" t="s">
        <v>156</v>
      </c>
      <c r="G4112" s="608"/>
      <c r="H4112" s="608"/>
    </row>
    <row r="4113" spans="6:8" ht="13.5">
      <c r="F4113" s="599" t="s">
        <v>157</v>
      </c>
      <c r="G4113" s="599"/>
      <c r="H4113" s="599"/>
    </row>
    <row r="4145" spans="1:8" ht="15.75">
      <c r="A4145" s="600" t="s">
        <v>0</v>
      </c>
      <c r="B4145" s="600"/>
      <c r="C4145" s="600"/>
      <c r="D4145" s="600"/>
      <c r="E4145" s="600"/>
      <c r="F4145" s="600"/>
      <c r="G4145" s="600"/>
      <c r="H4145" s="600"/>
    </row>
    <row r="4146" spans="1:8" ht="15.75">
      <c r="A4146" s="600" t="s">
        <v>1</v>
      </c>
      <c r="B4146" s="600"/>
      <c r="C4146" s="600"/>
      <c r="D4146" s="600"/>
      <c r="E4146" s="600"/>
      <c r="F4146" s="600"/>
      <c r="G4146" s="600"/>
      <c r="H4146" s="600"/>
    </row>
    <row r="4147" spans="1:8" ht="15.75">
      <c r="A4147" s="600" t="s">
        <v>2</v>
      </c>
      <c r="B4147" s="600"/>
      <c r="C4147" s="600"/>
      <c r="D4147" s="600"/>
      <c r="E4147" s="600"/>
      <c r="F4147" s="600"/>
      <c r="G4147" s="600"/>
      <c r="H4147" s="600"/>
    </row>
    <row r="4148" spans="1:8">
      <c r="A4148" s="2"/>
      <c r="B4148" s="2"/>
      <c r="C4148" s="2"/>
      <c r="D4148" s="2"/>
      <c r="E4148" s="2"/>
      <c r="F4148" s="2"/>
      <c r="G4148" s="2"/>
      <c r="H4148" s="2"/>
    </row>
    <row r="4149" spans="1:8">
      <c r="A4149" s="2" t="s">
        <v>3</v>
      </c>
      <c r="B4149" s="2"/>
      <c r="C4149" s="2"/>
      <c r="D4149" s="2"/>
      <c r="E4149" s="2"/>
      <c r="F4149" s="2"/>
      <c r="G4149" s="2"/>
      <c r="H4149" s="2"/>
    </row>
    <row r="4150" spans="1:8">
      <c r="A4150" s="414" t="s">
        <v>733</v>
      </c>
      <c r="B4150" s="414"/>
      <c r="C4150" s="2"/>
      <c r="D4150" s="2"/>
      <c r="E4150" s="2"/>
      <c r="F4150" s="2"/>
      <c r="G4150" s="2"/>
      <c r="H4150" s="2"/>
    </row>
    <row r="4151" spans="1:8">
      <c r="A4151" s="2" t="s">
        <v>708</v>
      </c>
      <c r="B4151" s="1"/>
      <c r="C4151" s="2"/>
      <c r="D4151" s="2"/>
      <c r="E4151" s="2"/>
      <c r="F4151" s="2"/>
      <c r="G4151" s="2"/>
      <c r="H4151" s="2"/>
    </row>
    <row r="4152" spans="1:8">
      <c r="A4152" s="1"/>
      <c r="B4152" s="1"/>
      <c r="C4152" s="3"/>
      <c r="D4152" s="1"/>
      <c r="E4152" s="3"/>
      <c r="F4152" s="1"/>
      <c r="G4152" s="1"/>
    </row>
    <row r="4153" spans="1:8">
      <c r="A4153" s="1"/>
      <c r="B4153" s="1"/>
      <c r="C4153" s="3"/>
      <c r="D4153" s="1"/>
      <c r="E4153" s="3"/>
      <c r="F4153" s="22"/>
      <c r="G4153" s="1"/>
    </row>
    <row r="4154" spans="1:8">
      <c r="A4154" s="601" t="s">
        <v>4</v>
      </c>
      <c r="B4154" s="604" t="s">
        <v>5</v>
      </c>
      <c r="C4154" s="447"/>
      <c r="D4154" s="447" t="s">
        <v>6</v>
      </c>
      <c r="E4154" s="447" t="s">
        <v>7</v>
      </c>
      <c r="F4154" s="447" t="s">
        <v>6</v>
      </c>
      <c r="G4154" s="447" t="s">
        <v>8</v>
      </c>
      <c r="H4154" s="447" t="s">
        <v>9</v>
      </c>
    </row>
    <row r="4155" spans="1:8">
      <c r="A4155" s="602"/>
      <c r="B4155" s="605"/>
      <c r="C4155" s="448" t="s">
        <v>10</v>
      </c>
      <c r="D4155" s="448" t="s">
        <v>11</v>
      </c>
      <c r="E4155" s="448" t="s">
        <v>12</v>
      </c>
      <c r="F4155" s="448" t="s">
        <v>13</v>
      </c>
      <c r="G4155" s="448" t="s">
        <v>14</v>
      </c>
      <c r="H4155" s="448" t="s">
        <v>15</v>
      </c>
    </row>
    <row r="4156" spans="1:8">
      <c r="A4156" s="602"/>
      <c r="B4156" s="605"/>
      <c r="C4156" s="448"/>
      <c r="D4156" s="448" t="s">
        <v>16</v>
      </c>
      <c r="E4156" s="448"/>
      <c r="F4156" s="448" t="s">
        <v>17</v>
      </c>
      <c r="G4156" s="448" t="s">
        <v>18</v>
      </c>
      <c r="H4156" s="448" t="s">
        <v>19</v>
      </c>
    </row>
    <row r="4157" spans="1:8">
      <c r="A4157" s="603"/>
      <c r="B4157" s="606"/>
      <c r="C4157" s="448" t="s">
        <v>20</v>
      </c>
      <c r="D4157" s="449" t="s">
        <v>20</v>
      </c>
      <c r="E4157" s="449" t="s">
        <v>20</v>
      </c>
      <c r="F4157" s="449" t="s">
        <v>20</v>
      </c>
      <c r="G4157" s="449" t="s">
        <v>20</v>
      </c>
      <c r="H4157" s="448" t="s">
        <v>21</v>
      </c>
    </row>
    <row r="4158" spans="1:8">
      <c r="A4158" s="7">
        <v>1</v>
      </c>
      <c r="B4158" s="7">
        <v>2</v>
      </c>
      <c r="C4158" s="8">
        <v>3</v>
      </c>
      <c r="D4158" s="9">
        <v>4</v>
      </c>
      <c r="E4158" s="8">
        <v>5</v>
      </c>
      <c r="F4158" s="8">
        <v>6</v>
      </c>
      <c r="G4158" s="8">
        <v>7</v>
      </c>
      <c r="H4158" s="8">
        <v>8</v>
      </c>
    </row>
    <row r="4159" spans="1:8">
      <c r="A4159" s="33" t="s">
        <v>22</v>
      </c>
      <c r="B4159" s="52" t="s">
        <v>170</v>
      </c>
      <c r="C4159" s="34"/>
      <c r="D4159" s="33"/>
      <c r="E4159" s="53"/>
      <c r="F4159" s="33"/>
      <c r="G4159" s="33"/>
      <c r="H4159" s="33"/>
    </row>
    <row r="4160" spans="1:8">
      <c r="A4160" s="33" t="s">
        <v>23</v>
      </c>
      <c r="B4160" s="33" t="s">
        <v>24</v>
      </c>
      <c r="C4160" s="53"/>
      <c r="D4160" s="33"/>
      <c r="E4160" s="53"/>
      <c r="F4160" s="33"/>
      <c r="G4160" s="33"/>
      <c r="H4160" s="33"/>
    </row>
    <row r="4161" spans="1:8">
      <c r="A4161" s="33" t="s">
        <v>25</v>
      </c>
      <c r="B4161" s="33" t="s">
        <v>161</v>
      </c>
      <c r="C4161" s="53"/>
      <c r="D4161" s="33"/>
      <c r="E4161" s="53"/>
      <c r="F4161" s="33"/>
      <c r="G4161" s="33"/>
      <c r="H4161" s="33"/>
    </row>
    <row r="4162" spans="1:8">
      <c r="A4162" s="33" t="s">
        <v>26</v>
      </c>
      <c r="B4162" s="33" t="s">
        <v>27</v>
      </c>
      <c r="C4162" s="53"/>
      <c r="D4162" s="33"/>
      <c r="E4162" s="53"/>
      <c r="F4162" s="33"/>
      <c r="G4162" s="33"/>
      <c r="H4162" s="33"/>
    </row>
    <row r="4163" spans="1:8">
      <c r="A4163" s="54">
        <v>51</v>
      </c>
      <c r="B4163" s="54" t="s">
        <v>28</v>
      </c>
      <c r="C4163" s="55"/>
      <c r="D4163" s="55"/>
      <c r="E4163" s="56"/>
      <c r="F4163" s="57"/>
      <c r="G4163" s="57"/>
      <c r="H4163" s="57"/>
    </row>
    <row r="4164" spans="1:8">
      <c r="A4164" s="58" t="s">
        <v>29</v>
      </c>
      <c r="B4164" s="59" t="s">
        <v>62</v>
      </c>
      <c r="C4164" s="60"/>
      <c r="D4164" s="230"/>
      <c r="E4164" s="230"/>
      <c r="F4164" s="68"/>
      <c r="G4164" s="68"/>
      <c r="H4164" s="64"/>
    </row>
    <row r="4165" spans="1:8">
      <c r="A4165" s="61">
        <v>525112</v>
      </c>
      <c r="B4165" s="62" t="s">
        <v>32</v>
      </c>
      <c r="C4165" s="53"/>
      <c r="D4165" s="53"/>
      <c r="E4165" s="53"/>
      <c r="F4165" s="53"/>
      <c r="G4165" s="53"/>
      <c r="H4165" s="64"/>
    </row>
    <row r="4166" spans="1:8">
      <c r="A4166" s="66" t="s">
        <v>31</v>
      </c>
      <c r="B4166" s="33" t="s">
        <v>33</v>
      </c>
      <c r="C4166" s="53">
        <v>10000000</v>
      </c>
      <c r="D4166" s="53">
        <v>9960500</v>
      </c>
      <c r="E4166" s="53">
        <v>0</v>
      </c>
      <c r="F4166" s="53">
        <f>D4166+E4166</f>
        <v>9960500</v>
      </c>
      <c r="G4166" s="53">
        <f>C4166-F4166</f>
        <v>39500</v>
      </c>
      <c r="H4166" s="67">
        <f>F4166/C4166*100</f>
        <v>99.605000000000004</v>
      </c>
    </row>
    <row r="4167" spans="1:8">
      <c r="A4167" s="70" t="s">
        <v>31</v>
      </c>
      <c r="B4167" s="33" t="s">
        <v>35</v>
      </c>
      <c r="C4167" s="53">
        <v>4200000</v>
      </c>
      <c r="D4167" s="53">
        <v>0</v>
      </c>
      <c r="E4167" s="53">
        <v>0</v>
      </c>
      <c r="F4167" s="53">
        <f t="shared" ref="F4167:F4168" si="1495">D4167+E4167</f>
        <v>0</v>
      </c>
      <c r="G4167" s="53">
        <f t="shared" ref="G4167:G4168" si="1496">C4167-F4167</f>
        <v>4200000</v>
      </c>
      <c r="H4167" s="67">
        <f t="shared" ref="H4167:H4168" si="1497">F4167/C4167*100</f>
        <v>0</v>
      </c>
    </row>
    <row r="4168" spans="1:8">
      <c r="A4168" s="70"/>
      <c r="B4168" s="33" t="s">
        <v>673</v>
      </c>
      <c r="C4168" s="53">
        <v>57100000</v>
      </c>
      <c r="D4168" s="53">
        <v>0</v>
      </c>
      <c r="E4168" s="53"/>
      <c r="F4168" s="53">
        <f t="shared" si="1495"/>
        <v>0</v>
      </c>
      <c r="G4168" s="53">
        <f t="shared" si="1496"/>
        <v>57100000</v>
      </c>
      <c r="H4168" s="67">
        <f t="shared" si="1497"/>
        <v>0</v>
      </c>
    </row>
    <row r="4169" spans="1:8">
      <c r="A4169" s="61">
        <v>525113</v>
      </c>
      <c r="B4169" s="62" t="s">
        <v>39</v>
      </c>
      <c r="C4169" s="53"/>
      <c r="D4169" s="53"/>
      <c r="E4169" s="53"/>
      <c r="F4169" s="53"/>
      <c r="G4169" s="53"/>
      <c r="H4169" s="67"/>
    </row>
    <row r="4170" spans="1:8">
      <c r="A4170" s="61"/>
      <c r="B4170" s="33" t="s">
        <v>376</v>
      </c>
      <c r="C4170" s="53">
        <v>9000000</v>
      </c>
      <c r="D4170" s="53">
        <v>9000000</v>
      </c>
      <c r="E4170" s="53">
        <v>0</v>
      </c>
      <c r="F4170" s="53">
        <f t="shared" ref="F4170:F4171" si="1498">D4170+E4170</f>
        <v>9000000</v>
      </c>
      <c r="G4170" s="53">
        <f t="shared" ref="G4170:G4171" si="1499">C4170-F4170</f>
        <v>0</v>
      </c>
      <c r="H4170" s="67">
        <f t="shared" ref="H4170:H4171" si="1500">F4170/C4170*100</f>
        <v>100</v>
      </c>
    </row>
    <row r="4171" spans="1:8">
      <c r="A4171" s="66" t="s">
        <v>31</v>
      </c>
      <c r="B4171" s="33" t="s">
        <v>40</v>
      </c>
      <c r="C4171" s="53">
        <v>5400000</v>
      </c>
      <c r="D4171" s="53">
        <v>0</v>
      </c>
      <c r="E4171" s="53">
        <v>0</v>
      </c>
      <c r="F4171" s="53">
        <f t="shared" si="1498"/>
        <v>0</v>
      </c>
      <c r="G4171" s="53">
        <f t="shared" si="1499"/>
        <v>5400000</v>
      </c>
      <c r="H4171" s="67">
        <f t="shared" si="1500"/>
        <v>0</v>
      </c>
    </row>
    <row r="4172" spans="1:8">
      <c r="A4172" s="61">
        <v>525115</v>
      </c>
      <c r="B4172" s="62" t="s">
        <v>43</v>
      </c>
      <c r="C4172" s="53"/>
      <c r="D4172" s="53"/>
      <c r="E4172" s="53"/>
      <c r="F4172" s="53"/>
      <c r="G4172" s="53"/>
      <c r="H4172" s="67"/>
    </row>
    <row r="4173" spans="1:8">
      <c r="A4173" s="61"/>
      <c r="B4173" s="33" t="s">
        <v>377</v>
      </c>
      <c r="C4173" s="53">
        <v>10200000</v>
      </c>
      <c r="D4173" s="53">
        <v>10200000</v>
      </c>
      <c r="E4173" s="53">
        <v>0</v>
      </c>
      <c r="F4173" s="53">
        <f t="shared" ref="F4173:F4179" si="1501">D4173+E4173</f>
        <v>10200000</v>
      </c>
      <c r="G4173" s="53">
        <f t="shared" ref="G4173:G4179" si="1502">C4173-F4173</f>
        <v>0</v>
      </c>
      <c r="H4173" s="67">
        <f t="shared" ref="H4173:H4179" si="1503">F4173/C4173*100</f>
        <v>100</v>
      </c>
    </row>
    <row r="4174" spans="1:8">
      <c r="A4174" s="61"/>
      <c r="B4174" s="33" t="s">
        <v>378</v>
      </c>
      <c r="C4174" s="53">
        <v>10200000</v>
      </c>
      <c r="D4174" s="53">
        <v>10200000</v>
      </c>
      <c r="E4174" s="53">
        <v>0</v>
      </c>
      <c r="F4174" s="53">
        <f t="shared" si="1501"/>
        <v>10200000</v>
      </c>
      <c r="G4174" s="53">
        <f t="shared" si="1502"/>
        <v>0</v>
      </c>
      <c r="H4174" s="67">
        <f t="shared" si="1503"/>
        <v>100</v>
      </c>
    </row>
    <row r="4175" spans="1:8">
      <c r="A4175" s="66" t="s">
        <v>31</v>
      </c>
      <c r="B4175" s="33" t="s">
        <v>44</v>
      </c>
      <c r="C4175" s="53">
        <v>3700000</v>
      </c>
      <c r="D4175" s="53">
        <v>0</v>
      </c>
      <c r="E4175" s="53">
        <v>0</v>
      </c>
      <c r="F4175" s="53">
        <f t="shared" si="1501"/>
        <v>0</v>
      </c>
      <c r="G4175" s="53">
        <f t="shared" si="1502"/>
        <v>3700000</v>
      </c>
      <c r="H4175" s="67">
        <f t="shared" si="1503"/>
        <v>0</v>
      </c>
    </row>
    <row r="4176" spans="1:8">
      <c r="A4176" s="66"/>
      <c r="B4176" s="33" t="s">
        <v>524</v>
      </c>
      <c r="C4176" s="53">
        <v>6000000</v>
      </c>
      <c r="D4176" s="53">
        <v>5118520</v>
      </c>
      <c r="E4176" s="53">
        <v>0</v>
      </c>
      <c r="F4176" s="53">
        <f t="shared" si="1501"/>
        <v>5118520</v>
      </c>
      <c r="G4176" s="53">
        <f t="shared" si="1502"/>
        <v>881480</v>
      </c>
      <c r="H4176" s="67">
        <f t="shared" si="1503"/>
        <v>85.308666666666667</v>
      </c>
    </row>
    <row r="4177" spans="1:8">
      <c r="A4177" s="66" t="s">
        <v>31</v>
      </c>
      <c r="B4177" s="33" t="s">
        <v>45</v>
      </c>
      <c r="C4177" s="53">
        <v>1200000</v>
      </c>
      <c r="D4177" s="53">
        <v>0</v>
      </c>
      <c r="E4177" s="53">
        <v>0</v>
      </c>
      <c r="F4177" s="53">
        <f t="shared" si="1501"/>
        <v>0</v>
      </c>
      <c r="G4177" s="53">
        <f t="shared" si="1502"/>
        <v>1200000</v>
      </c>
      <c r="H4177" s="67">
        <f t="shared" si="1503"/>
        <v>0</v>
      </c>
    </row>
    <row r="4178" spans="1:8">
      <c r="A4178" s="66" t="s">
        <v>31</v>
      </c>
      <c r="B4178" s="33" t="s">
        <v>46</v>
      </c>
      <c r="C4178" s="53">
        <v>3000000</v>
      </c>
      <c r="D4178" s="53">
        <v>0</v>
      </c>
      <c r="E4178" s="53">
        <v>0</v>
      </c>
      <c r="F4178" s="53">
        <f t="shared" si="1501"/>
        <v>0</v>
      </c>
      <c r="G4178" s="53">
        <f t="shared" si="1502"/>
        <v>3000000</v>
      </c>
      <c r="H4178" s="67">
        <f t="shared" si="1503"/>
        <v>0</v>
      </c>
    </row>
    <row r="4179" spans="1:8">
      <c r="A4179" s="66" t="s">
        <v>31</v>
      </c>
      <c r="B4179" s="33" t="s">
        <v>47</v>
      </c>
      <c r="C4179" s="53">
        <v>3800000</v>
      </c>
      <c r="D4179" s="53">
        <v>0</v>
      </c>
      <c r="E4179" s="53">
        <v>0</v>
      </c>
      <c r="F4179" s="53">
        <f t="shared" si="1501"/>
        <v>0</v>
      </c>
      <c r="G4179" s="53">
        <f t="shared" si="1502"/>
        <v>3800000</v>
      </c>
      <c r="H4179" s="67">
        <f t="shared" si="1503"/>
        <v>0</v>
      </c>
    </row>
    <row r="4180" spans="1:8">
      <c r="A4180" s="61">
        <v>525119</v>
      </c>
      <c r="B4180" s="62" t="s">
        <v>63</v>
      </c>
      <c r="C4180" s="53"/>
      <c r="D4180" s="53"/>
      <c r="E4180" s="53"/>
      <c r="F4180" s="53"/>
      <c r="G4180" s="53"/>
      <c r="H4180" s="67"/>
    </row>
    <row r="4181" spans="1:8">
      <c r="A4181" s="66"/>
      <c r="B4181" s="33" t="s">
        <v>484</v>
      </c>
      <c r="C4181" s="53">
        <v>40000000</v>
      </c>
      <c r="D4181" s="53">
        <v>40000000</v>
      </c>
      <c r="E4181" s="53">
        <v>0</v>
      </c>
      <c r="F4181" s="53">
        <f t="shared" ref="F4181:F4184" si="1504">D4181+E4181</f>
        <v>40000000</v>
      </c>
      <c r="G4181" s="53">
        <f t="shared" ref="G4181:G4184" si="1505">C4181-F4181</f>
        <v>0</v>
      </c>
      <c r="H4181" s="67">
        <f t="shared" ref="H4181:H4184" si="1506">F4181/C4181*100</f>
        <v>100</v>
      </c>
    </row>
    <row r="4182" spans="1:8">
      <c r="A4182" s="66"/>
      <c r="B4182" s="33" t="s">
        <v>485</v>
      </c>
      <c r="C4182" s="53">
        <v>41025000</v>
      </c>
      <c r="D4182" s="53">
        <v>35019000</v>
      </c>
      <c r="E4182" s="53">
        <v>0</v>
      </c>
      <c r="F4182" s="53">
        <f t="shared" si="1504"/>
        <v>35019000</v>
      </c>
      <c r="G4182" s="53">
        <f t="shared" si="1505"/>
        <v>6006000</v>
      </c>
      <c r="H4182" s="67">
        <f t="shared" si="1506"/>
        <v>85.36014625228519</v>
      </c>
    </row>
    <row r="4183" spans="1:8">
      <c r="A4183" s="66"/>
      <c r="B4183" s="33" t="s">
        <v>486</v>
      </c>
      <c r="C4183" s="53">
        <v>26400000</v>
      </c>
      <c r="D4183" s="53">
        <v>26000000</v>
      </c>
      <c r="E4183" s="53">
        <v>0</v>
      </c>
      <c r="F4183" s="53">
        <f t="shared" si="1504"/>
        <v>26000000</v>
      </c>
      <c r="G4183" s="53">
        <f t="shared" si="1505"/>
        <v>400000</v>
      </c>
      <c r="H4183" s="67">
        <f t="shared" si="1506"/>
        <v>98.484848484848484</v>
      </c>
    </row>
    <row r="4184" spans="1:8">
      <c r="A4184" s="66"/>
      <c r="B4184" s="33" t="s">
        <v>674</v>
      </c>
      <c r="C4184" s="53">
        <v>65222000</v>
      </c>
      <c r="D4184" s="53">
        <v>0</v>
      </c>
      <c r="E4184" s="53"/>
      <c r="F4184" s="53">
        <f t="shared" si="1504"/>
        <v>0</v>
      </c>
      <c r="G4184" s="53">
        <f t="shared" si="1505"/>
        <v>65222000</v>
      </c>
      <c r="H4184" s="67">
        <f t="shared" si="1506"/>
        <v>0</v>
      </c>
    </row>
    <row r="4185" spans="1:8">
      <c r="A4185" s="61" t="s">
        <v>676</v>
      </c>
      <c r="B4185" s="62" t="s">
        <v>70</v>
      </c>
      <c r="C4185" s="53"/>
      <c r="D4185" s="53"/>
      <c r="E4185" s="53"/>
      <c r="F4185" s="53"/>
      <c r="G4185" s="53"/>
      <c r="H4185" s="67"/>
    </row>
    <row r="4186" spans="1:8">
      <c r="A4186" s="66"/>
      <c r="B4186" s="33" t="s">
        <v>675</v>
      </c>
      <c r="C4186" s="53">
        <v>325040000</v>
      </c>
      <c r="D4186" s="53">
        <v>0</v>
      </c>
      <c r="E4186" s="53"/>
      <c r="F4186" s="53">
        <f t="shared" ref="F4186" si="1507">D4186+E4186</f>
        <v>0</v>
      </c>
      <c r="G4186" s="53">
        <f t="shared" ref="G4186" si="1508">C4186-F4186</f>
        <v>325040000</v>
      </c>
      <c r="H4186" s="67">
        <f t="shared" ref="H4186" si="1509">F4186/C4186*100</f>
        <v>0</v>
      </c>
    </row>
    <row r="4187" spans="1:8">
      <c r="A4187" s="61">
        <v>537112</v>
      </c>
      <c r="B4187" s="62" t="s">
        <v>477</v>
      </c>
      <c r="C4187" s="53"/>
      <c r="D4187" s="53"/>
      <c r="E4187" s="53"/>
      <c r="F4187" s="53"/>
      <c r="G4187" s="53"/>
      <c r="H4187" s="67"/>
    </row>
    <row r="4188" spans="1:8">
      <c r="A4188" s="66"/>
      <c r="B4188" s="33" t="s">
        <v>487</v>
      </c>
      <c r="C4188" s="53">
        <v>12000000</v>
      </c>
      <c r="D4188" s="53">
        <v>12000000</v>
      </c>
      <c r="E4188" s="53">
        <v>0</v>
      </c>
      <c r="F4188" s="53">
        <f t="shared" ref="F4188:F4192" si="1510">D4188+E4188</f>
        <v>12000000</v>
      </c>
      <c r="G4188" s="53">
        <f t="shared" ref="G4188:G4190" si="1511">C4188-F4188</f>
        <v>0</v>
      </c>
      <c r="H4188" s="67">
        <f t="shared" ref="H4188:H4190" si="1512">F4188/C4188*100</f>
        <v>100</v>
      </c>
    </row>
    <row r="4189" spans="1:8">
      <c r="A4189" s="66"/>
      <c r="B4189" s="33" t="s">
        <v>549</v>
      </c>
      <c r="C4189" s="53">
        <v>93500000</v>
      </c>
      <c r="D4189" s="53">
        <v>93500000</v>
      </c>
      <c r="E4189" s="53">
        <v>0</v>
      </c>
      <c r="F4189" s="53">
        <f t="shared" si="1510"/>
        <v>93500000</v>
      </c>
      <c r="G4189" s="53">
        <f t="shared" si="1511"/>
        <v>0</v>
      </c>
      <c r="H4189" s="67">
        <f t="shared" si="1512"/>
        <v>100</v>
      </c>
    </row>
    <row r="4190" spans="1:8">
      <c r="A4190" s="66"/>
      <c r="B4190" s="33" t="s">
        <v>489</v>
      </c>
      <c r="C4190" s="53">
        <v>250000000</v>
      </c>
      <c r="D4190" s="53">
        <v>249975000</v>
      </c>
      <c r="E4190" s="53">
        <v>0</v>
      </c>
      <c r="F4190" s="53">
        <f t="shared" si="1510"/>
        <v>249975000</v>
      </c>
      <c r="G4190" s="53">
        <f t="shared" si="1511"/>
        <v>25000</v>
      </c>
      <c r="H4190" s="67">
        <f t="shared" si="1512"/>
        <v>99.99</v>
      </c>
    </row>
    <row r="4191" spans="1:8">
      <c r="A4191" s="61" t="s">
        <v>478</v>
      </c>
      <c r="B4191" s="62" t="s">
        <v>479</v>
      </c>
      <c r="C4191" s="53"/>
      <c r="D4191" s="53">
        <v>0</v>
      </c>
      <c r="E4191" s="53"/>
      <c r="F4191" s="53">
        <f t="shared" si="1510"/>
        <v>0</v>
      </c>
      <c r="G4191" s="53"/>
      <c r="H4191" s="67"/>
    </row>
    <row r="4192" spans="1:8">
      <c r="A4192" s="61" t="s">
        <v>31</v>
      </c>
      <c r="B4192" s="33" t="s">
        <v>480</v>
      </c>
      <c r="C4192" s="53">
        <v>5000000</v>
      </c>
      <c r="D4192" s="53">
        <v>5000000</v>
      </c>
      <c r="E4192" s="53"/>
      <c r="F4192" s="53">
        <f t="shared" si="1510"/>
        <v>5000000</v>
      </c>
      <c r="G4192" s="53">
        <f t="shared" ref="G4192" si="1513">C4192-F4192</f>
        <v>0</v>
      </c>
      <c r="H4192" s="67">
        <f t="shared" ref="H4192" si="1514">F4192/C4192*100</f>
        <v>100</v>
      </c>
    </row>
    <row r="4193" spans="1:8">
      <c r="A4193" s="58" t="s">
        <v>50</v>
      </c>
      <c r="B4193" s="59" t="s">
        <v>51</v>
      </c>
      <c r="C4193" s="60"/>
      <c r="D4193" s="53"/>
      <c r="E4193" s="53"/>
      <c r="F4193" s="53"/>
      <c r="G4193" s="53"/>
      <c r="H4193" s="67"/>
    </row>
    <row r="4194" spans="1:8">
      <c r="A4194" s="61">
        <v>525112</v>
      </c>
      <c r="B4194" s="62" t="s">
        <v>32</v>
      </c>
      <c r="C4194" s="63"/>
      <c r="D4194" s="53"/>
      <c r="E4194" s="53"/>
      <c r="F4194" s="53"/>
      <c r="G4194" s="53"/>
      <c r="H4194" s="67"/>
    </row>
    <row r="4195" spans="1:8">
      <c r="A4195" s="66" t="s">
        <v>31</v>
      </c>
      <c r="B4195" s="33" t="s">
        <v>53</v>
      </c>
      <c r="C4195" s="53">
        <v>1650000</v>
      </c>
      <c r="D4195" s="53">
        <v>1540000</v>
      </c>
      <c r="E4195" s="53">
        <v>0</v>
      </c>
      <c r="F4195" s="53">
        <f t="shared" ref="F4195:F4196" si="1515">D4195+E4195</f>
        <v>1540000</v>
      </c>
      <c r="G4195" s="53">
        <f t="shared" ref="G4195:G4196" si="1516">C4195-F4195</f>
        <v>110000</v>
      </c>
      <c r="H4195" s="67">
        <f t="shared" ref="H4195:H4196" si="1517">F4195/C4195*100</f>
        <v>93.333333333333329</v>
      </c>
    </row>
    <row r="4196" spans="1:8">
      <c r="A4196" s="66" t="s">
        <v>31</v>
      </c>
      <c r="B4196" s="33" t="s">
        <v>54</v>
      </c>
      <c r="C4196" s="53">
        <v>1880000</v>
      </c>
      <c r="D4196" s="53">
        <v>620000</v>
      </c>
      <c r="E4196" s="53">
        <v>0</v>
      </c>
      <c r="F4196" s="53">
        <f t="shared" si="1515"/>
        <v>620000</v>
      </c>
      <c r="G4196" s="53">
        <f t="shared" si="1516"/>
        <v>1260000</v>
      </c>
      <c r="H4196" s="67">
        <f t="shared" si="1517"/>
        <v>32.978723404255319</v>
      </c>
    </row>
    <row r="4197" spans="1:8">
      <c r="A4197" s="61">
        <v>525113</v>
      </c>
      <c r="B4197" s="62" t="s">
        <v>39</v>
      </c>
      <c r="C4197" s="63"/>
      <c r="D4197" s="53"/>
      <c r="E4197" s="53"/>
      <c r="F4197" s="53"/>
      <c r="G4197" s="53"/>
      <c r="H4197" s="67"/>
    </row>
    <row r="4198" spans="1:8">
      <c r="A4198" s="66" t="s">
        <v>31</v>
      </c>
      <c r="B4198" s="33" t="s">
        <v>52</v>
      </c>
      <c r="C4198" s="53">
        <v>2000000</v>
      </c>
      <c r="D4198" s="53">
        <v>2000000</v>
      </c>
      <c r="E4198" s="53">
        <v>0</v>
      </c>
      <c r="F4198" s="53">
        <f t="shared" ref="F4198" si="1518">D4198+E4198</f>
        <v>2000000</v>
      </c>
      <c r="G4198" s="53">
        <f t="shared" ref="G4198" si="1519">C4198-F4198</f>
        <v>0</v>
      </c>
      <c r="H4198" s="67">
        <f t="shared" ref="H4198" si="1520">F4198/C4198*100</f>
        <v>100</v>
      </c>
    </row>
    <row r="4199" spans="1:8">
      <c r="A4199" s="58" t="s">
        <v>56</v>
      </c>
      <c r="B4199" s="59" t="s">
        <v>57</v>
      </c>
      <c r="C4199" s="60"/>
      <c r="D4199" s="53"/>
      <c r="E4199" s="60"/>
      <c r="F4199" s="53"/>
      <c r="G4199" s="53"/>
      <c r="H4199" s="67"/>
    </row>
    <row r="4200" spans="1:8">
      <c r="A4200" s="61">
        <v>525111</v>
      </c>
      <c r="B4200" s="62" t="s">
        <v>30</v>
      </c>
      <c r="C4200" s="63"/>
      <c r="D4200" s="53"/>
      <c r="E4200" s="53"/>
      <c r="F4200" s="53"/>
      <c r="G4200" s="53"/>
      <c r="H4200" s="67"/>
    </row>
    <row r="4201" spans="1:8">
      <c r="A4201" s="66" t="s">
        <v>31</v>
      </c>
      <c r="B4201" s="33" t="s">
        <v>58</v>
      </c>
      <c r="C4201" s="53">
        <v>2000000</v>
      </c>
      <c r="D4201" s="53">
        <v>2000000</v>
      </c>
      <c r="E4201" s="53"/>
      <c r="F4201" s="53">
        <f t="shared" ref="F4201" si="1521">D4201+E4201</f>
        <v>2000000</v>
      </c>
      <c r="G4201" s="53">
        <f t="shared" ref="G4201" si="1522">C4201-F4201</f>
        <v>0</v>
      </c>
      <c r="H4201" s="67">
        <f t="shared" ref="H4201" si="1523">F4201/C4201*100</f>
        <v>100</v>
      </c>
    </row>
    <row r="4202" spans="1:8">
      <c r="A4202" s="61">
        <v>525112</v>
      </c>
      <c r="B4202" s="62" t="s">
        <v>32</v>
      </c>
      <c r="C4202" s="63"/>
      <c r="D4202" s="53"/>
      <c r="E4202" s="53"/>
      <c r="F4202" s="53"/>
      <c r="G4202" s="53"/>
      <c r="H4202" s="67"/>
    </row>
    <row r="4203" spans="1:8">
      <c r="A4203" s="66" t="s">
        <v>31</v>
      </c>
      <c r="B4203" s="33" t="s">
        <v>53</v>
      </c>
      <c r="C4203" s="53">
        <v>3250000</v>
      </c>
      <c r="D4203" s="53">
        <v>3250000</v>
      </c>
      <c r="E4203" s="53">
        <v>0</v>
      </c>
      <c r="F4203" s="53">
        <f t="shared" ref="F4203:F4204" si="1524">D4203+E4203</f>
        <v>3250000</v>
      </c>
      <c r="G4203" s="53">
        <f t="shared" ref="G4203:G4204" si="1525">C4203-F4203</f>
        <v>0</v>
      </c>
      <c r="H4203" s="67">
        <f t="shared" ref="H4203:H4204" si="1526">F4203/C4203*100</f>
        <v>100</v>
      </c>
    </row>
    <row r="4204" spans="1:8">
      <c r="A4204" s="66" t="s">
        <v>31</v>
      </c>
      <c r="B4204" s="33" t="s">
        <v>54</v>
      </c>
      <c r="C4204" s="53">
        <v>2000000</v>
      </c>
      <c r="D4204" s="53">
        <v>1984500</v>
      </c>
      <c r="E4204" s="53">
        <v>0</v>
      </c>
      <c r="F4204" s="53">
        <f t="shared" si="1524"/>
        <v>1984500</v>
      </c>
      <c r="G4204" s="53">
        <f t="shared" si="1525"/>
        <v>15500</v>
      </c>
      <c r="H4204" s="67">
        <f t="shared" si="1526"/>
        <v>99.224999999999994</v>
      </c>
    </row>
    <row r="4205" spans="1:8">
      <c r="A4205" s="61">
        <v>525115</v>
      </c>
      <c r="B4205" s="62" t="s">
        <v>43</v>
      </c>
      <c r="C4205" s="53"/>
      <c r="D4205" s="53"/>
      <c r="E4205" s="53"/>
      <c r="F4205" s="53"/>
      <c r="G4205" s="53"/>
      <c r="H4205" s="67"/>
    </row>
    <row r="4206" spans="1:8">
      <c r="A4206" s="66" t="s">
        <v>31</v>
      </c>
      <c r="B4206" s="33" t="s">
        <v>55</v>
      </c>
      <c r="C4206" s="53">
        <v>300000</v>
      </c>
      <c r="D4206" s="53">
        <v>300000</v>
      </c>
      <c r="E4206" s="53"/>
      <c r="F4206" s="53">
        <f t="shared" ref="F4206" si="1527">D4206+E4206</f>
        <v>300000</v>
      </c>
      <c r="G4206" s="53">
        <f t="shared" ref="G4206" si="1528">C4206-F4206</f>
        <v>0</v>
      </c>
      <c r="H4206" s="67">
        <f t="shared" ref="H4206" si="1529">F4206/C4206*100</f>
        <v>100</v>
      </c>
    </row>
    <row r="4207" spans="1:8">
      <c r="A4207" s="54">
        <v>52</v>
      </c>
      <c r="B4207" s="54" t="s">
        <v>61</v>
      </c>
      <c r="C4207" s="55"/>
      <c r="D4207" s="56"/>
      <c r="E4207" s="56"/>
      <c r="F4207" s="56"/>
      <c r="G4207" s="56"/>
      <c r="H4207" s="56"/>
    </row>
    <row r="4208" spans="1:8">
      <c r="A4208" s="58" t="s">
        <v>29</v>
      </c>
      <c r="B4208" s="59" t="s">
        <v>62</v>
      </c>
      <c r="C4208" s="60"/>
      <c r="D4208" s="53"/>
      <c r="E4208" s="60"/>
      <c r="F4208" s="53"/>
      <c r="G4208" s="53"/>
      <c r="H4208" s="67"/>
    </row>
    <row r="4209" spans="1:8">
      <c r="A4209" s="66">
        <v>525112</v>
      </c>
      <c r="B4209" s="33" t="s">
        <v>734</v>
      </c>
      <c r="C4209" s="53"/>
      <c r="D4209" s="53"/>
      <c r="E4209" s="53"/>
      <c r="F4209" s="53"/>
      <c r="G4209" s="53"/>
      <c r="H4209" s="67"/>
    </row>
    <row r="4210" spans="1:8">
      <c r="A4210" s="66" t="s">
        <v>31</v>
      </c>
      <c r="B4210" s="33" t="s">
        <v>64</v>
      </c>
      <c r="C4210" s="53"/>
      <c r="D4210" s="53"/>
      <c r="E4210" s="53"/>
      <c r="F4210" s="53"/>
      <c r="G4210" s="53"/>
      <c r="H4210" s="67"/>
    </row>
    <row r="4211" spans="1:8">
      <c r="A4211" s="66" t="s">
        <v>31</v>
      </c>
      <c r="B4211" s="33" t="s">
        <v>677</v>
      </c>
      <c r="C4211" s="53">
        <v>1500000</v>
      </c>
      <c r="D4211" s="53">
        <v>0</v>
      </c>
      <c r="E4211" s="53">
        <v>1500000</v>
      </c>
      <c r="F4211" s="53">
        <f t="shared" ref="F4211:F4213" si="1530">D4211+E4211</f>
        <v>1500000</v>
      </c>
      <c r="G4211" s="53">
        <f t="shared" ref="G4211:G4213" si="1531">C4211-F4211</f>
        <v>0</v>
      </c>
      <c r="H4211" s="67">
        <f t="shared" ref="H4211:H4213" si="1532">F4211/C4211*100</f>
        <v>100</v>
      </c>
    </row>
    <row r="4212" spans="1:8">
      <c r="A4212" s="66"/>
      <c r="B4212" s="33" t="s">
        <v>678</v>
      </c>
      <c r="C4212" s="53">
        <v>7500000</v>
      </c>
      <c r="D4212" s="53">
        <v>0</v>
      </c>
      <c r="E4212" s="53"/>
      <c r="F4212" s="53">
        <f t="shared" si="1530"/>
        <v>0</v>
      </c>
      <c r="G4212" s="53">
        <f t="shared" si="1531"/>
        <v>7500000</v>
      </c>
      <c r="H4212" s="67">
        <f t="shared" si="1532"/>
        <v>0</v>
      </c>
    </row>
    <row r="4213" spans="1:8">
      <c r="A4213" s="66" t="s">
        <v>31</v>
      </c>
      <c r="B4213" s="33" t="s">
        <v>679</v>
      </c>
      <c r="C4213" s="53">
        <v>1500000</v>
      </c>
      <c r="D4213" s="53">
        <v>0</v>
      </c>
      <c r="E4213" s="53"/>
      <c r="F4213" s="53">
        <f t="shared" si="1530"/>
        <v>0</v>
      </c>
      <c r="G4213" s="53">
        <f t="shared" si="1531"/>
        <v>1500000</v>
      </c>
      <c r="H4213" s="67">
        <f t="shared" si="1532"/>
        <v>0</v>
      </c>
    </row>
    <row r="4214" spans="1:8">
      <c r="A4214" s="66" t="s">
        <v>31</v>
      </c>
      <c r="B4214" s="33" t="s">
        <v>67</v>
      </c>
      <c r="C4214" s="53"/>
      <c r="D4214" s="53"/>
      <c r="E4214" s="53"/>
      <c r="F4214" s="53"/>
      <c r="G4214" s="53"/>
      <c r="H4214" s="67"/>
    </row>
    <row r="4215" spans="1:8">
      <c r="A4215" s="66" t="s">
        <v>31</v>
      </c>
      <c r="B4215" s="33" t="s">
        <v>677</v>
      </c>
      <c r="C4215" s="53">
        <v>1500000</v>
      </c>
      <c r="D4215" s="53">
        <v>0</v>
      </c>
      <c r="E4215" s="53"/>
      <c r="F4215" s="53">
        <f t="shared" ref="F4215:F4217" si="1533">D4215+E4215</f>
        <v>0</v>
      </c>
      <c r="G4215" s="53">
        <f t="shared" ref="G4215:G4217" si="1534">C4215-F4215</f>
        <v>1500000</v>
      </c>
      <c r="H4215" s="67">
        <f t="shared" ref="H4215:H4217" si="1535">F4215/C4215*100</f>
        <v>0</v>
      </c>
    </row>
    <row r="4216" spans="1:8">
      <c r="A4216" s="66"/>
      <c r="B4216" s="33" t="s">
        <v>678</v>
      </c>
      <c r="C4216" s="53">
        <v>14800000</v>
      </c>
      <c r="D4216" s="53">
        <v>0</v>
      </c>
      <c r="E4216" s="53"/>
      <c r="F4216" s="53">
        <f t="shared" si="1533"/>
        <v>0</v>
      </c>
      <c r="G4216" s="53">
        <f t="shared" si="1534"/>
        <v>14800000</v>
      </c>
      <c r="H4216" s="67">
        <f t="shared" si="1535"/>
        <v>0</v>
      </c>
    </row>
    <row r="4217" spans="1:8">
      <c r="A4217" s="66" t="s">
        <v>31</v>
      </c>
      <c r="B4217" s="33" t="s">
        <v>679</v>
      </c>
      <c r="C4217" s="53">
        <v>11100000</v>
      </c>
      <c r="D4217" s="53">
        <v>0</v>
      </c>
      <c r="E4217" s="53"/>
      <c r="F4217" s="53">
        <f t="shared" si="1533"/>
        <v>0</v>
      </c>
      <c r="G4217" s="53">
        <f t="shared" si="1534"/>
        <v>11100000</v>
      </c>
      <c r="H4217" s="67">
        <f t="shared" si="1535"/>
        <v>0</v>
      </c>
    </row>
    <row r="4218" spans="1:8">
      <c r="A4218" s="66" t="s">
        <v>680</v>
      </c>
      <c r="B4218" s="33" t="s">
        <v>39</v>
      </c>
      <c r="C4218" s="53"/>
      <c r="D4218" s="53"/>
      <c r="E4218" s="53"/>
      <c r="F4218" s="53"/>
      <c r="G4218" s="53"/>
      <c r="H4218" s="67"/>
    </row>
    <row r="4219" spans="1:8" ht="15">
      <c r="A4219" s="472" t="s">
        <v>31</v>
      </c>
      <c r="B4219" s="33" t="s">
        <v>64</v>
      </c>
      <c r="C4219" s="53"/>
      <c r="D4219" s="53"/>
      <c r="E4219" s="53"/>
      <c r="F4219" s="53"/>
      <c r="G4219" s="53"/>
      <c r="H4219" s="67"/>
    </row>
    <row r="4220" spans="1:8" ht="15">
      <c r="A4220" s="472" t="s">
        <v>31</v>
      </c>
      <c r="B4220" s="33" t="s">
        <v>681</v>
      </c>
      <c r="C4220" s="53">
        <v>27000000</v>
      </c>
      <c r="D4220" s="53">
        <v>0</v>
      </c>
      <c r="E4220" s="53">
        <v>19800000</v>
      </c>
      <c r="F4220" s="53">
        <f t="shared" ref="F4220" si="1536">D4220+E4220</f>
        <v>19800000</v>
      </c>
      <c r="G4220" s="53">
        <f t="shared" ref="G4220" si="1537">C4220-F4220</f>
        <v>7200000</v>
      </c>
      <c r="H4220" s="67">
        <f t="shared" ref="H4220" si="1538">F4220/C4220*100</f>
        <v>73.333333333333329</v>
      </c>
    </row>
    <row r="4221" spans="1:8" ht="15">
      <c r="A4221" s="472" t="s">
        <v>31</v>
      </c>
      <c r="B4221" s="33" t="s">
        <v>682</v>
      </c>
      <c r="C4221" s="53"/>
      <c r="D4221" s="53"/>
      <c r="E4221" s="53"/>
      <c r="F4221" s="53"/>
      <c r="G4221" s="53"/>
      <c r="H4221" s="67"/>
    </row>
    <row r="4222" spans="1:8" ht="15">
      <c r="A4222" s="472" t="s">
        <v>31</v>
      </c>
      <c r="B4222" s="33" t="s">
        <v>683</v>
      </c>
      <c r="C4222" s="53">
        <v>27000000</v>
      </c>
      <c r="D4222" s="53">
        <v>0</v>
      </c>
      <c r="E4222" s="53"/>
      <c r="F4222" s="53">
        <f t="shared" ref="F4222" si="1539">D4222+E4222</f>
        <v>0</v>
      </c>
      <c r="G4222" s="53">
        <f t="shared" ref="G4222" si="1540">C4222-F4222</f>
        <v>27000000</v>
      </c>
      <c r="H4222" s="67">
        <f t="shared" ref="H4222" si="1541">F4222/C4222*100</f>
        <v>0</v>
      </c>
    </row>
    <row r="4223" spans="1:8">
      <c r="A4223" s="66" t="s">
        <v>684</v>
      </c>
      <c r="B4223" s="33" t="s">
        <v>43</v>
      </c>
      <c r="C4223" s="53"/>
      <c r="D4223" s="53"/>
      <c r="E4223" s="53"/>
      <c r="F4223" s="53"/>
      <c r="G4223" s="53"/>
      <c r="H4223" s="67"/>
    </row>
    <row r="4224" spans="1:8" ht="15">
      <c r="A4224" s="472" t="s">
        <v>31</v>
      </c>
      <c r="B4224" s="33" t="s">
        <v>64</v>
      </c>
      <c r="C4224" s="53"/>
      <c r="D4224" s="53"/>
      <c r="E4224" s="53"/>
      <c r="F4224" s="53"/>
      <c r="G4224" s="53"/>
      <c r="H4224" s="67"/>
    </row>
    <row r="4225" spans="1:8" ht="15">
      <c r="A4225" s="472" t="s">
        <v>31</v>
      </c>
      <c r="B4225" s="33" t="s">
        <v>685</v>
      </c>
      <c r="C4225" s="53">
        <v>1750000</v>
      </c>
      <c r="D4225" s="53">
        <v>0</v>
      </c>
      <c r="E4225" s="53">
        <v>230000</v>
      </c>
      <c r="F4225" s="53">
        <f t="shared" ref="F4225" si="1542">D4225+E4225</f>
        <v>230000</v>
      </c>
      <c r="G4225" s="53">
        <f t="shared" ref="G4225" si="1543">C4225-F4225</f>
        <v>1520000</v>
      </c>
      <c r="H4225" s="67">
        <f t="shared" ref="H4225" si="1544">F4225/C4225*100</f>
        <v>13.142857142857142</v>
      </c>
    </row>
    <row r="4226" spans="1:8">
      <c r="A4226" s="66" t="s">
        <v>686</v>
      </c>
      <c r="B4226" s="33" t="s">
        <v>63</v>
      </c>
      <c r="C4226" s="53"/>
      <c r="D4226" s="53"/>
      <c r="E4226" s="53"/>
      <c r="F4226" s="53"/>
      <c r="G4226" s="53"/>
      <c r="H4226" s="67"/>
    </row>
    <row r="4227" spans="1:8" ht="15">
      <c r="A4227" s="428" t="s">
        <v>31</v>
      </c>
      <c r="B4227" s="33" t="s">
        <v>64</v>
      </c>
      <c r="C4227" s="53"/>
      <c r="D4227" s="53"/>
      <c r="E4227" s="53"/>
      <c r="F4227" s="53"/>
      <c r="G4227" s="53"/>
      <c r="H4227" s="67"/>
    </row>
    <row r="4228" spans="1:8" ht="15">
      <c r="A4228" s="428" t="s">
        <v>31</v>
      </c>
      <c r="B4228" s="33" t="s">
        <v>691</v>
      </c>
      <c r="C4228" s="53">
        <v>9200000</v>
      </c>
      <c r="D4228" s="53">
        <v>0</v>
      </c>
      <c r="E4228" s="65">
        <v>0</v>
      </c>
      <c r="F4228" s="53">
        <f t="shared" ref="F4228" si="1545">D4228+E4228</f>
        <v>0</v>
      </c>
      <c r="G4228" s="53">
        <f t="shared" ref="G4228" si="1546">C4228-F4228</f>
        <v>9200000</v>
      </c>
      <c r="H4228" s="67">
        <f t="shared" ref="H4228" si="1547">F4228/C4228*100</f>
        <v>0</v>
      </c>
    </row>
    <row r="4229" spans="1:8" ht="15">
      <c r="A4229" s="428" t="s">
        <v>31</v>
      </c>
      <c r="B4229" s="33" t="s">
        <v>682</v>
      </c>
      <c r="C4229" s="53"/>
      <c r="D4229" s="53"/>
      <c r="E4229" s="53"/>
      <c r="F4229" s="53"/>
      <c r="G4229" s="53"/>
      <c r="H4229" s="67"/>
    </row>
    <row r="4230" spans="1:8" ht="15">
      <c r="A4230" s="428" t="s">
        <v>31</v>
      </c>
      <c r="B4230" s="33" t="s">
        <v>687</v>
      </c>
      <c r="C4230" s="53">
        <v>750000</v>
      </c>
      <c r="D4230" s="53">
        <v>0</v>
      </c>
      <c r="E4230" s="53"/>
      <c r="F4230" s="53">
        <f t="shared" ref="F4230:F4231" si="1548">D4230+E4230</f>
        <v>0</v>
      </c>
      <c r="G4230" s="53">
        <f t="shared" ref="G4230:G4231" si="1549">C4230-F4230</f>
        <v>750000</v>
      </c>
      <c r="H4230" s="67">
        <f t="shared" ref="H4230:H4231" si="1550">F4230/C4230*100</f>
        <v>0</v>
      </c>
    </row>
    <row r="4231" spans="1:8" ht="15">
      <c r="A4231" s="428" t="s">
        <v>31</v>
      </c>
      <c r="B4231" s="33" t="s">
        <v>688</v>
      </c>
      <c r="C4231" s="53">
        <v>14800000</v>
      </c>
      <c r="D4231" s="53">
        <v>0</v>
      </c>
      <c r="E4231" s="65">
        <v>0</v>
      </c>
      <c r="F4231" s="53">
        <f t="shared" si="1548"/>
        <v>0</v>
      </c>
      <c r="G4231" s="53">
        <f t="shared" si="1549"/>
        <v>14800000</v>
      </c>
      <c r="H4231" s="67">
        <f t="shared" si="1550"/>
        <v>0</v>
      </c>
    </row>
    <row r="4232" spans="1:8" ht="15">
      <c r="A4232" s="428" t="s">
        <v>31</v>
      </c>
      <c r="B4232" s="33" t="s">
        <v>689</v>
      </c>
      <c r="C4232" s="53"/>
      <c r="D4232" s="53"/>
      <c r="E4232" s="65"/>
      <c r="F4232" s="53"/>
      <c r="G4232" s="53"/>
      <c r="H4232" s="67"/>
    </row>
    <row r="4233" spans="1:8" ht="15">
      <c r="A4233" s="428" t="s">
        <v>31</v>
      </c>
      <c r="B4233" s="33" t="s">
        <v>690</v>
      </c>
      <c r="C4233" s="53">
        <v>2400000</v>
      </c>
      <c r="D4233" s="53">
        <v>0</v>
      </c>
      <c r="E4233" s="65">
        <v>0</v>
      </c>
      <c r="F4233" s="53">
        <f t="shared" ref="F4233" si="1551">D4233+E4233</f>
        <v>0</v>
      </c>
      <c r="G4233" s="53">
        <f t="shared" ref="G4233" si="1552">C4233-F4233</f>
        <v>2400000</v>
      </c>
      <c r="H4233" s="67">
        <f t="shared" ref="H4233" si="1553">F4233/C4233*100</f>
        <v>0</v>
      </c>
    </row>
    <row r="4234" spans="1:8">
      <c r="A4234" s="66">
        <v>525121</v>
      </c>
      <c r="B4234" s="33" t="s">
        <v>70</v>
      </c>
      <c r="C4234" s="53"/>
      <c r="D4234" s="53"/>
      <c r="E4234" s="53"/>
      <c r="F4234" s="53"/>
      <c r="G4234" s="53"/>
      <c r="H4234" s="67"/>
    </row>
    <row r="4235" spans="1:8">
      <c r="A4235" s="66" t="s">
        <v>31</v>
      </c>
      <c r="B4235" s="33" t="s">
        <v>71</v>
      </c>
      <c r="C4235" s="53">
        <v>27170000</v>
      </c>
      <c r="D4235" s="53">
        <v>24122200</v>
      </c>
      <c r="E4235" s="53">
        <v>0</v>
      </c>
      <c r="F4235" s="53">
        <f t="shared" ref="F4235:F4236" si="1554">D4235+E4235</f>
        <v>24122200</v>
      </c>
      <c r="G4235" s="53">
        <f t="shared" ref="G4235:G4236" si="1555">C4235-F4235</f>
        <v>3047800</v>
      </c>
      <c r="H4235" s="67">
        <f t="shared" ref="H4235:H4236" si="1556">F4235/C4235*100</f>
        <v>88.782480677217521</v>
      </c>
    </row>
    <row r="4236" spans="1:8">
      <c r="A4236" s="66" t="s">
        <v>31</v>
      </c>
      <c r="B4236" s="33" t="s">
        <v>72</v>
      </c>
      <c r="C4236" s="53">
        <v>95880000</v>
      </c>
      <c r="D4236" s="53">
        <v>85729600</v>
      </c>
      <c r="E4236" s="53">
        <v>0</v>
      </c>
      <c r="F4236" s="53">
        <f t="shared" si="1554"/>
        <v>85729600</v>
      </c>
      <c r="G4236" s="53">
        <f t="shared" si="1555"/>
        <v>10150400</v>
      </c>
      <c r="H4236" s="67">
        <f t="shared" si="1556"/>
        <v>89.413433458489777</v>
      </c>
    </row>
    <row r="4237" spans="1:8">
      <c r="A4237" s="58" t="s">
        <v>50</v>
      </c>
      <c r="B4237" s="59" t="s">
        <v>51</v>
      </c>
      <c r="C4237" s="60"/>
      <c r="D4237" s="53"/>
      <c r="E4237" s="53"/>
      <c r="F4237" s="53"/>
      <c r="G4237" s="53"/>
      <c r="H4237" s="67"/>
    </row>
    <row r="4238" spans="1:8">
      <c r="A4238" s="66">
        <v>525113</v>
      </c>
      <c r="B4238" s="33" t="s">
        <v>39</v>
      </c>
      <c r="C4238" s="53"/>
      <c r="D4238" s="53"/>
      <c r="E4238" s="53"/>
      <c r="F4238" s="53"/>
      <c r="G4238" s="53"/>
      <c r="H4238" s="67"/>
    </row>
    <row r="4239" spans="1:8">
      <c r="A4239" s="66" t="s">
        <v>31</v>
      </c>
      <c r="B4239" s="33" t="s">
        <v>73</v>
      </c>
      <c r="C4239" s="53">
        <v>10500000</v>
      </c>
      <c r="D4239" s="53">
        <v>5250000</v>
      </c>
      <c r="E4239" s="53">
        <v>0</v>
      </c>
      <c r="F4239" s="53">
        <f t="shared" ref="F4239:F4241" si="1557">D4239+E4239</f>
        <v>5250000</v>
      </c>
      <c r="G4239" s="53">
        <f t="shared" ref="G4239:G4241" si="1558">C4239-F4239</f>
        <v>5250000</v>
      </c>
      <c r="H4239" s="67">
        <f t="shared" ref="H4239:H4241" si="1559">F4239/C4239*100</f>
        <v>50</v>
      </c>
    </row>
    <row r="4240" spans="1:8">
      <c r="A4240" s="66" t="s">
        <v>31</v>
      </c>
      <c r="B4240" s="33" t="s">
        <v>74</v>
      </c>
      <c r="C4240" s="53">
        <v>10000000</v>
      </c>
      <c r="D4240" s="53">
        <v>3050000</v>
      </c>
      <c r="E4240" s="53">
        <v>0</v>
      </c>
      <c r="F4240" s="53">
        <f t="shared" si="1557"/>
        <v>3050000</v>
      </c>
      <c r="G4240" s="53">
        <f t="shared" si="1558"/>
        <v>6950000</v>
      </c>
      <c r="H4240" s="67">
        <f t="shared" si="1559"/>
        <v>30.5</v>
      </c>
    </row>
    <row r="4241" spans="1:8">
      <c r="A4241" s="66"/>
      <c r="B4241" s="33" t="s">
        <v>158</v>
      </c>
      <c r="C4241" s="53">
        <v>8000000</v>
      </c>
      <c r="D4241" s="53">
        <v>1350000</v>
      </c>
      <c r="E4241" s="53">
        <v>5400000</v>
      </c>
      <c r="F4241" s="53">
        <f t="shared" si="1557"/>
        <v>6750000</v>
      </c>
      <c r="G4241" s="53">
        <f t="shared" si="1558"/>
        <v>1250000</v>
      </c>
      <c r="H4241" s="67">
        <f t="shared" si="1559"/>
        <v>84.375</v>
      </c>
    </row>
    <row r="4242" spans="1:8">
      <c r="A4242" s="66">
        <v>525115</v>
      </c>
      <c r="B4242" s="33" t="s">
        <v>43</v>
      </c>
      <c r="C4242" s="53"/>
      <c r="D4242" s="53"/>
      <c r="E4242" s="53"/>
      <c r="F4242" s="53"/>
      <c r="G4242" s="53"/>
      <c r="H4242" s="67"/>
    </row>
    <row r="4243" spans="1:8">
      <c r="A4243" s="66" t="s">
        <v>31</v>
      </c>
      <c r="B4243" s="33" t="s">
        <v>160</v>
      </c>
      <c r="C4243" s="53">
        <v>3450000</v>
      </c>
      <c r="D4243" s="53">
        <v>0</v>
      </c>
      <c r="E4243" s="53">
        <v>0</v>
      </c>
      <c r="F4243" s="53">
        <f t="shared" ref="F4243" si="1560">D4243+E4243</f>
        <v>0</v>
      </c>
      <c r="G4243" s="53">
        <f t="shared" ref="G4243" si="1561">C4243-F4243</f>
        <v>3450000</v>
      </c>
      <c r="H4243" s="67">
        <f t="shared" ref="H4243" si="1562">F4243/C4243*100</f>
        <v>0</v>
      </c>
    </row>
    <row r="4244" spans="1:8">
      <c r="A4244" s="66" t="s">
        <v>31</v>
      </c>
      <c r="B4244" s="415" t="s">
        <v>159</v>
      </c>
      <c r="C4244" s="26"/>
      <c r="D4244" s="25"/>
      <c r="E4244" s="11"/>
      <c r="F4244" s="417"/>
      <c r="G4244" s="25"/>
      <c r="H4244" s="10"/>
    </row>
    <row r="4245" spans="1:8">
      <c r="A4245" s="66" t="s">
        <v>31</v>
      </c>
      <c r="B4245" s="33" t="s">
        <v>76</v>
      </c>
      <c r="C4245" s="53">
        <v>3000000</v>
      </c>
      <c r="D4245" s="53">
        <v>3000000</v>
      </c>
      <c r="E4245" s="53">
        <v>0</v>
      </c>
      <c r="F4245" s="53">
        <f t="shared" ref="F4245" si="1563">D4245+E4245</f>
        <v>3000000</v>
      </c>
      <c r="G4245" s="53">
        <f t="shared" ref="G4245" si="1564">C4245-F4245</f>
        <v>0</v>
      </c>
      <c r="H4245" s="67">
        <f t="shared" ref="H4245" si="1565">F4245/C4245*100</f>
        <v>100</v>
      </c>
    </row>
    <row r="4246" spans="1:8">
      <c r="A4246" s="58" t="s">
        <v>56</v>
      </c>
      <c r="B4246" s="59" t="s">
        <v>77</v>
      </c>
      <c r="C4246" s="60"/>
      <c r="D4246" s="53"/>
      <c r="E4246" s="60"/>
      <c r="F4246" s="53"/>
      <c r="G4246" s="53"/>
      <c r="H4246" s="67"/>
    </row>
    <row r="4247" spans="1:8">
      <c r="A4247" s="66">
        <v>525113</v>
      </c>
      <c r="B4247" s="33" t="s">
        <v>39</v>
      </c>
      <c r="C4247" s="53"/>
      <c r="D4247" s="53"/>
      <c r="E4247" s="53"/>
      <c r="F4247" s="53"/>
      <c r="G4247" s="53"/>
      <c r="H4247" s="67"/>
    </row>
    <row r="4248" spans="1:8">
      <c r="A4248" s="66" t="s">
        <v>31</v>
      </c>
      <c r="B4248" s="33" t="s">
        <v>78</v>
      </c>
      <c r="C4248" s="53">
        <v>6300000</v>
      </c>
      <c r="D4248" s="53">
        <v>3300000</v>
      </c>
      <c r="E4248" s="53"/>
      <c r="F4248" s="53">
        <f t="shared" ref="F4248:F4250" si="1566">D4248+E4248</f>
        <v>3300000</v>
      </c>
      <c r="G4248" s="53">
        <f t="shared" ref="G4248:G4250" si="1567">C4248-F4248</f>
        <v>3000000</v>
      </c>
      <c r="H4248" s="67">
        <f t="shared" ref="H4248:H4250" si="1568">F4248/C4248*100</f>
        <v>52.380952380952387</v>
      </c>
    </row>
    <row r="4249" spans="1:8">
      <c r="A4249" s="66" t="s">
        <v>31</v>
      </c>
      <c r="B4249" s="33" t="s">
        <v>79</v>
      </c>
      <c r="C4249" s="53">
        <v>16000000</v>
      </c>
      <c r="D4249" s="53">
        <v>1950000</v>
      </c>
      <c r="E4249" s="53">
        <v>0</v>
      </c>
      <c r="F4249" s="53">
        <f t="shared" si="1566"/>
        <v>1950000</v>
      </c>
      <c r="G4249" s="53">
        <f t="shared" si="1567"/>
        <v>14050000</v>
      </c>
      <c r="H4249" s="67">
        <f t="shared" si="1568"/>
        <v>12.1875</v>
      </c>
    </row>
    <row r="4250" spans="1:8">
      <c r="A4250" s="66"/>
      <c r="B4250" s="33" t="s">
        <v>158</v>
      </c>
      <c r="C4250" s="53">
        <v>22000000</v>
      </c>
      <c r="D4250" s="53">
        <v>0</v>
      </c>
      <c r="E4250" s="53">
        <v>0</v>
      </c>
      <c r="F4250" s="53">
        <f t="shared" si="1566"/>
        <v>0</v>
      </c>
      <c r="G4250" s="53">
        <f t="shared" si="1567"/>
        <v>22000000</v>
      </c>
      <c r="H4250" s="67">
        <f t="shared" si="1568"/>
        <v>0</v>
      </c>
    </row>
    <row r="4251" spans="1:8">
      <c r="A4251" s="66">
        <v>525115</v>
      </c>
      <c r="B4251" s="33" t="s">
        <v>43</v>
      </c>
      <c r="C4251" s="53"/>
      <c r="D4251" s="53"/>
      <c r="E4251" s="53"/>
      <c r="F4251" s="53"/>
      <c r="G4251" s="53"/>
      <c r="H4251" s="67"/>
    </row>
    <row r="4252" spans="1:8">
      <c r="A4252" s="66" t="s">
        <v>31</v>
      </c>
      <c r="B4252" s="33" t="s">
        <v>75</v>
      </c>
      <c r="C4252" s="53">
        <v>3300000</v>
      </c>
      <c r="D4252" s="53">
        <v>3300000</v>
      </c>
      <c r="E4252" s="53">
        <v>0</v>
      </c>
      <c r="F4252" s="53">
        <f t="shared" ref="F4252:F4253" si="1569">D4252+E4252</f>
        <v>3300000</v>
      </c>
      <c r="G4252" s="53">
        <f t="shared" ref="G4252:G4253" si="1570">C4252-F4252</f>
        <v>0</v>
      </c>
      <c r="H4252" s="67">
        <f t="shared" ref="H4252:H4253" si="1571">F4252/C4252*100</f>
        <v>100</v>
      </c>
    </row>
    <row r="4253" spans="1:8">
      <c r="A4253" s="66" t="s">
        <v>31</v>
      </c>
      <c r="B4253" s="33" t="s">
        <v>81</v>
      </c>
      <c r="C4253" s="53">
        <v>2400000</v>
      </c>
      <c r="D4253" s="53">
        <v>2400000</v>
      </c>
      <c r="E4253" s="53">
        <v>0</v>
      </c>
      <c r="F4253" s="53">
        <f t="shared" si="1569"/>
        <v>2400000</v>
      </c>
      <c r="G4253" s="53">
        <f t="shared" si="1570"/>
        <v>0</v>
      </c>
      <c r="H4253" s="67">
        <f t="shared" si="1571"/>
        <v>100</v>
      </c>
    </row>
    <row r="4254" spans="1:8">
      <c r="A4254" s="54">
        <v>53</v>
      </c>
      <c r="B4254" s="54" t="s">
        <v>82</v>
      </c>
      <c r="C4254" s="55"/>
      <c r="D4254" s="56"/>
      <c r="E4254" s="56"/>
      <c r="F4254" s="56"/>
      <c r="G4254" s="56"/>
      <c r="H4254" s="56"/>
    </row>
    <row r="4255" spans="1:8">
      <c r="A4255" s="58" t="s">
        <v>50</v>
      </c>
      <c r="B4255" s="59" t="s">
        <v>51</v>
      </c>
      <c r="C4255" s="60"/>
      <c r="D4255" s="53"/>
      <c r="E4255" s="60"/>
      <c r="F4255" s="53"/>
      <c r="G4255" s="53"/>
      <c r="H4255" s="67"/>
    </row>
    <row r="4256" spans="1:8">
      <c r="A4256" s="66">
        <v>525113</v>
      </c>
      <c r="B4256" s="33" t="s">
        <v>39</v>
      </c>
      <c r="C4256" s="53"/>
      <c r="D4256" s="53"/>
      <c r="E4256" s="53"/>
      <c r="F4256" s="53"/>
      <c r="G4256" s="53"/>
      <c r="H4256" s="67"/>
    </row>
    <row r="4257" spans="1:8">
      <c r="A4257" s="66" t="s">
        <v>31</v>
      </c>
      <c r="B4257" s="33" t="s">
        <v>103</v>
      </c>
      <c r="C4257" s="53">
        <v>1400000</v>
      </c>
      <c r="D4257" s="53">
        <v>1400000</v>
      </c>
      <c r="E4257" s="53">
        <v>0</v>
      </c>
      <c r="F4257" s="53">
        <f t="shared" ref="F4257:F4258" si="1572">D4257+E4257</f>
        <v>1400000</v>
      </c>
      <c r="G4257" s="53">
        <f t="shared" ref="G4257:G4258" si="1573">C4257-F4257</f>
        <v>0</v>
      </c>
      <c r="H4257" s="67">
        <f t="shared" ref="H4257:H4258" si="1574">F4257/C4257*100</f>
        <v>100</v>
      </c>
    </row>
    <row r="4258" spans="1:8">
      <c r="A4258" s="66"/>
      <c r="B4258" s="33" t="s">
        <v>490</v>
      </c>
      <c r="C4258" s="53">
        <v>2409000</v>
      </c>
      <c r="D4258" s="53">
        <v>2350000</v>
      </c>
      <c r="E4258" s="53">
        <v>0</v>
      </c>
      <c r="F4258" s="53">
        <f t="shared" si="1572"/>
        <v>2350000</v>
      </c>
      <c r="G4258" s="53">
        <f t="shared" si="1573"/>
        <v>59000</v>
      </c>
      <c r="H4258" s="67">
        <f t="shared" si="1574"/>
        <v>97.55085097550851</v>
      </c>
    </row>
    <row r="4259" spans="1:8">
      <c r="A4259" s="66">
        <v>525115</v>
      </c>
      <c r="B4259" s="33" t="s">
        <v>43</v>
      </c>
      <c r="C4259" s="53"/>
      <c r="D4259" s="53"/>
      <c r="E4259" s="53"/>
      <c r="F4259" s="53"/>
      <c r="G4259" s="53"/>
      <c r="H4259" s="67"/>
    </row>
    <row r="4260" spans="1:8">
      <c r="A4260" s="66" t="s">
        <v>31</v>
      </c>
      <c r="B4260" s="33" t="s">
        <v>392</v>
      </c>
      <c r="C4260" s="53">
        <v>1100000</v>
      </c>
      <c r="D4260" s="53">
        <v>1080000</v>
      </c>
      <c r="E4260" s="53"/>
      <c r="F4260" s="53">
        <f t="shared" ref="F4260:F4266" si="1575">D4260+E4260</f>
        <v>1080000</v>
      </c>
      <c r="G4260" s="53">
        <f t="shared" ref="G4260:G4266" si="1576">C4260-F4260</f>
        <v>20000</v>
      </c>
      <c r="H4260" s="67">
        <f t="shared" ref="H4260:H4266" si="1577">F4260/C4260*100</f>
        <v>98.181818181818187</v>
      </c>
    </row>
    <row r="4261" spans="1:8">
      <c r="A4261" s="66" t="s">
        <v>31</v>
      </c>
      <c r="B4261" s="33" t="s">
        <v>444</v>
      </c>
      <c r="C4261" s="53">
        <v>300000</v>
      </c>
      <c r="D4261" s="53">
        <v>300000</v>
      </c>
      <c r="E4261" s="53">
        <v>0</v>
      </c>
      <c r="F4261" s="53">
        <f t="shared" si="1575"/>
        <v>300000</v>
      </c>
      <c r="G4261" s="53">
        <f t="shared" si="1576"/>
        <v>0</v>
      </c>
      <c r="H4261" s="67">
        <f t="shared" si="1577"/>
        <v>100</v>
      </c>
    </row>
    <row r="4262" spans="1:8">
      <c r="A4262" s="66" t="s">
        <v>31</v>
      </c>
      <c r="B4262" s="33" t="s">
        <v>394</v>
      </c>
      <c r="C4262" s="53">
        <v>6020000</v>
      </c>
      <c r="D4262" s="53">
        <v>5970000</v>
      </c>
      <c r="E4262" s="53">
        <v>0</v>
      </c>
      <c r="F4262" s="53">
        <f t="shared" si="1575"/>
        <v>5970000</v>
      </c>
      <c r="G4262" s="53">
        <f t="shared" si="1576"/>
        <v>50000</v>
      </c>
      <c r="H4262" s="67">
        <f t="shared" si="1577"/>
        <v>99.169435215946848</v>
      </c>
    </row>
    <row r="4263" spans="1:8">
      <c r="A4263" s="66" t="s">
        <v>31</v>
      </c>
      <c r="B4263" s="33" t="s">
        <v>395</v>
      </c>
      <c r="C4263" s="53">
        <v>2100000</v>
      </c>
      <c r="D4263" s="53">
        <v>2000000</v>
      </c>
      <c r="E4263" s="53"/>
      <c r="F4263" s="53">
        <f t="shared" si="1575"/>
        <v>2000000</v>
      </c>
      <c r="G4263" s="53">
        <f t="shared" si="1576"/>
        <v>100000</v>
      </c>
      <c r="H4263" s="67">
        <f t="shared" si="1577"/>
        <v>95.238095238095227</v>
      </c>
    </row>
    <row r="4264" spans="1:8">
      <c r="A4264" s="66"/>
      <c r="B4264" s="33" t="s">
        <v>396</v>
      </c>
      <c r="C4264" s="53">
        <v>5000000</v>
      </c>
      <c r="D4264" s="53">
        <v>5000000</v>
      </c>
      <c r="E4264" s="53">
        <v>0</v>
      </c>
      <c r="F4264" s="53">
        <f t="shared" si="1575"/>
        <v>5000000</v>
      </c>
      <c r="G4264" s="53">
        <f t="shared" si="1576"/>
        <v>0</v>
      </c>
      <c r="H4264" s="67">
        <f t="shared" si="1577"/>
        <v>100</v>
      </c>
    </row>
    <row r="4265" spans="1:8">
      <c r="A4265" s="66" t="s">
        <v>31</v>
      </c>
      <c r="B4265" s="33" t="s">
        <v>87</v>
      </c>
      <c r="C4265" s="53">
        <v>3600000</v>
      </c>
      <c r="D4265" s="53">
        <v>2400000</v>
      </c>
      <c r="E4265" s="53">
        <v>0</v>
      </c>
      <c r="F4265" s="53">
        <f t="shared" si="1575"/>
        <v>2400000</v>
      </c>
      <c r="G4265" s="53">
        <f t="shared" si="1576"/>
        <v>1200000</v>
      </c>
      <c r="H4265" s="67">
        <f t="shared" si="1577"/>
        <v>66.666666666666657</v>
      </c>
    </row>
    <row r="4266" spans="1:8">
      <c r="A4266" s="66" t="s">
        <v>31</v>
      </c>
      <c r="B4266" s="33" t="s">
        <v>88</v>
      </c>
      <c r="C4266" s="53">
        <v>1650000</v>
      </c>
      <c r="D4266" s="53">
        <v>1600000</v>
      </c>
      <c r="E4266" s="53">
        <v>0</v>
      </c>
      <c r="F4266" s="53">
        <f t="shared" si="1575"/>
        <v>1600000</v>
      </c>
      <c r="G4266" s="53">
        <f t="shared" si="1576"/>
        <v>50000</v>
      </c>
      <c r="H4266" s="67">
        <f t="shared" si="1577"/>
        <v>96.969696969696969</v>
      </c>
    </row>
    <row r="4267" spans="1:8">
      <c r="A4267" s="66">
        <v>525119</v>
      </c>
      <c r="B4267" s="33" t="s">
        <v>63</v>
      </c>
      <c r="C4267" s="53"/>
      <c r="D4267" s="53"/>
      <c r="E4267" s="53"/>
      <c r="F4267" s="53"/>
      <c r="G4267" s="53"/>
      <c r="H4267" s="67"/>
    </row>
    <row r="4268" spans="1:8">
      <c r="A4268" s="66" t="s">
        <v>31</v>
      </c>
      <c r="B4268" s="33" t="s">
        <v>89</v>
      </c>
      <c r="C4268" s="53">
        <v>1150000</v>
      </c>
      <c r="D4268" s="53">
        <v>1120000</v>
      </c>
      <c r="E4268" s="53">
        <v>0</v>
      </c>
      <c r="F4268" s="53">
        <f t="shared" ref="F4268:F4271" si="1578">D4268+E4268</f>
        <v>1120000</v>
      </c>
      <c r="G4268" s="53">
        <f t="shared" ref="G4268:G4271" si="1579">C4268-F4268</f>
        <v>30000</v>
      </c>
      <c r="H4268" s="67">
        <f t="shared" ref="H4268:H4271" si="1580">F4268/C4268*100</f>
        <v>97.391304347826093</v>
      </c>
    </row>
    <row r="4269" spans="1:8">
      <c r="A4269" s="66" t="s">
        <v>31</v>
      </c>
      <c r="B4269" s="33" t="s">
        <v>90</v>
      </c>
      <c r="C4269" s="53">
        <v>20000000</v>
      </c>
      <c r="D4269" s="53">
        <v>20000000</v>
      </c>
      <c r="E4269" s="53">
        <v>0</v>
      </c>
      <c r="F4269" s="53">
        <f t="shared" si="1578"/>
        <v>20000000</v>
      </c>
      <c r="G4269" s="53">
        <f t="shared" si="1579"/>
        <v>0</v>
      </c>
      <c r="H4269" s="67">
        <f t="shared" si="1580"/>
        <v>100</v>
      </c>
    </row>
    <row r="4270" spans="1:8">
      <c r="A4270" s="66" t="s">
        <v>31</v>
      </c>
      <c r="B4270" s="33" t="s">
        <v>99</v>
      </c>
      <c r="C4270" s="53">
        <v>45100000</v>
      </c>
      <c r="D4270" s="53">
        <v>45072000</v>
      </c>
      <c r="E4270" s="53">
        <v>0</v>
      </c>
      <c r="F4270" s="53">
        <f t="shared" si="1578"/>
        <v>45072000</v>
      </c>
      <c r="G4270" s="53">
        <f t="shared" si="1579"/>
        <v>28000</v>
      </c>
      <c r="H4270" s="67">
        <f t="shared" si="1580"/>
        <v>99.937915742793791</v>
      </c>
    </row>
    <row r="4271" spans="1:8">
      <c r="A4271" s="66" t="s">
        <v>31</v>
      </c>
      <c r="B4271" s="33" t="s">
        <v>101</v>
      </c>
      <c r="C4271" s="53">
        <v>23000000</v>
      </c>
      <c r="D4271" s="53">
        <v>23000000</v>
      </c>
      <c r="E4271" s="53">
        <v>0</v>
      </c>
      <c r="F4271" s="53">
        <f t="shared" si="1578"/>
        <v>23000000</v>
      </c>
      <c r="G4271" s="53">
        <f t="shared" si="1579"/>
        <v>0</v>
      </c>
      <c r="H4271" s="67">
        <f t="shared" si="1580"/>
        <v>100</v>
      </c>
    </row>
    <row r="4272" spans="1:8">
      <c r="A4272" s="58" t="s">
        <v>56</v>
      </c>
      <c r="B4272" s="59" t="s">
        <v>102</v>
      </c>
      <c r="C4272" s="53"/>
      <c r="D4272" s="53"/>
      <c r="E4272" s="60"/>
      <c r="F4272" s="53"/>
      <c r="G4272" s="53"/>
      <c r="H4272" s="67"/>
    </row>
    <row r="4273" spans="1:8">
      <c r="A4273" s="66">
        <v>525113</v>
      </c>
      <c r="B4273" s="33" t="s">
        <v>39</v>
      </c>
      <c r="C4273" s="53"/>
      <c r="D4273" s="53"/>
      <c r="E4273" s="53"/>
      <c r="F4273" s="53"/>
      <c r="G4273" s="53"/>
      <c r="H4273" s="67"/>
    </row>
    <row r="4274" spans="1:8">
      <c r="A4274" s="66" t="s">
        <v>31</v>
      </c>
      <c r="B4274" s="33" t="s">
        <v>692</v>
      </c>
      <c r="C4274" s="53">
        <v>2100000</v>
      </c>
      <c r="D4274" s="53">
        <v>2050000</v>
      </c>
      <c r="E4274" s="53">
        <v>0</v>
      </c>
      <c r="F4274" s="53">
        <f t="shared" ref="F4274" si="1581">D4274+E4274</f>
        <v>2050000</v>
      </c>
      <c r="G4274" s="53">
        <f t="shared" ref="G4274" si="1582">C4274-F4274</f>
        <v>50000</v>
      </c>
      <c r="H4274" s="67">
        <f t="shared" ref="H4274" si="1583">F4274/C4274*100</f>
        <v>97.61904761904762</v>
      </c>
    </row>
    <row r="4275" spans="1:8">
      <c r="A4275" s="66">
        <v>525119</v>
      </c>
      <c r="B4275" s="33" t="s">
        <v>63</v>
      </c>
      <c r="C4275" s="53"/>
      <c r="D4275" s="53"/>
      <c r="E4275" s="53"/>
      <c r="F4275" s="53"/>
      <c r="G4275" s="53"/>
      <c r="H4275" s="67"/>
    </row>
    <row r="4276" spans="1:8">
      <c r="A4276" s="70" t="s">
        <v>31</v>
      </c>
      <c r="B4276" s="33" t="s">
        <v>117</v>
      </c>
      <c r="C4276" s="53">
        <v>20000000</v>
      </c>
      <c r="D4276" s="53">
        <v>0</v>
      </c>
      <c r="E4276" s="53">
        <v>0</v>
      </c>
      <c r="F4276" s="53">
        <f t="shared" ref="F4276" si="1584">D4276+E4276</f>
        <v>0</v>
      </c>
      <c r="G4276" s="53">
        <f t="shared" ref="G4276" si="1585">C4276-F4276</f>
        <v>20000000</v>
      </c>
      <c r="H4276" s="67">
        <f t="shared" ref="H4276" si="1586">F4276/C4276*100</f>
        <v>0</v>
      </c>
    </row>
    <row r="4277" spans="1:8">
      <c r="A4277" s="58" t="s">
        <v>59</v>
      </c>
      <c r="B4277" s="59" t="s">
        <v>60</v>
      </c>
      <c r="C4277" s="53"/>
      <c r="D4277" s="53"/>
      <c r="E4277" s="60"/>
      <c r="F4277" s="53"/>
      <c r="G4277" s="53"/>
      <c r="H4277" s="67"/>
    </row>
    <row r="4278" spans="1:8">
      <c r="A4278" s="66">
        <v>525113</v>
      </c>
      <c r="B4278" s="33" t="s">
        <v>39</v>
      </c>
      <c r="C4278" s="53"/>
      <c r="D4278" s="53"/>
      <c r="E4278" s="53"/>
      <c r="F4278" s="53"/>
      <c r="G4278" s="53"/>
      <c r="H4278" s="67"/>
    </row>
    <row r="4279" spans="1:8">
      <c r="A4279" s="66" t="s">
        <v>31</v>
      </c>
      <c r="B4279" s="33" t="s">
        <v>133</v>
      </c>
      <c r="C4279" s="53">
        <v>6000000</v>
      </c>
      <c r="D4279" s="53">
        <v>6000000</v>
      </c>
      <c r="E4279" s="53">
        <v>0</v>
      </c>
      <c r="F4279" s="53">
        <f t="shared" ref="F4279:F4282" si="1587">D4279+E4279</f>
        <v>6000000</v>
      </c>
      <c r="G4279" s="53">
        <f t="shared" ref="G4279:G4282" si="1588">C4279-F4279</f>
        <v>0</v>
      </c>
      <c r="H4279" s="67">
        <f t="shared" ref="H4279:H4282" si="1589">F4279/C4279*100</f>
        <v>100</v>
      </c>
    </row>
    <row r="4280" spans="1:8">
      <c r="A4280" s="66" t="s">
        <v>31</v>
      </c>
      <c r="B4280" s="33" t="s">
        <v>134</v>
      </c>
      <c r="C4280" s="53">
        <v>9600000</v>
      </c>
      <c r="D4280" s="53">
        <v>0</v>
      </c>
      <c r="E4280" s="53">
        <v>0</v>
      </c>
      <c r="F4280" s="53">
        <f t="shared" si="1587"/>
        <v>0</v>
      </c>
      <c r="G4280" s="53">
        <f t="shared" si="1588"/>
        <v>9600000</v>
      </c>
      <c r="H4280" s="67">
        <f t="shared" si="1589"/>
        <v>0</v>
      </c>
    </row>
    <row r="4281" spans="1:8">
      <c r="A4281" s="66" t="s">
        <v>31</v>
      </c>
      <c r="B4281" s="33" t="s">
        <v>135</v>
      </c>
      <c r="C4281" s="53">
        <v>3600000</v>
      </c>
      <c r="D4281" s="53">
        <v>0</v>
      </c>
      <c r="E4281" s="53">
        <v>0</v>
      </c>
      <c r="F4281" s="53">
        <f t="shared" si="1587"/>
        <v>0</v>
      </c>
      <c r="G4281" s="53">
        <f t="shared" si="1588"/>
        <v>3600000</v>
      </c>
      <c r="H4281" s="67">
        <f t="shared" si="1589"/>
        <v>0</v>
      </c>
    </row>
    <row r="4282" spans="1:8">
      <c r="A4282" s="66" t="s">
        <v>31</v>
      </c>
      <c r="B4282" s="33" t="s">
        <v>158</v>
      </c>
      <c r="C4282" s="53">
        <v>700000</v>
      </c>
      <c r="D4282" s="53">
        <v>700000</v>
      </c>
      <c r="E4282" s="53">
        <v>0</v>
      </c>
      <c r="F4282" s="53">
        <f t="shared" si="1587"/>
        <v>700000</v>
      </c>
      <c r="G4282" s="53">
        <f t="shared" si="1588"/>
        <v>0</v>
      </c>
      <c r="H4282" s="67">
        <f t="shared" si="1589"/>
        <v>100</v>
      </c>
    </row>
    <row r="4283" spans="1:8">
      <c r="A4283" s="66">
        <v>525115</v>
      </c>
      <c r="B4283" s="33" t="s">
        <v>43</v>
      </c>
      <c r="C4283" s="53"/>
      <c r="D4283" s="53"/>
      <c r="E4283" s="53"/>
      <c r="F4283" s="53"/>
      <c r="G4283" s="53"/>
      <c r="H4283" s="67"/>
    </row>
    <row r="4284" spans="1:8">
      <c r="A4284" s="66" t="s">
        <v>31</v>
      </c>
      <c r="B4284" s="33" t="s">
        <v>138</v>
      </c>
      <c r="C4284" s="53">
        <v>6000000</v>
      </c>
      <c r="D4284" s="53">
        <v>600000</v>
      </c>
      <c r="E4284" s="53">
        <v>0</v>
      </c>
      <c r="F4284" s="53">
        <f t="shared" ref="F4284:F4285" si="1590">D4284+E4284</f>
        <v>600000</v>
      </c>
      <c r="G4284" s="53">
        <f t="shared" ref="G4284:G4285" si="1591">C4284-F4284</f>
        <v>5400000</v>
      </c>
      <c r="H4284" s="67">
        <f t="shared" ref="H4284:H4285" si="1592">F4284/C4284*100</f>
        <v>10</v>
      </c>
    </row>
    <row r="4285" spans="1:8">
      <c r="A4285" s="66" t="s">
        <v>31</v>
      </c>
      <c r="B4285" s="33" t="s">
        <v>139</v>
      </c>
      <c r="C4285" s="53">
        <v>6300000</v>
      </c>
      <c r="D4285" s="53">
        <v>2300000</v>
      </c>
      <c r="E4285" s="53">
        <v>0</v>
      </c>
      <c r="F4285" s="53">
        <f t="shared" si="1590"/>
        <v>2300000</v>
      </c>
      <c r="G4285" s="53">
        <f t="shared" si="1591"/>
        <v>4000000</v>
      </c>
      <c r="H4285" s="67">
        <f t="shared" si="1592"/>
        <v>36.507936507936506</v>
      </c>
    </row>
    <row r="4286" spans="1:8">
      <c r="A4286" s="66">
        <v>525119</v>
      </c>
      <c r="B4286" s="33" t="s">
        <v>63</v>
      </c>
      <c r="C4286" s="53"/>
      <c r="D4286" s="53"/>
      <c r="E4286" s="53"/>
      <c r="F4286" s="53"/>
      <c r="G4286" s="53"/>
      <c r="H4286" s="67"/>
    </row>
    <row r="4287" spans="1:8">
      <c r="A4287" s="66" t="s">
        <v>31</v>
      </c>
      <c r="B4287" s="33" t="s">
        <v>143</v>
      </c>
      <c r="C4287" s="53">
        <v>12000000</v>
      </c>
      <c r="D4287" s="53">
        <v>4080000</v>
      </c>
      <c r="E4287" s="53"/>
      <c r="F4287" s="53">
        <f t="shared" ref="F4287:F4289" si="1593">D4287+E4287</f>
        <v>4080000</v>
      </c>
      <c r="G4287" s="53">
        <f t="shared" ref="G4287:G4289" si="1594">C4287-F4287</f>
        <v>7920000</v>
      </c>
      <c r="H4287" s="67">
        <f t="shared" ref="H4287:H4289" si="1595">F4287/C4287*100</f>
        <v>34</v>
      </c>
    </row>
    <row r="4288" spans="1:8">
      <c r="A4288" s="66" t="s">
        <v>31</v>
      </c>
      <c r="B4288" s="33" t="s">
        <v>145</v>
      </c>
      <c r="C4288" s="53">
        <v>9000000</v>
      </c>
      <c r="D4288" s="53">
        <v>4361500</v>
      </c>
      <c r="E4288" s="53">
        <v>3282500</v>
      </c>
      <c r="F4288" s="53">
        <f t="shared" si="1593"/>
        <v>7644000</v>
      </c>
      <c r="G4288" s="53">
        <f t="shared" si="1594"/>
        <v>1356000</v>
      </c>
      <c r="H4288" s="67">
        <f t="shared" si="1595"/>
        <v>84.933333333333337</v>
      </c>
    </row>
    <row r="4289" spans="1:8">
      <c r="A4289" s="66" t="s">
        <v>31</v>
      </c>
      <c r="B4289" s="33" t="s">
        <v>146</v>
      </c>
      <c r="C4289" s="53">
        <v>3750000</v>
      </c>
      <c r="D4289" s="53">
        <v>0</v>
      </c>
      <c r="E4289" s="53">
        <v>0</v>
      </c>
      <c r="F4289" s="53">
        <f t="shared" si="1593"/>
        <v>0</v>
      </c>
      <c r="G4289" s="53">
        <f t="shared" si="1594"/>
        <v>3750000</v>
      </c>
      <c r="H4289" s="67">
        <f t="shared" si="1595"/>
        <v>0</v>
      </c>
    </row>
    <row r="4290" spans="1:8">
      <c r="A4290" s="54">
        <v>54</v>
      </c>
      <c r="B4290" s="54" t="s">
        <v>147</v>
      </c>
      <c r="C4290" s="55"/>
      <c r="D4290" s="56"/>
      <c r="E4290" s="56"/>
      <c r="F4290" s="56"/>
      <c r="G4290" s="56"/>
      <c r="H4290" s="56"/>
    </row>
    <row r="4291" spans="1:8">
      <c r="A4291" s="58" t="s">
        <v>50</v>
      </c>
      <c r="B4291" s="59" t="s">
        <v>51</v>
      </c>
      <c r="C4291" s="60"/>
      <c r="D4291" s="59"/>
      <c r="E4291" s="60"/>
      <c r="F4291" s="53"/>
      <c r="G4291" s="53"/>
      <c r="H4291" s="67"/>
    </row>
    <row r="4292" spans="1:8">
      <c r="A4292" s="61">
        <v>525113</v>
      </c>
      <c r="B4292" s="62" t="s">
        <v>39</v>
      </c>
      <c r="C4292" s="60"/>
      <c r="D4292" s="59"/>
      <c r="E4292" s="53"/>
      <c r="F4292" s="53"/>
      <c r="G4292" s="53"/>
      <c r="H4292" s="67"/>
    </row>
    <row r="4293" spans="1:8">
      <c r="A4293" s="66" t="s">
        <v>31</v>
      </c>
      <c r="B4293" s="33" t="s">
        <v>148</v>
      </c>
      <c r="C4293" s="53">
        <v>1800000</v>
      </c>
      <c r="D4293" s="53">
        <v>1725000</v>
      </c>
      <c r="E4293" s="53">
        <v>0</v>
      </c>
      <c r="F4293" s="53">
        <f t="shared" ref="F4293:F4294" si="1596">D4293+E4293</f>
        <v>1725000</v>
      </c>
      <c r="G4293" s="53">
        <f t="shared" ref="G4293:G4294" si="1597">C4293-F4293</f>
        <v>75000</v>
      </c>
      <c r="H4293" s="67">
        <f t="shared" ref="H4293:H4294" si="1598">F4293/C4293*100</f>
        <v>95.833333333333343</v>
      </c>
    </row>
    <row r="4294" spans="1:8">
      <c r="A4294" s="66" t="s">
        <v>31</v>
      </c>
      <c r="B4294" s="33" t="s">
        <v>149</v>
      </c>
      <c r="C4294" s="53">
        <v>7780000</v>
      </c>
      <c r="D4294" s="53">
        <v>7765000</v>
      </c>
      <c r="E4294" s="53">
        <v>0</v>
      </c>
      <c r="F4294" s="53">
        <f t="shared" si="1596"/>
        <v>7765000</v>
      </c>
      <c r="G4294" s="53">
        <f t="shared" si="1597"/>
        <v>15000</v>
      </c>
      <c r="H4294" s="67">
        <f t="shared" si="1598"/>
        <v>99.80719794344472</v>
      </c>
    </row>
    <row r="4295" spans="1:8">
      <c r="A4295" s="66">
        <v>525119</v>
      </c>
      <c r="B4295" s="33" t="s">
        <v>63</v>
      </c>
      <c r="C4295" s="53"/>
      <c r="D4295" s="53"/>
      <c r="E4295" s="53"/>
      <c r="F4295" s="53"/>
      <c r="G4295" s="53"/>
      <c r="H4295" s="67"/>
    </row>
    <row r="4296" spans="1:8">
      <c r="A4296" s="66" t="s">
        <v>31</v>
      </c>
      <c r="B4296" s="33" t="s">
        <v>150</v>
      </c>
      <c r="C4296" s="53">
        <v>1700000</v>
      </c>
      <c r="D4296" s="53">
        <v>1698500</v>
      </c>
      <c r="E4296" s="53">
        <v>0</v>
      </c>
      <c r="F4296" s="53">
        <f t="shared" ref="F4296" si="1599">D4296+E4296</f>
        <v>1698500</v>
      </c>
      <c r="G4296" s="53">
        <f t="shared" ref="G4296" si="1600">C4296-F4296</f>
        <v>1500</v>
      </c>
      <c r="H4296" s="67">
        <f t="shared" ref="H4296" si="1601">F4296/C4296*100</f>
        <v>99.911764705882362</v>
      </c>
    </row>
    <row r="4297" spans="1:8">
      <c r="A4297" s="58" t="s">
        <v>56</v>
      </c>
      <c r="B4297" s="59" t="s">
        <v>57</v>
      </c>
      <c r="C4297" s="60"/>
      <c r="D4297" s="60"/>
      <c r="E4297" s="53"/>
      <c r="F4297" s="53"/>
      <c r="G4297" s="53"/>
      <c r="H4297" s="67"/>
    </row>
    <row r="4298" spans="1:8">
      <c r="A4298" s="66">
        <v>525113</v>
      </c>
      <c r="B4298" s="33" t="s">
        <v>39</v>
      </c>
      <c r="C4298" s="53"/>
      <c r="D4298" s="53"/>
      <c r="E4298" s="53"/>
      <c r="F4298" s="53"/>
      <c r="G4298" s="53"/>
      <c r="H4298" s="67"/>
    </row>
    <row r="4299" spans="1:8">
      <c r="A4299" s="66" t="s">
        <v>31</v>
      </c>
      <c r="B4299" s="33" t="s">
        <v>151</v>
      </c>
      <c r="C4299" s="53">
        <v>2100000</v>
      </c>
      <c r="D4299" s="53">
        <v>2100000</v>
      </c>
      <c r="E4299" s="53">
        <v>0</v>
      </c>
      <c r="F4299" s="53">
        <f t="shared" ref="F4299:F4300" si="1602">D4299+E4299</f>
        <v>2100000</v>
      </c>
      <c r="G4299" s="53">
        <f t="shared" ref="G4299:G4300" si="1603">C4299-F4299</f>
        <v>0</v>
      </c>
      <c r="H4299" s="67">
        <f t="shared" ref="H4299:H4300" si="1604">F4299/C4299*100</f>
        <v>100</v>
      </c>
    </row>
    <row r="4300" spans="1:8">
      <c r="A4300" s="66" t="s">
        <v>31</v>
      </c>
      <c r="B4300" s="33" t="s">
        <v>152</v>
      </c>
      <c r="C4300" s="53">
        <v>10400000</v>
      </c>
      <c r="D4300" s="53">
        <v>10395000</v>
      </c>
      <c r="E4300" s="53">
        <v>0</v>
      </c>
      <c r="F4300" s="53">
        <f t="shared" si="1602"/>
        <v>10395000</v>
      </c>
      <c r="G4300" s="53">
        <f t="shared" si="1603"/>
        <v>5000</v>
      </c>
      <c r="H4300" s="67">
        <f t="shared" si="1604"/>
        <v>99.95192307692308</v>
      </c>
    </row>
    <row r="4301" spans="1:8">
      <c r="A4301" s="66">
        <v>525119</v>
      </c>
      <c r="B4301" s="33" t="s">
        <v>63</v>
      </c>
      <c r="C4301" s="53"/>
      <c r="D4301" s="53"/>
      <c r="E4301" s="53"/>
      <c r="F4301" s="53"/>
      <c r="G4301" s="53"/>
      <c r="H4301" s="67"/>
    </row>
    <row r="4302" spans="1:8">
      <c r="A4302" s="66" t="s">
        <v>31</v>
      </c>
      <c r="B4302" s="33" t="s">
        <v>150</v>
      </c>
      <c r="C4302" s="53">
        <v>2500000</v>
      </c>
      <c r="D4302" s="53">
        <v>2497500</v>
      </c>
      <c r="E4302" s="53">
        <v>0</v>
      </c>
      <c r="F4302" s="53">
        <f t="shared" ref="F4302" si="1605">D4302+E4302</f>
        <v>2497500</v>
      </c>
      <c r="G4302" s="53">
        <f t="shared" ref="G4302" si="1606">C4302-F4302</f>
        <v>2500</v>
      </c>
      <c r="H4302" s="67">
        <f t="shared" ref="H4302" si="1607">F4302/C4302*100</f>
        <v>99.9</v>
      </c>
    </row>
    <row r="4303" spans="1:8">
      <c r="A4303" s="58" t="s">
        <v>59</v>
      </c>
      <c r="B4303" s="59" t="s">
        <v>60</v>
      </c>
      <c r="C4303" s="60"/>
      <c r="D4303" s="60"/>
      <c r="E4303" s="53"/>
      <c r="F4303" s="53"/>
      <c r="G4303" s="53"/>
      <c r="H4303" s="67"/>
    </row>
    <row r="4304" spans="1:8">
      <c r="A4304" s="66">
        <v>525119</v>
      </c>
      <c r="B4304" s="33" t="s">
        <v>63</v>
      </c>
      <c r="C4304" s="53"/>
      <c r="D4304" s="53"/>
      <c r="E4304" s="53"/>
      <c r="F4304" s="53"/>
      <c r="G4304" s="53"/>
      <c r="H4304" s="67"/>
    </row>
    <row r="4305" spans="1:8">
      <c r="A4305" s="66" t="s">
        <v>31</v>
      </c>
      <c r="B4305" s="33" t="s">
        <v>150</v>
      </c>
      <c r="C4305" s="53">
        <v>1869000</v>
      </c>
      <c r="D4305" s="53">
        <v>1864500</v>
      </c>
      <c r="E4305" s="53">
        <v>0</v>
      </c>
      <c r="F4305" s="53">
        <f t="shared" ref="F4305" si="1608">D4305+E4305</f>
        <v>1864500</v>
      </c>
      <c r="G4305" s="53">
        <f t="shared" ref="G4305" si="1609">C4305-F4305</f>
        <v>4500</v>
      </c>
      <c r="H4305" s="67">
        <f t="shared" ref="H4305" si="1610">F4305/C4305*100</f>
        <v>99.759229534510425</v>
      </c>
    </row>
    <row r="4306" spans="1:8" ht="13.5" thickBot="1">
      <c r="A4306" s="231"/>
      <c r="B4306" s="36"/>
      <c r="C4306" s="37"/>
      <c r="D4306" s="36"/>
      <c r="E4306" s="37"/>
      <c r="F4306" s="36"/>
      <c r="G4306" s="36"/>
      <c r="H4306" s="36"/>
    </row>
    <row r="4307" spans="1:8" ht="24" customHeight="1" thickTop="1">
      <c r="A4307" s="40"/>
      <c r="B4307" s="449" t="s">
        <v>166</v>
      </c>
      <c r="C4307" s="41">
        <f>SUM(C4166:C4305)</f>
        <v>1543895000</v>
      </c>
      <c r="D4307" s="41">
        <f t="shared" ref="D4307" si="1611">SUM(D4166:D4305)</f>
        <v>810548320</v>
      </c>
      <c r="E4307" s="41">
        <f>SUM(E4166:E4305)</f>
        <v>30212500</v>
      </c>
      <c r="F4307" s="41">
        <f t="shared" ref="F4307:G4307" si="1612">SUM(F4166:F4305)</f>
        <v>840760820</v>
      </c>
      <c r="G4307" s="41">
        <f t="shared" si="1612"/>
        <v>703134180</v>
      </c>
      <c r="H4307" s="44">
        <f>F4307/C4307*100</f>
        <v>54.457124351073091</v>
      </c>
    </row>
    <row r="4309" spans="1:8" ht="13.5">
      <c r="F4309" s="607" t="s">
        <v>712</v>
      </c>
      <c r="G4309" s="607"/>
      <c r="H4309" s="607"/>
    </row>
    <row r="4310" spans="1:8" ht="13.5">
      <c r="F4310" s="465"/>
      <c r="G4310" s="465"/>
      <c r="H4310" s="465"/>
    </row>
    <row r="4311" spans="1:8" ht="13.5">
      <c r="F4311" s="607" t="s">
        <v>154</v>
      </c>
      <c r="G4311" s="607"/>
      <c r="H4311" s="607"/>
    </row>
    <row r="4312" spans="1:8" ht="13.5">
      <c r="F4312" s="607" t="s">
        <v>155</v>
      </c>
      <c r="G4312" s="607"/>
      <c r="H4312" s="607"/>
    </row>
    <row r="4313" spans="1:8" ht="13.5">
      <c r="F4313" s="20"/>
      <c r="G4313" s="20"/>
      <c r="H4313" s="21"/>
    </row>
    <row r="4314" spans="1:8" ht="13.5">
      <c r="F4314" s="20"/>
      <c r="G4314" s="20"/>
      <c r="H4314" s="21"/>
    </row>
    <row r="4315" spans="1:8" ht="13.5">
      <c r="F4315" s="20"/>
      <c r="G4315" s="20"/>
      <c r="H4315" s="20"/>
    </row>
    <row r="4316" spans="1:8" ht="13.5">
      <c r="F4316" s="608" t="s">
        <v>156</v>
      </c>
      <c r="G4316" s="608"/>
      <c r="H4316" s="608"/>
    </row>
    <row r="4317" spans="1:8" ht="13.5">
      <c r="F4317" s="599" t="s">
        <v>157</v>
      </c>
      <c r="G4317" s="599"/>
      <c r="H4317" s="599"/>
    </row>
    <row r="4346" spans="1:8" ht="15.75">
      <c r="A4346" s="600" t="s">
        <v>0</v>
      </c>
      <c r="B4346" s="600"/>
      <c r="C4346" s="600"/>
      <c r="D4346" s="600"/>
      <c r="E4346" s="600"/>
      <c r="F4346" s="600"/>
      <c r="G4346" s="600"/>
      <c r="H4346" s="600"/>
    </row>
    <row r="4347" spans="1:8" ht="15.75">
      <c r="A4347" s="600" t="s">
        <v>1</v>
      </c>
      <c r="B4347" s="600"/>
      <c r="C4347" s="600"/>
      <c r="D4347" s="600"/>
      <c r="E4347" s="600"/>
      <c r="F4347" s="600"/>
      <c r="G4347" s="600"/>
      <c r="H4347" s="600"/>
    </row>
    <row r="4348" spans="1:8" ht="15.75">
      <c r="A4348" s="600" t="s">
        <v>2</v>
      </c>
      <c r="B4348" s="600"/>
      <c r="C4348" s="600"/>
      <c r="D4348" s="600"/>
      <c r="E4348" s="600"/>
      <c r="F4348" s="600"/>
      <c r="G4348" s="600"/>
      <c r="H4348" s="600"/>
    </row>
    <row r="4349" spans="1:8">
      <c r="A4349" s="2"/>
      <c r="B4349" s="2"/>
      <c r="C4349" s="2"/>
      <c r="D4349" s="2"/>
      <c r="E4349" s="2"/>
      <c r="F4349" s="2"/>
      <c r="G4349" s="2"/>
      <c r="H4349" s="2"/>
    </row>
    <row r="4350" spans="1:8">
      <c r="A4350" s="2" t="s">
        <v>3</v>
      </c>
      <c r="B4350" s="2"/>
      <c r="C4350" s="2"/>
      <c r="D4350" s="2"/>
      <c r="E4350" s="2"/>
      <c r="F4350" s="2"/>
      <c r="G4350" s="2"/>
      <c r="H4350" s="2"/>
    </row>
    <row r="4351" spans="1:8">
      <c r="A4351" s="414" t="s">
        <v>762</v>
      </c>
      <c r="B4351" s="414"/>
      <c r="C4351" s="2"/>
      <c r="D4351" s="2"/>
      <c r="E4351" s="2"/>
      <c r="F4351" s="2"/>
      <c r="G4351" s="2"/>
      <c r="H4351" s="2"/>
    </row>
    <row r="4352" spans="1:8">
      <c r="A4352" s="2" t="s">
        <v>708</v>
      </c>
      <c r="B4352" s="1"/>
      <c r="C4352" s="2"/>
      <c r="D4352" s="2"/>
      <c r="E4352" s="2"/>
      <c r="F4352" s="2"/>
      <c r="G4352" s="2"/>
      <c r="H4352" s="2"/>
    </row>
    <row r="4353" spans="1:8">
      <c r="A4353" s="1"/>
      <c r="B4353" s="1"/>
      <c r="C4353" s="3"/>
      <c r="D4353" s="1"/>
      <c r="E4353" s="3"/>
      <c r="F4353" s="1"/>
      <c r="G4353" s="1"/>
    </row>
    <row r="4354" spans="1:8">
      <c r="A4354" s="1"/>
      <c r="B4354" s="1"/>
      <c r="C4354" s="3"/>
      <c r="D4354" s="1"/>
      <c r="E4354" s="3"/>
      <c r="F4354" s="22"/>
      <c r="G4354" s="1"/>
    </row>
    <row r="4355" spans="1:8">
      <c r="A4355" s="601" t="s">
        <v>4</v>
      </c>
      <c r="B4355" s="604" t="s">
        <v>5</v>
      </c>
      <c r="C4355" s="483"/>
      <c r="D4355" s="483" t="s">
        <v>6</v>
      </c>
      <c r="E4355" s="483" t="s">
        <v>7</v>
      </c>
      <c r="F4355" s="483" t="s">
        <v>6</v>
      </c>
      <c r="G4355" s="483" t="s">
        <v>8</v>
      </c>
      <c r="H4355" s="483" t="s">
        <v>9</v>
      </c>
    </row>
    <row r="4356" spans="1:8">
      <c r="A4356" s="602"/>
      <c r="B4356" s="605"/>
      <c r="C4356" s="484" t="s">
        <v>10</v>
      </c>
      <c r="D4356" s="484" t="s">
        <v>11</v>
      </c>
      <c r="E4356" s="484" t="s">
        <v>12</v>
      </c>
      <c r="F4356" s="484" t="s">
        <v>13</v>
      </c>
      <c r="G4356" s="484" t="s">
        <v>14</v>
      </c>
      <c r="H4356" s="484" t="s">
        <v>15</v>
      </c>
    </row>
    <row r="4357" spans="1:8">
      <c r="A4357" s="602"/>
      <c r="B4357" s="605"/>
      <c r="C4357" s="484"/>
      <c r="D4357" s="484" t="s">
        <v>16</v>
      </c>
      <c r="E4357" s="484"/>
      <c r="F4357" s="484" t="s">
        <v>17</v>
      </c>
      <c r="G4357" s="484" t="s">
        <v>18</v>
      </c>
      <c r="H4357" s="484" t="s">
        <v>19</v>
      </c>
    </row>
    <row r="4358" spans="1:8">
      <c r="A4358" s="603"/>
      <c r="B4358" s="606"/>
      <c r="C4358" s="484" t="s">
        <v>20</v>
      </c>
      <c r="D4358" s="485" t="s">
        <v>20</v>
      </c>
      <c r="E4358" s="485" t="s">
        <v>20</v>
      </c>
      <c r="F4358" s="485" t="s">
        <v>20</v>
      </c>
      <c r="G4358" s="485" t="s">
        <v>20</v>
      </c>
      <c r="H4358" s="484" t="s">
        <v>21</v>
      </c>
    </row>
    <row r="4359" spans="1:8">
      <c r="A4359" s="7">
        <v>1</v>
      </c>
      <c r="B4359" s="7">
        <v>2</v>
      </c>
      <c r="C4359" s="8">
        <v>3</v>
      </c>
      <c r="D4359" s="9">
        <v>4</v>
      </c>
      <c r="E4359" s="8">
        <v>5</v>
      </c>
      <c r="F4359" s="8">
        <v>6</v>
      </c>
      <c r="G4359" s="8">
        <v>7</v>
      </c>
      <c r="H4359" s="8">
        <v>8</v>
      </c>
    </row>
    <row r="4360" spans="1:8">
      <c r="A4360" s="33" t="s">
        <v>22</v>
      </c>
      <c r="B4360" s="52" t="s">
        <v>170</v>
      </c>
      <c r="C4360" s="34"/>
      <c r="D4360" s="33"/>
      <c r="E4360" s="53"/>
      <c r="F4360" s="33"/>
      <c r="G4360" s="33"/>
      <c r="H4360" s="33"/>
    </row>
    <row r="4361" spans="1:8">
      <c r="A4361" s="33" t="s">
        <v>23</v>
      </c>
      <c r="B4361" s="33" t="s">
        <v>24</v>
      </c>
      <c r="C4361" s="53"/>
      <c r="D4361" s="33"/>
      <c r="E4361" s="53"/>
      <c r="F4361" s="33"/>
      <c r="G4361" s="33"/>
      <c r="H4361" s="33"/>
    </row>
    <row r="4362" spans="1:8">
      <c r="A4362" s="33" t="s">
        <v>25</v>
      </c>
      <c r="B4362" s="33" t="s">
        <v>161</v>
      </c>
      <c r="C4362" s="53"/>
      <c r="D4362" s="33"/>
      <c r="E4362" s="53"/>
      <c r="F4362" s="33"/>
      <c r="G4362" s="33"/>
      <c r="H4362" s="33"/>
    </row>
    <row r="4363" spans="1:8">
      <c r="A4363" s="33" t="s">
        <v>26</v>
      </c>
      <c r="B4363" s="33" t="s">
        <v>27</v>
      </c>
      <c r="C4363" s="53"/>
      <c r="D4363" s="33"/>
      <c r="E4363" s="53"/>
      <c r="F4363" s="33"/>
      <c r="G4363" s="33"/>
      <c r="H4363" s="33"/>
    </row>
    <row r="4364" spans="1:8">
      <c r="A4364" s="54">
        <v>51</v>
      </c>
      <c r="B4364" s="54" t="s">
        <v>28</v>
      </c>
      <c r="C4364" s="55"/>
      <c r="D4364" s="55"/>
      <c r="E4364" s="56"/>
      <c r="F4364" s="57"/>
      <c r="G4364" s="57"/>
      <c r="H4364" s="57"/>
    </row>
    <row r="4365" spans="1:8">
      <c r="A4365" s="58" t="s">
        <v>29</v>
      </c>
      <c r="B4365" s="59" t="s">
        <v>62</v>
      </c>
      <c r="C4365" s="60"/>
      <c r="D4365" s="230"/>
      <c r="E4365" s="230"/>
      <c r="F4365" s="68"/>
      <c r="G4365" s="68"/>
      <c r="H4365" s="64"/>
    </row>
    <row r="4366" spans="1:8">
      <c r="A4366" s="61">
        <v>525112</v>
      </c>
      <c r="B4366" s="62" t="s">
        <v>32</v>
      </c>
      <c r="C4366" s="53"/>
      <c r="D4366" s="53"/>
      <c r="E4366" s="53"/>
      <c r="F4366" s="53"/>
      <c r="G4366" s="53"/>
      <c r="H4366" s="64"/>
    </row>
    <row r="4367" spans="1:8">
      <c r="A4367" s="66" t="s">
        <v>31</v>
      </c>
      <c r="B4367" s="33" t="s">
        <v>33</v>
      </c>
      <c r="C4367" s="53">
        <v>10000000</v>
      </c>
      <c r="D4367" s="53">
        <v>9960500</v>
      </c>
      <c r="E4367" s="53">
        <v>0</v>
      </c>
      <c r="F4367" s="53">
        <f>D4367+E4367</f>
        <v>9960500</v>
      </c>
      <c r="G4367" s="53">
        <f>C4367-F4367</f>
        <v>39500</v>
      </c>
      <c r="H4367" s="67">
        <f>F4367/C4367*100</f>
        <v>99.605000000000004</v>
      </c>
    </row>
    <row r="4368" spans="1:8">
      <c r="A4368" s="70" t="s">
        <v>31</v>
      </c>
      <c r="B4368" s="33" t="s">
        <v>35</v>
      </c>
      <c r="C4368" s="53">
        <v>4200000</v>
      </c>
      <c r="D4368" s="53">
        <v>0</v>
      </c>
      <c r="E4368" s="53">
        <v>0</v>
      </c>
      <c r="F4368" s="53">
        <f t="shared" ref="F4368:F4369" si="1613">D4368+E4368</f>
        <v>0</v>
      </c>
      <c r="G4368" s="53">
        <f t="shared" ref="G4368:G4369" si="1614">C4368-F4368</f>
        <v>4200000</v>
      </c>
      <c r="H4368" s="67">
        <f t="shared" ref="H4368:H4369" si="1615">F4368/C4368*100</f>
        <v>0</v>
      </c>
    </row>
    <row r="4369" spans="1:8">
      <c r="A4369" s="70"/>
      <c r="B4369" s="33" t="s">
        <v>673</v>
      </c>
      <c r="C4369" s="53">
        <v>57100000</v>
      </c>
      <c r="D4369" s="53">
        <v>0</v>
      </c>
      <c r="E4369" s="53"/>
      <c r="F4369" s="53">
        <f t="shared" si="1613"/>
        <v>0</v>
      </c>
      <c r="G4369" s="53">
        <f t="shared" si="1614"/>
        <v>57100000</v>
      </c>
      <c r="H4369" s="67">
        <f t="shared" si="1615"/>
        <v>0</v>
      </c>
    </row>
    <row r="4370" spans="1:8">
      <c r="A4370" s="61">
        <v>525113</v>
      </c>
      <c r="B4370" s="62" t="s">
        <v>39</v>
      </c>
      <c r="C4370" s="53"/>
      <c r="D4370" s="53"/>
      <c r="E4370" s="53"/>
      <c r="F4370" s="53"/>
      <c r="G4370" s="53"/>
      <c r="H4370" s="67"/>
    </row>
    <row r="4371" spans="1:8">
      <c r="A4371" s="61"/>
      <c r="B4371" s="33" t="s">
        <v>376</v>
      </c>
      <c r="C4371" s="53">
        <v>9000000</v>
      </c>
      <c r="D4371" s="53">
        <v>9000000</v>
      </c>
      <c r="E4371" s="53">
        <v>0</v>
      </c>
      <c r="F4371" s="53">
        <f t="shared" ref="F4371:F4372" si="1616">D4371+E4371</f>
        <v>9000000</v>
      </c>
      <c r="G4371" s="53">
        <f t="shared" ref="G4371:G4372" si="1617">C4371-F4371</f>
        <v>0</v>
      </c>
      <c r="H4371" s="67">
        <f t="shared" ref="H4371:H4372" si="1618">F4371/C4371*100</f>
        <v>100</v>
      </c>
    </row>
    <row r="4372" spans="1:8">
      <c r="A4372" s="66" t="s">
        <v>31</v>
      </c>
      <c r="B4372" s="33" t="s">
        <v>40</v>
      </c>
      <c r="C4372" s="53">
        <v>5400000</v>
      </c>
      <c r="D4372" s="53">
        <v>0</v>
      </c>
      <c r="E4372" s="53">
        <v>0</v>
      </c>
      <c r="F4372" s="53">
        <f t="shared" si="1616"/>
        <v>0</v>
      </c>
      <c r="G4372" s="53">
        <f t="shared" si="1617"/>
        <v>5400000</v>
      </c>
      <c r="H4372" s="67">
        <f t="shared" si="1618"/>
        <v>0</v>
      </c>
    </row>
    <row r="4373" spans="1:8">
      <c r="A4373" s="61">
        <v>525115</v>
      </c>
      <c r="B4373" s="62" t="s">
        <v>43</v>
      </c>
      <c r="C4373" s="53"/>
      <c r="D4373" s="53"/>
      <c r="E4373" s="53"/>
      <c r="F4373" s="53"/>
      <c r="G4373" s="53"/>
      <c r="H4373" s="67"/>
    </row>
    <row r="4374" spans="1:8">
      <c r="A4374" s="61"/>
      <c r="B4374" s="33" t="s">
        <v>377</v>
      </c>
      <c r="C4374" s="53">
        <v>10200000</v>
      </c>
      <c r="D4374" s="53">
        <v>10200000</v>
      </c>
      <c r="E4374" s="53">
        <v>0</v>
      </c>
      <c r="F4374" s="53">
        <f t="shared" ref="F4374:F4380" si="1619">D4374+E4374</f>
        <v>10200000</v>
      </c>
      <c r="G4374" s="53">
        <f t="shared" ref="G4374:G4380" si="1620">C4374-F4374</f>
        <v>0</v>
      </c>
      <c r="H4374" s="67">
        <f t="shared" ref="H4374:H4380" si="1621">F4374/C4374*100</f>
        <v>100</v>
      </c>
    </row>
    <row r="4375" spans="1:8">
      <c r="A4375" s="61"/>
      <c r="B4375" s="33" t="s">
        <v>378</v>
      </c>
      <c r="C4375" s="53">
        <v>10200000</v>
      </c>
      <c r="D4375" s="53">
        <v>10200000</v>
      </c>
      <c r="E4375" s="53">
        <v>0</v>
      </c>
      <c r="F4375" s="53">
        <f t="shared" si="1619"/>
        <v>10200000</v>
      </c>
      <c r="G4375" s="53">
        <f t="shared" si="1620"/>
        <v>0</v>
      </c>
      <c r="H4375" s="67">
        <f t="shared" si="1621"/>
        <v>100</v>
      </c>
    </row>
    <row r="4376" spans="1:8">
      <c r="A4376" s="66" t="s">
        <v>31</v>
      </c>
      <c r="B4376" s="33" t="s">
        <v>44</v>
      </c>
      <c r="C4376" s="53">
        <v>3700000</v>
      </c>
      <c r="D4376" s="53">
        <v>0</v>
      </c>
      <c r="E4376" s="53">
        <v>0</v>
      </c>
      <c r="F4376" s="53">
        <f t="shared" si="1619"/>
        <v>0</v>
      </c>
      <c r="G4376" s="53">
        <f t="shared" si="1620"/>
        <v>3700000</v>
      </c>
      <c r="H4376" s="67">
        <f t="shared" si="1621"/>
        <v>0</v>
      </c>
    </row>
    <row r="4377" spans="1:8">
      <c r="A4377" s="66"/>
      <c r="B4377" s="33" t="s">
        <v>524</v>
      </c>
      <c r="C4377" s="53">
        <v>6000000</v>
      </c>
      <c r="D4377" s="53">
        <v>5118520</v>
      </c>
      <c r="E4377" s="53">
        <v>0</v>
      </c>
      <c r="F4377" s="53">
        <f t="shared" si="1619"/>
        <v>5118520</v>
      </c>
      <c r="G4377" s="53">
        <f t="shared" si="1620"/>
        <v>881480</v>
      </c>
      <c r="H4377" s="67">
        <f t="shared" si="1621"/>
        <v>85.308666666666667</v>
      </c>
    </row>
    <row r="4378" spans="1:8">
      <c r="A4378" s="66" t="s">
        <v>31</v>
      </c>
      <c r="B4378" s="33" t="s">
        <v>45</v>
      </c>
      <c r="C4378" s="53">
        <v>1200000</v>
      </c>
      <c r="D4378" s="53">
        <v>0</v>
      </c>
      <c r="E4378" s="53">
        <v>0</v>
      </c>
      <c r="F4378" s="53">
        <f t="shared" si="1619"/>
        <v>0</v>
      </c>
      <c r="G4378" s="53">
        <f t="shared" si="1620"/>
        <v>1200000</v>
      </c>
      <c r="H4378" s="67">
        <f t="shared" si="1621"/>
        <v>0</v>
      </c>
    </row>
    <row r="4379" spans="1:8">
      <c r="A4379" s="66" t="s">
        <v>31</v>
      </c>
      <c r="B4379" s="33" t="s">
        <v>46</v>
      </c>
      <c r="C4379" s="53">
        <v>3000000</v>
      </c>
      <c r="D4379" s="53">
        <v>0</v>
      </c>
      <c r="E4379" s="53">
        <v>0</v>
      </c>
      <c r="F4379" s="53">
        <f t="shared" si="1619"/>
        <v>0</v>
      </c>
      <c r="G4379" s="53">
        <f t="shared" si="1620"/>
        <v>3000000</v>
      </c>
      <c r="H4379" s="67">
        <f t="shared" si="1621"/>
        <v>0</v>
      </c>
    </row>
    <row r="4380" spans="1:8">
      <c r="A4380" s="66" t="s">
        <v>31</v>
      </c>
      <c r="B4380" s="33" t="s">
        <v>47</v>
      </c>
      <c r="C4380" s="53">
        <v>3800000</v>
      </c>
      <c r="D4380" s="53">
        <v>0</v>
      </c>
      <c r="E4380" s="53">
        <v>0</v>
      </c>
      <c r="F4380" s="53">
        <f t="shared" si="1619"/>
        <v>0</v>
      </c>
      <c r="G4380" s="53">
        <f t="shared" si="1620"/>
        <v>3800000</v>
      </c>
      <c r="H4380" s="67">
        <f t="shared" si="1621"/>
        <v>0</v>
      </c>
    </row>
    <row r="4381" spans="1:8">
      <c r="A4381" s="61">
        <v>525119</v>
      </c>
      <c r="B4381" s="62" t="s">
        <v>63</v>
      </c>
      <c r="C4381" s="53"/>
      <c r="D4381" s="53"/>
      <c r="E4381" s="53"/>
      <c r="F4381" s="53"/>
      <c r="G4381" s="53"/>
      <c r="H4381" s="67"/>
    </row>
    <row r="4382" spans="1:8">
      <c r="A4382" s="66"/>
      <c r="B4382" s="33" t="s">
        <v>484</v>
      </c>
      <c r="C4382" s="53">
        <v>40000000</v>
      </c>
      <c r="D4382" s="53">
        <v>40000000</v>
      </c>
      <c r="E4382" s="53">
        <v>0</v>
      </c>
      <c r="F4382" s="53">
        <f t="shared" ref="F4382:F4385" si="1622">D4382+E4382</f>
        <v>40000000</v>
      </c>
      <c r="G4382" s="53">
        <f t="shared" ref="G4382:G4385" si="1623">C4382-F4382</f>
        <v>0</v>
      </c>
      <c r="H4382" s="67">
        <f t="shared" ref="H4382:H4385" si="1624">F4382/C4382*100</f>
        <v>100</v>
      </c>
    </row>
    <row r="4383" spans="1:8">
      <c r="A4383" s="66"/>
      <c r="B4383" s="33" t="s">
        <v>485</v>
      </c>
      <c r="C4383" s="53">
        <v>41025000</v>
      </c>
      <c r="D4383" s="53">
        <v>35019000</v>
      </c>
      <c r="E4383" s="53">
        <v>5967500</v>
      </c>
      <c r="F4383" s="53">
        <f t="shared" si="1622"/>
        <v>40986500</v>
      </c>
      <c r="G4383" s="53">
        <f t="shared" si="1623"/>
        <v>38500</v>
      </c>
      <c r="H4383" s="67">
        <f t="shared" si="1624"/>
        <v>99.906154783668498</v>
      </c>
    </row>
    <row r="4384" spans="1:8">
      <c r="A4384" s="66"/>
      <c r="B4384" s="33" t="s">
        <v>486</v>
      </c>
      <c r="C4384" s="53">
        <v>26400000</v>
      </c>
      <c r="D4384" s="53">
        <v>26000000</v>
      </c>
      <c r="E4384" s="53">
        <v>0</v>
      </c>
      <c r="F4384" s="53">
        <f t="shared" si="1622"/>
        <v>26000000</v>
      </c>
      <c r="G4384" s="53">
        <f t="shared" si="1623"/>
        <v>400000</v>
      </c>
      <c r="H4384" s="67">
        <f t="shared" si="1624"/>
        <v>98.484848484848484</v>
      </c>
    </row>
    <row r="4385" spans="1:8">
      <c r="A4385" s="66"/>
      <c r="B4385" s="33" t="s">
        <v>674</v>
      </c>
      <c r="C4385" s="53">
        <v>65222000</v>
      </c>
      <c r="D4385" s="53">
        <v>0</v>
      </c>
      <c r="E4385" s="53"/>
      <c r="F4385" s="53">
        <f t="shared" si="1622"/>
        <v>0</v>
      </c>
      <c r="G4385" s="53">
        <f t="shared" si="1623"/>
        <v>65222000</v>
      </c>
      <c r="H4385" s="67">
        <f t="shared" si="1624"/>
        <v>0</v>
      </c>
    </row>
    <row r="4386" spans="1:8">
      <c r="A4386" s="61" t="s">
        <v>676</v>
      </c>
      <c r="B4386" s="62" t="s">
        <v>70</v>
      </c>
      <c r="C4386" s="53"/>
      <c r="D4386" s="53"/>
      <c r="E4386" s="53"/>
      <c r="F4386" s="53"/>
      <c r="G4386" s="53"/>
      <c r="H4386" s="67"/>
    </row>
    <row r="4387" spans="1:8">
      <c r="A4387" s="66"/>
      <c r="B4387" s="33" t="s">
        <v>675</v>
      </c>
      <c r="C4387" s="53">
        <v>325040000</v>
      </c>
      <c r="D4387" s="53">
        <v>0</v>
      </c>
      <c r="E4387" s="53"/>
      <c r="F4387" s="53">
        <f t="shared" ref="F4387" si="1625">D4387+E4387</f>
        <v>0</v>
      </c>
      <c r="G4387" s="53">
        <f t="shared" ref="G4387" si="1626">C4387-F4387</f>
        <v>325040000</v>
      </c>
      <c r="H4387" s="67">
        <f t="shared" ref="H4387" si="1627">F4387/C4387*100</f>
        <v>0</v>
      </c>
    </row>
    <row r="4388" spans="1:8">
      <c r="A4388" s="61">
        <v>537112</v>
      </c>
      <c r="B4388" s="62" t="s">
        <v>477</v>
      </c>
      <c r="C4388" s="53"/>
      <c r="D4388" s="53"/>
      <c r="E4388" s="53"/>
      <c r="F4388" s="53"/>
      <c r="G4388" s="53"/>
      <c r="H4388" s="67"/>
    </row>
    <row r="4389" spans="1:8">
      <c r="A4389" s="66"/>
      <c r="B4389" s="33" t="s">
        <v>487</v>
      </c>
      <c r="C4389" s="53">
        <v>12000000</v>
      </c>
      <c r="D4389" s="53">
        <v>12000000</v>
      </c>
      <c r="E4389" s="53">
        <v>0</v>
      </c>
      <c r="F4389" s="53">
        <f t="shared" ref="F4389:F4393" si="1628">D4389+E4389</f>
        <v>12000000</v>
      </c>
      <c r="G4389" s="53">
        <f t="shared" ref="G4389:G4391" si="1629">C4389-F4389</f>
        <v>0</v>
      </c>
      <c r="H4389" s="67">
        <f t="shared" ref="H4389:H4391" si="1630">F4389/C4389*100</f>
        <v>100</v>
      </c>
    </row>
    <row r="4390" spans="1:8">
      <c r="A4390" s="66"/>
      <c r="B4390" s="33" t="s">
        <v>549</v>
      </c>
      <c r="C4390" s="53">
        <v>93500000</v>
      </c>
      <c r="D4390" s="53">
        <v>93500000</v>
      </c>
      <c r="E4390" s="53">
        <v>0</v>
      </c>
      <c r="F4390" s="53">
        <f t="shared" si="1628"/>
        <v>93500000</v>
      </c>
      <c r="G4390" s="53">
        <f t="shared" si="1629"/>
        <v>0</v>
      </c>
      <c r="H4390" s="67">
        <f t="shared" si="1630"/>
        <v>100</v>
      </c>
    </row>
    <row r="4391" spans="1:8">
      <c r="A4391" s="66"/>
      <c r="B4391" s="33" t="s">
        <v>489</v>
      </c>
      <c r="C4391" s="53">
        <v>250000000</v>
      </c>
      <c r="D4391" s="53">
        <v>249975000</v>
      </c>
      <c r="E4391" s="53">
        <v>0</v>
      </c>
      <c r="F4391" s="53">
        <f t="shared" si="1628"/>
        <v>249975000</v>
      </c>
      <c r="G4391" s="53">
        <f t="shared" si="1629"/>
        <v>25000</v>
      </c>
      <c r="H4391" s="67">
        <f t="shared" si="1630"/>
        <v>99.99</v>
      </c>
    </row>
    <row r="4392" spans="1:8">
      <c r="A4392" s="61" t="s">
        <v>478</v>
      </c>
      <c r="B4392" s="62" t="s">
        <v>479</v>
      </c>
      <c r="C4392" s="53"/>
      <c r="D4392" s="53">
        <v>0</v>
      </c>
      <c r="E4392" s="53"/>
      <c r="F4392" s="53">
        <f t="shared" si="1628"/>
        <v>0</v>
      </c>
      <c r="G4392" s="53"/>
      <c r="H4392" s="67"/>
    </row>
    <row r="4393" spans="1:8">
      <c r="A4393" s="61" t="s">
        <v>31</v>
      </c>
      <c r="B4393" s="33" t="s">
        <v>480</v>
      </c>
      <c r="C4393" s="53">
        <v>5000000</v>
      </c>
      <c r="D4393" s="53">
        <v>5000000</v>
      </c>
      <c r="E4393" s="53"/>
      <c r="F4393" s="53">
        <f t="shared" si="1628"/>
        <v>5000000</v>
      </c>
      <c r="G4393" s="53">
        <f t="shared" ref="G4393" si="1631">C4393-F4393</f>
        <v>0</v>
      </c>
      <c r="H4393" s="67">
        <f t="shared" ref="H4393" si="1632">F4393/C4393*100</f>
        <v>100</v>
      </c>
    </row>
    <row r="4394" spans="1:8">
      <c r="A4394" s="58" t="s">
        <v>50</v>
      </c>
      <c r="B4394" s="59" t="s">
        <v>51</v>
      </c>
      <c r="C4394" s="60"/>
      <c r="D4394" s="53"/>
      <c r="E4394" s="53"/>
      <c r="F4394" s="53"/>
      <c r="G4394" s="53"/>
      <c r="H4394" s="67"/>
    </row>
    <row r="4395" spans="1:8">
      <c r="A4395" s="61">
        <v>525112</v>
      </c>
      <c r="B4395" s="62" t="s">
        <v>32</v>
      </c>
      <c r="C4395" s="63"/>
      <c r="D4395" s="53"/>
      <c r="E4395" s="53"/>
      <c r="F4395" s="53"/>
      <c r="G4395" s="53"/>
      <c r="H4395" s="67"/>
    </row>
    <row r="4396" spans="1:8">
      <c r="A4396" s="66" t="s">
        <v>31</v>
      </c>
      <c r="B4396" s="33" t="s">
        <v>53</v>
      </c>
      <c r="C4396" s="53">
        <v>1650000</v>
      </c>
      <c r="D4396" s="53">
        <v>1540000</v>
      </c>
      <c r="E4396" s="53">
        <v>0</v>
      </c>
      <c r="F4396" s="53">
        <f t="shared" ref="F4396:F4397" si="1633">D4396+E4396</f>
        <v>1540000</v>
      </c>
      <c r="G4396" s="53">
        <f t="shared" ref="G4396:G4397" si="1634">C4396-F4396</f>
        <v>110000</v>
      </c>
      <c r="H4396" s="67">
        <f t="shared" ref="H4396:H4397" si="1635">F4396/C4396*100</f>
        <v>93.333333333333329</v>
      </c>
    </row>
    <row r="4397" spans="1:8">
      <c r="A4397" s="66" t="s">
        <v>31</v>
      </c>
      <c r="B4397" s="33" t="s">
        <v>54</v>
      </c>
      <c r="C4397" s="53">
        <v>1880000</v>
      </c>
      <c r="D4397" s="53">
        <v>620000</v>
      </c>
      <c r="E4397" s="53">
        <v>0</v>
      </c>
      <c r="F4397" s="53">
        <f t="shared" si="1633"/>
        <v>620000</v>
      </c>
      <c r="G4397" s="53">
        <f t="shared" si="1634"/>
        <v>1260000</v>
      </c>
      <c r="H4397" s="67">
        <f t="shared" si="1635"/>
        <v>32.978723404255319</v>
      </c>
    </row>
    <row r="4398" spans="1:8">
      <c r="A4398" s="61">
        <v>525113</v>
      </c>
      <c r="B4398" s="62" t="s">
        <v>39</v>
      </c>
      <c r="C4398" s="63"/>
      <c r="D4398" s="53"/>
      <c r="E4398" s="53"/>
      <c r="F4398" s="53"/>
      <c r="G4398" s="53"/>
      <c r="H4398" s="67"/>
    </row>
    <row r="4399" spans="1:8">
      <c r="A4399" s="66" t="s">
        <v>31</v>
      </c>
      <c r="B4399" s="33" t="s">
        <v>52</v>
      </c>
      <c r="C4399" s="53">
        <v>2000000</v>
      </c>
      <c r="D4399" s="53">
        <v>2000000</v>
      </c>
      <c r="E4399" s="53">
        <v>0</v>
      </c>
      <c r="F4399" s="53">
        <f t="shared" ref="F4399" si="1636">D4399+E4399</f>
        <v>2000000</v>
      </c>
      <c r="G4399" s="53">
        <f t="shared" ref="G4399" si="1637">C4399-F4399</f>
        <v>0</v>
      </c>
      <c r="H4399" s="67">
        <f t="shared" ref="H4399" si="1638">F4399/C4399*100</f>
        <v>100</v>
      </c>
    </row>
    <row r="4400" spans="1:8">
      <c r="A4400" s="58" t="s">
        <v>56</v>
      </c>
      <c r="B4400" s="59" t="s">
        <v>57</v>
      </c>
      <c r="C4400" s="60"/>
      <c r="D4400" s="53"/>
      <c r="E4400" s="60"/>
      <c r="F4400" s="53"/>
      <c r="G4400" s="53"/>
      <c r="H4400" s="67"/>
    </row>
    <row r="4401" spans="1:8">
      <c r="A4401" s="61">
        <v>525111</v>
      </c>
      <c r="B4401" s="62" t="s">
        <v>30</v>
      </c>
      <c r="C4401" s="63"/>
      <c r="D4401" s="53"/>
      <c r="E4401" s="53"/>
      <c r="F4401" s="53"/>
      <c r="G4401" s="53"/>
      <c r="H4401" s="67"/>
    </row>
    <row r="4402" spans="1:8">
      <c r="A4402" s="66" t="s">
        <v>31</v>
      </c>
      <c r="B4402" s="33" t="s">
        <v>58</v>
      </c>
      <c r="C4402" s="53">
        <v>2000000</v>
      </c>
      <c r="D4402" s="53">
        <v>2000000</v>
      </c>
      <c r="E4402" s="53"/>
      <c r="F4402" s="53">
        <f t="shared" ref="F4402" si="1639">D4402+E4402</f>
        <v>2000000</v>
      </c>
      <c r="G4402" s="53">
        <f t="shared" ref="G4402" si="1640">C4402-F4402</f>
        <v>0</v>
      </c>
      <c r="H4402" s="67">
        <f t="shared" ref="H4402" si="1641">F4402/C4402*100</f>
        <v>100</v>
      </c>
    </row>
    <row r="4403" spans="1:8">
      <c r="A4403" s="61">
        <v>525112</v>
      </c>
      <c r="B4403" s="62" t="s">
        <v>32</v>
      </c>
      <c r="C4403" s="63"/>
      <c r="D4403" s="53"/>
      <c r="E4403" s="53"/>
      <c r="F4403" s="53"/>
      <c r="G4403" s="53"/>
      <c r="H4403" s="67"/>
    </row>
    <row r="4404" spans="1:8">
      <c r="A4404" s="66" t="s">
        <v>31</v>
      </c>
      <c r="B4404" s="33" t="s">
        <v>53</v>
      </c>
      <c r="C4404" s="53">
        <v>3250000</v>
      </c>
      <c r="D4404" s="53">
        <v>3250000</v>
      </c>
      <c r="E4404" s="53">
        <v>0</v>
      </c>
      <c r="F4404" s="53">
        <f t="shared" ref="F4404:F4405" si="1642">D4404+E4404</f>
        <v>3250000</v>
      </c>
      <c r="G4404" s="53">
        <f t="shared" ref="G4404:G4405" si="1643">C4404-F4404</f>
        <v>0</v>
      </c>
      <c r="H4404" s="67">
        <f t="shared" ref="H4404:H4405" si="1644">F4404/C4404*100</f>
        <v>100</v>
      </c>
    </row>
    <row r="4405" spans="1:8">
      <c r="A4405" s="66" t="s">
        <v>31</v>
      </c>
      <c r="B4405" s="33" t="s">
        <v>54</v>
      </c>
      <c r="C4405" s="53">
        <v>2000000</v>
      </c>
      <c r="D4405" s="53">
        <v>1984500</v>
      </c>
      <c r="E4405" s="53">
        <v>0</v>
      </c>
      <c r="F4405" s="53">
        <f t="shared" si="1642"/>
        <v>1984500</v>
      </c>
      <c r="G4405" s="53">
        <f t="shared" si="1643"/>
        <v>15500</v>
      </c>
      <c r="H4405" s="67">
        <f t="shared" si="1644"/>
        <v>99.224999999999994</v>
      </c>
    </row>
    <row r="4406" spans="1:8">
      <c r="A4406" s="61">
        <v>525115</v>
      </c>
      <c r="B4406" s="62" t="s">
        <v>43</v>
      </c>
      <c r="C4406" s="53"/>
      <c r="D4406" s="53"/>
      <c r="E4406" s="53"/>
      <c r="F4406" s="53"/>
      <c r="G4406" s="53"/>
      <c r="H4406" s="67"/>
    </row>
    <row r="4407" spans="1:8">
      <c r="A4407" s="66" t="s">
        <v>31</v>
      </c>
      <c r="B4407" s="33" t="s">
        <v>55</v>
      </c>
      <c r="C4407" s="53">
        <v>300000</v>
      </c>
      <c r="D4407" s="53">
        <v>300000</v>
      </c>
      <c r="E4407" s="53"/>
      <c r="F4407" s="53">
        <f t="shared" ref="F4407" si="1645">D4407+E4407</f>
        <v>300000</v>
      </c>
      <c r="G4407" s="53">
        <f t="shared" ref="G4407" si="1646">C4407-F4407</f>
        <v>0</v>
      </c>
      <c r="H4407" s="67">
        <f t="shared" ref="H4407" si="1647">F4407/C4407*100</f>
        <v>100</v>
      </c>
    </row>
    <row r="4408" spans="1:8">
      <c r="A4408" s="54">
        <v>52</v>
      </c>
      <c r="B4408" s="54" t="s">
        <v>61</v>
      </c>
      <c r="C4408" s="55"/>
      <c r="D4408" s="56"/>
      <c r="E4408" s="56"/>
      <c r="F4408" s="56"/>
      <c r="G4408" s="56"/>
      <c r="H4408" s="56"/>
    </row>
    <row r="4409" spans="1:8">
      <c r="A4409" s="58" t="s">
        <v>29</v>
      </c>
      <c r="B4409" s="59" t="s">
        <v>62</v>
      </c>
      <c r="C4409" s="60"/>
      <c r="D4409" s="53"/>
      <c r="E4409" s="60"/>
      <c r="F4409" s="53"/>
      <c r="G4409" s="53"/>
      <c r="H4409" s="67"/>
    </row>
    <row r="4410" spans="1:8">
      <c r="A4410" s="66">
        <v>525112</v>
      </c>
      <c r="B4410" s="33" t="s">
        <v>734</v>
      </c>
      <c r="C4410" s="53"/>
      <c r="D4410" s="53"/>
      <c r="E4410" s="53"/>
      <c r="F4410" s="53"/>
      <c r="G4410" s="53"/>
      <c r="H4410" s="67"/>
    </row>
    <row r="4411" spans="1:8">
      <c r="A4411" s="66" t="s">
        <v>31</v>
      </c>
      <c r="B4411" s="33" t="s">
        <v>64</v>
      </c>
      <c r="C4411" s="53"/>
      <c r="D4411" s="53"/>
      <c r="E4411" s="53"/>
      <c r="F4411" s="53"/>
      <c r="G4411" s="53"/>
      <c r="H4411" s="67"/>
    </row>
    <row r="4412" spans="1:8">
      <c r="A4412" s="66" t="s">
        <v>31</v>
      </c>
      <c r="B4412" s="33" t="s">
        <v>677</v>
      </c>
      <c r="C4412" s="53">
        <v>1500000</v>
      </c>
      <c r="D4412" s="53">
        <v>1500000</v>
      </c>
      <c r="E4412" s="53">
        <v>0</v>
      </c>
      <c r="F4412" s="53">
        <f t="shared" ref="F4412:F4414" si="1648">D4412+E4412</f>
        <v>1500000</v>
      </c>
      <c r="G4412" s="53">
        <f t="shared" ref="G4412:G4414" si="1649">C4412-F4412</f>
        <v>0</v>
      </c>
      <c r="H4412" s="67">
        <f t="shared" ref="H4412:H4414" si="1650">F4412/C4412*100</f>
        <v>100</v>
      </c>
    </row>
    <row r="4413" spans="1:8">
      <c r="A4413" s="66"/>
      <c r="B4413" s="33" t="s">
        <v>678</v>
      </c>
      <c r="C4413" s="53">
        <v>7500000</v>
      </c>
      <c r="D4413" s="53">
        <v>0</v>
      </c>
      <c r="E4413" s="53"/>
      <c r="F4413" s="53">
        <f t="shared" si="1648"/>
        <v>0</v>
      </c>
      <c r="G4413" s="53">
        <f t="shared" si="1649"/>
        <v>7500000</v>
      </c>
      <c r="H4413" s="67">
        <f t="shared" si="1650"/>
        <v>0</v>
      </c>
    </row>
    <row r="4414" spans="1:8">
      <c r="A4414" s="66" t="s">
        <v>31</v>
      </c>
      <c r="B4414" s="33" t="s">
        <v>679</v>
      </c>
      <c r="C4414" s="53">
        <v>1500000</v>
      </c>
      <c r="D4414" s="53">
        <v>0</v>
      </c>
      <c r="E4414" s="53">
        <v>1281000</v>
      </c>
      <c r="F4414" s="53">
        <f t="shared" si="1648"/>
        <v>1281000</v>
      </c>
      <c r="G4414" s="53">
        <f t="shared" si="1649"/>
        <v>219000</v>
      </c>
      <c r="H4414" s="67">
        <f t="shared" si="1650"/>
        <v>85.399999999999991</v>
      </c>
    </row>
    <row r="4415" spans="1:8">
      <c r="A4415" s="66" t="s">
        <v>31</v>
      </c>
      <c r="B4415" s="33" t="s">
        <v>67</v>
      </c>
      <c r="C4415" s="53"/>
      <c r="D4415" s="53"/>
      <c r="E4415" s="53"/>
      <c r="F4415" s="53"/>
      <c r="G4415" s="53"/>
      <c r="H4415" s="67"/>
    </row>
    <row r="4416" spans="1:8">
      <c r="A4416" s="66" t="s">
        <v>31</v>
      </c>
      <c r="B4416" s="33" t="s">
        <v>677</v>
      </c>
      <c r="C4416" s="53">
        <v>1500000</v>
      </c>
      <c r="D4416" s="53">
        <v>0</v>
      </c>
      <c r="E4416" s="53"/>
      <c r="F4416" s="53">
        <f t="shared" ref="F4416:F4418" si="1651">D4416+E4416</f>
        <v>0</v>
      </c>
      <c r="G4416" s="53">
        <f t="shared" ref="G4416:G4418" si="1652">C4416-F4416</f>
        <v>1500000</v>
      </c>
      <c r="H4416" s="67">
        <f t="shared" ref="H4416:H4418" si="1653">F4416/C4416*100</f>
        <v>0</v>
      </c>
    </row>
    <row r="4417" spans="1:8">
      <c r="A4417" s="66"/>
      <c r="B4417" s="33" t="s">
        <v>678</v>
      </c>
      <c r="C4417" s="53">
        <v>14800000</v>
      </c>
      <c r="D4417" s="53">
        <v>0</v>
      </c>
      <c r="E4417" s="53"/>
      <c r="F4417" s="53">
        <f t="shared" si="1651"/>
        <v>0</v>
      </c>
      <c r="G4417" s="53">
        <f t="shared" si="1652"/>
        <v>14800000</v>
      </c>
      <c r="H4417" s="67">
        <f t="shared" si="1653"/>
        <v>0</v>
      </c>
    </row>
    <row r="4418" spans="1:8">
      <c r="A4418" s="66" t="s">
        <v>31</v>
      </c>
      <c r="B4418" s="33" t="s">
        <v>679</v>
      </c>
      <c r="C4418" s="53">
        <v>11100000</v>
      </c>
      <c r="D4418" s="53">
        <v>0</v>
      </c>
      <c r="E4418" s="53"/>
      <c r="F4418" s="53">
        <f t="shared" si="1651"/>
        <v>0</v>
      </c>
      <c r="G4418" s="53">
        <f t="shared" si="1652"/>
        <v>11100000</v>
      </c>
      <c r="H4418" s="67">
        <f t="shared" si="1653"/>
        <v>0</v>
      </c>
    </row>
    <row r="4419" spans="1:8">
      <c r="A4419" s="66" t="s">
        <v>680</v>
      </c>
      <c r="B4419" s="33" t="s">
        <v>39</v>
      </c>
      <c r="C4419" s="53"/>
      <c r="D4419" s="53"/>
      <c r="E4419" s="53"/>
      <c r="F4419" s="53"/>
      <c r="G4419" s="53"/>
      <c r="H4419" s="67"/>
    </row>
    <row r="4420" spans="1:8" ht="12" customHeight="1">
      <c r="A4420" s="472" t="s">
        <v>31</v>
      </c>
      <c r="B4420" s="33" t="s">
        <v>64</v>
      </c>
      <c r="C4420" s="53"/>
      <c r="D4420" s="53"/>
      <c r="E4420" s="53"/>
      <c r="F4420" s="53"/>
      <c r="G4420" s="53"/>
      <c r="H4420" s="67"/>
    </row>
    <row r="4421" spans="1:8" ht="12" customHeight="1">
      <c r="A4421" s="472" t="s">
        <v>31</v>
      </c>
      <c r="B4421" s="33" t="s">
        <v>681</v>
      </c>
      <c r="C4421" s="53">
        <v>27000000</v>
      </c>
      <c r="D4421" s="53">
        <v>19800000</v>
      </c>
      <c r="E4421" s="53">
        <v>0</v>
      </c>
      <c r="F4421" s="53">
        <f t="shared" ref="F4421" si="1654">D4421+E4421</f>
        <v>19800000</v>
      </c>
      <c r="G4421" s="53">
        <f t="shared" ref="G4421" si="1655">C4421-F4421</f>
        <v>7200000</v>
      </c>
      <c r="H4421" s="67">
        <f t="shared" ref="H4421" si="1656">F4421/C4421*100</f>
        <v>73.333333333333329</v>
      </c>
    </row>
    <row r="4422" spans="1:8" ht="12" customHeight="1">
      <c r="A4422" s="472" t="s">
        <v>31</v>
      </c>
      <c r="B4422" s="33" t="s">
        <v>682</v>
      </c>
      <c r="C4422" s="53"/>
      <c r="D4422" s="53"/>
      <c r="E4422" s="53"/>
      <c r="F4422" s="53"/>
      <c r="G4422" s="53"/>
      <c r="H4422" s="67"/>
    </row>
    <row r="4423" spans="1:8" ht="12" customHeight="1">
      <c r="A4423" s="472" t="s">
        <v>31</v>
      </c>
      <c r="B4423" s="33" t="s">
        <v>683</v>
      </c>
      <c r="C4423" s="53">
        <v>27000000</v>
      </c>
      <c r="D4423" s="53">
        <v>0</v>
      </c>
      <c r="E4423" s="53"/>
      <c r="F4423" s="53">
        <f t="shared" ref="F4423" si="1657">D4423+E4423</f>
        <v>0</v>
      </c>
      <c r="G4423" s="53">
        <f t="shared" ref="G4423" si="1658">C4423-F4423</f>
        <v>27000000</v>
      </c>
      <c r="H4423" s="67">
        <f t="shared" ref="H4423" si="1659">F4423/C4423*100</f>
        <v>0</v>
      </c>
    </row>
    <row r="4424" spans="1:8" ht="12" customHeight="1">
      <c r="A4424" s="66" t="s">
        <v>684</v>
      </c>
      <c r="B4424" s="33" t="s">
        <v>43</v>
      </c>
      <c r="C4424" s="53"/>
      <c r="D4424" s="53"/>
      <c r="E4424" s="53"/>
      <c r="F4424" s="53"/>
      <c r="G4424" s="53"/>
      <c r="H4424" s="67"/>
    </row>
    <row r="4425" spans="1:8" ht="12" customHeight="1">
      <c r="A4425" s="472" t="s">
        <v>31</v>
      </c>
      <c r="B4425" s="33" t="s">
        <v>64</v>
      </c>
      <c r="C4425" s="53"/>
      <c r="D4425" s="53"/>
      <c r="E4425" s="53"/>
      <c r="F4425" s="53"/>
      <c r="G4425" s="53"/>
      <c r="H4425" s="67"/>
    </row>
    <row r="4426" spans="1:8" ht="12" customHeight="1">
      <c r="A4426" s="472" t="s">
        <v>31</v>
      </c>
      <c r="B4426" s="33" t="s">
        <v>685</v>
      </c>
      <c r="C4426" s="53">
        <v>1750000</v>
      </c>
      <c r="D4426" s="53">
        <v>230000</v>
      </c>
      <c r="E4426" s="53">
        <v>0</v>
      </c>
      <c r="F4426" s="53">
        <f t="shared" ref="F4426" si="1660">D4426+E4426</f>
        <v>230000</v>
      </c>
      <c r="G4426" s="53">
        <f t="shared" ref="G4426" si="1661">C4426-F4426</f>
        <v>1520000</v>
      </c>
      <c r="H4426" s="67">
        <f t="shared" ref="H4426" si="1662">F4426/C4426*100</f>
        <v>13.142857142857142</v>
      </c>
    </row>
    <row r="4427" spans="1:8" ht="13.5" customHeight="1">
      <c r="A4427" s="66" t="s">
        <v>686</v>
      </c>
      <c r="B4427" s="33" t="s">
        <v>63</v>
      </c>
      <c r="C4427" s="53"/>
      <c r="D4427" s="53"/>
      <c r="E4427" s="53"/>
      <c r="F4427" s="53"/>
      <c r="G4427" s="53"/>
      <c r="H4427" s="67"/>
    </row>
    <row r="4428" spans="1:8" ht="13.5" customHeight="1">
      <c r="A4428" s="428" t="s">
        <v>31</v>
      </c>
      <c r="B4428" s="33" t="s">
        <v>64</v>
      </c>
      <c r="C4428" s="53"/>
      <c r="D4428" s="53"/>
      <c r="E4428" s="53"/>
      <c r="F4428" s="53"/>
      <c r="G4428" s="53"/>
      <c r="H4428" s="67"/>
    </row>
    <row r="4429" spans="1:8" ht="13.5" customHeight="1">
      <c r="A4429" s="428" t="s">
        <v>31</v>
      </c>
      <c r="B4429" s="33" t="s">
        <v>691</v>
      </c>
      <c r="C4429" s="53">
        <v>9200000</v>
      </c>
      <c r="D4429" s="53">
        <v>0</v>
      </c>
      <c r="E4429" s="65">
        <v>0</v>
      </c>
      <c r="F4429" s="53">
        <f t="shared" ref="F4429" si="1663">D4429+E4429</f>
        <v>0</v>
      </c>
      <c r="G4429" s="53">
        <f t="shared" ref="G4429" si="1664">C4429-F4429</f>
        <v>9200000</v>
      </c>
      <c r="H4429" s="67">
        <f t="shared" ref="H4429" si="1665">F4429/C4429*100</f>
        <v>0</v>
      </c>
    </row>
    <row r="4430" spans="1:8" ht="13.5" customHeight="1">
      <c r="A4430" s="428" t="s">
        <v>31</v>
      </c>
      <c r="B4430" s="33" t="s">
        <v>682</v>
      </c>
      <c r="C4430" s="53"/>
      <c r="D4430" s="53"/>
      <c r="E4430" s="53"/>
      <c r="F4430" s="53"/>
      <c r="G4430" s="53"/>
      <c r="H4430" s="67"/>
    </row>
    <row r="4431" spans="1:8" ht="13.5" customHeight="1">
      <c r="A4431" s="428" t="s">
        <v>31</v>
      </c>
      <c r="B4431" s="33" t="s">
        <v>687</v>
      </c>
      <c r="C4431" s="53">
        <v>750000</v>
      </c>
      <c r="D4431" s="53">
        <v>0</v>
      </c>
      <c r="E4431" s="53"/>
      <c r="F4431" s="53">
        <f t="shared" ref="F4431:F4432" si="1666">D4431+E4431</f>
        <v>0</v>
      </c>
      <c r="G4431" s="53">
        <f t="shared" ref="G4431:G4432" si="1667">C4431-F4431</f>
        <v>750000</v>
      </c>
      <c r="H4431" s="67">
        <f t="shared" ref="H4431:H4432" si="1668">F4431/C4431*100</f>
        <v>0</v>
      </c>
    </row>
    <row r="4432" spans="1:8" ht="13.5" customHeight="1">
      <c r="A4432" s="428" t="s">
        <v>31</v>
      </c>
      <c r="B4432" s="33" t="s">
        <v>688</v>
      </c>
      <c r="C4432" s="53">
        <v>14800000</v>
      </c>
      <c r="D4432" s="53">
        <v>0</v>
      </c>
      <c r="E4432" s="65">
        <v>0</v>
      </c>
      <c r="F4432" s="53">
        <f t="shared" si="1666"/>
        <v>0</v>
      </c>
      <c r="G4432" s="53">
        <f t="shared" si="1667"/>
        <v>14800000</v>
      </c>
      <c r="H4432" s="67">
        <f t="shared" si="1668"/>
        <v>0</v>
      </c>
    </row>
    <row r="4433" spans="1:8" ht="13.5" customHeight="1">
      <c r="A4433" s="428" t="s">
        <v>31</v>
      </c>
      <c r="B4433" s="33" t="s">
        <v>689</v>
      </c>
      <c r="C4433" s="53"/>
      <c r="D4433" s="53"/>
      <c r="E4433" s="65"/>
      <c r="F4433" s="53"/>
      <c r="G4433" s="53"/>
      <c r="H4433" s="67"/>
    </row>
    <row r="4434" spans="1:8" ht="13.5" customHeight="1">
      <c r="A4434" s="428" t="s">
        <v>31</v>
      </c>
      <c r="B4434" s="33" t="s">
        <v>690</v>
      </c>
      <c r="C4434" s="53">
        <v>2400000</v>
      </c>
      <c r="D4434" s="53">
        <v>0</v>
      </c>
      <c r="E4434" s="65">
        <v>0</v>
      </c>
      <c r="F4434" s="53">
        <f t="shared" ref="F4434" si="1669">D4434+E4434</f>
        <v>0</v>
      </c>
      <c r="G4434" s="53">
        <f t="shared" ref="G4434" si="1670">C4434-F4434</f>
        <v>2400000</v>
      </c>
      <c r="H4434" s="67">
        <f t="shared" ref="H4434" si="1671">F4434/C4434*100</f>
        <v>0</v>
      </c>
    </row>
    <row r="4435" spans="1:8">
      <c r="A4435" s="66">
        <v>525121</v>
      </c>
      <c r="B4435" s="33" t="s">
        <v>70</v>
      </c>
      <c r="C4435" s="53"/>
      <c r="D4435" s="53"/>
      <c r="E4435" s="53"/>
      <c r="F4435" s="53"/>
      <c r="G4435" s="53"/>
      <c r="H4435" s="67"/>
    </row>
    <row r="4436" spans="1:8">
      <c r="A4436" s="66" t="s">
        <v>31</v>
      </c>
      <c r="B4436" s="33" t="s">
        <v>71</v>
      </c>
      <c r="C4436" s="53">
        <v>27170000</v>
      </c>
      <c r="D4436" s="53">
        <v>24122200</v>
      </c>
      <c r="E4436" s="53">
        <v>0</v>
      </c>
      <c r="F4436" s="53">
        <f t="shared" ref="F4436:F4437" si="1672">D4436+E4436</f>
        <v>24122200</v>
      </c>
      <c r="G4436" s="53">
        <f t="shared" ref="G4436:G4437" si="1673">C4436-F4436</f>
        <v>3047800</v>
      </c>
      <c r="H4436" s="67">
        <f t="shared" ref="H4436:H4437" si="1674">F4436/C4436*100</f>
        <v>88.782480677217521</v>
      </c>
    </row>
    <row r="4437" spans="1:8">
      <c r="A4437" s="66" t="s">
        <v>31</v>
      </c>
      <c r="B4437" s="33" t="s">
        <v>72</v>
      </c>
      <c r="C4437" s="53">
        <v>95880000</v>
      </c>
      <c r="D4437" s="53">
        <v>85729600</v>
      </c>
      <c r="E4437" s="53">
        <v>0</v>
      </c>
      <c r="F4437" s="53">
        <f t="shared" si="1672"/>
        <v>85729600</v>
      </c>
      <c r="G4437" s="53">
        <f t="shared" si="1673"/>
        <v>10150400</v>
      </c>
      <c r="H4437" s="67">
        <f t="shared" si="1674"/>
        <v>89.413433458489777</v>
      </c>
    </row>
    <row r="4438" spans="1:8">
      <c r="A4438" s="58" t="s">
        <v>50</v>
      </c>
      <c r="B4438" s="59" t="s">
        <v>51</v>
      </c>
      <c r="C4438" s="60"/>
      <c r="D4438" s="53"/>
      <c r="E4438" s="53"/>
      <c r="F4438" s="53"/>
      <c r="G4438" s="53"/>
      <c r="H4438" s="67"/>
    </row>
    <row r="4439" spans="1:8">
      <c r="A4439" s="66">
        <v>525113</v>
      </c>
      <c r="B4439" s="33" t="s">
        <v>39</v>
      </c>
      <c r="C4439" s="53"/>
      <c r="D4439" s="53"/>
      <c r="E4439" s="53"/>
      <c r="F4439" s="53"/>
      <c r="G4439" s="53"/>
      <c r="H4439" s="67"/>
    </row>
    <row r="4440" spans="1:8">
      <c r="A4440" s="66" t="s">
        <v>31</v>
      </c>
      <c r="B4440" s="33" t="s">
        <v>73</v>
      </c>
      <c r="C4440" s="53">
        <v>10500000</v>
      </c>
      <c r="D4440" s="53">
        <v>5250000</v>
      </c>
      <c r="E4440" s="53">
        <v>0</v>
      </c>
      <c r="F4440" s="53">
        <f t="shared" ref="F4440:F4442" si="1675">D4440+E4440</f>
        <v>5250000</v>
      </c>
      <c r="G4440" s="53">
        <f t="shared" ref="G4440:G4442" si="1676">C4440-F4440</f>
        <v>5250000</v>
      </c>
      <c r="H4440" s="67">
        <f t="shared" ref="H4440:H4442" si="1677">F4440/C4440*100</f>
        <v>50</v>
      </c>
    </row>
    <row r="4441" spans="1:8">
      <c r="A4441" s="66" t="s">
        <v>31</v>
      </c>
      <c r="B4441" s="33" t="s">
        <v>74</v>
      </c>
      <c r="C4441" s="53">
        <v>10000000</v>
      </c>
      <c r="D4441" s="53">
        <v>3050000</v>
      </c>
      <c r="E4441" s="53">
        <v>0</v>
      </c>
      <c r="F4441" s="53">
        <f t="shared" si="1675"/>
        <v>3050000</v>
      </c>
      <c r="G4441" s="53">
        <f t="shared" si="1676"/>
        <v>6950000</v>
      </c>
      <c r="H4441" s="67">
        <f t="shared" si="1677"/>
        <v>30.5</v>
      </c>
    </row>
    <row r="4442" spans="1:8">
      <c r="A4442" s="66"/>
      <c r="B4442" s="33" t="s">
        <v>158</v>
      </c>
      <c r="C4442" s="53">
        <v>8000000</v>
      </c>
      <c r="D4442" s="53">
        <v>6750000</v>
      </c>
      <c r="E4442" s="53">
        <v>0</v>
      </c>
      <c r="F4442" s="53">
        <f t="shared" si="1675"/>
        <v>6750000</v>
      </c>
      <c r="G4442" s="53">
        <f t="shared" si="1676"/>
        <v>1250000</v>
      </c>
      <c r="H4442" s="67">
        <f t="shared" si="1677"/>
        <v>84.375</v>
      </c>
    </row>
    <row r="4443" spans="1:8">
      <c r="A4443" s="66">
        <v>525115</v>
      </c>
      <c r="B4443" s="33" t="s">
        <v>43</v>
      </c>
      <c r="C4443" s="53"/>
      <c r="D4443" s="53"/>
      <c r="E4443" s="53"/>
      <c r="F4443" s="53"/>
      <c r="G4443" s="53"/>
      <c r="H4443" s="67"/>
    </row>
    <row r="4444" spans="1:8">
      <c r="A4444" s="66" t="s">
        <v>31</v>
      </c>
      <c r="B4444" s="33" t="s">
        <v>160</v>
      </c>
      <c r="C4444" s="53">
        <v>3450000</v>
      </c>
      <c r="D4444" s="53">
        <v>0</v>
      </c>
      <c r="E4444" s="53">
        <v>0</v>
      </c>
      <c r="F4444" s="53">
        <f t="shared" ref="F4444" si="1678">D4444+E4444</f>
        <v>0</v>
      </c>
      <c r="G4444" s="53">
        <f t="shared" ref="G4444" si="1679">C4444-F4444</f>
        <v>3450000</v>
      </c>
      <c r="H4444" s="67">
        <f t="shared" ref="H4444" si="1680">F4444/C4444*100</f>
        <v>0</v>
      </c>
    </row>
    <row r="4445" spans="1:8">
      <c r="A4445" s="66" t="s">
        <v>31</v>
      </c>
      <c r="B4445" s="415" t="s">
        <v>159</v>
      </c>
      <c r="C4445" s="26"/>
      <c r="D4445" s="25"/>
      <c r="E4445" s="11"/>
      <c r="F4445" s="417"/>
      <c r="G4445" s="25"/>
      <c r="H4445" s="10"/>
    </row>
    <row r="4446" spans="1:8">
      <c r="A4446" s="66" t="s">
        <v>31</v>
      </c>
      <c r="B4446" s="33" t="s">
        <v>76</v>
      </c>
      <c r="C4446" s="53">
        <v>3000000</v>
      </c>
      <c r="D4446" s="53">
        <v>3000000</v>
      </c>
      <c r="E4446" s="53">
        <v>0</v>
      </c>
      <c r="F4446" s="53">
        <f t="shared" ref="F4446" si="1681">D4446+E4446</f>
        <v>3000000</v>
      </c>
      <c r="G4446" s="53">
        <f t="shared" ref="G4446" si="1682">C4446-F4446</f>
        <v>0</v>
      </c>
      <c r="H4446" s="67">
        <f t="shared" ref="H4446" si="1683">F4446/C4446*100</f>
        <v>100</v>
      </c>
    </row>
    <row r="4447" spans="1:8">
      <c r="A4447" s="58" t="s">
        <v>56</v>
      </c>
      <c r="B4447" s="59" t="s">
        <v>77</v>
      </c>
      <c r="C4447" s="60"/>
      <c r="D4447" s="53"/>
      <c r="E4447" s="60"/>
      <c r="F4447" s="53"/>
      <c r="G4447" s="53"/>
      <c r="H4447" s="67"/>
    </row>
    <row r="4448" spans="1:8">
      <c r="A4448" s="66">
        <v>525113</v>
      </c>
      <c r="B4448" s="33" t="s">
        <v>39</v>
      </c>
      <c r="C4448" s="53"/>
      <c r="D4448" s="53"/>
      <c r="E4448" s="53"/>
      <c r="F4448" s="53"/>
      <c r="G4448" s="53"/>
      <c r="H4448" s="67"/>
    </row>
    <row r="4449" spans="1:8">
      <c r="A4449" s="66" t="s">
        <v>31</v>
      </c>
      <c r="B4449" s="33" t="s">
        <v>78</v>
      </c>
      <c r="C4449" s="53">
        <v>6300000</v>
      </c>
      <c r="D4449" s="53">
        <v>3300000</v>
      </c>
      <c r="E4449" s="53"/>
      <c r="F4449" s="53">
        <f t="shared" ref="F4449:F4451" si="1684">D4449+E4449</f>
        <v>3300000</v>
      </c>
      <c r="G4449" s="53">
        <f t="shared" ref="G4449:G4451" si="1685">C4449-F4449</f>
        <v>3000000</v>
      </c>
      <c r="H4449" s="67">
        <f t="shared" ref="H4449:H4451" si="1686">F4449/C4449*100</f>
        <v>52.380952380952387</v>
      </c>
    </row>
    <row r="4450" spans="1:8">
      <c r="A4450" s="66" t="s">
        <v>31</v>
      </c>
      <c r="B4450" s="33" t="s">
        <v>79</v>
      </c>
      <c r="C4450" s="53">
        <v>16000000</v>
      </c>
      <c r="D4450" s="53">
        <v>1950000</v>
      </c>
      <c r="E4450" s="53">
        <v>0</v>
      </c>
      <c r="F4450" s="53">
        <f t="shared" si="1684"/>
        <v>1950000</v>
      </c>
      <c r="G4450" s="53">
        <f t="shared" si="1685"/>
        <v>14050000</v>
      </c>
      <c r="H4450" s="67">
        <f t="shared" si="1686"/>
        <v>12.1875</v>
      </c>
    </row>
    <row r="4451" spans="1:8">
      <c r="A4451" s="66"/>
      <c r="B4451" s="33" t="s">
        <v>158</v>
      </c>
      <c r="C4451" s="53">
        <v>22000000</v>
      </c>
      <c r="D4451" s="53">
        <v>0</v>
      </c>
      <c r="E4451" s="53">
        <v>0</v>
      </c>
      <c r="F4451" s="53">
        <f t="shared" si="1684"/>
        <v>0</v>
      </c>
      <c r="G4451" s="53">
        <f t="shared" si="1685"/>
        <v>22000000</v>
      </c>
      <c r="H4451" s="67">
        <f t="shared" si="1686"/>
        <v>0</v>
      </c>
    </row>
    <row r="4452" spans="1:8">
      <c r="A4452" s="66">
        <v>525115</v>
      </c>
      <c r="B4452" s="33" t="s">
        <v>43</v>
      </c>
      <c r="C4452" s="53"/>
      <c r="D4452" s="53"/>
      <c r="E4452" s="53"/>
      <c r="F4452" s="53"/>
      <c r="G4452" s="53"/>
      <c r="H4452" s="67"/>
    </row>
    <row r="4453" spans="1:8">
      <c r="A4453" s="66" t="s">
        <v>31</v>
      </c>
      <c r="B4453" s="33" t="s">
        <v>75</v>
      </c>
      <c r="C4453" s="53">
        <v>3300000</v>
      </c>
      <c r="D4453" s="53">
        <v>3300000</v>
      </c>
      <c r="E4453" s="53">
        <v>0</v>
      </c>
      <c r="F4453" s="53">
        <f t="shared" ref="F4453:F4454" si="1687">D4453+E4453</f>
        <v>3300000</v>
      </c>
      <c r="G4453" s="53">
        <f t="shared" ref="G4453:G4454" si="1688">C4453-F4453</f>
        <v>0</v>
      </c>
      <c r="H4453" s="67">
        <f t="shared" ref="H4453:H4454" si="1689">F4453/C4453*100</f>
        <v>100</v>
      </c>
    </row>
    <row r="4454" spans="1:8">
      <c r="A4454" s="66" t="s">
        <v>31</v>
      </c>
      <c r="B4454" s="33" t="s">
        <v>81</v>
      </c>
      <c r="C4454" s="53">
        <v>2400000</v>
      </c>
      <c r="D4454" s="53">
        <v>2400000</v>
      </c>
      <c r="E4454" s="53">
        <v>0</v>
      </c>
      <c r="F4454" s="53">
        <f t="shared" si="1687"/>
        <v>2400000</v>
      </c>
      <c r="G4454" s="53">
        <f t="shared" si="1688"/>
        <v>0</v>
      </c>
      <c r="H4454" s="67">
        <f t="shared" si="1689"/>
        <v>100</v>
      </c>
    </row>
    <row r="4455" spans="1:8">
      <c r="A4455" s="54">
        <v>53</v>
      </c>
      <c r="B4455" s="54" t="s">
        <v>82</v>
      </c>
      <c r="C4455" s="55"/>
      <c r="D4455" s="56"/>
      <c r="E4455" s="56"/>
      <c r="F4455" s="56"/>
      <c r="G4455" s="56"/>
      <c r="H4455" s="56"/>
    </row>
    <row r="4456" spans="1:8">
      <c r="A4456" s="58" t="s">
        <v>50</v>
      </c>
      <c r="B4456" s="59" t="s">
        <v>51</v>
      </c>
      <c r="C4456" s="60"/>
      <c r="D4456" s="53"/>
      <c r="E4456" s="60"/>
      <c r="F4456" s="53"/>
      <c r="G4456" s="53"/>
      <c r="H4456" s="67"/>
    </row>
    <row r="4457" spans="1:8">
      <c r="A4457" s="66">
        <v>525113</v>
      </c>
      <c r="B4457" s="33" t="s">
        <v>39</v>
      </c>
      <c r="C4457" s="53"/>
      <c r="D4457" s="53"/>
      <c r="E4457" s="53"/>
      <c r="F4457" s="53"/>
      <c r="G4457" s="53"/>
      <c r="H4457" s="67"/>
    </row>
    <row r="4458" spans="1:8">
      <c r="A4458" s="66" t="s">
        <v>31</v>
      </c>
      <c r="B4458" s="33" t="s">
        <v>103</v>
      </c>
      <c r="C4458" s="53">
        <v>1400000</v>
      </c>
      <c r="D4458" s="53">
        <v>1400000</v>
      </c>
      <c r="E4458" s="53">
        <v>0</v>
      </c>
      <c r="F4458" s="53">
        <f t="shared" ref="F4458:F4459" si="1690">D4458+E4458</f>
        <v>1400000</v>
      </c>
      <c r="G4458" s="53">
        <f t="shared" ref="G4458:G4459" si="1691">C4458-F4458</f>
        <v>0</v>
      </c>
      <c r="H4458" s="67">
        <f t="shared" ref="H4458:H4459" si="1692">F4458/C4458*100</f>
        <v>100</v>
      </c>
    </row>
    <row r="4459" spans="1:8">
      <c r="A4459" s="66"/>
      <c r="B4459" s="33" t="s">
        <v>490</v>
      </c>
      <c r="C4459" s="53">
        <v>2409000</v>
      </c>
      <c r="D4459" s="53">
        <v>2350000</v>
      </c>
      <c r="E4459" s="53">
        <v>0</v>
      </c>
      <c r="F4459" s="53">
        <f t="shared" si="1690"/>
        <v>2350000</v>
      </c>
      <c r="G4459" s="53">
        <f t="shared" si="1691"/>
        <v>59000</v>
      </c>
      <c r="H4459" s="67">
        <f t="shared" si="1692"/>
        <v>97.55085097550851</v>
      </c>
    </row>
    <row r="4460" spans="1:8">
      <c r="A4460" s="66">
        <v>525115</v>
      </c>
      <c r="B4460" s="33" t="s">
        <v>43</v>
      </c>
      <c r="C4460" s="53"/>
      <c r="D4460" s="53"/>
      <c r="E4460" s="53"/>
      <c r="F4460" s="53"/>
      <c r="G4460" s="53"/>
      <c r="H4460" s="67"/>
    </row>
    <row r="4461" spans="1:8">
      <c r="A4461" s="66" t="s">
        <v>31</v>
      </c>
      <c r="B4461" s="33" t="s">
        <v>392</v>
      </c>
      <c r="C4461" s="53">
        <v>1100000</v>
      </c>
      <c r="D4461" s="53">
        <v>1080000</v>
      </c>
      <c r="E4461" s="53"/>
      <c r="F4461" s="53">
        <f t="shared" ref="F4461:F4467" si="1693">D4461+E4461</f>
        <v>1080000</v>
      </c>
      <c r="G4461" s="53">
        <f t="shared" ref="G4461:G4467" si="1694">C4461-F4461</f>
        <v>20000</v>
      </c>
      <c r="H4461" s="67">
        <f t="shared" ref="H4461:H4467" si="1695">F4461/C4461*100</f>
        <v>98.181818181818187</v>
      </c>
    </row>
    <row r="4462" spans="1:8">
      <c r="A4462" s="66" t="s">
        <v>31</v>
      </c>
      <c r="B4462" s="33" t="s">
        <v>444</v>
      </c>
      <c r="C4462" s="53">
        <v>300000</v>
      </c>
      <c r="D4462" s="53">
        <v>300000</v>
      </c>
      <c r="E4462" s="53">
        <v>0</v>
      </c>
      <c r="F4462" s="53">
        <f t="shared" si="1693"/>
        <v>300000</v>
      </c>
      <c r="G4462" s="53">
        <f t="shared" si="1694"/>
        <v>0</v>
      </c>
      <c r="H4462" s="67">
        <f t="shared" si="1695"/>
        <v>100</v>
      </c>
    </row>
    <row r="4463" spans="1:8">
      <c r="A4463" s="66" t="s">
        <v>31</v>
      </c>
      <c r="B4463" s="33" t="s">
        <v>394</v>
      </c>
      <c r="C4463" s="53">
        <v>6020000</v>
      </c>
      <c r="D4463" s="53">
        <v>5970000</v>
      </c>
      <c r="E4463" s="53">
        <v>0</v>
      </c>
      <c r="F4463" s="53">
        <f t="shared" si="1693"/>
        <v>5970000</v>
      </c>
      <c r="G4463" s="53">
        <f t="shared" si="1694"/>
        <v>50000</v>
      </c>
      <c r="H4463" s="67">
        <f t="shared" si="1695"/>
        <v>99.169435215946848</v>
      </c>
    </row>
    <row r="4464" spans="1:8">
      <c r="A4464" s="66" t="s">
        <v>31</v>
      </c>
      <c r="B4464" s="33" t="s">
        <v>395</v>
      </c>
      <c r="C4464" s="53">
        <v>2100000</v>
      </c>
      <c r="D4464" s="53">
        <v>2000000</v>
      </c>
      <c r="E4464" s="53"/>
      <c r="F4464" s="53">
        <f t="shared" si="1693"/>
        <v>2000000</v>
      </c>
      <c r="G4464" s="53">
        <f t="shared" si="1694"/>
        <v>100000</v>
      </c>
      <c r="H4464" s="67">
        <f t="shared" si="1695"/>
        <v>95.238095238095227</v>
      </c>
    </row>
    <row r="4465" spans="1:8">
      <c r="A4465" s="66"/>
      <c r="B4465" s="33" t="s">
        <v>396</v>
      </c>
      <c r="C4465" s="53">
        <v>5000000</v>
      </c>
      <c r="D4465" s="53">
        <v>5000000</v>
      </c>
      <c r="E4465" s="53">
        <v>0</v>
      </c>
      <c r="F4465" s="53">
        <f t="shared" si="1693"/>
        <v>5000000</v>
      </c>
      <c r="G4465" s="53">
        <f t="shared" si="1694"/>
        <v>0</v>
      </c>
      <c r="H4465" s="67">
        <f t="shared" si="1695"/>
        <v>100</v>
      </c>
    </row>
    <row r="4466" spans="1:8">
      <c r="A4466" s="66" t="s">
        <v>31</v>
      </c>
      <c r="B4466" s="33" t="s">
        <v>87</v>
      </c>
      <c r="C4466" s="53">
        <v>3600000</v>
      </c>
      <c r="D4466" s="53">
        <v>2400000</v>
      </c>
      <c r="E4466" s="53">
        <v>0</v>
      </c>
      <c r="F4466" s="53">
        <f t="shared" si="1693"/>
        <v>2400000</v>
      </c>
      <c r="G4466" s="53">
        <f t="shared" si="1694"/>
        <v>1200000</v>
      </c>
      <c r="H4466" s="67">
        <f t="shared" si="1695"/>
        <v>66.666666666666657</v>
      </c>
    </row>
    <row r="4467" spans="1:8">
      <c r="A4467" s="66" t="s">
        <v>31</v>
      </c>
      <c r="B4467" s="33" t="s">
        <v>88</v>
      </c>
      <c r="C4467" s="53">
        <v>1650000</v>
      </c>
      <c r="D4467" s="53">
        <v>1600000</v>
      </c>
      <c r="E4467" s="53">
        <v>0</v>
      </c>
      <c r="F4467" s="53">
        <f t="shared" si="1693"/>
        <v>1600000</v>
      </c>
      <c r="G4467" s="53">
        <f t="shared" si="1694"/>
        <v>50000</v>
      </c>
      <c r="H4467" s="67">
        <f t="shared" si="1695"/>
        <v>96.969696969696969</v>
      </c>
    </row>
    <row r="4468" spans="1:8">
      <c r="A4468" s="66">
        <v>525119</v>
      </c>
      <c r="B4468" s="33" t="s">
        <v>63</v>
      </c>
      <c r="C4468" s="53"/>
      <c r="D4468" s="53"/>
      <c r="E4468" s="53"/>
      <c r="F4468" s="53"/>
      <c r="G4468" s="53"/>
      <c r="H4468" s="67"/>
    </row>
    <row r="4469" spans="1:8">
      <c r="A4469" s="66" t="s">
        <v>31</v>
      </c>
      <c r="B4469" s="33" t="s">
        <v>89</v>
      </c>
      <c r="C4469" s="53">
        <v>1150000</v>
      </c>
      <c r="D4469" s="53">
        <v>1120000</v>
      </c>
      <c r="E4469" s="53">
        <v>0</v>
      </c>
      <c r="F4469" s="53">
        <f t="shared" ref="F4469:F4472" si="1696">D4469+E4469</f>
        <v>1120000</v>
      </c>
      <c r="G4469" s="53">
        <f t="shared" ref="G4469:G4472" si="1697">C4469-F4469</f>
        <v>30000</v>
      </c>
      <c r="H4469" s="67">
        <f t="shared" ref="H4469:H4472" si="1698">F4469/C4469*100</f>
        <v>97.391304347826093</v>
      </c>
    </row>
    <row r="4470" spans="1:8">
      <c r="A4470" s="66" t="s">
        <v>31</v>
      </c>
      <c r="B4470" s="33" t="s">
        <v>90</v>
      </c>
      <c r="C4470" s="53">
        <v>20000000</v>
      </c>
      <c r="D4470" s="53">
        <v>20000000</v>
      </c>
      <c r="E4470" s="53">
        <v>0</v>
      </c>
      <c r="F4470" s="53">
        <f t="shared" si="1696"/>
        <v>20000000</v>
      </c>
      <c r="G4470" s="53">
        <f t="shared" si="1697"/>
        <v>0</v>
      </c>
      <c r="H4470" s="67">
        <f t="shared" si="1698"/>
        <v>100</v>
      </c>
    </row>
    <row r="4471" spans="1:8">
      <c r="A4471" s="66" t="s">
        <v>31</v>
      </c>
      <c r="B4471" s="33" t="s">
        <v>99</v>
      </c>
      <c r="C4471" s="53">
        <v>45100000</v>
      </c>
      <c r="D4471" s="53">
        <v>45072000</v>
      </c>
      <c r="E4471" s="53">
        <v>0</v>
      </c>
      <c r="F4471" s="53">
        <f t="shared" si="1696"/>
        <v>45072000</v>
      </c>
      <c r="G4471" s="53">
        <f t="shared" si="1697"/>
        <v>28000</v>
      </c>
      <c r="H4471" s="67">
        <f t="shared" si="1698"/>
        <v>99.937915742793791</v>
      </c>
    </row>
    <row r="4472" spans="1:8">
      <c r="A4472" s="66" t="s">
        <v>31</v>
      </c>
      <c r="B4472" s="33" t="s">
        <v>101</v>
      </c>
      <c r="C4472" s="53">
        <v>23000000</v>
      </c>
      <c r="D4472" s="53">
        <v>23000000</v>
      </c>
      <c r="E4472" s="53">
        <v>0</v>
      </c>
      <c r="F4472" s="53">
        <f t="shared" si="1696"/>
        <v>23000000</v>
      </c>
      <c r="G4472" s="53">
        <f t="shared" si="1697"/>
        <v>0</v>
      </c>
      <c r="H4472" s="67">
        <f t="shared" si="1698"/>
        <v>100</v>
      </c>
    </row>
    <row r="4473" spans="1:8">
      <c r="A4473" s="58" t="s">
        <v>56</v>
      </c>
      <c r="B4473" s="59" t="s">
        <v>102</v>
      </c>
      <c r="C4473" s="53"/>
      <c r="D4473" s="53"/>
      <c r="E4473" s="60"/>
      <c r="F4473" s="53"/>
      <c r="G4473" s="53"/>
      <c r="H4473" s="67"/>
    </row>
    <row r="4474" spans="1:8">
      <c r="A4474" s="66">
        <v>525113</v>
      </c>
      <c r="B4474" s="33" t="s">
        <v>39</v>
      </c>
      <c r="C4474" s="53"/>
      <c r="D4474" s="53"/>
      <c r="E4474" s="53"/>
      <c r="F4474" s="53"/>
      <c r="G4474" s="53"/>
      <c r="H4474" s="67"/>
    </row>
    <row r="4475" spans="1:8">
      <c r="A4475" s="66" t="s">
        <v>31</v>
      </c>
      <c r="B4475" s="33" t="s">
        <v>692</v>
      </c>
      <c r="C4475" s="53">
        <v>2100000</v>
      </c>
      <c r="D4475" s="53">
        <v>2050000</v>
      </c>
      <c r="E4475" s="53">
        <v>0</v>
      </c>
      <c r="F4475" s="53">
        <f t="shared" ref="F4475" si="1699">D4475+E4475</f>
        <v>2050000</v>
      </c>
      <c r="G4475" s="53">
        <f t="shared" ref="G4475" si="1700">C4475-F4475</f>
        <v>50000</v>
      </c>
      <c r="H4475" s="67">
        <f t="shared" ref="H4475" si="1701">F4475/C4475*100</f>
        <v>97.61904761904762</v>
      </c>
    </row>
    <row r="4476" spans="1:8">
      <c r="A4476" s="66">
        <v>525119</v>
      </c>
      <c r="B4476" s="33" t="s">
        <v>63</v>
      </c>
      <c r="C4476" s="53"/>
      <c r="D4476" s="53"/>
      <c r="E4476" s="53"/>
      <c r="F4476" s="53"/>
      <c r="G4476" s="53"/>
      <c r="H4476" s="67"/>
    </row>
    <row r="4477" spans="1:8">
      <c r="A4477" s="70" t="s">
        <v>31</v>
      </c>
      <c r="B4477" s="33" t="s">
        <v>117</v>
      </c>
      <c r="C4477" s="53">
        <v>20000000</v>
      </c>
      <c r="D4477" s="53">
        <v>0</v>
      </c>
      <c r="E4477" s="53">
        <v>0</v>
      </c>
      <c r="F4477" s="53">
        <f t="shared" ref="F4477" si="1702">D4477+E4477</f>
        <v>0</v>
      </c>
      <c r="G4477" s="53">
        <f t="shared" ref="G4477" si="1703">C4477-F4477</f>
        <v>20000000</v>
      </c>
      <c r="H4477" s="67">
        <f t="shared" ref="H4477" si="1704">F4477/C4477*100</f>
        <v>0</v>
      </c>
    </row>
    <row r="4478" spans="1:8">
      <c r="A4478" s="58" t="s">
        <v>59</v>
      </c>
      <c r="B4478" s="59" t="s">
        <v>60</v>
      </c>
      <c r="C4478" s="53"/>
      <c r="D4478" s="53"/>
      <c r="E4478" s="60"/>
      <c r="F4478" s="53"/>
      <c r="G4478" s="53"/>
      <c r="H4478" s="67"/>
    </row>
    <row r="4479" spans="1:8">
      <c r="A4479" s="66">
        <v>525113</v>
      </c>
      <c r="B4479" s="33" t="s">
        <v>39</v>
      </c>
      <c r="C4479" s="53"/>
      <c r="D4479" s="53"/>
      <c r="E4479" s="53"/>
      <c r="F4479" s="53"/>
      <c r="G4479" s="53"/>
      <c r="H4479" s="67"/>
    </row>
    <row r="4480" spans="1:8">
      <c r="A4480" s="66" t="s">
        <v>31</v>
      </c>
      <c r="B4480" s="33" t="s">
        <v>133</v>
      </c>
      <c r="C4480" s="53">
        <v>6000000</v>
      </c>
      <c r="D4480" s="53">
        <v>6000000</v>
      </c>
      <c r="E4480" s="53">
        <v>0</v>
      </c>
      <c r="F4480" s="53">
        <f t="shared" ref="F4480:F4483" si="1705">D4480+E4480</f>
        <v>6000000</v>
      </c>
      <c r="G4480" s="53">
        <f t="shared" ref="G4480:G4483" si="1706">C4480-F4480</f>
        <v>0</v>
      </c>
      <c r="H4480" s="67">
        <f t="shared" ref="H4480:H4483" si="1707">F4480/C4480*100</f>
        <v>100</v>
      </c>
    </row>
    <row r="4481" spans="1:8">
      <c r="A4481" s="66" t="s">
        <v>31</v>
      </c>
      <c r="B4481" s="33" t="s">
        <v>134</v>
      </c>
      <c r="C4481" s="53">
        <v>9600000</v>
      </c>
      <c r="D4481" s="53">
        <v>0</v>
      </c>
      <c r="E4481" s="53">
        <v>0</v>
      </c>
      <c r="F4481" s="53">
        <f t="shared" si="1705"/>
        <v>0</v>
      </c>
      <c r="G4481" s="53">
        <f t="shared" si="1706"/>
        <v>9600000</v>
      </c>
      <c r="H4481" s="67">
        <f t="shared" si="1707"/>
        <v>0</v>
      </c>
    </row>
    <row r="4482" spans="1:8">
      <c r="A4482" s="66" t="s">
        <v>31</v>
      </c>
      <c r="B4482" s="33" t="s">
        <v>135</v>
      </c>
      <c r="C4482" s="53">
        <v>3600000</v>
      </c>
      <c r="D4482" s="53">
        <v>0</v>
      </c>
      <c r="E4482" s="53">
        <v>0</v>
      </c>
      <c r="F4482" s="53">
        <f t="shared" si="1705"/>
        <v>0</v>
      </c>
      <c r="G4482" s="53">
        <f t="shared" si="1706"/>
        <v>3600000</v>
      </c>
      <c r="H4482" s="67">
        <f t="shared" si="1707"/>
        <v>0</v>
      </c>
    </row>
    <row r="4483" spans="1:8">
      <c r="A4483" s="66" t="s">
        <v>31</v>
      </c>
      <c r="B4483" s="33" t="s">
        <v>158</v>
      </c>
      <c r="C4483" s="53">
        <v>700000</v>
      </c>
      <c r="D4483" s="53">
        <v>700000</v>
      </c>
      <c r="E4483" s="53">
        <v>0</v>
      </c>
      <c r="F4483" s="53">
        <f t="shared" si="1705"/>
        <v>700000</v>
      </c>
      <c r="G4483" s="53">
        <f t="shared" si="1706"/>
        <v>0</v>
      </c>
      <c r="H4483" s="67">
        <f t="shared" si="1707"/>
        <v>100</v>
      </c>
    </row>
    <row r="4484" spans="1:8">
      <c r="A4484" s="66">
        <v>525115</v>
      </c>
      <c r="B4484" s="33" t="s">
        <v>43</v>
      </c>
      <c r="C4484" s="53"/>
      <c r="D4484" s="53"/>
      <c r="E4484" s="53"/>
      <c r="F4484" s="53"/>
      <c r="G4484" s="53"/>
      <c r="H4484" s="67"/>
    </row>
    <row r="4485" spans="1:8">
      <c r="A4485" s="66" t="s">
        <v>31</v>
      </c>
      <c r="B4485" s="33" t="s">
        <v>138</v>
      </c>
      <c r="C4485" s="53">
        <v>6000000</v>
      </c>
      <c r="D4485" s="53">
        <v>600000</v>
      </c>
      <c r="E4485" s="53">
        <v>0</v>
      </c>
      <c r="F4485" s="53">
        <f t="shared" ref="F4485:F4486" si="1708">D4485+E4485</f>
        <v>600000</v>
      </c>
      <c r="G4485" s="53">
        <f t="shared" ref="G4485:G4486" si="1709">C4485-F4485</f>
        <v>5400000</v>
      </c>
      <c r="H4485" s="67">
        <f t="shared" ref="H4485:H4486" si="1710">F4485/C4485*100</f>
        <v>10</v>
      </c>
    </row>
    <row r="4486" spans="1:8">
      <c r="A4486" s="66" t="s">
        <v>31</v>
      </c>
      <c r="B4486" s="33" t="s">
        <v>139</v>
      </c>
      <c r="C4486" s="53">
        <v>6300000</v>
      </c>
      <c r="D4486" s="53">
        <v>2300000</v>
      </c>
      <c r="E4486" s="53">
        <v>0</v>
      </c>
      <c r="F4486" s="53">
        <f t="shared" si="1708"/>
        <v>2300000</v>
      </c>
      <c r="G4486" s="53">
        <f t="shared" si="1709"/>
        <v>4000000</v>
      </c>
      <c r="H4486" s="67">
        <f t="shared" si="1710"/>
        <v>36.507936507936506</v>
      </c>
    </row>
    <row r="4487" spans="1:8">
      <c r="A4487" s="66">
        <v>525119</v>
      </c>
      <c r="B4487" s="33" t="s">
        <v>63</v>
      </c>
      <c r="C4487" s="53"/>
      <c r="D4487" s="53"/>
      <c r="E4487" s="53"/>
      <c r="F4487" s="53"/>
      <c r="G4487" s="53"/>
      <c r="H4487" s="67"/>
    </row>
    <row r="4488" spans="1:8">
      <c r="A4488" s="66" t="s">
        <v>31</v>
      </c>
      <c r="B4488" s="33" t="s">
        <v>143</v>
      </c>
      <c r="C4488" s="53">
        <v>12000000</v>
      </c>
      <c r="D4488" s="53">
        <v>4080000</v>
      </c>
      <c r="E4488" s="53">
        <v>3450000</v>
      </c>
      <c r="F4488" s="53">
        <f t="shared" ref="F4488:F4490" si="1711">D4488+E4488</f>
        <v>7530000</v>
      </c>
      <c r="G4488" s="53">
        <f t="shared" ref="G4488:G4490" si="1712">C4488-F4488</f>
        <v>4470000</v>
      </c>
      <c r="H4488" s="67">
        <f t="shared" ref="H4488:H4490" si="1713">F4488/C4488*100</f>
        <v>62.749999999999993</v>
      </c>
    </row>
    <row r="4489" spans="1:8">
      <c r="A4489" s="66" t="s">
        <v>31</v>
      </c>
      <c r="B4489" s="33" t="s">
        <v>145</v>
      </c>
      <c r="C4489" s="53">
        <v>9000000</v>
      </c>
      <c r="D4489" s="53">
        <v>7644000</v>
      </c>
      <c r="E4489" s="53">
        <v>0</v>
      </c>
      <c r="F4489" s="53">
        <f t="shared" si="1711"/>
        <v>7644000</v>
      </c>
      <c r="G4489" s="53">
        <f t="shared" si="1712"/>
        <v>1356000</v>
      </c>
      <c r="H4489" s="67">
        <f t="shared" si="1713"/>
        <v>84.933333333333337</v>
      </c>
    </row>
    <row r="4490" spans="1:8">
      <c r="A4490" s="66" t="s">
        <v>31</v>
      </c>
      <c r="B4490" s="33" t="s">
        <v>146</v>
      </c>
      <c r="C4490" s="53">
        <v>3750000</v>
      </c>
      <c r="D4490" s="53">
        <v>0</v>
      </c>
      <c r="E4490" s="53">
        <v>0</v>
      </c>
      <c r="F4490" s="53">
        <f t="shared" si="1711"/>
        <v>0</v>
      </c>
      <c r="G4490" s="53">
        <f t="shared" si="1712"/>
        <v>3750000</v>
      </c>
      <c r="H4490" s="67">
        <f t="shared" si="1713"/>
        <v>0</v>
      </c>
    </row>
    <row r="4491" spans="1:8">
      <c r="A4491" s="54">
        <v>54</v>
      </c>
      <c r="B4491" s="54" t="s">
        <v>147</v>
      </c>
      <c r="C4491" s="55"/>
      <c r="D4491" s="56"/>
      <c r="E4491" s="56"/>
      <c r="F4491" s="56"/>
      <c r="G4491" s="56"/>
      <c r="H4491" s="56"/>
    </row>
    <row r="4492" spans="1:8">
      <c r="A4492" s="58" t="s">
        <v>50</v>
      </c>
      <c r="B4492" s="59" t="s">
        <v>51</v>
      </c>
      <c r="C4492" s="60"/>
      <c r="D4492" s="59"/>
      <c r="E4492" s="60"/>
      <c r="F4492" s="53"/>
      <c r="G4492" s="53"/>
      <c r="H4492" s="67"/>
    </row>
    <row r="4493" spans="1:8">
      <c r="A4493" s="61">
        <v>525113</v>
      </c>
      <c r="B4493" s="62" t="s">
        <v>39</v>
      </c>
      <c r="C4493" s="60"/>
      <c r="D4493" s="59"/>
      <c r="E4493" s="53"/>
      <c r="F4493" s="53"/>
      <c r="G4493" s="53"/>
      <c r="H4493" s="67"/>
    </row>
    <row r="4494" spans="1:8">
      <c r="A4494" s="66" t="s">
        <v>31</v>
      </c>
      <c r="B4494" s="33" t="s">
        <v>148</v>
      </c>
      <c r="C4494" s="53">
        <v>1800000</v>
      </c>
      <c r="D4494" s="53">
        <v>1725000</v>
      </c>
      <c r="E4494" s="53">
        <v>0</v>
      </c>
      <c r="F4494" s="53">
        <f t="shared" ref="F4494:F4495" si="1714">D4494+E4494</f>
        <v>1725000</v>
      </c>
      <c r="G4494" s="53">
        <f t="shared" ref="G4494:G4495" si="1715">C4494-F4494</f>
        <v>75000</v>
      </c>
      <c r="H4494" s="67">
        <f t="shared" ref="H4494:H4495" si="1716">F4494/C4494*100</f>
        <v>95.833333333333343</v>
      </c>
    </row>
    <row r="4495" spans="1:8">
      <c r="A4495" s="66" t="s">
        <v>31</v>
      </c>
      <c r="B4495" s="33" t="s">
        <v>149</v>
      </c>
      <c r="C4495" s="53">
        <v>7780000</v>
      </c>
      <c r="D4495" s="53">
        <v>7765000</v>
      </c>
      <c r="E4495" s="53">
        <v>0</v>
      </c>
      <c r="F4495" s="53">
        <f t="shared" si="1714"/>
        <v>7765000</v>
      </c>
      <c r="G4495" s="53">
        <f t="shared" si="1715"/>
        <v>15000</v>
      </c>
      <c r="H4495" s="67">
        <f t="shared" si="1716"/>
        <v>99.80719794344472</v>
      </c>
    </row>
    <row r="4496" spans="1:8">
      <c r="A4496" s="66">
        <v>525119</v>
      </c>
      <c r="B4496" s="33" t="s">
        <v>63</v>
      </c>
      <c r="C4496" s="53"/>
      <c r="D4496" s="53"/>
      <c r="E4496" s="53"/>
      <c r="F4496" s="53"/>
      <c r="G4496" s="53"/>
      <c r="H4496" s="67"/>
    </row>
    <row r="4497" spans="1:8">
      <c r="A4497" s="66" t="s">
        <v>31</v>
      </c>
      <c r="B4497" s="33" t="s">
        <v>150</v>
      </c>
      <c r="C4497" s="53">
        <v>1700000</v>
      </c>
      <c r="D4497" s="53">
        <v>1698500</v>
      </c>
      <c r="E4497" s="53">
        <v>0</v>
      </c>
      <c r="F4497" s="53">
        <f t="shared" ref="F4497" si="1717">D4497+E4497</f>
        <v>1698500</v>
      </c>
      <c r="G4497" s="53">
        <f t="shared" ref="G4497" si="1718">C4497-F4497</f>
        <v>1500</v>
      </c>
      <c r="H4497" s="67">
        <f t="shared" ref="H4497" si="1719">F4497/C4497*100</f>
        <v>99.911764705882362</v>
      </c>
    </row>
    <row r="4498" spans="1:8">
      <c r="A4498" s="58" t="s">
        <v>56</v>
      </c>
      <c r="B4498" s="59" t="s">
        <v>57</v>
      </c>
      <c r="C4498" s="60"/>
      <c r="D4498" s="60"/>
      <c r="E4498" s="53"/>
      <c r="F4498" s="53"/>
      <c r="G4498" s="53"/>
      <c r="H4498" s="67"/>
    </row>
    <row r="4499" spans="1:8">
      <c r="A4499" s="66">
        <v>525113</v>
      </c>
      <c r="B4499" s="33" t="s">
        <v>39</v>
      </c>
      <c r="C4499" s="53"/>
      <c r="D4499" s="53"/>
      <c r="E4499" s="53"/>
      <c r="F4499" s="53"/>
      <c r="G4499" s="53"/>
      <c r="H4499" s="67"/>
    </row>
    <row r="4500" spans="1:8">
      <c r="A4500" s="66" t="s">
        <v>31</v>
      </c>
      <c r="B4500" s="33" t="s">
        <v>151</v>
      </c>
      <c r="C4500" s="53">
        <v>2100000</v>
      </c>
      <c r="D4500" s="53">
        <v>2100000</v>
      </c>
      <c r="E4500" s="53">
        <v>0</v>
      </c>
      <c r="F4500" s="53">
        <f t="shared" ref="F4500:F4501" si="1720">D4500+E4500</f>
        <v>2100000</v>
      </c>
      <c r="G4500" s="53">
        <f t="shared" ref="G4500:G4501" si="1721">C4500-F4500</f>
        <v>0</v>
      </c>
      <c r="H4500" s="67">
        <f t="shared" ref="H4500:H4501" si="1722">F4500/C4500*100</f>
        <v>100</v>
      </c>
    </row>
    <row r="4501" spans="1:8">
      <c r="A4501" s="66" t="s">
        <v>31</v>
      </c>
      <c r="B4501" s="33" t="s">
        <v>152</v>
      </c>
      <c r="C4501" s="53">
        <v>10400000</v>
      </c>
      <c r="D4501" s="53">
        <v>10395000</v>
      </c>
      <c r="E4501" s="53">
        <v>0</v>
      </c>
      <c r="F4501" s="53">
        <f t="shared" si="1720"/>
        <v>10395000</v>
      </c>
      <c r="G4501" s="53">
        <f t="shared" si="1721"/>
        <v>5000</v>
      </c>
      <c r="H4501" s="67">
        <f t="shared" si="1722"/>
        <v>99.95192307692308</v>
      </c>
    </row>
    <row r="4502" spans="1:8">
      <c r="A4502" s="66">
        <v>525119</v>
      </c>
      <c r="B4502" s="33" t="s">
        <v>63</v>
      </c>
      <c r="C4502" s="53"/>
      <c r="D4502" s="53"/>
      <c r="E4502" s="53"/>
      <c r="F4502" s="53"/>
      <c r="G4502" s="53"/>
      <c r="H4502" s="67"/>
    </row>
    <row r="4503" spans="1:8">
      <c r="A4503" s="66" t="s">
        <v>31</v>
      </c>
      <c r="B4503" s="33" t="s">
        <v>150</v>
      </c>
      <c r="C4503" s="53">
        <v>2500000</v>
      </c>
      <c r="D4503" s="53">
        <v>2497500</v>
      </c>
      <c r="E4503" s="53">
        <v>0</v>
      </c>
      <c r="F4503" s="53">
        <f t="shared" ref="F4503" si="1723">D4503+E4503</f>
        <v>2497500</v>
      </c>
      <c r="G4503" s="53">
        <f t="shared" ref="G4503" si="1724">C4503-F4503</f>
        <v>2500</v>
      </c>
      <c r="H4503" s="67">
        <f t="shared" ref="H4503" si="1725">F4503/C4503*100</f>
        <v>99.9</v>
      </c>
    </row>
    <row r="4504" spans="1:8">
      <c r="A4504" s="58" t="s">
        <v>59</v>
      </c>
      <c r="B4504" s="59" t="s">
        <v>60</v>
      </c>
      <c r="C4504" s="60"/>
      <c r="D4504" s="60"/>
      <c r="E4504" s="53"/>
      <c r="F4504" s="53"/>
      <c r="G4504" s="53"/>
      <c r="H4504" s="67"/>
    </row>
    <row r="4505" spans="1:8">
      <c r="A4505" s="66">
        <v>525119</v>
      </c>
      <c r="B4505" s="33" t="s">
        <v>63</v>
      </c>
      <c r="C4505" s="53"/>
      <c r="D4505" s="53"/>
      <c r="E4505" s="53"/>
      <c r="F4505" s="53"/>
      <c r="G4505" s="53"/>
      <c r="H4505" s="67"/>
    </row>
    <row r="4506" spans="1:8">
      <c r="A4506" s="66" t="s">
        <v>31</v>
      </c>
      <c r="B4506" s="33" t="s">
        <v>150</v>
      </c>
      <c r="C4506" s="53">
        <v>1869000</v>
      </c>
      <c r="D4506" s="53">
        <v>1864500</v>
      </c>
      <c r="E4506" s="53">
        <v>0</v>
      </c>
      <c r="F4506" s="53">
        <f t="shared" ref="F4506" si="1726">D4506+E4506</f>
        <v>1864500</v>
      </c>
      <c r="G4506" s="53">
        <f t="shared" ref="G4506" si="1727">C4506-F4506</f>
        <v>4500</v>
      </c>
      <c r="H4506" s="67">
        <f t="shared" ref="H4506" si="1728">F4506/C4506*100</f>
        <v>99.759229534510425</v>
      </c>
    </row>
    <row r="4507" spans="1:8" ht="13.5" thickBot="1">
      <c r="A4507" s="231"/>
      <c r="B4507" s="36"/>
      <c r="C4507" s="37"/>
      <c r="D4507" s="36"/>
      <c r="E4507" s="37"/>
      <c r="F4507" s="36"/>
      <c r="G4507" s="36"/>
      <c r="H4507" s="36"/>
    </row>
    <row r="4508" spans="1:8" ht="22.5" customHeight="1" thickTop="1">
      <c r="A4508" s="40"/>
      <c r="B4508" s="485" t="s">
        <v>166</v>
      </c>
      <c r="C4508" s="41">
        <f>SUM(C4367:C4506)</f>
        <v>1543895000</v>
      </c>
      <c r="D4508" s="41">
        <f t="shared" ref="D4508" si="1729">SUM(D4367:D4506)</f>
        <v>840760820</v>
      </c>
      <c r="E4508" s="41">
        <f>SUM(E4367:E4506)</f>
        <v>10698500</v>
      </c>
      <c r="F4508" s="41">
        <f t="shared" ref="F4508:G4508" si="1730">SUM(F4367:F4506)</f>
        <v>851459320</v>
      </c>
      <c r="G4508" s="41">
        <f t="shared" si="1730"/>
        <v>692435680</v>
      </c>
      <c r="H4508" s="44">
        <f>F4508/C4508*100</f>
        <v>55.150079506702212</v>
      </c>
    </row>
    <row r="4510" spans="1:8" ht="13.5">
      <c r="F4510" s="607" t="s">
        <v>712</v>
      </c>
      <c r="G4510" s="607"/>
      <c r="H4510" s="607"/>
    </row>
    <row r="4511" spans="1:8" ht="13.5">
      <c r="F4511" s="486"/>
      <c r="G4511" s="486"/>
      <c r="H4511" s="486"/>
    </row>
    <row r="4512" spans="1:8" ht="13.5">
      <c r="F4512" s="607" t="s">
        <v>154</v>
      </c>
      <c r="G4512" s="607"/>
      <c r="H4512" s="607"/>
    </row>
    <row r="4513" spans="6:8" ht="13.5">
      <c r="F4513" s="607" t="s">
        <v>155</v>
      </c>
      <c r="G4513" s="607"/>
      <c r="H4513" s="607"/>
    </row>
    <row r="4514" spans="6:8" ht="13.5">
      <c r="F4514" s="20"/>
      <c r="G4514" s="20"/>
      <c r="H4514" s="21"/>
    </row>
    <row r="4515" spans="6:8" ht="13.5">
      <c r="F4515" s="20"/>
      <c r="G4515" s="20"/>
      <c r="H4515" s="21"/>
    </row>
    <row r="4516" spans="6:8" ht="13.5">
      <c r="F4516" s="20"/>
      <c r="G4516" s="20"/>
      <c r="H4516" s="20"/>
    </row>
    <row r="4517" spans="6:8" ht="13.5">
      <c r="F4517" s="608" t="s">
        <v>156</v>
      </c>
      <c r="G4517" s="608"/>
      <c r="H4517" s="608"/>
    </row>
    <row r="4518" spans="6:8" ht="13.5">
      <c r="F4518" s="599" t="s">
        <v>157</v>
      </c>
      <c r="G4518" s="599"/>
      <c r="H4518" s="599"/>
    </row>
    <row r="4550" spans="1:8" ht="15.75">
      <c r="A4550" s="600" t="s">
        <v>0</v>
      </c>
      <c r="B4550" s="600"/>
      <c r="C4550" s="600"/>
      <c r="D4550" s="600"/>
      <c r="E4550" s="600"/>
      <c r="F4550" s="600"/>
      <c r="G4550" s="600"/>
      <c r="H4550" s="600"/>
    </row>
    <row r="4551" spans="1:8" ht="15.75">
      <c r="A4551" s="600" t="s">
        <v>1</v>
      </c>
      <c r="B4551" s="600"/>
      <c r="C4551" s="600"/>
      <c r="D4551" s="600"/>
      <c r="E4551" s="600"/>
      <c r="F4551" s="600"/>
      <c r="G4551" s="600"/>
      <c r="H4551" s="600"/>
    </row>
    <row r="4552" spans="1:8" ht="15.75">
      <c r="A4552" s="600" t="s">
        <v>2</v>
      </c>
      <c r="B4552" s="600"/>
      <c r="C4552" s="600"/>
      <c r="D4552" s="600"/>
      <c r="E4552" s="600"/>
      <c r="F4552" s="600"/>
      <c r="G4552" s="600"/>
      <c r="H4552" s="600"/>
    </row>
    <row r="4553" spans="1:8">
      <c r="A4553" s="2"/>
      <c r="B4553" s="2"/>
      <c r="C4553" s="2"/>
      <c r="D4553" s="2"/>
      <c r="E4553" s="2"/>
      <c r="F4553" s="2"/>
      <c r="G4553" s="2"/>
      <c r="H4553" s="2"/>
    </row>
    <row r="4554" spans="1:8">
      <c r="A4554" s="2" t="s">
        <v>3</v>
      </c>
      <c r="B4554" s="2"/>
      <c r="C4554" s="2"/>
      <c r="D4554" s="2"/>
      <c r="E4554" s="2"/>
      <c r="F4554" s="2"/>
      <c r="G4554" s="2"/>
      <c r="H4554" s="2"/>
    </row>
    <row r="4555" spans="1:8">
      <c r="A4555" s="414" t="s">
        <v>796</v>
      </c>
      <c r="B4555" s="414"/>
      <c r="C4555" s="2"/>
      <c r="D4555" s="2"/>
      <c r="E4555" s="2"/>
      <c r="F4555" s="2"/>
      <c r="G4555" s="2"/>
      <c r="H4555" s="2"/>
    </row>
    <row r="4556" spans="1:8">
      <c r="A4556" s="2" t="s">
        <v>708</v>
      </c>
      <c r="B4556" s="1"/>
      <c r="C4556" s="2"/>
      <c r="D4556" s="2"/>
      <c r="E4556" s="2"/>
      <c r="F4556" s="2"/>
      <c r="G4556" s="2"/>
      <c r="H4556" s="2"/>
    </row>
    <row r="4557" spans="1:8">
      <c r="A4557" s="1"/>
      <c r="B4557" s="1"/>
      <c r="C4557" s="3"/>
      <c r="D4557" s="1"/>
      <c r="E4557" s="3"/>
      <c r="F4557" s="1"/>
      <c r="G4557" s="1"/>
    </row>
    <row r="4558" spans="1:8">
      <c r="A4558" s="1"/>
      <c r="B4558" s="1"/>
      <c r="C4558" s="3"/>
      <c r="D4558" s="1"/>
      <c r="E4558" s="3"/>
      <c r="F4558" s="22"/>
      <c r="G4558" s="1"/>
    </row>
    <row r="4559" spans="1:8">
      <c r="A4559" s="601" t="s">
        <v>4</v>
      </c>
      <c r="B4559" s="604" t="s">
        <v>5</v>
      </c>
      <c r="C4559" s="494"/>
      <c r="D4559" s="494" t="s">
        <v>6</v>
      </c>
      <c r="E4559" s="494" t="s">
        <v>7</v>
      </c>
      <c r="F4559" s="494" t="s">
        <v>6</v>
      </c>
      <c r="G4559" s="494" t="s">
        <v>8</v>
      </c>
      <c r="H4559" s="494" t="s">
        <v>9</v>
      </c>
    </row>
    <row r="4560" spans="1:8">
      <c r="A4560" s="602"/>
      <c r="B4560" s="605"/>
      <c r="C4560" s="495" t="s">
        <v>10</v>
      </c>
      <c r="D4560" s="495" t="s">
        <v>11</v>
      </c>
      <c r="E4560" s="495" t="s">
        <v>12</v>
      </c>
      <c r="F4560" s="495" t="s">
        <v>13</v>
      </c>
      <c r="G4560" s="495" t="s">
        <v>14</v>
      </c>
      <c r="H4560" s="495" t="s">
        <v>15</v>
      </c>
    </row>
    <row r="4561" spans="1:8">
      <c r="A4561" s="602"/>
      <c r="B4561" s="605"/>
      <c r="C4561" s="495"/>
      <c r="D4561" s="495" t="s">
        <v>16</v>
      </c>
      <c r="E4561" s="495"/>
      <c r="F4561" s="495" t="s">
        <v>17</v>
      </c>
      <c r="G4561" s="495" t="s">
        <v>18</v>
      </c>
      <c r="H4561" s="495" t="s">
        <v>19</v>
      </c>
    </row>
    <row r="4562" spans="1:8">
      <c r="A4562" s="603"/>
      <c r="B4562" s="606"/>
      <c r="C4562" s="495" t="s">
        <v>20</v>
      </c>
      <c r="D4562" s="496" t="s">
        <v>20</v>
      </c>
      <c r="E4562" s="496" t="s">
        <v>20</v>
      </c>
      <c r="F4562" s="496" t="s">
        <v>20</v>
      </c>
      <c r="G4562" s="496" t="s">
        <v>20</v>
      </c>
      <c r="H4562" s="495" t="s">
        <v>21</v>
      </c>
    </row>
    <row r="4563" spans="1:8">
      <c r="A4563" s="7">
        <v>1</v>
      </c>
      <c r="B4563" s="7">
        <v>2</v>
      </c>
      <c r="C4563" s="8">
        <v>3</v>
      </c>
      <c r="D4563" s="9">
        <v>4</v>
      </c>
      <c r="E4563" s="8">
        <v>5</v>
      </c>
      <c r="F4563" s="8">
        <v>6</v>
      </c>
      <c r="G4563" s="8">
        <v>7</v>
      </c>
      <c r="H4563" s="8">
        <v>8</v>
      </c>
    </row>
    <row r="4564" spans="1:8">
      <c r="A4564" s="33" t="s">
        <v>22</v>
      </c>
      <c r="B4564" s="52" t="s">
        <v>170</v>
      </c>
      <c r="C4564" s="34"/>
      <c r="D4564" s="33"/>
      <c r="E4564" s="53"/>
      <c r="F4564" s="33"/>
      <c r="G4564" s="33"/>
      <c r="H4564" s="33"/>
    </row>
    <row r="4565" spans="1:8">
      <c r="A4565" s="33" t="s">
        <v>23</v>
      </c>
      <c r="B4565" s="33" t="s">
        <v>24</v>
      </c>
      <c r="C4565" s="53"/>
      <c r="D4565" s="33"/>
      <c r="E4565" s="53"/>
      <c r="F4565" s="33"/>
      <c r="G4565" s="33"/>
      <c r="H4565" s="33"/>
    </row>
    <row r="4566" spans="1:8">
      <c r="A4566" s="33" t="s">
        <v>25</v>
      </c>
      <c r="B4566" s="33" t="s">
        <v>161</v>
      </c>
      <c r="C4566" s="53"/>
      <c r="D4566" s="33"/>
      <c r="E4566" s="53"/>
      <c r="F4566" s="33"/>
      <c r="G4566" s="33"/>
      <c r="H4566" s="33"/>
    </row>
    <row r="4567" spans="1:8">
      <c r="A4567" s="33" t="s">
        <v>26</v>
      </c>
      <c r="B4567" s="33" t="s">
        <v>27</v>
      </c>
      <c r="C4567" s="53"/>
      <c r="D4567" s="33"/>
      <c r="E4567" s="53"/>
      <c r="F4567" s="33"/>
      <c r="G4567" s="33"/>
      <c r="H4567" s="33"/>
    </row>
    <row r="4568" spans="1:8">
      <c r="A4568" s="54">
        <v>51</v>
      </c>
      <c r="B4568" s="54" t="s">
        <v>28</v>
      </c>
      <c r="C4568" s="55"/>
      <c r="D4568" s="55"/>
      <c r="E4568" s="56"/>
      <c r="F4568" s="57"/>
      <c r="G4568" s="57"/>
      <c r="H4568" s="57"/>
    </row>
    <row r="4569" spans="1:8">
      <c r="A4569" s="58" t="s">
        <v>29</v>
      </c>
      <c r="B4569" s="59" t="s">
        <v>62</v>
      </c>
      <c r="C4569" s="60"/>
      <c r="D4569" s="230"/>
      <c r="E4569" s="230"/>
      <c r="F4569" s="68"/>
      <c r="G4569" s="68"/>
      <c r="H4569" s="64"/>
    </row>
    <row r="4570" spans="1:8">
      <c r="A4570" s="61">
        <v>525112</v>
      </c>
      <c r="B4570" s="62" t="s">
        <v>32</v>
      </c>
      <c r="C4570" s="53"/>
      <c r="D4570" s="53"/>
      <c r="E4570" s="53"/>
      <c r="F4570" s="53"/>
      <c r="G4570" s="53"/>
      <c r="H4570" s="64"/>
    </row>
    <row r="4571" spans="1:8">
      <c r="A4571" s="66" t="s">
        <v>31</v>
      </c>
      <c r="B4571" s="33" t="s">
        <v>33</v>
      </c>
      <c r="C4571" s="53">
        <v>10000000</v>
      </c>
      <c r="D4571" s="53">
        <v>9960500</v>
      </c>
      <c r="E4571" s="53">
        <v>0</v>
      </c>
      <c r="F4571" s="53">
        <f>D4571+E4571</f>
        <v>9960500</v>
      </c>
      <c r="G4571" s="53">
        <f>C4571-F4571</f>
        <v>39500</v>
      </c>
      <c r="H4571" s="67">
        <f>F4571/C4571*100</f>
        <v>99.605000000000004</v>
      </c>
    </row>
    <row r="4572" spans="1:8">
      <c r="A4572" s="70" t="s">
        <v>31</v>
      </c>
      <c r="B4572" s="33" t="s">
        <v>35</v>
      </c>
      <c r="C4572" s="53">
        <v>4200000</v>
      </c>
      <c r="D4572" s="53">
        <v>0</v>
      </c>
      <c r="E4572" s="53">
        <v>0</v>
      </c>
      <c r="F4572" s="53">
        <f t="shared" ref="F4572:F4573" si="1731">D4572+E4572</f>
        <v>0</v>
      </c>
      <c r="G4572" s="53">
        <f t="shared" ref="G4572:G4573" si="1732">C4572-F4572</f>
        <v>4200000</v>
      </c>
      <c r="H4572" s="67">
        <f t="shared" ref="H4572:H4573" si="1733">F4572/C4572*100</f>
        <v>0</v>
      </c>
    </row>
    <row r="4573" spans="1:8">
      <c r="A4573" s="70"/>
      <c r="B4573" s="33" t="s">
        <v>673</v>
      </c>
      <c r="C4573" s="53">
        <v>57100000</v>
      </c>
      <c r="D4573" s="53">
        <v>0</v>
      </c>
      <c r="E4573" s="53"/>
      <c r="F4573" s="53">
        <f t="shared" si="1731"/>
        <v>0</v>
      </c>
      <c r="G4573" s="53">
        <f t="shared" si="1732"/>
        <v>57100000</v>
      </c>
      <c r="H4573" s="67">
        <f t="shared" si="1733"/>
        <v>0</v>
      </c>
    </row>
    <row r="4574" spans="1:8">
      <c r="A4574" s="61">
        <v>525113</v>
      </c>
      <c r="B4574" s="62" t="s">
        <v>39</v>
      </c>
      <c r="C4574" s="53"/>
      <c r="D4574" s="53"/>
      <c r="E4574" s="53"/>
      <c r="F4574" s="53"/>
      <c r="G4574" s="53"/>
      <c r="H4574" s="67"/>
    </row>
    <row r="4575" spans="1:8">
      <c r="A4575" s="61"/>
      <c r="B4575" s="33" t="s">
        <v>376</v>
      </c>
      <c r="C4575" s="53">
        <v>9000000</v>
      </c>
      <c r="D4575" s="53">
        <v>9000000</v>
      </c>
      <c r="E4575" s="53">
        <v>0</v>
      </c>
      <c r="F4575" s="53">
        <f t="shared" ref="F4575:F4576" si="1734">D4575+E4575</f>
        <v>9000000</v>
      </c>
      <c r="G4575" s="53">
        <f t="shared" ref="G4575:G4576" si="1735">C4575-F4575</f>
        <v>0</v>
      </c>
      <c r="H4575" s="67">
        <f t="shared" ref="H4575:H4576" si="1736">F4575/C4575*100</f>
        <v>100</v>
      </c>
    </row>
    <row r="4576" spans="1:8">
      <c r="A4576" s="66" t="s">
        <v>31</v>
      </c>
      <c r="B4576" s="33" t="s">
        <v>40</v>
      </c>
      <c r="C4576" s="53">
        <v>5400000</v>
      </c>
      <c r="D4576" s="53">
        <v>0</v>
      </c>
      <c r="E4576" s="53">
        <v>5400000</v>
      </c>
      <c r="F4576" s="53">
        <f t="shared" si="1734"/>
        <v>5400000</v>
      </c>
      <c r="G4576" s="53">
        <f t="shared" si="1735"/>
        <v>0</v>
      </c>
      <c r="H4576" s="67">
        <f t="shared" si="1736"/>
        <v>100</v>
      </c>
    </row>
    <row r="4577" spans="1:11">
      <c r="A4577" s="61">
        <v>525115</v>
      </c>
      <c r="B4577" s="62" t="s">
        <v>43</v>
      </c>
      <c r="C4577" s="53"/>
      <c r="D4577" s="53"/>
      <c r="E4577" s="53"/>
      <c r="F4577" s="53"/>
      <c r="G4577" s="53"/>
      <c r="H4577" s="67"/>
    </row>
    <row r="4578" spans="1:11">
      <c r="A4578" s="61"/>
      <c r="B4578" s="33" t="s">
        <v>377</v>
      </c>
      <c r="C4578" s="53">
        <v>10200000</v>
      </c>
      <c r="D4578" s="53">
        <v>10200000</v>
      </c>
      <c r="E4578" s="53">
        <v>0</v>
      </c>
      <c r="F4578" s="53">
        <f t="shared" ref="F4578:F4584" si="1737">D4578+E4578</f>
        <v>10200000</v>
      </c>
      <c r="G4578" s="53">
        <f t="shared" ref="G4578:G4584" si="1738">C4578-F4578</f>
        <v>0</v>
      </c>
      <c r="H4578" s="67">
        <f t="shared" ref="H4578:H4584" si="1739">F4578/C4578*100</f>
        <v>100</v>
      </c>
    </row>
    <row r="4579" spans="1:11">
      <c r="A4579" s="61"/>
      <c r="B4579" s="33" t="s">
        <v>378</v>
      </c>
      <c r="C4579" s="53">
        <v>10200000</v>
      </c>
      <c r="D4579" s="53">
        <v>10200000</v>
      </c>
      <c r="E4579" s="53">
        <v>0</v>
      </c>
      <c r="F4579" s="53">
        <f t="shared" si="1737"/>
        <v>10200000</v>
      </c>
      <c r="G4579" s="53">
        <f t="shared" si="1738"/>
        <v>0</v>
      </c>
      <c r="H4579" s="67">
        <f t="shared" si="1739"/>
        <v>100</v>
      </c>
    </row>
    <row r="4580" spans="1:11">
      <c r="A4580" s="66" t="s">
        <v>31</v>
      </c>
      <c r="B4580" s="33" t="s">
        <v>44</v>
      </c>
      <c r="C4580" s="53">
        <v>3700000</v>
      </c>
      <c r="D4580" s="53">
        <v>0</v>
      </c>
      <c r="E4580" s="53">
        <v>1888257</v>
      </c>
      <c r="F4580" s="53">
        <f t="shared" si="1737"/>
        <v>1888257</v>
      </c>
      <c r="G4580" s="53">
        <f t="shared" si="1738"/>
        <v>1811743</v>
      </c>
      <c r="H4580" s="67">
        <f t="shared" si="1739"/>
        <v>51.033972972972975</v>
      </c>
    </row>
    <row r="4581" spans="1:11">
      <c r="A4581" s="66"/>
      <c r="B4581" s="33" t="s">
        <v>524</v>
      </c>
      <c r="C4581" s="53">
        <v>6000000</v>
      </c>
      <c r="D4581" s="53">
        <v>5118520</v>
      </c>
      <c r="E4581" s="53">
        <v>0</v>
      </c>
      <c r="F4581" s="53">
        <f t="shared" si="1737"/>
        <v>5118520</v>
      </c>
      <c r="G4581" s="53">
        <f t="shared" si="1738"/>
        <v>881480</v>
      </c>
      <c r="H4581" s="67">
        <f t="shared" si="1739"/>
        <v>85.308666666666667</v>
      </c>
    </row>
    <row r="4582" spans="1:11">
      <c r="A4582" s="66" t="s">
        <v>31</v>
      </c>
      <c r="B4582" s="33" t="s">
        <v>45</v>
      </c>
      <c r="C4582" s="53">
        <v>1200000</v>
      </c>
      <c r="D4582" s="53">
        <v>0</v>
      </c>
      <c r="E4582" s="53">
        <v>570000</v>
      </c>
      <c r="F4582" s="53">
        <f t="shared" si="1737"/>
        <v>570000</v>
      </c>
      <c r="G4582" s="53">
        <f t="shared" si="1738"/>
        <v>630000</v>
      </c>
      <c r="H4582" s="67">
        <f t="shared" si="1739"/>
        <v>47.5</v>
      </c>
    </row>
    <row r="4583" spans="1:11">
      <c r="A4583" s="66" t="s">
        <v>31</v>
      </c>
      <c r="B4583" s="33" t="s">
        <v>46</v>
      </c>
      <c r="C4583" s="53">
        <v>3000000</v>
      </c>
      <c r="D4583" s="53">
        <v>0</v>
      </c>
      <c r="E4583" s="53">
        <v>0</v>
      </c>
      <c r="F4583" s="53">
        <f t="shared" si="1737"/>
        <v>0</v>
      </c>
      <c r="G4583" s="53">
        <f t="shared" si="1738"/>
        <v>3000000</v>
      </c>
      <c r="H4583" s="67">
        <f t="shared" si="1739"/>
        <v>0</v>
      </c>
    </row>
    <row r="4584" spans="1:11">
      <c r="A4584" s="66" t="s">
        <v>31</v>
      </c>
      <c r="B4584" s="33" t="s">
        <v>47</v>
      </c>
      <c r="C4584" s="53">
        <v>3800000</v>
      </c>
      <c r="D4584" s="53">
        <v>0</v>
      </c>
      <c r="E4584" s="53">
        <v>0</v>
      </c>
      <c r="F4584" s="53">
        <f t="shared" si="1737"/>
        <v>0</v>
      </c>
      <c r="G4584" s="53">
        <f t="shared" si="1738"/>
        <v>3800000</v>
      </c>
      <c r="H4584" s="67">
        <f t="shared" si="1739"/>
        <v>0</v>
      </c>
    </row>
    <row r="4585" spans="1:11">
      <c r="A4585" s="61">
        <v>525119</v>
      </c>
      <c r="B4585" s="62" t="s">
        <v>63</v>
      </c>
      <c r="C4585" s="53"/>
      <c r="D4585" s="53"/>
      <c r="E4585" s="53"/>
      <c r="F4585" s="53"/>
      <c r="G4585" s="53"/>
      <c r="H4585" s="67"/>
    </row>
    <row r="4586" spans="1:11">
      <c r="A4586" s="66"/>
      <c r="B4586" s="33" t="s">
        <v>484</v>
      </c>
      <c r="C4586" s="53">
        <v>40000000</v>
      </c>
      <c r="D4586" s="53">
        <v>40000000</v>
      </c>
      <c r="E4586" s="53">
        <v>0</v>
      </c>
      <c r="F4586" s="53">
        <f t="shared" ref="F4586:F4589" si="1740">D4586+E4586</f>
        <v>40000000</v>
      </c>
      <c r="G4586" s="53">
        <f t="shared" ref="G4586:G4589" si="1741">C4586-F4586</f>
        <v>0</v>
      </c>
      <c r="H4586" s="67">
        <f t="shared" ref="H4586:H4589" si="1742">F4586/C4586*100</f>
        <v>100</v>
      </c>
    </row>
    <row r="4587" spans="1:11">
      <c r="A4587" s="66"/>
      <c r="B4587" s="33" t="s">
        <v>485</v>
      </c>
      <c r="C4587" s="53">
        <v>41025000</v>
      </c>
      <c r="D4587" s="53">
        <v>40986500</v>
      </c>
      <c r="E4587" s="53">
        <v>0</v>
      </c>
      <c r="F4587" s="53">
        <f t="shared" si="1740"/>
        <v>40986500</v>
      </c>
      <c r="G4587" s="53">
        <f t="shared" si="1741"/>
        <v>38500</v>
      </c>
      <c r="H4587" s="67">
        <f t="shared" si="1742"/>
        <v>99.906154783668498</v>
      </c>
    </row>
    <row r="4588" spans="1:11">
      <c r="A4588" s="66"/>
      <c r="B4588" s="33" t="s">
        <v>486</v>
      </c>
      <c r="C4588" s="53">
        <v>26400000</v>
      </c>
      <c r="D4588" s="53">
        <v>26000000</v>
      </c>
      <c r="E4588" s="53">
        <v>0</v>
      </c>
      <c r="F4588" s="53">
        <f t="shared" si="1740"/>
        <v>26000000</v>
      </c>
      <c r="G4588" s="53">
        <f t="shared" si="1741"/>
        <v>400000</v>
      </c>
      <c r="H4588" s="67">
        <f t="shared" si="1742"/>
        <v>98.484848484848484</v>
      </c>
    </row>
    <row r="4589" spans="1:11">
      <c r="A4589" s="66"/>
      <c r="B4589" s="33" t="s">
        <v>674</v>
      </c>
      <c r="C4589" s="53">
        <v>65222000</v>
      </c>
      <c r="D4589" s="53">
        <v>0</v>
      </c>
      <c r="E4589" s="53"/>
      <c r="F4589" s="53">
        <f t="shared" si="1740"/>
        <v>0</v>
      </c>
      <c r="G4589" s="53">
        <f t="shared" si="1741"/>
        <v>65222000</v>
      </c>
      <c r="H4589" s="67">
        <f t="shared" si="1742"/>
        <v>0</v>
      </c>
    </row>
    <row r="4590" spans="1:11">
      <c r="A4590" s="61" t="s">
        <v>676</v>
      </c>
      <c r="B4590" s="62" t="s">
        <v>70</v>
      </c>
      <c r="C4590" s="53"/>
      <c r="D4590" s="53"/>
      <c r="E4590" s="53"/>
      <c r="F4590" s="53"/>
      <c r="G4590" s="53"/>
      <c r="H4590" s="67"/>
    </row>
    <row r="4591" spans="1:11">
      <c r="A4591" s="66"/>
      <c r="B4591" s="33" t="s">
        <v>675</v>
      </c>
      <c r="C4591" s="53">
        <v>325040000</v>
      </c>
      <c r="D4591" s="53">
        <v>0</v>
      </c>
      <c r="E4591" s="53"/>
      <c r="F4591" s="53">
        <f t="shared" ref="F4591" si="1743">D4591+E4591</f>
        <v>0</v>
      </c>
      <c r="G4591" s="53">
        <f t="shared" ref="G4591" si="1744">C4591-F4591</f>
        <v>325040000</v>
      </c>
      <c r="H4591" s="67">
        <f t="shared" ref="H4591" si="1745">F4591/C4591*100</f>
        <v>0</v>
      </c>
      <c r="K4591" s="519"/>
    </row>
    <row r="4592" spans="1:11">
      <c r="A4592" s="61">
        <v>537112</v>
      </c>
      <c r="B4592" s="62" t="s">
        <v>477</v>
      </c>
      <c r="C4592" s="53"/>
      <c r="D4592" s="53"/>
      <c r="E4592" s="53"/>
      <c r="F4592" s="53"/>
      <c r="G4592" s="53"/>
      <c r="H4592" s="67"/>
      <c r="K4592" s="519"/>
    </row>
    <row r="4593" spans="1:11">
      <c r="A4593" s="66"/>
      <c r="B4593" s="33" t="s">
        <v>487</v>
      </c>
      <c r="C4593" s="53">
        <v>12000000</v>
      </c>
      <c r="D4593" s="53">
        <v>12000000</v>
      </c>
      <c r="E4593" s="53">
        <v>0</v>
      </c>
      <c r="F4593" s="53">
        <f t="shared" ref="F4593:F4597" si="1746">D4593+E4593</f>
        <v>12000000</v>
      </c>
      <c r="G4593" s="53">
        <f t="shared" ref="G4593:G4595" si="1747">C4593-F4593</f>
        <v>0</v>
      </c>
      <c r="H4593" s="67">
        <f t="shared" ref="H4593:H4595" si="1748">F4593/C4593*100</f>
        <v>100</v>
      </c>
      <c r="K4593" s="519"/>
    </row>
    <row r="4594" spans="1:11">
      <c r="A4594" s="66"/>
      <c r="B4594" s="33" t="s">
        <v>549</v>
      </c>
      <c r="C4594" s="53">
        <v>93500000</v>
      </c>
      <c r="D4594" s="53">
        <v>93500000</v>
      </c>
      <c r="E4594" s="53">
        <v>0</v>
      </c>
      <c r="F4594" s="53">
        <f t="shared" si="1746"/>
        <v>93500000</v>
      </c>
      <c r="G4594" s="53">
        <f t="shared" si="1747"/>
        <v>0</v>
      </c>
      <c r="H4594" s="67">
        <f t="shared" si="1748"/>
        <v>100</v>
      </c>
      <c r="K4594" s="519"/>
    </row>
    <row r="4595" spans="1:11">
      <c r="A4595" s="66"/>
      <c r="B4595" s="33" t="s">
        <v>489</v>
      </c>
      <c r="C4595" s="53">
        <v>250000000</v>
      </c>
      <c r="D4595" s="53">
        <v>249975000</v>
      </c>
      <c r="E4595" s="53">
        <v>0</v>
      </c>
      <c r="F4595" s="53">
        <f t="shared" si="1746"/>
        <v>249975000</v>
      </c>
      <c r="G4595" s="53">
        <f t="shared" si="1747"/>
        <v>25000</v>
      </c>
      <c r="H4595" s="67">
        <f t="shared" si="1748"/>
        <v>99.99</v>
      </c>
    </row>
    <row r="4596" spans="1:11">
      <c r="A4596" s="61" t="s">
        <v>478</v>
      </c>
      <c r="B4596" s="62" t="s">
        <v>479</v>
      </c>
      <c r="C4596" s="53"/>
      <c r="D4596" s="53">
        <v>0</v>
      </c>
      <c r="E4596" s="53"/>
      <c r="F4596" s="53">
        <f t="shared" si="1746"/>
        <v>0</v>
      </c>
      <c r="G4596" s="53"/>
      <c r="H4596" s="67"/>
    </row>
    <row r="4597" spans="1:11">
      <c r="A4597" s="61" t="s">
        <v>31</v>
      </c>
      <c r="B4597" s="33" t="s">
        <v>480</v>
      </c>
      <c r="C4597" s="53">
        <v>5000000</v>
      </c>
      <c r="D4597" s="53">
        <v>5000000</v>
      </c>
      <c r="E4597" s="53"/>
      <c r="F4597" s="53">
        <f t="shared" si="1746"/>
        <v>5000000</v>
      </c>
      <c r="G4597" s="53">
        <f t="shared" ref="G4597" si="1749">C4597-F4597</f>
        <v>0</v>
      </c>
      <c r="H4597" s="67">
        <f t="shared" ref="H4597" si="1750">F4597/C4597*100</f>
        <v>100</v>
      </c>
    </row>
    <row r="4598" spans="1:11">
      <c r="A4598" s="58" t="s">
        <v>50</v>
      </c>
      <c r="B4598" s="59" t="s">
        <v>51</v>
      </c>
      <c r="C4598" s="60"/>
      <c r="D4598" s="53"/>
      <c r="E4598" s="53"/>
      <c r="F4598" s="53"/>
      <c r="G4598" s="53"/>
      <c r="H4598" s="67"/>
    </row>
    <row r="4599" spans="1:11">
      <c r="A4599" s="61">
        <v>525112</v>
      </c>
      <c r="B4599" s="62" t="s">
        <v>32</v>
      </c>
      <c r="C4599" s="63"/>
      <c r="D4599" s="53"/>
      <c r="E4599" s="53"/>
      <c r="F4599" s="53"/>
      <c r="G4599" s="53"/>
      <c r="H4599" s="67"/>
    </row>
    <row r="4600" spans="1:11">
      <c r="A4600" s="66" t="s">
        <v>31</v>
      </c>
      <c r="B4600" s="33" t="s">
        <v>53</v>
      </c>
      <c r="C4600" s="53">
        <v>1650000</v>
      </c>
      <c r="D4600" s="53">
        <v>1540000</v>
      </c>
      <c r="E4600" s="53">
        <v>0</v>
      </c>
      <c r="F4600" s="53">
        <f t="shared" ref="F4600:F4601" si="1751">D4600+E4600</f>
        <v>1540000</v>
      </c>
      <c r="G4600" s="53">
        <f t="shared" ref="G4600:G4601" si="1752">C4600-F4600</f>
        <v>110000</v>
      </c>
      <c r="H4600" s="67">
        <f t="shared" ref="H4600:H4601" si="1753">F4600/C4600*100</f>
        <v>93.333333333333329</v>
      </c>
    </row>
    <row r="4601" spans="1:11">
      <c r="A4601" s="66" t="s">
        <v>31</v>
      </c>
      <c r="B4601" s="33" t="s">
        <v>54</v>
      </c>
      <c r="C4601" s="53">
        <v>1880000</v>
      </c>
      <c r="D4601" s="53">
        <v>620000</v>
      </c>
      <c r="E4601" s="53">
        <v>0</v>
      </c>
      <c r="F4601" s="53">
        <f t="shared" si="1751"/>
        <v>620000</v>
      </c>
      <c r="G4601" s="53">
        <f t="shared" si="1752"/>
        <v>1260000</v>
      </c>
      <c r="H4601" s="67">
        <f t="shared" si="1753"/>
        <v>32.978723404255319</v>
      </c>
    </row>
    <row r="4602" spans="1:11">
      <c r="A4602" s="61">
        <v>525113</v>
      </c>
      <c r="B4602" s="62" t="s">
        <v>39</v>
      </c>
      <c r="C4602" s="63"/>
      <c r="D4602" s="53"/>
      <c r="E4602" s="53"/>
      <c r="F4602" s="53"/>
      <c r="G4602" s="53"/>
      <c r="H4602" s="67"/>
    </row>
    <row r="4603" spans="1:11">
      <c r="A4603" s="66" t="s">
        <v>31</v>
      </c>
      <c r="B4603" s="33" t="s">
        <v>52</v>
      </c>
      <c r="C4603" s="53">
        <v>2000000</v>
      </c>
      <c r="D4603" s="53">
        <v>2000000</v>
      </c>
      <c r="E4603" s="53">
        <v>0</v>
      </c>
      <c r="F4603" s="53">
        <f t="shared" ref="F4603" si="1754">D4603+E4603</f>
        <v>2000000</v>
      </c>
      <c r="G4603" s="53">
        <f t="shared" ref="G4603" si="1755">C4603-F4603</f>
        <v>0</v>
      </c>
      <c r="H4603" s="67">
        <f t="shared" ref="H4603" si="1756">F4603/C4603*100</f>
        <v>100</v>
      </c>
    </row>
    <row r="4604" spans="1:11">
      <c r="A4604" s="58" t="s">
        <v>56</v>
      </c>
      <c r="B4604" s="59" t="s">
        <v>57</v>
      </c>
      <c r="C4604" s="60"/>
      <c r="D4604" s="53"/>
      <c r="E4604" s="60"/>
      <c r="F4604" s="53"/>
      <c r="G4604" s="53"/>
      <c r="H4604" s="67"/>
    </row>
    <row r="4605" spans="1:11">
      <c r="A4605" s="61">
        <v>525111</v>
      </c>
      <c r="B4605" s="62" t="s">
        <v>30</v>
      </c>
      <c r="C4605" s="63"/>
      <c r="D4605" s="53"/>
      <c r="E4605" s="53"/>
      <c r="F4605" s="53"/>
      <c r="G4605" s="53"/>
      <c r="H4605" s="67"/>
    </row>
    <row r="4606" spans="1:11">
      <c r="A4606" s="66" t="s">
        <v>31</v>
      </c>
      <c r="B4606" s="33" t="s">
        <v>58</v>
      </c>
      <c r="C4606" s="53">
        <v>2000000</v>
      </c>
      <c r="D4606" s="53">
        <v>2000000</v>
      </c>
      <c r="E4606" s="53"/>
      <c r="F4606" s="53">
        <f t="shared" ref="F4606" si="1757">D4606+E4606</f>
        <v>2000000</v>
      </c>
      <c r="G4606" s="53">
        <f t="shared" ref="G4606" si="1758">C4606-F4606</f>
        <v>0</v>
      </c>
      <c r="H4606" s="67">
        <f t="shared" ref="H4606" si="1759">F4606/C4606*100</f>
        <v>100</v>
      </c>
    </row>
    <row r="4607" spans="1:11">
      <c r="A4607" s="61">
        <v>525112</v>
      </c>
      <c r="B4607" s="62" t="s">
        <v>32</v>
      </c>
      <c r="C4607" s="63"/>
      <c r="D4607" s="53"/>
      <c r="E4607" s="53"/>
      <c r="F4607" s="53"/>
      <c r="G4607" s="53"/>
      <c r="H4607" s="67"/>
    </row>
    <row r="4608" spans="1:11">
      <c r="A4608" s="66" t="s">
        <v>31</v>
      </c>
      <c r="B4608" s="33" t="s">
        <v>53</v>
      </c>
      <c r="C4608" s="53">
        <v>3250000</v>
      </c>
      <c r="D4608" s="53">
        <v>3250000</v>
      </c>
      <c r="E4608" s="53">
        <v>0</v>
      </c>
      <c r="F4608" s="53">
        <f t="shared" ref="F4608:F4609" si="1760">D4608+E4608</f>
        <v>3250000</v>
      </c>
      <c r="G4608" s="53">
        <f t="shared" ref="G4608:G4609" si="1761">C4608-F4608</f>
        <v>0</v>
      </c>
      <c r="H4608" s="67">
        <f t="shared" ref="H4608:H4609" si="1762">F4608/C4608*100</f>
        <v>100</v>
      </c>
    </row>
    <row r="4609" spans="1:8">
      <c r="A4609" s="66" t="s">
        <v>31</v>
      </c>
      <c r="B4609" s="33" t="s">
        <v>54</v>
      </c>
      <c r="C4609" s="53">
        <v>2000000</v>
      </c>
      <c r="D4609" s="53">
        <v>1984500</v>
      </c>
      <c r="E4609" s="53">
        <v>0</v>
      </c>
      <c r="F4609" s="53">
        <f t="shared" si="1760"/>
        <v>1984500</v>
      </c>
      <c r="G4609" s="53">
        <f t="shared" si="1761"/>
        <v>15500</v>
      </c>
      <c r="H4609" s="67">
        <f t="shared" si="1762"/>
        <v>99.224999999999994</v>
      </c>
    </row>
    <row r="4610" spans="1:8">
      <c r="A4610" s="61">
        <v>525115</v>
      </c>
      <c r="B4610" s="62" t="s">
        <v>43</v>
      </c>
      <c r="C4610" s="53"/>
      <c r="D4610" s="53"/>
      <c r="E4610" s="53"/>
      <c r="F4610" s="53"/>
      <c r="G4610" s="53"/>
      <c r="H4610" s="67"/>
    </row>
    <row r="4611" spans="1:8">
      <c r="A4611" s="66" t="s">
        <v>31</v>
      </c>
      <c r="B4611" s="33" t="s">
        <v>55</v>
      </c>
      <c r="C4611" s="53">
        <v>300000</v>
      </c>
      <c r="D4611" s="53">
        <v>300000</v>
      </c>
      <c r="E4611" s="53"/>
      <c r="F4611" s="53">
        <f t="shared" ref="F4611" si="1763">D4611+E4611</f>
        <v>300000</v>
      </c>
      <c r="G4611" s="53">
        <f t="shared" ref="G4611" si="1764">C4611-F4611</f>
        <v>0</v>
      </c>
      <c r="H4611" s="67">
        <f t="shared" ref="H4611" si="1765">F4611/C4611*100</f>
        <v>100</v>
      </c>
    </row>
    <row r="4612" spans="1:8">
      <c r="A4612" s="54">
        <v>52</v>
      </c>
      <c r="B4612" s="54" t="s">
        <v>61</v>
      </c>
      <c r="C4612" s="55"/>
      <c r="D4612" s="56"/>
      <c r="E4612" s="56"/>
      <c r="F4612" s="56"/>
      <c r="G4612" s="56"/>
      <c r="H4612" s="56"/>
    </row>
    <row r="4613" spans="1:8">
      <c r="A4613" s="58" t="s">
        <v>29</v>
      </c>
      <c r="B4613" s="59" t="s">
        <v>62</v>
      </c>
      <c r="C4613" s="60"/>
      <c r="D4613" s="53"/>
      <c r="E4613" s="60"/>
      <c r="F4613" s="53"/>
      <c r="G4613" s="53"/>
      <c r="H4613" s="67"/>
    </row>
    <row r="4614" spans="1:8">
      <c r="A4614" s="66">
        <v>525112</v>
      </c>
      <c r="B4614" s="33" t="s">
        <v>734</v>
      </c>
      <c r="C4614" s="53"/>
      <c r="D4614" s="53"/>
      <c r="E4614" s="53"/>
      <c r="F4614" s="53"/>
      <c r="G4614" s="53"/>
      <c r="H4614" s="67"/>
    </row>
    <row r="4615" spans="1:8">
      <c r="A4615" s="66" t="s">
        <v>31</v>
      </c>
      <c r="B4615" s="33" t="s">
        <v>64</v>
      </c>
      <c r="C4615" s="53"/>
      <c r="D4615" s="53"/>
      <c r="E4615" s="53"/>
      <c r="F4615" s="53"/>
      <c r="G4615" s="53"/>
      <c r="H4615" s="67"/>
    </row>
    <row r="4616" spans="1:8">
      <c r="A4616" s="66" t="s">
        <v>31</v>
      </c>
      <c r="B4616" s="33" t="s">
        <v>677</v>
      </c>
      <c r="C4616" s="53">
        <v>1500000</v>
      </c>
      <c r="D4616" s="53">
        <v>1500000</v>
      </c>
      <c r="E4616" s="53">
        <v>0</v>
      </c>
      <c r="F4616" s="53">
        <f t="shared" ref="F4616:F4618" si="1766">D4616+E4616</f>
        <v>1500000</v>
      </c>
      <c r="G4616" s="53">
        <f t="shared" ref="G4616:G4618" si="1767">C4616-F4616</f>
        <v>0</v>
      </c>
      <c r="H4616" s="67">
        <f t="shared" ref="H4616:H4618" si="1768">F4616/C4616*100</f>
        <v>100</v>
      </c>
    </row>
    <row r="4617" spans="1:8">
      <c r="A4617" s="66"/>
      <c r="B4617" s="33" t="s">
        <v>678</v>
      </c>
      <c r="C4617" s="53">
        <v>7500000</v>
      </c>
      <c r="D4617" s="53">
        <v>0</v>
      </c>
      <c r="E4617" s="53"/>
      <c r="F4617" s="53">
        <f t="shared" si="1766"/>
        <v>0</v>
      </c>
      <c r="G4617" s="53">
        <f t="shared" si="1767"/>
        <v>7500000</v>
      </c>
      <c r="H4617" s="67">
        <f t="shared" si="1768"/>
        <v>0</v>
      </c>
    </row>
    <row r="4618" spans="1:8">
      <c r="A4618" s="66" t="s">
        <v>31</v>
      </c>
      <c r="B4618" s="33" t="s">
        <v>679</v>
      </c>
      <c r="C4618" s="53">
        <v>1500000</v>
      </c>
      <c r="D4618" s="53">
        <v>1281000</v>
      </c>
      <c r="E4618" s="53">
        <v>0</v>
      </c>
      <c r="F4618" s="53">
        <f t="shared" si="1766"/>
        <v>1281000</v>
      </c>
      <c r="G4618" s="53">
        <f t="shared" si="1767"/>
        <v>219000</v>
      </c>
      <c r="H4618" s="67">
        <f t="shared" si="1768"/>
        <v>85.399999999999991</v>
      </c>
    </row>
    <row r="4619" spans="1:8">
      <c r="A4619" s="66" t="s">
        <v>31</v>
      </c>
      <c r="B4619" s="33" t="s">
        <v>67</v>
      </c>
      <c r="C4619" s="53"/>
      <c r="D4619" s="53"/>
      <c r="E4619" s="53"/>
      <c r="F4619" s="53"/>
      <c r="G4619" s="53"/>
      <c r="H4619" s="67"/>
    </row>
    <row r="4620" spans="1:8">
      <c r="A4620" s="66" t="s">
        <v>31</v>
      </c>
      <c r="B4620" s="33" t="s">
        <v>677</v>
      </c>
      <c r="C4620" s="53">
        <v>1500000</v>
      </c>
      <c r="D4620" s="53">
        <v>0</v>
      </c>
      <c r="E4620" s="53"/>
      <c r="F4620" s="53">
        <f t="shared" ref="F4620:F4622" si="1769">D4620+E4620</f>
        <v>0</v>
      </c>
      <c r="G4620" s="53">
        <f t="shared" ref="G4620:G4622" si="1770">C4620-F4620</f>
        <v>1500000</v>
      </c>
      <c r="H4620" s="67">
        <f t="shared" ref="H4620:H4622" si="1771">F4620/C4620*100</f>
        <v>0</v>
      </c>
    </row>
    <row r="4621" spans="1:8">
      <c r="A4621" s="66"/>
      <c r="B4621" s="33" t="s">
        <v>678</v>
      </c>
      <c r="C4621" s="53">
        <v>14800000</v>
      </c>
      <c r="D4621" s="53">
        <v>0</v>
      </c>
      <c r="E4621" s="53"/>
      <c r="F4621" s="53">
        <f t="shared" si="1769"/>
        <v>0</v>
      </c>
      <c r="G4621" s="53">
        <f t="shared" si="1770"/>
        <v>14800000</v>
      </c>
      <c r="H4621" s="67">
        <f t="shared" si="1771"/>
        <v>0</v>
      </c>
    </row>
    <row r="4622" spans="1:8">
      <c r="A4622" s="66" t="s">
        <v>31</v>
      </c>
      <c r="B4622" s="33" t="s">
        <v>679</v>
      </c>
      <c r="C4622" s="53">
        <v>11100000</v>
      </c>
      <c r="D4622" s="53">
        <v>0</v>
      </c>
      <c r="E4622" s="53"/>
      <c r="F4622" s="53">
        <f t="shared" si="1769"/>
        <v>0</v>
      </c>
      <c r="G4622" s="53">
        <f t="shared" si="1770"/>
        <v>11100000</v>
      </c>
      <c r="H4622" s="67">
        <f t="shared" si="1771"/>
        <v>0</v>
      </c>
    </row>
    <row r="4623" spans="1:8">
      <c r="A4623" s="66" t="s">
        <v>680</v>
      </c>
      <c r="B4623" s="33" t="s">
        <v>39</v>
      </c>
      <c r="C4623" s="53"/>
      <c r="D4623" s="53"/>
      <c r="E4623" s="53"/>
      <c r="F4623" s="53"/>
      <c r="G4623" s="53"/>
      <c r="H4623" s="67"/>
    </row>
    <row r="4624" spans="1:8" ht="15">
      <c r="A4624" s="472" t="s">
        <v>31</v>
      </c>
      <c r="B4624" s="33" t="s">
        <v>64</v>
      </c>
      <c r="C4624" s="53"/>
      <c r="D4624" s="53"/>
      <c r="E4624" s="53"/>
      <c r="F4624" s="53"/>
      <c r="G4624" s="53"/>
      <c r="H4624" s="67"/>
    </row>
    <row r="4625" spans="1:8" ht="15">
      <c r="A4625" s="472" t="s">
        <v>31</v>
      </c>
      <c r="B4625" s="33" t="s">
        <v>681</v>
      </c>
      <c r="C4625" s="53">
        <v>27000000</v>
      </c>
      <c r="D4625" s="53">
        <v>19800000</v>
      </c>
      <c r="E4625" s="53">
        <v>0</v>
      </c>
      <c r="F4625" s="53">
        <f t="shared" ref="F4625" si="1772">D4625+E4625</f>
        <v>19800000</v>
      </c>
      <c r="G4625" s="53">
        <f t="shared" ref="G4625" si="1773">C4625-F4625</f>
        <v>7200000</v>
      </c>
      <c r="H4625" s="67">
        <f t="shared" ref="H4625" si="1774">F4625/C4625*100</f>
        <v>73.333333333333329</v>
      </c>
    </row>
    <row r="4626" spans="1:8" ht="15">
      <c r="A4626" s="472" t="s">
        <v>31</v>
      </c>
      <c r="B4626" s="33" t="s">
        <v>682</v>
      </c>
      <c r="C4626" s="53"/>
      <c r="D4626" s="53"/>
      <c r="E4626" s="53"/>
      <c r="F4626" s="53"/>
      <c r="G4626" s="53"/>
      <c r="H4626" s="67"/>
    </row>
    <row r="4627" spans="1:8" ht="15">
      <c r="A4627" s="472" t="s">
        <v>31</v>
      </c>
      <c r="B4627" s="33" t="s">
        <v>683</v>
      </c>
      <c r="C4627" s="53">
        <v>27000000</v>
      </c>
      <c r="D4627" s="53">
        <v>0</v>
      </c>
      <c r="E4627" s="53">
        <v>27000000</v>
      </c>
      <c r="F4627" s="53">
        <f t="shared" ref="F4627" si="1775">D4627+E4627</f>
        <v>27000000</v>
      </c>
      <c r="G4627" s="53">
        <f t="shared" ref="G4627" si="1776">C4627-F4627</f>
        <v>0</v>
      </c>
      <c r="H4627" s="67">
        <f t="shared" ref="H4627" si="1777">F4627/C4627*100</f>
        <v>100</v>
      </c>
    </row>
    <row r="4628" spans="1:8">
      <c r="A4628" s="66" t="s">
        <v>684</v>
      </c>
      <c r="B4628" s="33" t="s">
        <v>43</v>
      </c>
      <c r="C4628" s="53"/>
      <c r="D4628" s="53"/>
      <c r="E4628" s="53"/>
      <c r="F4628" s="53"/>
      <c r="G4628" s="53"/>
      <c r="H4628" s="67"/>
    </row>
    <row r="4629" spans="1:8" ht="15">
      <c r="A4629" s="472" t="s">
        <v>31</v>
      </c>
      <c r="B4629" s="33" t="s">
        <v>64</v>
      </c>
      <c r="C4629" s="53"/>
      <c r="D4629" s="53"/>
      <c r="E4629" s="53"/>
      <c r="F4629" s="53"/>
      <c r="G4629" s="53"/>
      <c r="H4629" s="67"/>
    </row>
    <row r="4630" spans="1:8" ht="15">
      <c r="A4630" s="472" t="s">
        <v>31</v>
      </c>
      <c r="B4630" s="33" t="s">
        <v>685</v>
      </c>
      <c r="C4630" s="53">
        <v>1750000</v>
      </c>
      <c r="D4630" s="53">
        <v>230000</v>
      </c>
      <c r="E4630" s="53">
        <v>0</v>
      </c>
      <c r="F4630" s="53">
        <f t="shared" ref="F4630" si="1778">D4630+E4630</f>
        <v>230000</v>
      </c>
      <c r="G4630" s="53">
        <f t="shared" ref="G4630" si="1779">C4630-F4630</f>
        <v>1520000</v>
      </c>
      <c r="H4630" s="67">
        <f t="shared" ref="H4630" si="1780">F4630/C4630*100</f>
        <v>13.142857142857142</v>
      </c>
    </row>
    <row r="4631" spans="1:8">
      <c r="A4631" s="66" t="s">
        <v>686</v>
      </c>
      <c r="B4631" s="33" t="s">
        <v>63</v>
      </c>
      <c r="C4631" s="53"/>
      <c r="D4631" s="53"/>
      <c r="E4631" s="53"/>
      <c r="F4631" s="53"/>
      <c r="G4631" s="53"/>
      <c r="H4631" s="67"/>
    </row>
    <row r="4632" spans="1:8" ht="15">
      <c r="A4632" s="428" t="s">
        <v>31</v>
      </c>
      <c r="B4632" s="33" t="s">
        <v>64</v>
      </c>
      <c r="C4632" s="53"/>
      <c r="D4632" s="53"/>
      <c r="E4632" s="53"/>
      <c r="F4632" s="53"/>
      <c r="G4632" s="53"/>
      <c r="H4632" s="67"/>
    </row>
    <row r="4633" spans="1:8" ht="15">
      <c r="A4633" s="428" t="s">
        <v>31</v>
      </c>
      <c r="B4633" s="33" t="s">
        <v>691</v>
      </c>
      <c r="C4633" s="53">
        <v>9200000</v>
      </c>
      <c r="D4633" s="53">
        <v>0</v>
      </c>
      <c r="E4633" s="65">
        <v>0</v>
      </c>
      <c r="F4633" s="53">
        <f t="shared" ref="F4633" si="1781">D4633+E4633</f>
        <v>0</v>
      </c>
      <c r="G4633" s="53">
        <f t="shared" ref="G4633" si="1782">C4633-F4633</f>
        <v>9200000</v>
      </c>
      <c r="H4633" s="67">
        <f t="shared" ref="H4633" si="1783">F4633/C4633*100</f>
        <v>0</v>
      </c>
    </row>
    <row r="4634" spans="1:8" ht="15">
      <c r="A4634" s="428" t="s">
        <v>31</v>
      </c>
      <c r="B4634" s="33" t="s">
        <v>682</v>
      </c>
      <c r="C4634" s="53"/>
      <c r="D4634" s="53"/>
      <c r="E4634" s="53"/>
      <c r="F4634" s="53"/>
      <c r="G4634" s="53"/>
      <c r="H4634" s="67"/>
    </row>
    <row r="4635" spans="1:8" ht="15">
      <c r="A4635" s="428" t="s">
        <v>31</v>
      </c>
      <c r="B4635" s="33" t="s">
        <v>687</v>
      </c>
      <c r="C4635" s="53">
        <v>750000</v>
      </c>
      <c r="D4635" s="53">
        <v>0</v>
      </c>
      <c r="E4635" s="53"/>
      <c r="F4635" s="53">
        <f t="shared" ref="F4635:F4636" si="1784">D4635+E4635</f>
        <v>0</v>
      </c>
      <c r="G4635" s="53">
        <f t="shared" ref="G4635:G4636" si="1785">C4635-F4635</f>
        <v>750000</v>
      </c>
      <c r="H4635" s="67">
        <f t="shared" ref="H4635:H4636" si="1786">F4635/C4635*100</f>
        <v>0</v>
      </c>
    </row>
    <row r="4636" spans="1:8" ht="15">
      <c r="A4636" s="428" t="s">
        <v>31</v>
      </c>
      <c r="B4636" s="33" t="s">
        <v>688</v>
      </c>
      <c r="C4636" s="53">
        <v>14800000</v>
      </c>
      <c r="D4636" s="53">
        <v>0</v>
      </c>
      <c r="E4636" s="65">
        <v>0</v>
      </c>
      <c r="F4636" s="53">
        <f t="shared" si="1784"/>
        <v>0</v>
      </c>
      <c r="G4636" s="53">
        <f t="shared" si="1785"/>
        <v>14800000</v>
      </c>
      <c r="H4636" s="67">
        <f t="shared" si="1786"/>
        <v>0</v>
      </c>
    </row>
    <row r="4637" spans="1:8" ht="15">
      <c r="A4637" s="428" t="s">
        <v>31</v>
      </c>
      <c r="B4637" s="33" t="s">
        <v>689</v>
      </c>
      <c r="C4637" s="53"/>
      <c r="D4637" s="53"/>
      <c r="E4637" s="65"/>
      <c r="F4637" s="53"/>
      <c r="G4637" s="53"/>
      <c r="H4637" s="67"/>
    </row>
    <row r="4638" spans="1:8" ht="15">
      <c r="A4638" s="428" t="s">
        <v>31</v>
      </c>
      <c r="B4638" s="33" t="s">
        <v>690</v>
      </c>
      <c r="C4638" s="53">
        <v>2400000</v>
      </c>
      <c r="D4638" s="53">
        <v>0</v>
      </c>
      <c r="E4638" s="65">
        <v>0</v>
      </c>
      <c r="F4638" s="53">
        <f t="shared" ref="F4638" si="1787">D4638+E4638</f>
        <v>0</v>
      </c>
      <c r="G4638" s="53">
        <f t="shared" ref="G4638" si="1788">C4638-F4638</f>
        <v>2400000</v>
      </c>
      <c r="H4638" s="67">
        <f t="shared" ref="H4638" si="1789">F4638/C4638*100</f>
        <v>0</v>
      </c>
    </row>
    <row r="4639" spans="1:8">
      <c r="A4639" s="66">
        <v>525121</v>
      </c>
      <c r="B4639" s="33" t="s">
        <v>70</v>
      </c>
      <c r="C4639" s="53"/>
      <c r="D4639" s="53"/>
      <c r="E4639" s="53"/>
      <c r="F4639" s="53"/>
      <c r="G4639" s="53"/>
      <c r="H4639" s="67"/>
    </row>
    <row r="4640" spans="1:8">
      <c r="A4640" s="66" t="s">
        <v>31</v>
      </c>
      <c r="B4640" s="33" t="s">
        <v>71</v>
      </c>
      <c r="C4640" s="53">
        <v>27170000</v>
      </c>
      <c r="D4640" s="53">
        <v>24122200</v>
      </c>
      <c r="E4640" s="53">
        <v>0</v>
      </c>
      <c r="F4640" s="53">
        <f t="shared" ref="F4640:F4641" si="1790">D4640+E4640</f>
        <v>24122200</v>
      </c>
      <c r="G4640" s="53">
        <f t="shared" ref="G4640:G4641" si="1791">C4640-F4640</f>
        <v>3047800</v>
      </c>
      <c r="H4640" s="67">
        <f t="shared" ref="H4640:H4641" si="1792">F4640/C4640*100</f>
        <v>88.782480677217521</v>
      </c>
    </row>
    <row r="4641" spans="1:8">
      <c r="A4641" s="66" t="s">
        <v>31</v>
      </c>
      <c r="B4641" s="33" t="s">
        <v>72</v>
      </c>
      <c r="C4641" s="53">
        <v>95880000</v>
      </c>
      <c r="D4641" s="53">
        <v>85729600</v>
      </c>
      <c r="E4641" s="53">
        <v>0</v>
      </c>
      <c r="F4641" s="53">
        <f t="shared" si="1790"/>
        <v>85729600</v>
      </c>
      <c r="G4641" s="53">
        <f t="shared" si="1791"/>
        <v>10150400</v>
      </c>
      <c r="H4641" s="67">
        <f t="shared" si="1792"/>
        <v>89.413433458489777</v>
      </c>
    </row>
    <row r="4642" spans="1:8">
      <c r="A4642" s="58" t="s">
        <v>50</v>
      </c>
      <c r="B4642" s="59" t="s">
        <v>51</v>
      </c>
      <c r="C4642" s="60"/>
      <c r="D4642" s="53"/>
      <c r="E4642" s="53"/>
      <c r="F4642" s="53"/>
      <c r="G4642" s="53"/>
      <c r="H4642" s="67"/>
    </row>
    <row r="4643" spans="1:8">
      <c r="A4643" s="66">
        <v>525113</v>
      </c>
      <c r="B4643" s="33" t="s">
        <v>39</v>
      </c>
      <c r="C4643" s="53"/>
      <c r="D4643" s="53"/>
      <c r="E4643" s="53"/>
      <c r="F4643" s="53"/>
      <c r="G4643" s="53"/>
      <c r="H4643" s="67"/>
    </row>
    <row r="4644" spans="1:8">
      <c r="A4644" s="66" t="s">
        <v>31</v>
      </c>
      <c r="B4644" s="33" t="s">
        <v>73</v>
      </c>
      <c r="C4644" s="53">
        <v>10500000</v>
      </c>
      <c r="D4644" s="53">
        <v>5250000</v>
      </c>
      <c r="E4644" s="53">
        <v>0</v>
      </c>
      <c r="F4644" s="53">
        <f t="shared" ref="F4644:F4646" si="1793">D4644+E4644</f>
        <v>5250000</v>
      </c>
      <c r="G4644" s="53">
        <f t="shared" ref="G4644:G4646" si="1794">C4644-F4644</f>
        <v>5250000</v>
      </c>
      <c r="H4644" s="67">
        <f t="shared" ref="H4644:H4646" si="1795">F4644/C4644*100</f>
        <v>50</v>
      </c>
    </row>
    <row r="4645" spans="1:8">
      <c r="A4645" s="66" t="s">
        <v>31</v>
      </c>
      <c r="B4645" s="33" t="s">
        <v>74</v>
      </c>
      <c r="C4645" s="53">
        <v>10000000</v>
      </c>
      <c r="D4645" s="53">
        <v>3050000</v>
      </c>
      <c r="E4645" s="53">
        <v>0</v>
      </c>
      <c r="F4645" s="53">
        <f t="shared" si="1793"/>
        <v>3050000</v>
      </c>
      <c r="G4645" s="53">
        <f t="shared" si="1794"/>
        <v>6950000</v>
      </c>
      <c r="H4645" s="67">
        <f t="shared" si="1795"/>
        <v>30.5</v>
      </c>
    </row>
    <row r="4646" spans="1:8">
      <c r="A4646" s="66"/>
      <c r="B4646" s="33" t="s">
        <v>158</v>
      </c>
      <c r="C4646" s="53">
        <v>8000000</v>
      </c>
      <c r="D4646" s="53">
        <v>6750000</v>
      </c>
      <c r="E4646" s="53">
        <v>0</v>
      </c>
      <c r="F4646" s="53">
        <f t="shared" si="1793"/>
        <v>6750000</v>
      </c>
      <c r="G4646" s="53">
        <f t="shared" si="1794"/>
        <v>1250000</v>
      </c>
      <c r="H4646" s="67">
        <f t="shared" si="1795"/>
        <v>84.375</v>
      </c>
    </row>
    <row r="4647" spans="1:8">
      <c r="A4647" s="66">
        <v>525115</v>
      </c>
      <c r="B4647" s="33" t="s">
        <v>43</v>
      </c>
      <c r="C4647" s="53"/>
      <c r="D4647" s="53"/>
      <c r="E4647" s="53"/>
      <c r="F4647" s="53"/>
      <c r="G4647" s="53"/>
      <c r="H4647" s="67"/>
    </row>
    <row r="4648" spans="1:8">
      <c r="A4648" s="66" t="s">
        <v>31</v>
      </c>
      <c r="B4648" s="33" t="s">
        <v>160</v>
      </c>
      <c r="C4648" s="53">
        <v>3450000</v>
      </c>
      <c r="D4648" s="53">
        <v>0</v>
      </c>
      <c r="E4648" s="53">
        <v>0</v>
      </c>
      <c r="F4648" s="53">
        <f t="shared" ref="F4648" si="1796">D4648+E4648</f>
        <v>0</v>
      </c>
      <c r="G4648" s="53">
        <f t="shared" ref="G4648" si="1797">C4648-F4648</f>
        <v>3450000</v>
      </c>
      <c r="H4648" s="67">
        <f t="shared" ref="H4648" si="1798">F4648/C4648*100</f>
        <v>0</v>
      </c>
    </row>
    <row r="4649" spans="1:8">
      <c r="A4649" s="66" t="s">
        <v>31</v>
      </c>
      <c r="B4649" s="415" t="s">
        <v>159</v>
      </c>
      <c r="C4649" s="26"/>
      <c r="D4649" s="25"/>
      <c r="E4649" s="11"/>
      <c r="F4649" s="417"/>
      <c r="G4649" s="25"/>
      <c r="H4649" s="10"/>
    </row>
    <row r="4650" spans="1:8">
      <c r="A4650" s="66" t="s">
        <v>31</v>
      </c>
      <c r="B4650" s="33" t="s">
        <v>76</v>
      </c>
      <c r="C4650" s="53">
        <v>3000000</v>
      </c>
      <c r="D4650" s="53">
        <v>3000000</v>
      </c>
      <c r="E4650" s="53">
        <v>0</v>
      </c>
      <c r="F4650" s="53">
        <f t="shared" ref="F4650" si="1799">D4650+E4650</f>
        <v>3000000</v>
      </c>
      <c r="G4650" s="53">
        <f t="shared" ref="G4650" si="1800">C4650-F4650</f>
        <v>0</v>
      </c>
      <c r="H4650" s="67">
        <f t="shared" ref="H4650" si="1801">F4650/C4650*100</f>
        <v>100</v>
      </c>
    </row>
    <row r="4651" spans="1:8">
      <c r="A4651" s="58" t="s">
        <v>56</v>
      </c>
      <c r="B4651" s="59" t="s">
        <v>77</v>
      </c>
      <c r="C4651" s="60"/>
      <c r="D4651" s="53"/>
      <c r="E4651" s="60"/>
      <c r="F4651" s="53"/>
      <c r="G4651" s="53"/>
      <c r="H4651" s="67"/>
    </row>
    <row r="4652" spans="1:8">
      <c r="A4652" s="66">
        <v>525113</v>
      </c>
      <c r="B4652" s="33" t="s">
        <v>39</v>
      </c>
      <c r="C4652" s="53"/>
      <c r="D4652" s="53"/>
      <c r="E4652" s="53"/>
      <c r="F4652" s="53"/>
      <c r="G4652" s="53"/>
      <c r="H4652" s="67"/>
    </row>
    <row r="4653" spans="1:8">
      <c r="A4653" s="66" t="s">
        <v>31</v>
      </c>
      <c r="B4653" s="33" t="s">
        <v>78</v>
      </c>
      <c r="C4653" s="53">
        <v>6300000</v>
      </c>
      <c r="D4653" s="53">
        <v>3300000</v>
      </c>
      <c r="E4653" s="53"/>
      <c r="F4653" s="53">
        <f t="shared" ref="F4653:F4655" si="1802">D4653+E4653</f>
        <v>3300000</v>
      </c>
      <c r="G4653" s="53">
        <f t="shared" ref="G4653:G4655" si="1803">C4653-F4653</f>
        <v>3000000</v>
      </c>
      <c r="H4653" s="67">
        <f t="shared" ref="H4653:H4655" si="1804">F4653/C4653*100</f>
        <v>52.380952380952387</v>
      </c>
    </row>
    <row r="4654" spans="1:8">
      <c r="A4654" s="66" t="s">
        <v>31</v>
      </c>
      <c r="B4654" s="33" t="s">
        <v>79</v>
      </c>
      <c r="C4654" s="53">
        <v>16000000</v>
      </c>
      <c r="D4654" s="53">
        <v>1950000</v>
      </c>
      <c r="E4654" s="53">
        <v>0</v>
      </c>
      <c r="F4654" s="53">
        <f t="shared" si="1802"/>
        <v>1950000</v>
      </c>
      <c r="G4654" s="53">
        <f t="shared" si="1803"/>
        <v>14050000</v>
      </c>
      <c r="H4654" s="67">
        <f t="shared" si="1804"/>
        <v>12.1875</v>
      </c>
    </row>
    <row r="4655" spans="1:8">
      <c r="A4655" s="66"/>
      <c r="B4655" s="33" t="s">
        <v>158</v>
      </c>
      <c r="C4655" s="53">
        <v>22000000</v>
      </c>
      <c r="D4655" s="53">
        <v>0</v>
      </c>
      <c r="E4655" s="53">
        <v>0</v>
      </c>
      <c r="F4655" s="53">
        <f t="shared" si="1802"/>
        <v>0</v>
      </c>
      <c r="G4655" s="53">
        <f t="shared" si="1803"/>
        <v>22000000</v>
      </c>
      <c r="H4655" s="67">
        <f t="shared" si="1804"/>
        <v>0</v>
      </c>
    </row>
    <row r="4656" spans="1:8">
      <c r="A4656" s="66">
        <v>525115</v>
      </c>
      <c r="B4656" s="33" t="s">
        <v>43</v>
      </c>
      <c r="C4656" s="53"/>
      <c r="D4656" s="53"/>
      <c r="E4656" s="53"/>
      <c r="F4656" s="53"/>
      <c r="G4656" s="53"/>
      <c r="H4656" s="67"/>
    </row>
    <row r="4657" spans="1:8">
      <c r="A4657" s="66" t="s">
        <v>31</v>
      </c>
      <c r="B4657" s="33" t="s">
        <v>75</v>
      </c>
      <c r="C4657" s="53">
        <v>3300000</v>
      </c>
      <c r="D4657" s="53">
        <v>3300000</v>
      </c>
      <c r="E4657" s="53">
        <v>0</v>
      </c>
      <c r="F4657" s="53">
        <f t="shared" ref="F4657:F4658" si="1805">D4657+E4657</f>
        <v>3300000</v>
      </c>
      <c r="G4657" s="53">
        <f t="shared" ref="G4657:G4658" si="1806">C4657-F4657</f>
        <v>0</v>
      </c>
      <c r="H4657" s="67">
        <f t="shared" ref="H4657:H4658" si="1807">F4657/C4657*100</f>
        <v>100</v>
      </c>
    </row>
    <row r="4658" spans="1:8">
      <c r="A4658" s="66" t="s">
        <v>31</v>
      </c>
      <c r="B4658" s="33" t="s">
        <v>81</v>
      </c>
      <c r="C4658" s="53">
        <v>2400000</v>
      </c>
      <c r="D4658" s="53">
        <v>2400000</v>
      </c>
      <c r="E4658" s="53">
        <v>0</v>
      </c>
      <c r="F4658" s="53">
        <f t="shared" si="1805"/>
        <v>2400000</v>
      </c>
      <c r="G4658" s="53">
        <f t="shared" si="1806"/>
        <v>0</v>
      </c>
      <c r="H4658" s="67">
        <f t="shared" si="1807"/>
        <v>100</v>
      </c>
    </row>
    <row r="4659" spans="1:8">
      <c r="A4659" s="54">
        <v>53</v>
      </c>
      <c r="B4659" s="54" t="s">
        <v>82</v>
      </c>
      <c r="C4659" s="55"/>
      <c r="D4659" s="56"/>
      <c r="E4659" s="56"/>
      <c r="F4659" s="56"/>
      <c r="G4659" s="56"/>
      <c r="H4659" s="56"/>
    </row>
    <row r="4660" spans="1:8">
      <c r="A4660" s="58" t="s">
        <v>50</v>
      </c>
      <c r="B4660" s="59" t="s">
        <v>51</v>
      </c>
      <c r="C4660" s="60"/>
      <c r="D4660" s="53"/>
      <c r="E4660" s="60"/>
      <c r="F4660" s="53"/>
      <c r="G4660" s="53"/>
      <c r="H4660" s="67"/>
    </row>
    <row r="4661" spans="1:8">
      <c r="A4661" s="66">
        <v>525113</v>
      </c>
      <c r="B4661" s="33" t="s">
        <v>39</v>
      </c>
      <c r="C4661" s="53"/>
      <c r="D4661" s="53"/>
      <c r="E4661" s="53"/>
      <c r="F4661" s="53"/>
      <c r="G4661" s="53"/>
      <c r="H4661" s="67"/>
    </row>
    <row r="4662" spans="1:8">
      <c r="A4662" s="66" t="s">
        <v>31</v>
      </c>
      <c r="B4662" s="33" t="s">
        <v>103</v>
      </c>
      <c r="C4662" s="53">
        <v>1400000</v>
      </c>
      <c r="D4662" s="53">
        <v>1400000</v>
      </c>
      <c r="E4662" s="53">
        <v>0</v>
      </c>
      <c r="F4662" s="53">
        <f t="shared" ref="F4662:F4663" si="1808">D4662+E4662</f>
        <v>1400000</v>
      </c>
      <c r="G4662" s="53">
        <f t="shared" ref="G4662:G4663" si="1809">C4662-F4662</f>
        <v>0</v>
      </c>
      <c r="H4662" s="67">
        <f t="shared" ref="H4662:H4663" si="1810">F4662/C4662*100</f>
        <v>100</v>
      </c>
    </row>
    <row r="4663" spans="1:8">
      <c r="A4663" s="66"/>
      <c r="B4663" s="33" t="s">
        <v>490</v>
      </c>
      <c r="C4663" s="53">
        <v>2409000</v>
      </c>
      <c r="D4663" s="53">
        <v>2350000</v>
      </c>
      <c r="E4663" s="53">
        <v>0</v>
      </c>
      <c r="F4663" s="53">
        <f t="shared" si="1808"/>
        <v>2350000</v>
      </c>
      <c r="G4663" s="53">
        <f t="shared" si="1809"/>
        <v>59000</v>
      </c>
      <c r="H4663" s="67">
        <f t="shared" si="1810"/>
        <v>97.55085097550851</v>
      </c>
    </row>
    <row r="4664" spans="1:8">
      <c r="A4664" s="66">
        <v>525115</v>
      </c>
      <c r="B4664" s="33" t="s">
        <v>43</v>
      </c>
      <c r="C4664" s="53"/>
      <c r="D4664" s="53"/>
      <c r="E4664" s="53"/>
      <c r="F4664" s="53"/>
      <c r="G4664" s="53"/>
      <c r="H4664" s="67"/>
    </row>
    <row r="4665" spans="1:8">
      <c r="A4665" s="66" t="s">
        <v>31</v>
      </c>
      <c r="B4665" s="33" t="s">
        <v>392</v>
      </c>
      <c r="C4665" s="53">
        <v>1100000</v>
      </c>
      <c r="D4665" s="53">
        <v>1080000</v>
      </c>
      <c r="E4665" s="53"/>
      <c r="F4665" s="53">
        <f t="shared" ref="F4665:F4671" si="1811">D4665+E4665</f>
        <v>1080000</v>
      </c>
      <c r="G4665" s="53">
        <f t="shared" ref="G4665:G4671" si="1812">C4665-F4665</f>
        <v>20000</v>
      </c>
      <c r="H4665" s="67">
        <f t="shared" ref="H4665:H4671" si="1813">F4665/C4665*100</f>
        <v>98.181818181818187</v>
      </c>
    </row>
    <row r="4666" spans="1:8">
      <c r="A4666" s="66" t="s">
        <v>31</v>
      </c>
      <c r="B4666" s="33" t="s">
        <v>444</v>
      </c>
      <c r="C4666" s="53">
        <v>300000</v>
      </c>
      <c r="D4666" s="53">
        <v>300000</v>
      </c>
      <c r="E4666" s="53">
        <v>0</v>
      </c>
      <c r="F4666" s="53">
        <f t="shared" si="1811"/>
        <v>300000</v>
      </c>
      <c r="G4666" s="53">
        <f t="shared" si="1812"/>
        <v>0</v>
      </c>
      <c r="H4666" s="67">
        <f t="shared" si="1813"/>
        <v>100</v>
      </c>
    </row>
    <row r="4667" spans="1:8">
      <c r="A4667" s="66" t="s">
        <v>31</v>
      </c>
      <c r="B4667" s="33" t="s">
        <v>394</v>
      </c>
      <c r="C4667" s="53">
        <v>6020000</v>
      </c>
      <c r="D4667" s="53">
        <v>5970000</v>
      </c>
      <c r="E4667" s="53">
        <v>0</v>
      </c>
      <c r="F4667" s="53">
        <f t="shared" si="1811"/>
        <v>5970000</v>
      </c>
      <c r="G4667" s="53">
        <f t="shared" si="1812"/>
        <v>50000</v>
      </c>
      <c r="H4667" s="67">
        <f t="shared" si="1813"/>
        <v>99.169435215946848</v>
      </c>
    </row>
    <row r="4668" spans="1:8">
      <c r="A4668" s="66" t="s">
        <v>31</v>
      </c>
      <c r="B4668" s="33" t="s">
        <v>395</v>
      </c>
      <c r="C4668" s="53">
        <v>2100000</v>
      </c>
      <c r="D4668" s="53">
        <v>2000000</v>
      </c>
      <c r="E4668" s="53"/>
      <c r="F4668" s="53">
        <f t="shared" si="1811"/>
        <v>2000000</v>
      </c>
      <c r="G4668" s="53">
        <f t="shared" si="1812"/>
        <v>100000</v>
      </c>
      <c r="H4668" s="67">
        <f t="shared" si="1813"/>
        <v>95.238095238095227</v>
      </c>
    </row>
    <row r="4669" spans="1:8">
      <c r="A4669" s="66"/>
      <c r="B4669" s="33" t="s">
        <v>396</v>
      </c>
      <c r="C4669" s="53">
        <v>5000000</v>
      </c>
      <c r="D4669" s="53">
        <v>5000000</v>
      </c>
      <c r="E4669" s="53">
        <v>0</v>
      </c>
      <c r="F4669" s="53">
        <f t="shared" si="1811"/>
        <v>5000000</v>
      </c>
      <c r="G4669" s="53">
        <f t="shared" si="1812"/>
        <v>0</v>
      </c>
      <c r="H4669" s="67">
        <f t="shared" si="1813"/>
        <v>100</v>
      </c>
    </row>
    <row r="4670" spans="1:8">
      <c r="A4670" s="66" t="s">
        <v>31</v>
      </c>
      <c r="B4670" s="33" t="s">
        <v>87</v>
      </c>
      <c r="C4670" s="53">
        <v>3600000</v>
      </c>
      <c r="D4670" s="53">
        <v>2400000</v>
      </c>
      <c r="E4670" s="53">
        <v>0</v>
      </c>
      <c r="F4670" s="53">
        <f t="shared" si="1811"/>
        <v>2400000</v>
      </c>
      <c r="G4670" s="53">
        <f t="shared" si="1812"/>
        <v>1200000</v>
      </c>
      <c r="H4670" s="67">
        <f t="shared" si="1813"/>
        <v>66.666666666666657</v>
      </c>
    </row>
    <row r="4671" spans="1:8">
      <c r="A4671" s="66" t="s">
        <v>31</v>
      </c>
      <c r="B4671" s="33" t="s">
        <v>88</v>
      </c>
      <c r="C4671" s="53">
        <v>1650000</v>
      </c>
      <c r="D4671" s="53">
        <v>1600000</v>
      </c>
      <c r="E4671" s="53">
        <v>0</v>
      </c>
      <c r="F4671" s="53">
        <f t="shared" si="1811"/>
        <v>1600000</v>
      </c>
      <c r="G4671" s="53">
        <f t="shared" si="1812"/>
        <v>50000</v>
      </c>
      <c r="H4671" s="67">
        <f t="shared" si="1813"/>
        <v>96.969696969696969</v>
      </c>
    </row>
    <row r="4672" spans="1:8">
      <c r="A4672" s="66">
        <v>525119</v>
      </c>
      <c r="B4672" s="33" t="s">
        <v>63</v>
      </c>
      <c r="C4672" s="53"/>
      <c r="D4672" s="53"/>
      <c r="E4672" s="53"/>
      <c r="F4672" s="53"/>
      <c r="G4672" s="53"/>
      <c r="H4672" s="67"/>
    </row>
    <row r="4673" spans="1:8">
      <c r="A4673" s="66" t="s">
        <v>31</v>
      </c>
      <c r="B4673" s="33" t="s">
        <v>89</v>
      </c>
      <c r="C4673" s="53">
        <v>1150000</v>
      </c>
      <c r="D4673" s="53">
        <v>1120000</v>
      </c>
      <c r="E4673" s="53">
        <v>0</v>
      </c>
      <c r="F4673" s="53">
        <f t="shared" ref="F4673:F4676" si="1814">D4673+E4673</f>
        <v>1120000</v>
      </c>
      <c r="G4673" s="53">
        <f t="shared" ref="G4673:G4676" si="1815">C4673-F4673</f>
        <v>30000</v>
      </c>
      <c r="H4673" s="67">
        <f t="shared" ref="H4673:H4676" si="1816">F4673/C4673*100</f>
        <v>97.391304347826093</v>
      </c>
    </row>
    <row r="4674" spans="1:8">
      <c r="A4674" s="66" t="s">
        <v>31</v>
      </c>
      <c r="B4674" s="33" t="s">
        <v>90</v>
      </c>
      <c r="C4674" s="53">
        <v>20000000</v>
      </c>
      <c r="D4674" s="53">
        <v>20000000</v>
      </c>
      <c r="E4674" s="53">
        <v>0</v>
      </c>
      <c r="F4674" s="53">
        <f t="shared" si="1814"/>
        <v>20000000</v>
      </c>
      <c r="G4674" s="53">
        <f t="shared" si="1815"/>
        <v>0</v>
      </c>
      <c r="H4674" s="67">
        <f t="shared" si="1816"/>
        <v>100</v>
      </c>
    </row>
    <row r="4675" spans="1:8">
      <c r="A4675" s="66" t="s">
        <v>31</v>
      </c>
      <c r="B4675" s="33" t="s">
        <v>99</v>
      </c>
      <c r="C4675" s="53">
        <v>45100000</v>
      </c>
      <c r="D4675" s="53">
        <v>45072000</v>
      </c>
      <c r="E4675" s="53">
        <v>0</v>
      </c>
      <c r="F4675" s="53">
        <f t="shared" si="1814"/>
        <v>45072000</v>
      </c>
      <c r="G4675" s="53">
        <f t="shared" si="1815"/>
        <v>28000</v>
      </c>
      <c r="H4675" s="67">
        <f t="shared" si="1816"/>
        <v>99.937915742793791</v>
      </c>
    </row>
    <row r="4676" spans="1:8">
      <c r="A4676" s="66" t="s">
        <v>31</v>
      </c>
      <c r="B4676" s="33" t="s">
        <v>101</v>
      </c>
      <c r="C4676" s="53">
        <v>23000000</v>
      </c>
      <c r="D4676" s="53">
        <v>23000000</v>
      </c>
      <c r="E4676" s="53">
        <v>0</v>
      </c>
      <c r="F4676" s="53">
        <f t="shared" si="1814"/>
        <v>23000000</v>
      </c>
      <c r="G4676" s="53">
        <f t="shared" si="1815"/>
        <v>0</v>
      </c>
      <c r="H4676" s="67">
        <f t="shared" si="1816"/>
        <v>100</v>
      </c>
    </row>
    <row r="4677" spans="1:8">
      <c r="A4677" s="58" t="s">
        <v>56</v>
      </c>
      <c r="B4677" s="59" t="s">
        <v>102</v>
      </c>
      <c r="C4677" s="53"/>
      <c r="D4677" s="53"/>
      <c r="E4677" s="60"/>
      <c r="F4677" s="53"/>
      <c r="G4677" s="53"/>
      <c r="H4677" s="67"/>
    </row>
    <row r="4678" spans="1:8">
      <c r="A4678" s="66">
        <v>525113</v>
      </c>
      <c r="B4678" s="33" t="s">
        <v>39</v>
      </c>
      <c r="C4678" s="53"/>
      <c r="D4678" s="53"/>
      <c r="E4678" s="53"/>
      <c r="F4678" s="53"/>
      <c r="G4678" s="53"/>
      <c r="H4678" s="67"/>
    </row>
    <row r="4679" spans="1:8">
      <c r="A4679" s="66" t="s">
        <v>31</v>
      </c>
      <c r="B4679" s="33" t="s">
        <v>692</v>
      </c>
      <c r="C4679" s="53">
        <v>2100000</v>
      </c>
      <c r="D4679" s="53">
        <v>2050000</v>
      </c>
      <c r="E4679" s="53">
        <v>0</v>
      </c>
      <c r="F4679" s="53">
        <f t="shared" ref="F4679" si="1817">D4679+E4679</f>
        <v>2050000</v>
      </c>
      <c r="G4679" s="53">
        <f t="shared" ref="G4679" si="1818">C4679-F4679</f>
        <v>50000</v>
      </c>
      <c r="H4679" s="67">
        <f t="shared" ref="H4679" si="1819">F4679/C4679*100</f>
        <v>97.61904761904762</v>
      </c>
    </row>
    <row r="4680" spans="1:8">
      <c r="A4680" s="66">
        <v>525119</v>
      </c>
      <c r="B4680" s="33" t="s">
        <v>63</v>
      </c>
      <c r="C4680" s="53"/>
      <c r="D4680" s="53"/>
      <c r="E4680" s="53"/>
      <c r="F4680" s="53"/>
      <c r="G4680" s="53"/>
      <c r="H4680" s="67"/>
    </row>
    <row r="4681" spans="1:8">
      <c r="A4681" s="70" t="s">
        <v>31</v>
      </c>
      <c r="B4681" s="33" t="s">
        <v>117</v>
      </c>
      <c r="C4681" s="53">
        <v>20000000</v>
      </c>
      <c r="D4681" s="53">
        <v>0</v>
      </c>
      <c r="E4681" s="53">
        <v>0</v>
      </c>
      <c r="F4681" s="53">
        <f t="shared" ref="F4681" si="1820">D4681+E4681</f>
        <v>0</v>
      </c>
      <c r="G4681" s="53">
        <f t="shared" ref="G4681" si="1821">C4681-F4681</f>
        <v>20000000</v>
      </c>
      <c r="H4681" s="67">
        <f t="shared" ref="H4681" si="1822">F4681/C4681*100</f>
        <v>0</v>
      </c>
    </row>
    <row r="4682" spans="1:8">
      <c r="A4682" s="58" t="s">
        <v>59</v>
      </c>
      <c r="B4682" s="59" t="s">
        <v>60</v>
      </c>
      <c r="C4682" s="53"/>
      <c r="D4682" s="53"/>
      <c r="E4682" s="60"/>
      <c r="F4682" s="53"/>
      <c r="G4682" s="53"/>
      <c r="H4682" s="67"/>
    </row>
    <row r="4683" spans="1:8">
      <c r="A4683" s="66">
        <v>525113</v>
      </c>
      <c r="B4683" s="33" t="s">
        <v>39</v>
      </c>
      <c r="C4683" s="53"/>
      <c r="D4683" s="53"/>
      <c r="E4683" s="53"/>
      <c r="F4683" s="53"/>
      <c r="G4683" s="53"/>
      <c r="H4683" s="67"/>
    </row>
    <row r="4684" spans="1:8">
      <c r="A4684" s="66" t="s">
        <v>31</v>
      </c>
      <c r="B4684" s="33" t="s">
        <v>133</v>
      </c>
      <c r="C4684" s="53">
        <v>6000000</v>
      </c>
      <c r="D4684" s="53">
        <v>6000000</v>
      </c>
      <c r="E4684" s="53">
        <v>0</v>
      </c>
      <c r="F4684" s="53">
        <f t="shared" ref="F4684:F4687" si="1823">D4684+E4684</f>
        <v>6000000</v>
      </c>
      <c r="G4684" s="53">
        <f t="shared" ref="G4684:G4687" si="1824">C4684-F4684</f>
        <v>0</v>
      </c>
      <c r="H4684" s="67">
        <f t="shared" ref="H4684:H4687" si="1825">F4684/C4684*100</f>
        <v>100</v>
      </c>
    </row>
    <row r="4685" spans="1:8">
      <c r="A4685" s="66" t="s">
        <v>31</v>
      </c>
      <c r="B4685" s="33" t="s">
        <v>134</v>
      </c>
      <c r="C4685" s="53">
        <v>9600000</v>
      </c>
      <c r="D4685" s="53">
        <v>0</v>
      </c>
      <c r="E4685" s="53">
        <v>0</v>
      </c>
      <c r="F4685" s="53">
        <f t="shared" si="1823"/>
        <v>0</v>
      </c>
      <c r="G4685" s="53">
        <f t="shared" si="1824"/>
        <v>9600000</v>
      </c>
      <c r="H4685" s="67">
        <f t="shared" si="1825"/>
        <v>0</v>
      </c>
    </row>
    <row r="4686" spans="1:8">
      <c r="A4686" s="66" t="s">
        <v>31</v>
      </c>
      <c r="B4686" s="33" t="s">
        <v>135</v>
      </c>
      <c r="C4686" s="53">
        <v>3600000</v>
      </c>
      <c r="D4686" s="53">
        <v>0</v>
      </c>
      <c r="E4686" s="53">
        <v>0</v>
      </c>
      <c r="F4686" s="53">
        <f t="shared" si="1823"/>
        <v>0</v>
      </c>
      <c r="G4686" s="53">
        <f t="shared" si="1824"/>
        <v>3600000</v>
      </c>
      <c r="H4686" s="67">
        <f t="shared" si="1825"/>
        <v>0</v>
      </c>
    </row>
    <row r="4687" spans="1:8">
      <c r="A4687" s="66" t="s">
        <v>31</v>
      </c>
      <c r="B4687" s="33" t="s">
        <v>158</v>
      </c>
      <c r="C4687" s="53">
        <v>700000</v>
      </c>
      <c r="D4687" s="53">
        <v>700000</v>
      </c>
      <c r="E4687" s="53">
        <v>0</v>
      </c>
      <c r="F4687" s="53">
        <f t="shared" si="1823"/>
        <v>700000</v>
      </c>
      <c r="G4687" s="53">
        <f t="shared" si="1824"/>
        <v>0</v>
      </c>
      <c r="H4687" s="67">
        <f t="shared" si="1825"/>
        <v>100</v>
      </c>
    </row>
    <row r="4688" spans="1:8">
      <c r="A4688" s="66">
        <v>525115</v>
      </c>
      <c r="B4688" s="33" t="s">
        <v>43</v>
      </c>
      <c r="C4688" s="53"/>
      <c r="D4688" s="53"/>
      <c r="E4688" s="53"/>
      <c r="F4688" s="53"/>
      <c r="G4688" s="53"/>
      <c r="H4688" s="67"/>
    </row>
    <row r="4689" spans="1:8">
      <c r="A4689" s="66" t="s">
        <v>31</v>
      </c>
      <c r="B4689" s="33" t="s">
        <v>138</v>
      </c>
      <c r="C4689" s="53">
        <v>6000000</v>
      </c>
      <c r="D4689" s="53">
        <v>600000</v>
      </c>
      <c r="E4689" s="53">
        <v>0</v>
      </c>
      <c r="F4689" s="53">
        <f t="shared" ref="F4689:F4690" si="1826">D4689+E4689</f>
        <v>600000</v>
      </c>
      <c r="G4689" s="53">
        <f t="shared" ref="G4689:G4690" si="1827">C4689-F4689</f>
        <v>5400000</v>
      </c>
      <c r="H4689" s="67">
        <f t="shared" ref="H4689:H4690" si="1828">F4689/C4689*100</f>
        <v>10</v>
      </c>
    </row>
    <row r="4690" spans="1:8">
      <c r="A4690" s="66" t="s">
        <v>31</v>
      </c>
      <c r="B4690" s="33" t="s">
        <v>139</v>
      </c>
      <c r="C4690" s="53">
        <v>6300000</v>
      </c>
      <c r="D4690" s="53">
        <v>2300000</v>
      </c>
      <c r="E4690" s="53">
        <v>0</v>
      </c>
      <c r="F4690" s="53">
        <f t="shared" si="1826"/>
        <v>2300000</v>
      </c>
      <c r="G4690" s="53">
        <f t="shared" si="1827"/>
        <v>4000000</v>
      </c>
      <c r="H4690" s="67">
        <f t="shared" si="1828"/>
        <v>36.507936507936506</v>
      </c>
    </row>
    <row r="4691" spans="1:8">
      <c r="A4691" s="66">
        <v>525119</v>
      </c>
      <c r="B4691" s="33" t="s">
        <v>63</v>
      </c>
      <c r="C4691" s="53"/>
      <c r="D4691" s="53"/>
      <c r="E4691" s="53"/>
      <c r="F4691" s="53"/>
      <c r="G4691" s="53"/>
      <c r="H4691" s="67"/>
    </row>
    <row r="4692" spans="1:8">
      <c r="A4692" s="66" t="s">
        <v>31</v>
      </c>
      <c r="B4692" s="33" t="s">
        <v>143</v>
      </c>
      <c r="C4692" s="53">
        <v>12000000</v>
      </c>
      <c r="D4692" s="53">
        <v>7530000</v>
      </c>
      <c r="E4692" s="53">
        <v>0</v>
      </c>
      <c r="F4692" s="53">
        <f t="shared" ref="F4692:F4694" si="1829">D4692+E4692</f>
        <v>7530000</v>
      </c>
      <c r="G4692" s="53">
        <f t="shared" ref="G4692:G4694" si="1830">C4692-F4692</f>
        <v>4470000</v>
      </c>
      <c r="H4692" s="67">
        <f t="shared" ref="H4692:H4694" si="1831">F4692/C4692*100</f>
        <v>62.749999999999993</v>
      </c>
    </row>
    <row r="4693" spans="1:8">
      <c r="A4693" s="66" t="s">
        <v>31</v>
      </c>
      <c r="B4693" s="33" t="s">
        <v>145</v>
      </c>
      <c r="C4693" s="53">
        <v>9000000</v>
      </c>
      <c r="D4693" s="53">
        <v>7644000</v>
      </c>
      <c r="E4693" s="53">
        <v>0</v>
      </c>
      <c r="F4693" s="53">
        <f t="shared" si="1829"/>
        <v>7644000</v>
      </c>
      <c r="G4693" s="53">
        <f t="shared" si="1830"/>
        <v>1356000</v>
      </c>
      <c r="H4693" s="67">
        <f t="shared" si="1831"/>
        <v>84.933333333333337</v>
      </c>
    </row>
    <row r="4694" spans="1:8">
      <c r="A4694" s="66" t="s">
        <v>31</v>
      </c>
      <c r="B4694" s="33" t="s">
        <v>146</v>
      </c>
      <c r="C4694" s="53">
        <v>3750000</v>
      </c>
      <c r="D4694" s="53">
        <v>0</v>
      </c>
      <c r="E4694" s="53">
        <v>0</v>
      </c>
      <c r="F4694" s="53">
        <f t="shared" si="1829"/>
        <v>0</v>
      </c>
      <c r="G4694" s="53">
        <f t="shared" si="1830"/>
        <v>3750000</v>
      </c>
      <c r="H4694" s="67">
        <f t="shared" si="1831"/>
        <v>0</v>
      </c>
    </row>
    <row r="4695" spans="1:8">
      <c r="A4695" s="54">
        <v>54</v>
      </c>
      <c r="B4695" s="54" t="s">
        <v>147</v>
      </c>
      <c r="C4695" s="55"/>
      <c r="D4695" s="56"/>
      <c r="E4695" s="56"/>
      <c r="F4695" s="56"/>
      <c r="G4695" s="56"/>
      <c r="H4695" s="56"/>
    </row>
    <row r="4696" spans="1:8">
      <c r="A4696" s="58" t="s">
        <v>50</v>
      </c>
      <c r="B4696" s="59" t="s">
        <v>51</v>
      </c>
      <c r="C4696" s="60"/>
      <c r="D4696" s="59"/>
      <c r="E4696" s="60"/>
      <c r="F4696" s="53"/>
      <c r="G4696" s="53"/>
      <c r="H4696" s="67"/>
    </row>
    <row r="4697" spans="1:8">
      <c r="A4697" s="61">
        <v>525113</v>
      </c>
      <c r="B4697" s="62" t="s">
        <v>39</v>
      </c>
      <c r="C4697" s="60"/>
      <c r="D4697" s="59"/>
      <c r="E4697" s="53"/>
      <c r="F4697" s="53"/>
      <c r="G4697" s="53"/>
      <c r="H4697" s="67"/>
    </row>
    <row r="4698" spans="1:8">
      <c r="A4698" s="66" t="s">
        <v>31</v>
      </c>
      <c r="B4698" s="33" t="s">
        <v>148</v>
      </c>
      <c r="C4698" s="53">
        <v>1800000</v>
      </c>
      <c r="D4698" s="53">
        <v>1725000</v>
      </c>
      <c r="E4698" s="53">
        <v>0</v>
      </c>
      <c r="F4698" s="53">
        <f t="shared" ref="F4698:F4699" si="1832">D4698+E4698</f>
        <v>1725000</v>
      </c>
      <c r="G4698" s="53">
        <f t="shared" ref="G4698:G4699" si="1833">C4698-F4698</f>
        <v>75000</v>
      </c>
      <c r="H4698" s="67">
        <f t="shared" ref="H4698:H4699" si="1834">F4698/C4698*100</f>
        <v>95.833333333333343</v>
      </c>
    </row>
    <row r="4699" spans="1:8">
      <c r="A4699" s="66" t="s">
        <v>31</v>
      </c>
      <c r="B4699" s="33" t="s">
        <v>149</v>
      </c>
      <c r="C4699" s="53">
        <v>7780000</v>
      </c>
      <c r="D4699" s="53">
        <v>7765000</v>
      </c>
      <c r="E4699" s="53">
        <v>0</v>
      </c>
      <c r="F4699" s="53">
        <f t="shared" si="1832"/>
        <v>7765000</v>
      </c>
      <c r="G4699" s="53">
        <f t="shared" si="1833"/>
        <v>15000</v>
      </c>
      <c r="H4699" s="67">
        <f t="shared" si="1834"/>
        <v>99.80719794344472</v>
      </c>
    </row>
    <row r="4700" spans="1:8">
      <c r="A4700" s="66">
        <v>525119</v>
      </c>
      <c r="B4700" s="33" t="s">
        <v>63</v>
      </c>
      <c r="C4700" s="53"/>
      <c r="D4700" s="53"/>
      <c r="E4700" s="53"/>
      <c r="F4700" s="53"/>
      <c r="G4700" s="53"/>
      <c r="H4700" s="67"/>
    </row>
    <row r="4701" spans="1:8">
      <c r="A4701" s="66" t="s">
        <v>31</v>
      </c>
      <c r="B4701" s="33" t="s">
        <v>150</v>
      </c>
      <c r="C4701" s="53">
        <v>1700000</v>
      </c>
      <c r="D4701" s="53">
        <v>1698500</v>
      </c>
      <c r="E4701" s="53">
        <v>0</v>
      </c>
      <c r="F4701" s="53">
        <f t="shared" ref="F4701" si="1835">D4701+E4701</f>
        <v>1698500</v>
      </c>
      <c r="G4701" s="53">
        <f t="shared" ref="G4701" si="1836">C4701-F4701</f>
        <v>1500</v>
      </c>
      <c r="H4701" s="67">
        <f t="shared" ref="H4701" si="1837">F4701/C4701*100</f>
        <v>99.911764705882362</v>
      </c>
    </row>
    <row r="4702" spans="1:8">
      <c r="A4702" s="58" t="s">
        <v>56</v>
      </c>
      <c r="B4702" s="59" t="s">
        <v>57</v>
      </c>
      <c r="C4702" s="60"/>
      <c r="D4702" s="60"/>
      <c r="E4702" s="53"/>
      <c r="F4702" s="53"/>
      <c r="G4702" s="53"/>
      <c r="H4702" s="67"/>
    </row>
    <row r="4703" spans="1:8">
      <c r="A4703" s="66">
        <v>525113</v>
      </c>
      <c r="B4703" s="33" t="s">
        <v>39</v>
      </c>
      <c r="C4703" s="53"/>
      <c r="D4703" s="53"/>
      <c r="E4703" s="53"/>
      <c r="F4703" s="53"/>
      <c r="G4703" s="53"/>
      <c r="H4703" s="67"/>
    </row>
    <row r="4704" spans="1:8">
      <c r="A4704" s="66" t="s">
        <v>31</v>
      </c>
      <c r="B4704" s="33" t="s">
        <v>151</v>
      </c>
      <c r="C4704" s="53">
        <v>2100000</v>
      </c>
      <c r="D4704" s="53">
        <v>2100000</v>
      </c>
      <c r="E4704" s="53">
        <v>0</v>
      </c>
      <c r="F4704" s="53">
        <f t="shared" ref="F4704:F4705" si="1838">D4704+E4704</f>
        <v>2100000</v>
      </c>
      <c r="G4704" s="53">
        <f t="shared" ref="G4704:G4705" si="1839">C4704-F4704</f>
        <v>0</v>
      </c>
      <c r="H4704" s="67">
        <f t="shared" ref="H4704:H4705" si="1840">F4704/C4704*100</f>
        <v>100</v>
      </c>
    </row>
    <row r="4705" spans="1:8">
      <c r="A4705" s="66" t="s">
        <v>31</v>
      </c>
      <c r="B4705" s="33" t="s">
        <v>152</v>
      </c>
      <c r="C4705" s="53">
        <v>10400000</v>
      </c>
      <c r="D4705" s="53">
        <v>10395000</v>
      </c>
      <c r="E4705" s="53">
        <v>0</v>
      </c>
      <c r="F4705" s="53">
        <f t="shared" si="1838"/>
        <v>10395000</v>
      </c>
      <c r="G4705" s="53">
        <f t="shared" si="1839"/>
        <v>5000</v>
      </c>
      <c r="H4705" s="67">
        <f t="shared" si="1840"/>
        <v>99.95192307692308</v>
      </c>
    </row>
    <row r="4706" spans="1:8">
      <c r="A4706" s="66">
        <v>525119</v>
      </c>
      <c r="B4706" s="33" t="s">
        <v>63</v>
      </c>
      <c r="C4706" s="53"/>
      <c r="D4706" s="53"/>
      <c r="E4706" s="53"/>
      <c r="F4706" s="53"/>
      <c r="G4706" s="53"/>
      <c r="H4706" s="67"/>
    </row>
    <row r="4707" spans="1:8">
      <c r="A4707" s="66" t="s">
        <v>31</v>
      </c>
      <c r="B4707" s="33" t="s">
        <v>150</v>
      </c>
      <c r="C4707" s="53">
        <v>2500000</v>
      </c>
      <c r="D4707" s="53">
        <v>2497500</v>
      </c>
      <c r="E4707" s="53">
        <v>0</v>
      </c>
      <c r="F4707" s="53">
        <f t="shared" ref="F4707" si="1841">D4707+E4707</f>
        <v>2497500</v>
      </c>
      <c r="G4707" s="53">
        <f t="shared" ref="G4707" si="1842">C4707-F4707</f>
        <v>2500</v>
      </c>
      <c r="H4707" s="67">
        <f t="shared" ref="H4707" si="1843">F4707/C4707*100</f>
        <v>99.9</v>
      </c>
    </row>
    <row r="4708" spans="1:8">
      <c r="A4708" s="58" t="s">
        <v>59</v>
      </c>
      <c r="B4708" s="59" t="s">
        <v>60</v>
      </c>
      <c r="C4708" s="60"/>
      <c r="D4708" s="60"/>
      <c r="E4708" s="53"/>
      <c r="F4708" s="53"/>
      <c r="G4708" s="53"/>
      <c r="H4708" s="67"/>
    </row>
    <row r="4709" spans="1:8">
      <c r="A4709" s="66">
        <v>525119</v>
      </c>
      <c r="B4709" s="33" t="s">
        <v>63</v>
      </c>
      <c r="C4709" s="53"/>
      <c r="D4709" s="53"/>
      <c r="E4709" s="53"/>
      <c r="F4709" s="53"/>
      <c r="G4709" s="53"/>
      <c r="H4709" s="67"/>
    </row>
    <row r="4710" spans="1:8">
      <c r="A4710" s="66" t="s">
        <v>31</v>
      </c>
      <c r="B4710" s="33" t="s">
        <v>150</v>
      </c>
      <c r="C4710" s="53">
        <v>1869000</v>
      </c>
      <c r="D4710" s="53">
        <v>1864500</v>
      </c>
      <c r="E4710" s="53">
        <v>0</v>
      </c>
      <c r="F4710" s="53">
        <f t="shared" ref="F4710" si="1844">D4710+E4710</f>
        <v>1864500</v>
      </c>
      <c r="G4710" s="53">
        <f t="shared" ref="G4710" si="1845">C4710-F4710</f>
        <v>4500</v>
      </c>
      <c r="H4710" s="67">
        <f t="shared" ref="H4710" si="1846">F4710/C4710*100</f>
        <v>99.759229534510425</v>
      </c>
    </row>
    <row r="4711" spans="1:8" ht="13.5" thickBot="1">
      <c r="A4711" s="231"/>
      <c r="B4711" s="36"/>
      <c r="C4711" s="37"/>
      <c r="D4711" s="36"/>
      <c r="E4711" s="37"/>
      <c r="F4711" s="36"/>
      <c r="G4711" s="36"/>
      <c r="H4711" s="36"/>
    </row>
    <row r="4712" spans="1:8" ht="18.75" customHeight="1" thickTop="1">
      <c r="A4712" s="40"/>
      <c r="B4712" s="496" t="s">
        <v>166</v>
      </c>
      <c r="C4712" s="41">
        <f>SUM(C4571:C4710)</f>
        <v>1543895000</v>
      </c>
      <c r="D4712" s="41">
        <f t="shared" ref="D4712" si="1847">SUM(D4571:D4710)</f>
        <v>851459320</v>
      </c>
      <c r="E4712" s="41">
        <f>SUM(E4571:E4710)</f>
        <v>34858257</v>
      </c>
      <c r="F4712" s="41">
        <f t="shared" ref="F4712:G4712" si="1848">SUM(F4571:F4710)</f>
        <v>886317577</v>
      </c>
      <c r="G4712" s="41">
        <f t="shared" si="1848"/>
        <v>657577423</v>
      </c>
      <c r="H4712" s="44">
        <f>F4712/C4712*100</f>
        <v>57.407892181786977</v>
      </c>
    </row>
    <row r="4714" spans="1:8" ht="13.5">
      <c r="F4714" s="607" t="s">
        <v>712</v>
      </c>
      <c r="G4714" s="607"/>
      <c r="H4714" s="607"/>
    </row>
    <row r="4715" spans="1:8" ht="13.5">
      <c r="F4715" s="497"/>
      <c r="G4715" s="497"/>
      <c r="H4715" s="497"/>
    </row>
    <row r="4716" spans="1:8" ht="13.5">
      <c r="F4716" s="607" t="s">
        <v>154</v>
      </c>
      <c r="G4716" s="607"/>
      <c r="H4716" s="607"/>
    </row>
    <row r="4717" spans="1:8" ht="13.5">
      <c r="F4717" s="607" t="s">
        <v>155</v>
      </c>
      <c r="G4717" s="607"/>
      <c r="H4717" s="607"/>
    </row>
    <row r="4718" spans="1:8" ht="13.5">
      <c r="F4718" s="20"/>
      <c r="G4718" s="20"/>
      <c r="H4718" s="21"/>
    </row>
    <row r="4719" spans="1:8" ht="13.5">
      <c r="F4719" s="20"/>
      <c r="G4719" s="20"/>
      <c r="H4719" s="21"/>
    </row>
    <row r="4720" spans="1:8" ht="13.5">
      <c r="F4720" s="20"/>
      <c r="G4720" s="20"/>
      <c r="H4720" s="20"/>
    </row>
    <row r="4721" spans="6:8" ht="13.5">
      <c r="F4721" s="608" t="s">
        <v>156</v>
      </c>
      <c r="G4721" s="608"/>
      <c r="H4721" s="608"/>
    </row>
    <row r="4722" spans="6:8" ht="13.5">
      <c r="F4722" s="599" t="s">
        <v>157</v>
      </c>
      <c r="G4722" s="599"/>
      <c r="H4722" s="599"/>
    </row>
    <row r="4751" spans="1:8" ht="15.75">
      <c r="A4751" s="600" t="s">
        <v>0</v>
      </c>
      <c r="B4751" s="600"/>
      <c r="C4751" s="600"/>
      <c r="D4751" s="600"/>
      <c r="E4751" s="600"/>
      <c r="F4751" s="600"/>
      <c r="G4751" s="600"/>
      <c r="H4751" s="600"/>
    </row>
    <row r="4752" spans="1:8" ht="15.75">
      <c r="A4752" s="600" t="s">
        <v>1</v>
      </c>
      <c r="B4752" s="600"/>
      <c r="C4752" s="600"/>
      <c r="D4752" s="600"/>
      <c r="E4752" s="600"/>
      <c r="F4752" s="600"/>
      <c r="G4752" s="600"/>
      <c r="H4752" s="600"/>
    </row>
    <row r="4753" spans="1:8" ht="15.75">
      <c r="A4753" s="600" t="s">
        <v>2</v>
      </c>
      <c r="B4753" s="600"/>
      <c r="C4753" s="600"/>
      <c r="D4753" s="600"/>
      <c r="E4753" s="600"/>
      <c r="F4753" s="600"/>
      <c r="G4753" s="600"/>
      <c r="H4753" s="600"/>
    </row>
    <row r="4754" spans="1:8">
      <c r="A4754" s="2"/>
      <c r="B4754" s="2"/>
      <c r="C4754" s="2"/>
      <c r="D4754" s="2"/>
      <c r="E4754" s="2"/>
      <c r="F4754" s="2"/>
      <c r="G4754" s="2"/>
      <c r="H4754" s="2"/>
    </row>
    <row r="4755" spans="1:8">
      <c r="A4755" s="2" t="s">
        <v>3</v>
      </c>
      <c r="B4755" s="2"/>
      <c r="C4755" s="2"/>
      <c r="D4755" s="2"/>
      <c r="E4755" s="2"/>
      <c r="F4755" s="2"/>
      <c r="G4755" s="2"/>
      <c r="H4755" s="2"/>
    </row>
    <row r="4756" spans="1:8">
      <c r="A4756" s="520" t="s">
        <v>800</v>
      </c>
      <c r="B4756" s="520"/>
      <c r="C4756" s="2"/>
      <c r="D4756" s="2"/>
      <c r="E4756" s="2"/>
      <c r="F4756" s="2"/>
      <c r="G4756" s="2"/>
      <c r="H4756" s="2"/>
    </row>
    <row r="4757" spans="1:8">
      <c r="A4757" s="2" t="s">
        <v>708</v>
      </c>
      <c r="B4757" s="1"/>
      <c r="C4757" s="2"/>
      <c r="D4757" s="2"/>
      <c r="E4757" s="2"/>
      <c r="F4757" s="2"/>
      <c r="G4757" s="2"/>
      <c r="H4757" s="2"/>
    </row>
    <row r="4758" spans="1:8">
      <c r="A4758" s="1"/>
      <c r="B4758" s="1"/>
      <c r="C4758" s="3"/>
      <c r="D4758" s="1"/>
      <c r="E4758" s="3"/>
      <c r="F4758" s="1"/>
      <c r="G4758" s="1"/>
    </row>
    <row r="4759" spans="1:8">
      <c r="A4759" s="1"/>
      <c r="B4759" s="1"/>
      <c r="C4759" s="3"/>
      <c r="D4759" s="1"/>
      <c r="E4759" s="3"/>
      <c r="F4759" s="22"/>
      <c r="G4759" s="1"/>
    </row>
    <row r="4760" spans="1:8" ht="12.75" customHeight="1">
      <c r="A4760" s="601" t="s">
        <v>4</v>
      </c>
      <c r="B4760" s="604" t="s">
        <v>5</v>
      </c>
      <c r="C4760" s="551"/>
      <c r="D4760" s="551" t="s">
        <v>6</v>
      </c>
      <c r="E4760" s="551" t="s">
        <v>7</v>
      </c>
      <c r="F4760" s="551" t="s">
        <v>6</v>
      </c>
      <c r="G4760" s="551" t="s">
        <v>8</v>
      </c>
      <c r="H4760" s="551" t="s">
        <v>9</v>
      </c>
    </row>
    <row r="4761" spans="1:8">
      <c r="A4761" s="602"/>
      <c r="B4761" s="605"/>
      <c r="C4761" s="552" t="s">
        <v>10</v>
      </c>
      <c r="D4761" s="552" t="s">
        <v>11</v>
      </c>
      <c r="E4761" s="552" t="s">
        <v>12</v>
      </c>
      <c r="F4761" s="552" t="s">
        <v>13</v>
      </c>
      <c r="G4761" s="552" t="s">
        <v>14</v>
      </c>
      <c r="H4761" s="552" t="s">
        <v>15</v>
      </c>
    </row>
    <row r="4762" spans="1:8">
      <c r="A4762" s="602"/>
      <c r="B4762" s="605"/>
      <c r="C4762" s="552"/>
      <c r="D4762" s="552" t="s">
        <v>16</v>
      </c>
      <c r="E4762" s="552"/>
      <c r="F4762" s="552" t="s">
        <v>17</v>
      </c>
      <c r="G4762" s="552" t="s">
        <v>18</v>
      </c>
      <c r="H4762" s="552" t="s">
        <v>19</v>
      </c>
    </row>
    <row r="4763" spans="1:8">
      <c r="A4763" s="603"/>
      <c r="B4763" s="606"/>
      <c r="C4763" s="552" t="s">
        <v>20</v>
      </c>
      <c r="D4763" s="553" t="s">
        <v>20</v>
      </c>
      <c r="E4763" s="553" t="s">
        <v>20</v>
      </c>
      <c r="F4763" s="553" t="s">
        <v>20</v>
      </c>
      <c r="G4763" s="553" t="s">
        <v>20</v>
      </c>
      <c r="H4763" s="552" t="s">
        <v>21</v>
      </c>
    </row>
    <row r="4764" spans="1:8">
      <c r="A4764" s="7">
        <v>1</v>
      </c>
      <c r="B4764" s="7">
        <v>2</v>
      </c>
      <c r="C4764" s="8">
        <v>3</v>
      </c>
      <c r="D4764" s="9">
        <v>4</v>
      </c>
      <c r="E4764" s="8">
        <v>5</v>
      </c>
      <c r="F4764" s="8">
        <v>6</v>
      </c>
      <c r="G4764" s="8">
        <v>7</v>
      </c>
      <c r="H4764" s="8">
        <v>8</v>
      </c>
    </row>
    <row r="4765" spans="1:8">
      <c r="A4765" s="33" t="s">
        <v>22</v>
      </c>
      <c r="B4765" s="52" t="s">
        <v>170</v>
      </c>
      <c r="C4765" s="34"/>
      <c r="D4765" s="33"/>
      <c r="E4765" s="53"/>
      <c r="F4765" s="33"/>
      <c r="G4765" s="33"/>
      <c r="H4765" s="33"/>
    </row>
    <row r="4766" spans="1:8">
      <c r="A4766" s="33" t="s">
        <v>23</v>
      </c>
      <c r="B4766" s="33" t="s">
        <v>24</v>
      </c>
      <c r="C4766" s="53"/>
      <c r="D4766" s="33"/>
      <c r="E4766" s="53"/>
      <c r="F4766" s="33"/>
      <c r="G4766" s="33"/>
      <c r="H4766" s="33"/>
    </row>
    <row r="4767" spans="1:8">
      <c r="A4767" s="33" t="s">
        <v>25</v>
      </c>
      <c r="B4767" s="33" t="s">
        <v>161</v>
      </c>
      <c r="C4767" s="53"/>
      <c r="D4767" s="33"/>
      <c r="E4767" s="53"/>
      <c r="F4767" s="33"/>
      <c r="G4767" s="33"/>
      <c r="H4767" s="33"/>
    </row>
    <row r="4768" spans="1:8">
      <c r="A4768" s="33" t="s">
        <v>26</v>
      </c>
      <c r="B4768" s="33" t="s">
        <v>27</v>
      </c>
      <c r="C4768" s="53"/>
      <c r="D4768" s="33"/>
      <c r="E4768" s="53"/>
      <c r="F4768" s="33"/>
      <c r="G4768" s="33"/>
      <c r="H4768" s="33"/>
    </row>
    <row r="4769" spans="1:8">
      <c r="A4769" s="54">
        <v>51</v>
      </c>
      <c r="B4769" s="54" t="s">
        <v>28</v>
      </c>
      <c r="C4769" s="55"/>
      <c r="D4769" s="55"/>
      <c r="E4769" s="56"/>
      <c r="F4769" s="57"/>
      <c r="G4769" s="57"/>
      <c r="H4769" s="57"/>
    </row>
    <row r="4770" spans="1:8">
      <c r="A4770" s="58" t="s">
        <v>29</v>
      </c>
      <c r="B4770" s="59" t="s">
        <v>62</v>
      </c>
      <c r="C4770" s="60"/>
      <c r="D4770" s="230"/>
      <c r="E4770" s="230"/>
      <c r="F4770" s="68"/>
      <c r="G4770" s="68"/>
      <c r="H4770" s="64"/>
    </row>
    <row r="4771" spans="1:8">
      <c r="A4771" s="61">
        <v>525112</v>
      </c>
      <c r="B4771" s="62" t="s">
        <v>32</v>
      </c>
      <c r="C4771" s="53"/>
      <c r="D4771" s="53"/>
      <c r="E4771" s="53"/>
      <c r="F4771" s="53"/>
      <c r="G4771" s="53"/>
      <c r="H4771" s="64"/>
    </row>
    <row r="4772" spans="1:8">
      <c r="A4772" s="66" t="s">
        <v>31</v>
      </c>
      <c r="B4772" s="33" t="s">
        <v>33</v>
      </c>
      <c r="C4772" s="53">
        <v>10000000</v>
      </c>
      <c r="D4772" s="53">
        <v>9960500</v>
      </c>
      <c r="E4772" s="53">
        <v>0</v>
      </c>
      <c r="F4772" s="53">
        <f>D4772+E4772</f>
        <v>9960500</v>
      </c>
      <c r="G4772" s="53">
        <f>C4772-F4772</f>
        <v>39500</v>
      </c>
      <c r="H4772" s="67">
        <f>F4772/C4772*100</f>
        <v>99.605000000000004</v>
      </c>
    </row>
    <row r="4773" spans="1:8">
      <c r="A4773" s="70" t="s">
        <v>31</v>
      </c>
      <c r="B4773" s="33" t="s">
        <v>35</v>
      </c>
      <c r="C4773" s="53">
        <v>6000000</v>
      </c>
      <c r="D4773" s="53">
        <v>0</v>
      </c>
      <c r="E4773" s="53">
        <v>0</v>
      </c>
      <c r="F4773" s="53">
        <f t="shared" ref="F4773:F4781" si="1849">D4773+E4773</f>
        <v>0</v>
      </c>
      <c r="G4773" s="53">
        <f t="shared" ref="G4773:G4781" si="1850">C4773-F4773</f>
        <v>6000000</v>
      </c>
      <c r="H4773" s="67">
        <f t="shared" ref="H4773:H4781" si="1851">F4773/C4773*100</f>
        <v>0</v>
      </c>
    </row>
    <row r="4774" spans="1:8">
      <c r="A4774" s="70"/>
      <c r="B4774" s="33" t="s">
        <v>802</v>
      </c>
      <c r="C4774" s="53">
        <f>50000*50</f>
        <v>2500000</v>
      </c>
      <c r="D4774" s="53">
        <v>0</v>
      </c>
      <c r="E4774" s="53">
        <v>0</v>
      </c>
      <c r="F4774" s="53">
        <f t="shared" si="1849"/>
        <v>0</v>
      </c>
      <c r="G4774" s="53">
        <f t="shared" si="1850"/>
        <v>2500000</v>
      </c>
      <c r="H4774" s="67">
        <f t="shared" si="1851"/>
        <v>0</v>
      </c>
    </row>
    <row r="4775" spans="1:8">
      <c r="A4775" s="70"/>
      <c r="B4775" s="33" t="s">
        <v>803</v>
      </c>
      <c r="C4775" s="53">
        <f>50000*50</f>
        <v>2500000</v>
      </c>
      <c r="D4775" s="53">
        <v>0</v>
      </c>
      <c r="E4775" s="53">
        <v>0</v>
      </c>
      <c r="F4775" s="53">
        <f t="shared" si="1849"/>
        <v>0</v>
      </c>
      <c r="G4775" s="53">
        <f t="shared" si="1850"/>
        <v>2500000</v>
      </c>
      <c r="H4775" s="67">
        <f t="shared" si="1851"/>
        <v>0</v>
      </c>
    </row>
    <row r="4776" spans="1:8">
      <c r="A4776" s="70"/>
      <c r="B4776" s="33" t="s">
        <v>804</v>
      </c>
      <c r="C4776" s="53">
        <f>50000*80*4</f>
        <v>16000000</v>
      </c>
      <c r="D4776" s="53">
        <v>0</v>
      </c>
      <c r="E4776" s="53">
        <v>0</v>
      </c>
      <c r="F4776" s="53">
        <f t="shared" si="1849"/>
        <v>0</v>
      </c>
      <c r="G4776" s="53">
        <f t="shared" si="1850"/>
        <v>16000000</v>
      </c>
      <c r="H4776" s="67">
        <f t="shared" si="1851"/>
        <v>0</v>
      </c>
    </row>
    <row r="4777" spans="1:8">
      <c r="A4777" s="70"/>
      <c r="B4777" s="33" t="s">
        <v>805</v>
      </c>
      <c r="C4777" s="53">
        <f>25*50000</f>
        <v>1250000</v>
      </c>
      <c r="D4777" s="53">
        <v>0</v>
      </c>
      <c r="E4777" s="53">
        <v>0</v>
      </c>
      <c r="F4777" s="53">
        <f t="shared" si="1849"/>
        <v>0</v>
      </c>
      <c r="G4777" s="53">
        <f t="shared" si="1850"/>
        <v>1250000</v>
      </c>
      <c r="H4777" s="67">
        <f t="shared" si="1851"/>
        <v>0</v>
      </c>
    </row>
    <row r="4778" spans="1:8">
      <c r="A4778" s="70"/>
      <c r="B4778" s="33" t="s">
        <v>806</v>
      </c>
      <c r="C4778" s="53">
        <v>6500000</v>
      </c>
      <c r="D4778" s="53">
        <v>0</v>
      </c>
      <c r="E4778" s="53">
        <v>0</v>
      </c>
      <c r="F4778" s="53">
        <f t="shared" si="1849"/>
        <v>0</v>
      </c>
      <c r="G4778" s="53">
        <f t="shared" si="1850"/>
        <v>6500000</v>
      </c>
      <c r="H4778" s="67">
        <f t="shared" si="1851"/>
        <v>0</v>
      </c>
    </row>
    <row r="4779" spans="1:8">
      <c r="A4779" s="70"/>
      <c r="B4779" s="33" t="s">
        <v>807</v>
      </c>
      <c r="C4779" s="53">
        <v>3650000</v>
      </c>
      <c r="D4779" s="53">
        <v>0</v>
      </c>
      <c r="E4779" s="53">
        <v>0</v>
      </c>
      <c r="F4779" s="53">
        <f t="shared" si="1849"/>
        <v>0</v>
      </c>
      <c r="G4779" s="53">
        <f t="shared" si="1850"/>
        <v>3650000</v>
      </c>
      <c r="H4779" s="67">
        <f t="shared" si="1851"/>
        <v>0</v>
      </c>
    </row>
    <row r="4780" spans="1:8">
      <c r="A4780" s="70"/>
      <c r="B4780" s="33" t="s">
        <v>808</v>
      </c>
      <c r="C4780" s="53">
        <v>1650000</v>
      </c>
      <c r="D4780" s="53">
        <v>0</v>
      </c>
      <c r="E4780" s="53">
        <v>0</v>
      </c>
      <c r="F4780" s="53">
        <f t="shared" si="1849"/>
        <v>0</v>
      </c>
      <c r="G4780" s="53">
        <f t="shared" si="1850"/>
        <v>1650000</v>
      </c>
      <c r="H4780" s="67">
        <f t="shared" si="1851"/>
        <v>0</v>
      </c>
    </row>
    <row r="4781" spans="1:8">
      <c r="A4781" s="70"/>
      <c r="B4781" s="33" t="s">
        <v>809</v>
      </c>
      <c r="C4781" s="53">
        <v>5500000</v>
      </c>
      <c r="D4781" s="53">
        <v>0</v>
      </c>
      <c r="E4781" s="53">
        <v>0</v>
      </c>
      <c r="F4781" s="53">
        <f t="shared" si="1849"/>
        <v>0</v>
      </c>
      <c r="G4781" s="53">
        <f t="shared" si="1850"/>
        <v>5500000</v>
      </c>
      <c r="H4781" s="67">
        <f t="shared" si="1851"/>
        <v>0</v>
      </c>
    </row>
    <row r="4782" spans="1:8">
      <c r="A4782" s="61">
        <v>525113</v>
      </c>
      <c r="B4782" s="62" t="s">
        <v>39</v>
      </c>
      <c r="C4782" s="65"/>
      <c r="D4782" s="53"/>
      <c r="E4782" s="53"/>
      <c r="F4782" s="53"/>
      <c r="G4782" s="53"/>
      <c r="H4782" s="67"/>
    </row>
    <row r="4783" spans="1:8">
      <c r="A4783" s="61"/>
      <c r="B4783" s="33" t="s">
        <v>376</v>
      </c>
      <c r="C4783" s="53">
        <v>9000000</v>
      </c>
      <c r="D4783" s="53">
        <v>9000000</v>
      </c>
      <c r="E4783" s="53">
        <v>0</v>
      </c>
      <c r="F4783" s="53">
        <f t="shared" ref="F4783:F4787" si="1852">D4783+E4783</f>
        <v>9000000</v>
      </c>
      <c r="G4783" s="53">
        <f t="shared" ref="G4783:G4787" si="1853">C4783-F4783</f>
        <v>0</v>
      </c>
      <c r="H4783" s="67">
        <f t="shared" ref="H4783:H4787" si="1854">F4783/C4783*100</f>
        <v>100</v>
      </c>
    </row>
    <row r="4784" spans="1:8">
      <c r="A4784" s="66" t="s">
        <v>31</v>
      </c>
      <c r="B4784" s="33" t="s">
        <v>40</v>
      </c>
      <c r="C4784" s="53">
        <v>5400000</v>
      </c>
      <c r="D4784" s="53">
        <v>5400000</v>
      </c>
      <c r="E4784" s="53">
        <v>0</v>
      </c>
      <c r="F4784" s="53">
        <f t="shared" si="1852"/>
        <v>5400000</v>
      </c>
      <c r="G4784" s="53">
        <f t="shared" si="1853"/>
        <v>0</v>
      </c>
      <c r="H4784" s="67">
        <f t="shared" si="1854"/>
        <v>100</v>
      </c>
    </row>
    <row r="4785" spans="1:8">
      <c r="A4785" s="66"/>
      <c r="B4785" s="33" t="s">
        <v>970</v>
      </c>
      <c r="C4785" s="53">
        <v>10800000</v>
      </c>
      <c r="D4785" s="53"/>
      <c r="E4785" s="53">
        <v>0</v>
      </c>
      <c r="F4785" s="53">
        <f t="shared" si="1852"/>
        <v>0</v>
      </c>
      <c r="G4785" s="53">
        <f t="shared" si="1853"/>
        <v>10800000</v>
      </c>
      <c r="H4785" s="67">
        <f t="shared" si="1854"/>
        <v>0</v>
      </c>
    </row>
    <row r="4786" spans="1:8">
      <c r="A4786" s="66"/>
      <c r="B4786" s="33" t="s">
        <v>971</v>
      </c>
      <c r="C4786" s="53">
        <v>3600000</v>
      </c>
      <c r="D4786" s="53"/>
      <c r="E4786" s="53"/>
      <c r="F4786" s="53"/>
      <c r="G4786" s="53"/>
      <c r="H4786" s="67"/>
    </row>
    <row r="4787" spans="1:8">
      <c r="A4787" s="66"/>
      <c r="B4787" s="33" t="s">
        <v>810</v>
      </c>
      <c r="C4787" s="53">
        <v>7200000</v>
      </c>
      <c r="D4787" s="53"/>
      <c r="E4787" s="53">
        <v>0</v>
      </c>
      <c r="F4787" s="53">
        <f t="shared" si="1852"/>
        <v>0</v>
      </c>
      <c r="G4787" s="53">
        <f t="shared" si="1853"/>
        <v>7200000</v>
      </c>
      <c r="H4787" s="67">
        <f t="shared" si="1854"/>
        <v>0</v>
      </c>
    </row>
    <row r="4788" spans="1:8">
      <c r="A4788" s="61">
        <v>525115</v>
      </c>
      <c r="B4788" s="62" t="s">
        <v>43</v>
      </c>
      <c r="C4788" s="65"/>
      <c r="D4788" s="53"/>
      <c r="E4788" s="53"/>
      <c r="F4788" s="53"/>
      <c r="G4788" s="53"/>
      <c r="H4788" s="67"/>
    </row>
    <row r="4789" spans="1:8">
      <c r="A4789" s="61"/>
      <c r="B4789" s="33" t="s">
        <v>377</v>
      </c>
      <c r="C4789" s="53">
        <v>10200000</v>
      </c>
      <c r="D4789" s="53">
        <v>10200000</v>
      </c>
      <c r="E4789" s="53">
        <v>0</v>
      </c>
      <c r="F4789" s="53">
        <f t="shared" ref="F4789:F4799" si="1855">D4789+E4789</f>
        <v>10200000</v>
      </c>
      <c r="G4789" s="53">
        <f t="shared" ref="G4789:G4799" si="1856">C4789-F4789</f>
        <v>0</v>
      </c>
      <c r="H4789" s="67">
        <f t="shared" ref="H4789:H4799" si="1857">F4789/C4789*100</f>
        <v>100</v>
      </c>
    </row>
    <row r="4790" spans="1:8">
      <c r="A4790" s="61"/>
      <c r="B4790" s="33" t="s">
        <v>378</v>
      </c>
      <c r="C4790" s="53">
        <v>10200000</v>
      </c>
      <c r="D4790" s="53">
        <v>10200000</v>
      </c>
      <c r="E4790" s="53">
        <v>0</v>
      </c>
      <c r="F4790" s="53">
        <f t="shared" si="1855"/>
        <v>10200000</v>
      </c>
      <c r="G4790" s="53">
        <f t="shared" si="1856"/>
        <v>0</v>
      </c>
      <c r="H4790" s="67">
        <f t="shared" si="1857"/>
        <v>100</v>
      </c>
    </row>
    <row r="4791" spans="1:8">
      <c r="A4791" s="66" t="s">
        <v>31</v>
      </c>
      <c r="B4791" s="33" t="s">
        <v>44</v>
      </c>
      <c r="C4791" s="53">
        <v>3700000</v>
      </c>
      <c r="D4791" s="53">
        <v>1888257</v>
      </c>
      <c r="E4791" s="53">
        <v>0</v>
      </c>
      <c r="F4791" s="53">
        <f t="shared" si="1855"/>
        <v>1888257</v>
      </c>
      <c r="G4791" s="53">
        <f t="shared" si="1856"/>
        <v>1811743</v>
      </c>
      <c r="H4791" s="67">
        <f t="shared" si="1857"/>
        <v>51.033972972972975</v>
      </c>
    </row>
    <row r="4792" spans="1:8">
      <c r="A4792" s="66"/>
      <c r="B4792" s="33" t="s">
        <v>524</v>
      </c>
      <c r="C4792" s="53">
        <v>5250000</v>
      </c>
      <c r="D4792" s="53">
        <v>5118520</v>
      </c>
      <c r="E4792" s="53">
        <v>0</v>
      </c>
      <c r="F4792" s="53">
        <f t="shared" si="1855"/>
        <v>5118520</v>
      </c>
      <c r="G4792" s="53">
        <f t="shared" si="1856"/>
        <v>131480</v>
      </c>
      <c r="H4792" s="67">
        <f t="shared" si="1857"/>
        <v>97.495619047619044</v>
      </c>
    </row>
    <row r="4793" spans="1:8">
      <c r="A4793" s="66" t="s">
        <v>31</v>
      </c>
      <c r="B4793" s="33" t="s">
        <v>45</v>
      </c>
      <c r="C4793" s="53">
        <v>650000</v>
      </c>
      <c r="D4793" s="53">
        <v>570000</v>
      </c>
      <c r="E4793" s="53">
        <v>0</v>
      </c>
      <c r="F4793" s="53">
        <f t="shared" si="1855"/>
        <v>570000</v>
      </c>
      <c r="G4793" s="53">
        <f t="shared" si="1856"/>
        <v>80000</v>
      </c>
      <c r="H4793" s="67">
        <f t="shared" si="1857"/>
        <v>87.692307692307693</v>
      </c>
    </row>
    <row r="4794" spans="1:8">
      <c r="A4794" s="66" t="s">
        <v>31</v>
      </c>
      <c r="B4794" s="33" t="s">
        <v>46</v>
      </c>
      <c r="C4794" s="53">
        <v>3000000</v>
      </c>
      <c r="D4794" s="53">
        <v>0</v>
      </c>
      <c r="E4794" s="53">
        <v>0</v>
      </c>
      <c r="F4794" s="53">
        <f t="shared" si="1855"/>
        <v>0</v>
      </c>
      <c r="G4794" s="53">
        <f t="shared" si="1856"/>
        <v>3000000</v>
      </c>
      <c r="H4794" s="67">
        <f t="shared" si="1857"/>
        <v>0</v>
      </c>
    </row>
    <row r="4795" spans="1:8">
      <c r="A4795" s="66" t="s">
        <v>31</v>
      </c>
      <c r="B4795" s="33" t="s">
        <v>47</v>
      </c>
      <c r="C4795" s="53">
        <v>3600000</v>
      </c>
      <c r="D4795" s="53">
        <v>0</v>
      </c>
      <c r="E4795" s="53">
        <v>0</v>
      </c>
      <c r="F4795" s="53">
        <f t="shared" si="1855"/>
        <v>0</v>
      </c>
      <c r="G4795" s="53">
        <f t="shared" si="1856"/>
        <v>3600000</v>
      </c>
      <c r="H4795" s="67">
        <f t="shared" si="1857"/>
        <v>0</v>
      </c>
    </row>
    <row r="4796" spans="1:8">
      <c r="A4796" s="66"/>
      <c r="B4796" s="33" t="s">
        <v>811</v>
      </c>
      <c r="C4796" s="53">
        <v>5400000</v>
      </c>
      <c r="D4796" s="53">
        <v>0</v>
      </c>
      <c r="E4796" s="53">
        <v>0</v>
      </c>
      <c r="F4796" s="53">
        <f t="shared" si="1855"/>
        <v>0</v>
      </c>
      <c r="G4796" s="53">
        <f t="shared" si="1856"/>
        <v>5400000</v>
      </c>
      <c r="H4796" s="67">
        <f t="shared" si="1857"/>
        <v>0</v>
      </c>
    </row>
    <row r="4797" spans="1:8">
      <c r="A4797" s="66"/>
      <c r="B4797" s="33" t="s">
        <v>968</v>
      </c>
      <c r="C4797" s="53">
        <v>6750000</v>
      </c>
      <c r="D4797" s="53">
        <v>0</v>
      </c>
      <c r="E4797" s="53">
        <v>0</v>
      </c>
      <c r="F4797" s="53">
        <f t="shared" si="1855"/>
        <v>0</v>
      </c>
      <c r="G4797" s="53">
        <f t="shared" si="1856"/>
        <v>6750000</v>
      </c>
      <c r="H4797" s="67">
        <f t="shared" si="1857"/>
        <v>0</v>
      </c>
    </row>
    <row r="4798" spans="1:8">
      <c r="A4798" s="66"/>
      <c r="B4798" s="33" t="s">
        <v>812</v>
      </c>
      <c r="C4798" s="53">
        <v>10120000</v>
      </c>
      <c r="D4798" s="53">
        <v>0</v>
      </c>
      <c r="E4798" s="53">
        <v>0</v>
      </c>
      <c r="F4798" s="53">
        <f t="shared" si="1855"/>
        <v>0</v>
      </c>
      <c r="G4798" s="53">
        <f t="shared" si="1856"/>
        <v>10120000</v>
      </c>
      <c r="H4798" s="67">
        <f t="shared" si="1857"/>
        <v>0</v>
      </c>
    </row>
    <row r="4799" spans="1:8">
      <c r="A4799" s="66"/>
      <c r="B4799" s="33" t="s">
        <v>969</v>
      </c>
      <c r="C4799" s="53">
        <v>20250000</v>
      </c>
      <c r="D4799" s="53">
        <v>0</v>
      </c>
      <c r="E4799" s="53">
        <v>0</v>
      </c>
      <c r="F4799" s="53">
        <f t="shared" si="1855"/>
        <v>0</v>
      </c>
      <c r="G4799" s="53">
        <f t="shared" si="1856"/>
        <v>20250000</v>
      </c>
      <c r="H4799" s="67">
        <f t="shared" si="1857"/>
        <v>0</v>
      </c>
    </row>
    <row r="4800" spans="1:8">
      <c r="A4800" s="61">
        <v>525119</v>
      </c>
      <c r="B4800" s="62" t="s">
        <v>63</v>
      </c>
      <c r="C4800" s="65"/>
      <c r="D4800" s="53"/>
      <c r="E4800" s="53"/>
      <c r="F4800" s="53"/>
      <c r="G4800" s="53"/>
      <c r="H4800" s="67"/>
    </row>
    <row r="4801" spans="1:8">
      <c r="A4801" s="66"/>
      <c r="B4801" s="33" t="s">
        <v>484</v>
      </c>
      <c r="C4801" s="53">
        <v>40000000</v>
      </c>
      <c r="D4801" s="53">
        <v>40000000</v>
      </c>
      <c r="E4801" s="53">
        <v>0</v>
      </c>
      <c r="F4801" s="53">
        <f t="shared" ref="F4801:F4806" si="1858">D4801+E4801</f>
        <v>40000000</v>
      </c>
      <c r="G4801" s="53">
        <f t="shared" ref="G4801:G4806" si="1859">C4801-F4801</f>
        <v>0</v>
      </c>
      <c r="H4801" s="67">
        <f t="shared" ref="H4801:H4806" si="1860">F4801/C4801*100</f>
        <v>100</v>
      </c>
    </row>
    <row r="4802" spans="1:8">
      <c r="A4802" s="66"/>
      <c r="B4802" s="33" t="s">
        <v>485</v>
      </c>
      <c r="C4802" s="53">
        <v>41025000</v>
      </c>
      <c r="D4802" s="53">
        <v>40986500</v>
      </c>
      <c r="E4802" s="53">
        <v>0</v>
      </c>
      <c r="F4802" s="53">
        <f t="shared" si="1858"/>
        <v>40986500</v>
      </c>
      <c r="G4802" s="53">
        <f t="shared" si="1859"/>
        <v>38500</v>
      </c>
      <c r="H4802" s="67">
        <f t="shared" si="1860"/>
        <v>99.906154783668498</v>
      </c>
    </row>
    <row r="4803" spans="1:8">
      <c r="A4803" s="66"/>
      <c r="B4803" s="33" t="s">
        <v>813</v>
      </c>
      <c r="C4803" s="53">
        <v>2000000</v>
      </c>
      <c r="D4803" s="53">
        <v>0</v>
      </c>
      <c r="E4803" s="65"/>
      <c r="F4803" s="53">
        <f t="shared" si="1858"/>
        <v>0</v>
      </c>
      <c r="G4803" s="53">
        <f t="shared" si="1859"/>
        <v>2000000</v>
      </c>
      <c r="H4803" s="67">
        <f t="shared" si="1860"/>
        <v>0</v>
      </c>
    </row>
    <row r="4804" spans="1:8">
      <c r="A4804" s="66"/>
      <c r="B4804" s="33" t="s">
        <v>814</v>
      </c>
      <c r="C4804" s="53">
        <v>10000000</v>
      </c>
      <c r="D4804" s="53">
        <v>0</v>
      </c>
      <c r="E4804" s="53">
        <v>0</v>
      </c>
      <c r="F4804" s="53">
        <f t="shared" si="1858"/>
        <v>0</v>
      </c>
      <c r="G4804" s="53">
        <f t="shared" si="1859"/>
        <v>10000000</v>
      </c>
      <c r="H4804" s="67">
        <f t="shared" si="1860"/>
        <v>0</v>
      </c>
    </row>
    <row r="4805" spans="1:8">
      <c r="A4805" s="66"/>
      <c r="B4805" s="33" t="s">
        <v>815</v>
      </c>
      <c r="C4805" s="53">
        <v>3500000</v>
      </c>
      <c r="D4805" s="53">
        <v>0</v>
      </c>
      <c r="E4805" s="53">
        <v>0</v>
      </c>
      <c r="F4805" s="53">
        <f t="shared" si="1858"/>
        <v>0</v>
      </c>
      <c r="G4805" s="53">
        <f t="shared" si="1859"/>
        <v>3500000</v>
      </c>
      <c r="H4805" s="67">
        <f t="shared" si="1860"/>
        <v>0</v>
      </c>
    </row>
    <row r="4806" spans="1:8">
      <c r="A4806" s="66"/>
      <c r="B4806" s="33" t="s">
        <v>816</v>
      </c>
      <c r="C4806" s="53">
        <v>750000</v>
      </c>
      <c r="D4806" s="53">
        <v>0</v>
      </c>
      <c r="E4806" s="53">
        <v>0</v>
      </c>
      <c r="F4806" s="53">
        <f t="shared" si="1858"/>
        <v>0</v>
      </c>
      <c r="G4806" s="53">
        <f t="shared" si="1859"/>
        <v>750000</v>
      </c>
      <c r="H4806" s="67">
        <f t="shared" si="1860"/>
        <v>0</v>
      </c>
    </row>
    <row r="4807" spans="1:8" s="1" customFormat="1">
      <c r="A4807" s="66"/>
      <c r="B4807" s="33" t="s">
        <v>486</v>
      </c>
      <c r="C4807" s="53">
        <v>26000000</v>
      </c>
      <c r="D4807" s="53">
        <v>26000000</v>
      </c>
      <c r="E4807" s="53">
        <v>0</v>
      </c>
      <c r="F4807" s="53">
        <f>D4807+E4807</f>
        <v>26000000</v>
      </c>
      <c r="G4807" s="53">
        <f>C4807-F4807</f>
        <v>0</v>
      </c>
      <c r="H4807" s="67">
        <f>F4807/C4807*100</f>
        <v>100</v>
      </c>
    </row>
    <row r="4808" spans="1:8">
      <c r="A4808" s="61">
        <v>525121</v>
      </c>
      <c r="B4808" s="62" t="s">
        <v>823</v>
      </c>
      <c r="C4808" s="53"/>
      <c r="D4808" s="53"/>
      <c r="E4808" s="53"/>
      <c r="F4808" s="53"/>
      <c r="G4808" s="53"/>
      <c r="H4808" s="67"/>
    </row>
    <row r="4809" spans="1:8">
      <c r="A4809" s="66"/>
      <c r="B4809" s="33" t="s">
        <v>824</v>
      </c>
      <c r="C4809" s="53">
        <v>2200000</v>
      </c>
      <c r="D4809" s="53">
        <v>0</v>
      </c>
      <c r="E4809" s="53">
        <v>0</v>
      </c>
      <c r="F4809" s="53">
        <f t="shared" ref="F4809:F4812" si="1861">D4809+E4809</f>
        <v>0</v>
      </c>
      <c r="G4809" s="53">
        <f t="shared" ref="G4809:G4812" si="1862">C4809-F4809</f>
        <v>2200000</v>
      </c>
      <c r="H4809" s="67">
        <f t="shared" ref="H4809:H4812" si="1863">F4809/C4809*100</f>
        <v>0</v>
      </c>
    </row>
    <row r="4810" spans="1:8">
      <c r="A4810" s="66"/>
      <c r="B4810" s="33" t="s">
        <v>825</v>
      </c>
      <c r="C4810" s="53">
        <v>4000000</v>
      </c>
      <c r="D4810" s="53">
        <v>0</v>
      </c>
      <c r="E4810" s="53">
        <v>0</v>
      </c>
      <c r="F4810" s="53">
        <f t="shared" si="1861"/>
        <v>0</v>
      </c>
      <c r="G4810" s="53">
        <f t="shared" si="1862"/>
        <v>4000000</v>
      </c>
      <c r="H4810" s="67">
        <f t="shared" si="1863"/>
        <v>0</v>
      </c>
    </row>
    <row r="4811" spans="1:8">
      <c r="A4811" s="66"/>
      <c r="B4811" s="33" t="s">
        <v>826</v>
      </c>
      <c r="C4811" s="53">
        <v>4500000</v>
      </c>
      <c r="D4811" s="53">
        <v>0</v>
      </c>
      <c r="E4811" s="53">
        <v>0</v>
      </c>
      <c r="F4811" s="53">
        <f t="shared" si="1861"/>
        <v>0</v>
      </c>
      <c r="G4811" s="53">
        <f t="shared" si="1862"/>
        <v>4500000</v>
      </c>
      <c r="H4811" s="67">
        <f t="shared" si="1863"/>
        <v>0</v>
      </c>
    </row>
    <row r="4812" spans="1:8">
      <c r="A4812" s="66"/>
      <c r="B4812" s="33" t="s">
        <v>827</v>
      </c>
      <c r="C4812" s="53">
        <v>2150000</v>
      </c>
      <c r="D4812" s="53">
        <v>0</v>
      </c>
      <c r="E4812" s="53">
        <v>0</v>
      </c>
      <c r="F4812" s="53">
        <f t="shared" si="1861"/>
        <v>0</v>
      </c>
      <c r="G4812" s="53">
        <f t="shared" si="1862"/>
        <v>2150000</v>
      </c>
      <c r="H4812" s="67">
        <f t="shared" si="1863"/>
        <v>0</v>
      </c>
    </row>
    <row r="4813" spans="1:8">
      <c r="A4813" s="61">
        <v>537112</v>
      </c>
      <c r="B4813" s="62" t="s">
        <v>477</v>
      </c>
      <c r="C4813" s="53"/>
      <c r="D4813" s="53"/>
      <c r="E4813" s="53"/>
      <c r="F4813" s="53"/>
      <c r="G4813" s="53"/>
      <c r="H4813" s="67"/>
    </row>
    <row r="4814" spans="1:8">
      <c r="A4814" s="66"/>
      <c r="B4814" s="33" t="s">
        <v>487</v>
      </c>
      <c r="C4814" s="53">
        <v>12000000</v>
      </c>
      <c r="D4814" s="53">
        <v>12000000</v>
      </c>
      <c r="E4814" s="53">
        <v>0</v>
      </c>
      <c r="F4814" s="53">
        <f>D4814+E4814</f>
        <v>12000000</v>
      </c>
      <c r="G4814" s="53">
        <f>C4814-F4814</f>
        <v>0</v>
      </c>
      <c r="H4814" s="67">
        <f>F4814/C4814*100</f>
        <v>100</v>
      </c>
    </row>
    <row r="4815" spans="1:8">
      <c r="A4815" s="66"/>
      <c r="B4815" s="33" t="s">
        <v>549</v>
      </c>
      <c r="C4815" s="53">
        <v>93500000</v>
      </c>
      <c r="D4815" s="53">
        <v>93500000</v>
      </c>
      <c r="E4815" s="53">
        <v>0</v>
      </c>
      <c r="F4815" s="53">
        <f>D4815+E4815</f>
        <v>93500000</v>
      </c>
      <c r="G4815" s="53">
        <f>C4815-F4815</f>
        <v>0</v>
      </c>
      <c r="H4815" s="67">
        <f>F4815/C4815*100</f>
        <v>100</v>
      </c>
    </row>
    <row r="4816" spans="1:8">
      <c r="A4816" s="66"/>
      <c r="B4816" s="33" t="s">
        <v>489</v>
      </c>
      <c r="C4816" s="53">
        <v>250000000</v>
      </c>
      <c r="D4816" s="53">
        <v>249975000</v>
      </c>
      <c r="E4816" s="53">
        <v>0</v>
      </c>
      <c r="F4816" s="53">
        <f>D4816+E4816</f>
        <v>249975000</v>
      </c>
      <c r="G4816" s="53">
        <f>C4816-F4816</f>
        <v>25000</v>
      </c>
      <c r="H4816" s="67">
        <f>F4816/C4816*100</f>
        <v>99.99</v>
      </c>
    </row>
    <row r="4817" spans="1:8">
      <c r="A4817" s="61"/>
      <c r="B4817" s="33" t="s">
        <v>817</v>
      </c>
      <c r="C4817" s="53">
        <v>20200000</v>
      </c>
      <c r="D4817" s="53"/>
      <c r="E4817" s="53">
        <v>0</v>
      </c>
      <c r="F4817" s="53">
        <f t="shared" ref="F4817:F4823" si="1864">D4817+E4817</f>
        <v>0</v>
      </c>
      <c r="G4817" s="53">
        <f t="shared" ref="G4817:G4823" si="1865">C4817-F4817</f>
        <v>20200000</v>
      </c>
      <c r="H4817" s="67">
        <f t="shared" ref="H4817:H4823" si="1866">F4817/C4817*100</f>
        <v>0</v>
      </c>
    </row>
    <row r="4818" spans="1:8">
      <c r="A4818" s="66"/>
      <c r="B4818" s="33" t="s">
        <v>480</v>
      </c>
      <c r="C4818" s="53">
        <v>5000000</v>
      </c>
      <c r="D4818" s="53">
        <v>5000000</v>
      </c>
      <c r="E4818" s="53"/>
      <c r="F4818" s="53">
        <f>D4818+E4818</f>
        <v>5000000</v>
      </c>
      <c r="G4818" s="53">
        <f>C4818-F4818</f>
        <v>0</v>
      </c>
      <c r="H4818" s="67">
        <f>F4818/C4818*100</f>
        <v>100</v>
      </c>
    </row>
    <row r="4819" spans="1:8">
      <c r="A4819" s="66"/>
      <c r="B4819" s="33" t="s">
        <v>822</v>
      </c>
      <c r="C4819" s="53">
        <v>20500000</v>
      </c>
      <c r="D4819" s="53">
        <v>0</v>
      </c>
      <c r="E4819" s="53">
        <v>0</v>
      </c>
      <c r="F4819" s="53">
        <f>D4819+E4819</f>
        <v>0</v>
      </c>
      <c r="G4819" s="53">
        <f>C4819-F4819</f>
        <v>20500000</v>
      </c>
      <c r="H4819" s="67">
        <f>F4819/C4819*100</f>
        <v>0</v>
      </c>
    </row>
    <row r="4820" spans="1:8">
      <c r="A4820" s="61"/>
      <c r="B4820" s="33" t="s">
        <v>818</v>
      </c>
      <c r="C4820" s="53">
        <v>10000000</v>
      </c>
      <c r="D4820" s="53"/>
      <c r="E4820" s="53">
        <v>0</v>
      </c>
      <c r="F4820" s="53">
        <f t="shared" si="1864"/>
        <v>0</v>
      </c>
      <c r="G4820" s="53">
        <f t="shared" si="1865"/>
        <v>10000000</v>
      </c>
      <c r="H4820" s="67">
        <f t="shared" si="1866"/>
        <v>0</v>
      </c>
    </row>
    <row r="4821" spans="1:8">
      <c r="A4821" s="66"/>
      <c r="B4821" s="33" t="s">
        <v>819</v>
      </c>
      <c r="C4821" s="53">
        <v>13500000</v>
      </c>
      <c r="D4821" s="53">
        <v>0</v>
      </c>
      <c r="E4821" s="53">
        <v>0</v>
      </c>
      <c r="F4821" s="53">
        <f t="shared" si="1864"/>
        <v>0</v>
      </c>
      <c r="G4821" s="53">
        <f t="shared" si="1865"/>
        <v>13500000</v>
      </c>
      <c r="H4821" s="67">
        <f t="shared" si="1866"/>
        <v>0</v>
      </c>
    </row>
    <row r="4822" spans="1:8">
      <c r="A4822" s="66"/>
      <c r="B4822" s="33" t="s">
        <v>820</v>
      </c>
      <c r="C4822" s="53">
        <v>84000000</v>
      </c>
      <c r="D4822" s="53">
        <v>0</v>
      </c>
      <c r="E4822" s="53">
        <v>0</v>
      </c>
      <c r="F4822" s="53">
        <f t="shared" si="1864"/>
        <v>0</v>
      </c>
      <c r="G4822" s="53">
        <f t="shared" si="1865"/>
        <v>84000000</v>
      </c>
      <c r="H4822" s="67">
        <f t="shared" si="1866"/>
        <v>0</v>
      </c>
    </row>
    <row r="4823" spans="1:8">
      <c r="A4823" s="66"/>
      <c r="B4823" s="33" t="s">
        <v>821</v>
      </c>
      <c r="C4823" s="53">
        <v>53000000</v>
      </c>
      <c r="D4823" s="53">
        <v>0</v>
      </c>
      <c r="E4823" s="53">
        <v>0</v>
      </c>
      <c r="F4823" s="53">
        <f t="shared" si="1864"/>
        <v>0</v>
      </c>
      <c r="G4823" s="53">
        <f t="shared" si="1865"/>
        <v>53000000</v>
      </c>
      <c r="H4823" s="67">
        <f t="shared" si="1866"/>
        <v>0</v>
      </c>
    </row>
    <row r="4824" spans="1:8" s="1" customFormat="1" ht="11.25" customHeight="1">
      <c r="A4824" s="58" t="s">
        <v>50</v>
      </c>
      <c r="B4824" s="59" t="s">
        <v>51</v>
      </c>
      <c r="C4824" s="60"/>
      <c r="D4824" s="53"/>
      <c r="E4824" s="53"/>
      <c r="F4824" s="53"/>
      <c r="G4824" s="53"/>
      <c r="H4824" s="67"/>
    </row>
    <row r="4825" spans="1:8" s="1" customFormat="1" ht="11.25" customHeight="1">
      <c r="A4825" s="61">
        <v>525112</v>
      </c>
      <c r="B4825" s="62" t="s">
        <v>32</v>
      </c>
      <c r="C4825" s="63"/>
      <c r="D4825" s="53"/>
      <c r="E4825" s="53"/>
      <c r="F4825" s="53"/>
      <c r="G4825" s="53"/>
      <c r="H4825" s="67"/>
    </row>
    <row r="4826" spans="1:8" s="1" customFormat="1" ht="11.25" customHeight="1">
      <c r="A4826" s="66" t="s">
        <v>31</v>
      </c>
      <c r="B4826" s="33" t="s">
        <v>53</v>
      </c>
      <c r="C4826" s="53">
        <v>1540000</v>
      </c>
      <c r="D4826" s="53">
        <v>1540000</v>
      </c>
      <c r="E4826" s="53">
        <v>0</v>
      </c>
      <c r="F4826" s="53">
        <f t="shared" ref="F4826:F4827" si="1867">D4826+E4826</f>
        <v>1540000</v>
      </c>
      <c r="G4826" s="53">
        <f t="shared" ref="G4826:G4827" si="1868">C4826-F4826</f>
        <v>0</v>
      </c>
      <c r="H4826" s="67">
        <f t="shared" ref="H4826:H4827" si="1869">F4826/C4826*100</f>
        <v>100</v>
      </c>
    </row>
    <row r="4827" spans="1:8" s="1" customFormat="1" ht="11.25" customHeight="1">
      <c r="A4827" s="66" t="s">
        <v>31</v>
      </c>
      <c r="B4827" s="33" t="s">
        <v>54</v>
      </c>
      <c r="C4827" s="53">
        <v>650000</v>
      </c>
      <c r="D4827" s="53">
        <v>620000</v>
      </c>
      <c r="E4827" s="53">
        <v>0</v>
      </c>
      <c r="F4827" s="53">
        <f t="shared" si="1867"/>
        <v>620000</v>
      </c>
      <c r="G4827" s="53">
        <f t="shared" si="1868"/>
        <v>30000</v>
      </c>
      <c r="H4827" s="67">
        <f t="shared" si="1869"/>
        <v>95.384615384615387</v>
      </c>
    </row>
    <row r="4828" spans="1:8" s="1" customFormat="1" ht="11.25" customHeight="1">
      <c r="A4828" s="61">
        <v>525113</v>
      </c>
      <c r="B4828" s="62" t="s">
        <v>39</v>
      </c>
      <c r="C4828" s="63"/>
      <c r="D4828" s="53"/>
      <c r="E4828" s="53"/>
      <c r="F4828" s="53"/>
      <c r="G4828" s="53"/>
      <c r="H4828" s="67"/>
    </row>
    <row r="4829" spans="1:8" s="1" customFormat="1" ht="11.25" customHeight="1">
      <c r="A4829" s="66" t="s">
        <v>31</v>
      </c>
      <c r="B4829" s="33" t="s">
        <v>52</v>
      </c>
      <c r="C4829" s="53">
        <v>2000000</v>
      </c>
      <c r="D4829" s="53">
        <v>2000000</v>
      </c>
      <c r="E4829" s="53">
        <v>0</v>
      </c>
      <c r="F4829" s="53">
        <f t="shared" ref="F4829" si="1870">D4829+E4829</f>
        <v>2000000</v>
      </c>
      <c r="G4829" s="53">
        <f t="shared" ref="G4829" si="1871">C4829-F4829</f>
        <v>0</v>
      </c>
      <c r="H4829" s="67">
        <f t="shared" ref="H4829" si="1872">F4829/C4829*100</f>
        <v>100</v>
      </c>
    </row>
    <row r="4830" spans="1:8" s="1" customFormat="1" ht="11.25" customHeight="1">
      <c r="A4830" s="58" t="s">
        <v>56</v>
      </c>
      <c r="B4830" s="59" t="s">
        <v>57</v>
      </c>
      <c r="C4830" s="60"/>
      <c r="D4830" s="53"/>
      <c r="E4830" s="60"/>
      <c r="F4830" s="53"/>
      <c r="G4830" s="53"/>
      <c r="H4830" s="67"/>
    </row>
    <row r="4831" spans="1:8" s="1" customFormat="1" ht="11.25" customHeight="1">
      <c r="A4831" s="61">
        <v>525111</v>
      </c>
      <c r="B4831" s="62" t="s">
        <v>30</v>
      </c>
      <c r="C4831" s="63"/>
      <c r="D4831" s="53"/>
      <c r="E4831" s="53"/>
      <c r="F4831" s="53"/>
      <c r="G4831" s="53"/>
      <c r="H4831" s="67"/>
    </row>
    <row r="4832" spans="1:8" s="1" customFormat="1" ht="11.25" customHeight="1">
      <c r="A4832" s="66" t="s">
        <v>31</v>
      </c>
      <c r="B4832" s="33" t="s">
        <v>58</v>
      </c>
      <c r="C4832" s="53">
        <v>2000000</v>
      </c>
      <c r="D4832" s="53">
        <v>2000000</v>
      </c>
      <c r="E4832" s="53"/>
      <c r="F4832" s="53">
        <f t="shared" ref="F4832" si="1873">D4832+E4832</f>
        <v>2000000</v>
      </c>
      <c r="G4832" s="53">
        <f t="shared" ref="G4832" si="1874">C4832-F4832</f>
        <v>0</v>
      </c>
      <c r="H4832" s="67">
        <f t="shared" ref="H4832" si="1875">F4832/C4832*100</f>
        <v>100</v>
      </c>
    </row>
    <row r="4833" spans="1:8" s="1" customFormat="1" ht="11.25" customHeight="1">
      <c r="A4833" s="61">
        <v>525112</v>
      </c>
      <c r="B4833" s="62" t="s">
        <v>32</v>
      </c>
      <c r="C4833" s="63"/>
      <c r="D4833" s="53"/>
      <c r="E4833" s="53"/>
      <c r="F4833" s="53"/>
      <c r="G4833" s="53"/>
      <c r="H4833" s="67"/>
    </row>
    <row r="4834" spans="1:8" s="1" customFormat="1" ht="11.25" customHeight="1">
      <c r="A4834" s="66" t="s">
        <v>31</v>
      </c>
      <c r="B4834" s="33" t="s">
        <v>53</v>
      </c>
      <c r="C4834" s="53">
        <v>3250000</v>
      </c>
      <c r="D4834" s="53">
        <v>3250000</v>
      </c>
      <c r="E4834" s="53">
        <v>0</v>
      </c>
      <c r="F4834" s="53">
        <f t="shared" ref="F4834:F4835" si="1876">D4834+E4834</f>
        <v>3250000</v>
      </c>
      <c r="G4834" s="53">
        <f t="shared" ref="G4834:G4835" si="1877">C4834-F4834</f>
        <v>0</v>
      </c>
      <c r="H4834" s="67">
        <f t="shared" ref="H4834:H4835" si="1878">F4834/C4834*100</f>
        <v>100</v>
      </c>
    </row>
    <row r="4835" spans="1:8" s="1" customFormat="1" ht="11.25" customHeight="1">
      <c r="A4835" s="66" t="s">
        <v>31</v>
      </c>
      <c r="B4835" s="33" t="s">
        <v>54</v>
      </c>
      <c r="C4835" s="53">
        <v>2000000</v>
      </c>
      <c r="D4835" s="53">
        <v>1984500</v>
      </c>
      <c r="E4835" s="53">
        <v>0</v>
      </c>
      <c r="F4835" s="53">
        <f t="shared" si="1876"/>
        <v>1984500</v>
      </c>
      <c r="G4835" s="53">
        <f t="shared" si="1877"/>
        <v>15500</v>
      </c>
      <c r="H4835" s="67">
        <f t="shared" si="1878"/>
        <v>99.224999999999994</v>
      </c>
    </row>
    <row r="4836" spans="1:8" s="1" customFormat="1" ht="11.25" customHeight="1">
      <c r="A4836" s="61">
        <v>525115</v>
      </c>
      <c r="B4836" s="62" t="s">
        <v>43</v>
      </c>
      <c r="C4836" s="53"/>
      <c r="D4836" s="53"/>
      <c r="E4836" s="53"/>
      <c r="F4836" s="53"/>
      <c r="G4836" s="53"/>
      <c r="H4836" s="67"/>
    </row>
    <row r="4837" spans="1:8" s="1" customFormat="1" ht="11.25" customHeight="1">
      <c r="A4837" s="66" t="s">
        <v>31</v>
      </c>
      <c r="B4837" s="33" t="s">
        <v>55</v>
      </c>
      <c r="C4837" s="53">
        <v>300000</v>
      </c>
      <c r="D4837" s="53">
        <v>300000</v>
      </c>
      <c r="E4837" s="53"/>
      <c r="F4837" s="53">
        <f t="shared" ref="F4837" si="1879">D4837+E4837</f>
        <v>300000</v>
      </c>
      <c r="G4837" s="53">
        <f t="shared" ref="G4837" si="1880">C4837-F4837</f>
        <v>0</v>
      </c>
      <c r="H4837" s="67">
        <f t="shared" ref="H4837" si="1881">F4837/C4837*100</f>
        <v>100</v>
      </c>
    </row>
    <row r="4838" spans="1:8" ht="11.25" customHeight="1">
      <c r="A4838" s="54">
        <v>52</v>
      </c>
      <c r="B4838" s="54" t="s">
        <v>61</v>
      </c>
      <c r="C4838" s="666"/>
      <c r="D4838" s="56"/>
      <c r="E4838" s="56"/>
      <c r="F4838" s="56"/>
      <c r="G4838" s="56"/>
      <c r="H4838" s="56"/>
    </row>
    <row r="4839" spans="1:8">
      <c r="A4839" s="58" t="s">
        <v>29</v>
      </c>
      <c r="B4839" s="59" t="s">
        <v>62</v>
      </c>
      <c r="C4839" s="230"/>
      <c r="D4839" s="53"/>
      <c r="E4839" s="60"/>
      <c r="F4839" s="53"/>
      <c r="G4839" s="53"/>
      <c r="H4839" s="67"/>
    </row>
    <row r="4840" spans="1:8">
      <c r="A4840" s="66">
        <v>525112</v>
      </c>
      <c r="B4840" s="33" t="s">
        <v>734</v>
      </c>
      <c r="C4840" s="65"/>
      <c r="D4840" s="53"/>
      <c r="E4840" s="53"/>
      <c r="F4840" s="53"/>
      <c r="G4840" s="53"/>
      <c r="H4840" s="67"/>
    </row>
    <row r="4841" spans="1:8">
      <c r="A4841" s="66" t="s">
        <v>31</v>
      </c>
      <c r="B4841" s="33" t="s">
        <v>64</v>
      </c>
      <c r="C4841" s="53"/>
      <c r="D4841" s="53"/>
      <c r="E4841" s="53"/>
      <c r="F4841" s="53"/>
      <c r="G4841" s="53"/>
      <c r="H4841" s="67"/>
    </row>
    <row r="4842" spans="1:8">
      <c r="A4842" s="66" t="s">
        <v>31</v>
      </c>
      <c r="B4842" s="33" t="s">
        <v>677</v>
      </c>
      <c r="C4842" s="53">
        <v>1500000</v>
      </c>
      <c r="D4842" s="53">
        <v>1500000</v>
      </c>
      <c r="E4842" s="53">
        <v>0</v>
      </c>
      <c r="F4842" s="53">
        <f t="shared" ref="F4842:F4844" si="1882">D4842+E4842</f>
        <v>1500000</v>
      </c>
      <c r="G4842" s="53">
        <f t="shared" ref="G4842:G4844" si="1883">C4842-F4842</f>
        <v>0</v>
      </c>
      <c r="H4842" s="67">
        <f t="shared" ref="H4842:H4844" si="1884">F4842/C4842*100</f>
        <v>100</v>
      </c>
    </row>
    <row r="4843" spans="1:8">
      <c r="A4843" s="66"/>
      <c r="B4843" s="33" t="s">
        <v>678</v>
      </c>
      <c r="C4843" s="53">
        <v>7500000</v>
      </c>
      <c r="D4843" s="53">
        <v>0</v>
      </c>
      <c r="E4843" s="53">
        <v>0</v>
      </c>
      <c r="F4843" s="53">
        <f t="shared" si="1882"/>
        <v>0</v>
      </c>
      <c r="G4843" s="53">
        <f t="shared" si="1883"/>
        <v>7500000</v>
      </c>
      <c r="H4843" s="67">
        <f t="shared" si="1884"/>
        <v>0</v>
      </c>
    </row>
    <row r="4844" spans="1:8">
      <c r="A4844" s="66" t="s">
        <v>31</v>
      </c>
      <c r="B4844" s="33" t="s">
        <v>679</v>
      </c>
      <c r="C4844" s="53">
        <v>1500000</v>
      </c>
      <c r="D4844" s="53">
        <v>1281000</v>
      </c>
      <c r="E4844" s="53">
        <v>0</v>
      </c>
      <c r="F4844" s="53">
        <f t="shared" si="1882"/>
        <v>1281000</v>
      </c>
      <c r="G4844" s="53">
        <f t="shared" si="1883"/>
        <v>219000</v>
      </c>
      <c r="H4844" s="67">
        <f t="shared" si="1884"/>
        <v>85.399999999999991</v>
      </c>
    </row>
    <row r="4845" spans="1:8">
      <c r="A4845" s="66" t="s">
        <v>31</v>
      </c>
      <c r="B4845" s="33" t="s">
        <v>67</v>
      </c>
      <c r="C4845" s="53"/>
      <c r="D4845" s="53"/>
      <c r="E4845" s="53"/>
      <c r="F4845" s="53"/>
      <c r="G4845" s="53"/>
      <c r="H4845" s="67"/>
    </row>
    <row r="4846" spans="1:8">
      <c r="A4846" s="66" t="s">
        <v>31</v>
      </c>
      <c r="B4846" s="33" t="s">
        <v>677</v>
      </c>
      <c r="C4846" s="53">
        <v>1500000</v>
      </c>
      <c r="D4846" s="53">
        <v>0</v>
      </c>
      <c r="E4846" s="53">
        <v>0</v>
      </c>
      <c r="F4846" s="53">
        <f t="shared" ref="F4846:F4847" si="1885">D4846+E4846</f>
        <v>0</v>
      </c>
      <c r="G4846" s="53">
        <f t="shared" ref="G4846:G4847" si="1886">C4846-F4846</f>
        <v>1500000</v>
      </c>
      <c r="H4846" s="67">
        <f t="shared" ref="H4846:H4847" si="1887">F4846/C4846*100</f>
        <v>0</v>
      </c>
    </row>
    <row r="4847" spans="1:8">
      <c r="A4847" s="66" t="s">
        <v>31</v>
      </c>
      <c r="B4847" s="33" t="s">
        <v>679</v>
      </c>
      <c r="C4847" s="53">
        <v>14800000</v>
      </c>
      <c r="D4847" s="53">
        <v>0</v>
      </c>
      <c r="E4847" s="53"/>
      <c r="F4847" s="53">
        <f t="shared" si="1885"/>
        <v>0</v>
      </c>
      <c r="G4847" s="53">
        <f t="shared" si="1886"/>
        <v>14800000</v>
      </c>
      <c r="H4847" s="67">
        <f t="shared" si="1887"/>
        <v>0</v>
      </c>
    </row>
    <row r="4848" spans="1:8">
      <c r="A4848" s="66" t="s">
        <v>680</v>
      </c>
      <c r="B4848" s="33" t="s">
        <v>39</v>
      </c>
      <c r="C4848" s="65"/>
      <c r="D4848" s="53"/>
      <c r="E4848" s="53"/>
      <c r="F4848" s="53"/>
      <c r="G4848" s="53"/>
      <c r="H4848" s="67"/>
    </row>
    <row r="4849" spans="1:8" ht="15">
      <c r="A4849" s="472" t="s">
        <v>31</v>
      </c>
      <c r="B4849" s="33" t="s">
        <v>64</v>
      </c>
      <c r="C4849" s="53"/>
      <c r="D4849" s="53"/>
      <c r="E4849" s="53"/>
      <c r="F4849" s="53"/>
      <c r="G4849" s="53"/>
      <c r="H4849" s="67"/>
    </row>
    <row r="4850" spans="1:8" ht="15">
      <c r="A4850" s="472" t="s">
        <v>31</v>
      </c>
      <c r="B4850" s="33" t="s">
        <v>681</v>
      </c>
      <c r="C4850" s="53">
        <v>19800000</v>
      </c>
      <c r="D4850" s="53">
        <v>19800000</v>
      </c>
      <c r="E4850" s="53">
        <v>0</v>
      </c>
      <c r="F4850" s="53">
        <f t="shared" ref="F4850" si="1888">D4850+E4850</f>
        <v>19800000</v>
      </c>
      <c r="G4850" s="53">
        <f t="shared" ref="G4850" si="1889">C4850-F4850</f>
        <v>0</v>
      </c>
      <c r="H4850" s="67">
        <f t="shared" ref="H4850" si="1890">F4850/C4850*100</f>
        <v>100</v>
      </c>
    </row>
    <row r="4851" spans="1:8" ht="15">
      <c r="A4851" s="428" t="s">
        <v>31</v>
      </c>
      <c r="B4851" s="33" t="s">
        <v>850</v>
      </c>
      <c r="C4851" s="53">
        <v>9000000</v>
      </c>
      <c r="D4851" s="53">
        <v>0</v>
      </c>
      <c r="E4851" s="53">
        <v>0</v>
      </c>
      <c r="F4851" s="53">
        <f>D4851+E4851</f>
        <v>0</v>
      </c>
      <c r="G4851" s="53">
        <f>C4851-F4851</f>
        <v>9000000</v>
      </c>
      <c r="H4851" s="67">
        <f>F4851/C4851*100</f>
        <v>0</v>
      </c>
    </row>
    <row r="4852" spans="1:8" ht="15">
      <c r="A4852" s="472" t="s">
        <v>31</v>
      </c>
      <c r="B4852" s="33" t="s">
        <v>682</v>
      </c>
      <c r="C4852" s="53"/>
      <c r="D4852" s="53"/>
      <c r="E4852" s="53"/>
      <c r="F4852" s="53"/>
      <c r="G4852" s="53"/>
      <c r="H4852" s="67"/>
    </row>
    <row r="4853" spans="1:8" ht="15">
      <c r="A4853" s="472" t="s">
        <v>31</v>
      </c>
      <c r="B4853" s="33" t="s">
        <v>683</v>
      </c>
      <c r="C4853" s="53">
        <v>27000000</v>
      </c>
      <c r="D4853" s="53">
        <v>27000000</v>
      </c>
      <c r="E4853" s="53">
        <v>0</v>
      </c>
      <c r="F4853" s="53">
        <f t="shared" ref="F4853" si="1891">D4853+E4853</f>
        <v>27000000</v>
      </c>
      <c r="G4853" s="53">
        <f t="shared" ref="G4853" si="1892">C4853-F4853</f>
        <v>0</v>
      </c>
      <c r="H4853" s="67">
        <f t="shared" ref="H4853" si="1893">F4853/C4853*100</f>
        <v>100</v>
      </c>
    </row>
    <row r="4854" spans="1:8" ht="15">
      <c r="A4854" s="428" t="s">
        <v>31</v>
      </c>
      <c r="B4854" s="33" t="s">
        <v>851</v>
      </c>
      <c r="C4854" s="53">
        <v>9000000</v>
      </c>
      <c r="D4854" s="53">
        <v>0</v>
      </c>
      <c r="E4854" s="53">
        <v>0</v>
      </c>
      <c r="F4854" s="53">
        <f>D4854+E4854</f>
        <v>0</v>
      </c>
      <c r="G4854" s="53">
        <f>C4854-F4854</f>
        <v>9000000</v>
      </c>
      <c r="H4854" s="67">
        <f>F4854/C4854*100</f>
        <v>0</v>
      </c>
    </row>
    <row r="4855" spans="1:8" ht="15">
      <c r="A4855" s="428" t="s">
        <v>31</v>
      </c>
      <c r="B4855" s="33" t="s">
        <v>689</v>
      </c>
      <c r="C4855" s="53"/>
      <c r="D4855" s="53"/>
      <c r="E4855" s="53"/>
      <c r="F4855" s="53"/>
      <c r="G4855" s="53"/>
      <c r="H4855" s="67"/>
    </row>
    <row r="4856" spans="1:8" ht="15">
      <c r="A4856" s="428" t="s">
        <v>31</v>
      </c>
      <c r="B4856" s="33" t="s">
        <v>852</v>
      </c>
      <c r="C4856" s="53">
        <v>8100000</v>
      </c>
      <c r="D4856" s="53">
        <v>0</v>
      </c>
      <c r="E4856" s="53">
        <v>0</v>
      </c>
      <c r="F4856" s="53">
        <f t="shared" ref="F4856" si="1894">D4856+E4856</f>
        <v>0</v>
      </c>
      <c r="G4856" s="53">
        <f t="shared" ref="G4856" si="1895">C4856-F4856</f>
        <v>8100000</v>
      </c>
      <c r="H4856" s="67">
        <f t="shared" ref="H4856" si="1896">F4856/C4856*100</f>
        <v>0</v>
      </c>
    </row>
    <row r="4857" spans="1:8">
      <c r="A4857" s="66" t="s">
        <v>684</v>
      </c>
      <c r="B4857" s="33" t="s">
        <v>43</v>
      </c>
      <c r="C4857" s="65"/>
      <c r="D4857" s="53"/>
      <c r="E4857" s="53"/>
      <c r="F4857" s="53"/>
      <c r="G4857" s="53"/>
      <c r="H4857" s="67"/>
    </row>
    <row r="4858" spans="1:8" ht="15">
      <c r="A4858" s="472" t="s">
        <v>31</v>
      </c>
      <c r="B4858" s="33" t="s">
        <v>64</v>
      </c>
      <c r="C4858" s="53"/>
      <c r="D4858" s="53"/>
      <c r="E4858" s="53"/>
      <c r="F4858" s="53"/>
      <c r="G4858" s="53"/>
      <c r="H4858" s="67"/>
    </row>
    <row r="4859" spans="1:8" ht="15">
      <c r="A4859" s="472" t="s">
        <v>31</v>
      </c>
      <c r="B4859" s="33" t="s">
        <v>685</v>
      </c>
      <c r="C4859" s="53">
        <v>250000</v>
      </c>
      <c r="D4859" s="53">
        <v>230000</v>
      </c>
      <c r="E4859" s="53">
        <v>0</v>
      </c>
      <c r="F4859" s="53">
        <f t="shared" ref="F4859" si="1897">D4859+E4859</f>
        <v>230000</v>
      </c>
      <c r="G4859" s="53">
        <f t="shared" ref="G4859" si="1898">C4859-F4859</f>
        <v>20000</v>
      </c>
      <c r="H4859" s="67">
        <f t="shared" ref="H4859" si="1899">F4859/C4859*100</f>
        <v>92</v>
      </c>
    </row>
    <row r="4860" spans="1:8">
      <c r="A4860" s="66" t="s">
        <v>686</v>
      </c>
      <c r="B4860" s="33" t="s">
        <v>63</v>
      </c>
      <c r="C4860" s="53"/>
      <c r="D4860" s="53"/>
      <c r="E4860" s="53"/>
      <c r="F4860" s="53"/>
      <c r="G4860" s="53"/>
      <c r="H4860" s="67"/>
    </row>
    <row r="4861" spans="1:8" ht="15">
      <c r="A4861" s="428" t="s">
        <v>31</v>
      </c>
      <c r="B4861" s="33" t="s">
        <v>64</v>
      </c>
      <c r="C4861" s="53"/>
      <c r="D4861" s="53"/>
      <c r="E4861" s="53"/>
      <c r="F4861" s="53"/>
      <c r="G4861" s="53"/>
      <c r="H4861" s="67"/>
    </row>
    <row r="4862" spans="1:8" ht="15">
      <c r="A4862" s="428"/>
      <c r="B4862" s="33" t="s">
        <v>687</v>
      </c>
      <c r="C4862" s="53">
        <v>750000</v>
      </c>
      <c r="D4862" s="53">
        <v>0</v>
      </c>
      <c r="E4862" s="53">
        <v>0</v>
      </c>
      <c r="F4862" s="53">
        <f t="shared" ref="F4862" si="1900">D4862+E4862</f>
        <v>0</v>
      </c>
      <c r="G4862" s="53">
        <f t="shared" ref="G4862" si="1901">C4862-F4862</f>
        <v>750000</v>
      </c>
      <c r="H4862" s="67">
        <f t="shared" ref="H4862" si="1902">F4862/C4862*100</f>
        <v>0</v>
      </c>
    </row>
    <row r="4863" spans="1:8" ht="15">
      <c r="A4863" s="428" t="s">
        <v>31</v>
      </c>
      <c r="B4863" s="33" t="s">
        <v>682</v>
      </c>
      <c r="C4863" s="53"/>
      <c r="D4863" s="53"/>
      <c r="E4863" s="53"/>
      <c r="F4863" s="53"/>
      <c r="G4863" s="53"/>
      <c r="H4863" s="67"/>
    </row>
    <row r="4864" spans="1:8" ht="15">
      <c r="A4864" s="428" t="s">
        <v>31</v>
      </c>
      <c r="B4864" s="33" t="s">
        <v>687</v>
      </c>
      <c r="C4864" s="53">
        <v>750000</v>
      </c>
      <c r="D4864" s="53">
        <v>0</v>
      </c>
      <c r="E4864" s="53"/>
      <c r="F4864" s="53">
        <f t="shared" ref="F4864" si="1903">D4864+E4864</f>
        <v>0</v>
      </c>
      <c r="G4864" s="53">
        <f t="shared" ref="G4864" si="1904">C4864-F4864</f>
        <v>750000</v>
      </c>
      <c r="H4864" s="67">
        <f t="shared" ref="H4864" si="1905">F4864/C4864*100</f>
        <v>0</v>
      </c>
    </row>
    <row r="4865" spans="1:8">
      <c r="A4865" s="66">
        <v>525121</v>
      </c>
      <c r="B4865" s="33" t="s">
        <v>70</v>
      </c>
      <c r="C4865" s="53"/>
      <c r="D4865" s="53"/>
      <c r="E4865" s="53"/>
      <c r="F4865" s="53"/>
      <c r="G4865" s="53"/>
      <c r="H4865" s="67"/>
    </row>
    <row r="4866" spans="1:8">
      <c r="A4866" s="66" t="s">
        <v>31</v>
      </c>
      <c r="B4866" s="33" t="s">
        <v>71</v>
      </c>
      <c r="C4866" s="53">
        <v>28602000</v>
      </c>
      <c r="D4866" s="53">
        <v>24122200</v>
      </c>
      <c r="E4866" s="53">
        <v>4470000</v>
      </c>
      <c r="F4866" s="53">
        <f t="shared" ref="F4866:F4867" si="1906">D4866+E4866</f>
        <v>28592200</v>
      </c>
      <c r="G4866" s="53">
        <f t="shared" ref="G4866:G4867" si="1907">C4866-F4866</f>
        <v>9800</v>
      </c>
      <c r="H4866" s="67">
        <f t="shared" ref="H4866:H4867" si="1908">F4866/C4866*100</f>
        <v>99.965736661771913</v>
      </c>
    </row>
    <row r="4867" spans="1:8">
      <c r="A4867" s="66" t="s">
        <v>31</v>
      </c>
      <c r="B4867" s="33" t="s">
        <v>72</v>
      </c>
      <c r="C4867" s="53">
        <v>95880000</v>
      </c>
      <c r="D4867" s="53">
        <v>85729600</v>
      </c>
      <c r="E4867" s="53">
        <v>10136000</v>
      </c>
      <c r="F4867" s="53">
        <f t="shared" si="1906"/>
        <v>95865600</v>
      </c>
      <c r="G4867" s="53">
        <f t="shared" si="1907"/>
        <v>14400</v>
      </c>
      <c r="H4867" s="67">
        <f t="shared" si="1908"/>
        <v>99.984981226533165</v>
      </c>
    </row>
    <row r="4868" spans="1:8">
      <c r="A4868" s="58" t="s">
        <v>50</v>
      </c>
      <c r="B4868" s="59" t="s">
        <v>51</v>
      </c>
      <c r="C4868" s="60"/>
      <c r="D4868" s="53"/>
      <c r="E4868" s="53"/>
      <c r="F4868" s="53"/>
      <c r="G4868" s="53"/>
      <c r="H4868" s="67"/>
    </row>
    <row r="4869" spans="1:8">
      <c r="A4869" s="66">
        <v>525113</v>
      </c>
      <c r="B4869" s="33" t="s">
        <v>39</v>
      </c>
      <c r="C4869" s="53"/>
      <c r="D4869" s="53"/>
      <c r="E4869" s="53"/>
      <c r="F4869" s="53"/>
      <c r="G4869" s="53"/>
      <c r="H4869" s="67"/>
    </row>
    <row r="4870" spans="1:8">
      <c r="A4870" s="66" t="s">
        <v>31</v>
      </c>
      <c r="B4870" s="33" t="s">
        <v>73</v>
      </c>
      <c r="C4870" s="53">
        <v>45000000</v>
      </c>
      <c r="D4870" s="53">
        <v>5250000</v>
      </c>
      <c r="E4870" s="53">
        <v>0</v>
      </c>
      <c r="F4870" s="53">
        <f t="shared" ref="F4870:F4872" si="1909">D4870+E4870</f>
        <v>5250000</v>
      </c>
      <c r="G4870" s="53">
        <f t="shared" ref="G4870:G4872" si="1910">C4870-F4870</f>
        <v>39750000</v>
      </c>
      <c r="H4870" s="67">
        <f t="shared" ref="H4870:H4872" si="1911">F4870/C4870*100</f>
        <v>11.666666666666666</v>
      </c>
    </row>
    <row r="4871" spans="1:8">
      <c r="A4871" s="66" t="s">
        <v>31</v>
      </c>
      <c r="B4871" s="33" t="s">
        <v>74</v>
      </c>
      <c r="C4871" s="53">
        <v>13000000</v>
      </c>
      <c r="D4871" s="53">
        <v>3050000</v>
      </c>
      <c r="E4871" s="53">
        <v>0</v>
      </c>
      <c r="F4871" s="53">
        <f t="shared" si="1909"/>
        <v>3050000</v>
      </c>
      <c r="G4871" s="53">
        <f t="shared" si="1910"/>
        <v>9950000</v>
      </c>
      <c r="H4871" s="67">
        <f t="shared" si="1911"/>
        <v>23.46153846153846</v>
      </c>
    </row>
    <row r="4872" spans="1:8">
      <c r="A4872" s="66"/>
      <c r="B4872" s="33" t="s">
        <v>158</v>
      </c>
      <c r="C4872" s="53">
        <v>8000000</v>
      </c>
      <c r="D4872" s="53">
        <v>6750000</v>
      </c>
      <c r="E4872" s="53">
        <v>0</v>
      </c>
      <c r="F4872" s="53">
        <f t="shared" si="1909"/>
        <v>6750000</v>
      </c>
      <c r="G4872" s="53">
        <f t="shared" si="1910"/>
        <v>1250000</v>
      </c>
      <c r="H4872" s="67">
        <f t="shared" si="1911"/>
        <v>84.375</v>
      </c>
    </row>
    <row r="4873" spans="1:8">
      <c r="A4873" s="66">
        <v>525115</v>
      </c>
      <c r="B4873" s="33" t="s">
        <v>43</v>
      </c>
      <c r="C4873" s="53"/>
      <c r="D4873" s="53"/>
      <c r="E4873" s="53"/>
      <c r="F4873" s="53"/>
      <c r="G4873" s="53"/>
      <c r="H4873" s="67"/>
    </row>
    <row r="4874" spans="1:8">
      <c r="A4874" s="66" t="s">
        <v>31</v>
      </c>
      <c r="B4874" s="33" t="s">
        <v>159</v>
      </c>
      <c r="C4874" s="53">
        <v>3300000</v>
      </c>
      <c r="D4874" s="53">
        <v>3300000</v>
      </c>
      <c r="E4874" s="53">
        <v>0</v>
      </c>
      <c r="F4874" s="53">
        <f t="shared" ref="F4874:F4875" si="1912">D4874+E4874</f>
        <v>3300000</v>
      </c>
      <c r="G4874" s="53">
        <f t="shared" ref="G4874:G4875" si="1913">C4874-F4874</f>
        <v>0</v>
      </c>
      <c r="H4874" s="67">
        <f t="shared" ref="H4874:H4875" si="1914">F4874/C4874*100</f>
        <v>100</v>
      </c>
    </row>
    <row r="4875" spans="1:8">
      <c r="A4875" s="66" t="s">
        <v>31</v>
      </c>
      <c r="B4875" s="33" t="s">
        <v>76</v>
      </c>
      <c r="C4875" s="53">
        <v>3000000</v>
      </c>
      <c r="D4875" s="53">
        <v>3000000</v>
      </c>
      <c r="E4875" s="53">
        <v>0</v>
      </c>
      <c r="F4875" s="53">
        <f t="shared" si="1912"/>
        <v>3000000</v>
      </c>
      <c r="G4875" s="53">
        <f t="shared" si="1913"/>
        <v>0</v>
      </c>
      <c r="H4875" s="67">
        <f t="shared" si="1914"/>
        <v>100</v>
      </c>
    </row>
    <row r="4876" spans="1:8">
      <c r="A4876" s="58" t="s">
        <v>56</v>
      </c>
      <c r="B4876" s="59" t="s">
        <v>77</v>
      </c>
      <c r="C4876" s="60"/>
      <c r="D4876" s="53"/>
      <c r="E4876" s="60"/>
      <c r="F4876" s="53"/>
      <c r="G4876" s="53"/>
      <c r="H4876" s="67"/>
    </row>
    <row r="4877" spans="1:8">
      <c r="A4877" s="66">
        <v>525113</v>
      </c>
      <c r="B4877" s="33" t="s">
        <v>39</v>
      </c>
      <c r="C4877" s="53"/>
      <c r="D4877" s="53"/>
      <c r="E4877" s="53"/>
      <c r="F4877" s="53"/>
      <c r="G4877" s="53"/>
      <c r="H4877" s="67"/>
    </row>
    <row r="4878" spans="1:8">
      <c r="A4878" s="66" t="s">
        <v>31</v>
      </c>
      <c r="B4878" s="33" t="s">
        <v>78</v>
      </c>
      <c r="C4878" s="53">
        <v>67500000</v>
      </c>
      <c r="D4878" s="53">
        <v>3300000</v>
      </c>
      <c r="E4878" s="53"/>
      <c r="F4878" s="53">
        <f t="shared" ref="F4878:F4880" si="1915">D4878+E4878</f>
        <v>3300000</v>
      </c>
      <c r="G4878" s="53">
        <f t="shared" ref="G4878:G4880" si="1916">C4878-F4878</f>
        <v>64200000</v>
      </c>
      <c r="H4878" s="67">
        <f t="shared" ref="H4878:H4880" si="1917">F4878/C4878*100</f>
        <v>4.8888888888888893</v>
      </c>
    </row>
    <row r="4879" spans="1:8">
      <c r="A4879" s="66" t="s">
        <v>31</v>
      </c>
      <c r="B4879" s="33" t="s">
        <v>79</v>
      </c>
      <c r="C4879" s="53">
        <v>10000000</v>
      </c>
      <c r="D4879" s="53">
        <v>1950000</v>
      </c>
      <c r="E4879" s="53">
        <v>0</v>
      </c>
      <c r="F4879" s="53">
        <f t="shared" si="1915"/>
        <v>1950000</v>
      </c>
      <c r="G4879" s="53">
        <f t="shared" si="1916"/>
        <v>8050000</v>
      </c>
      <c r="H4879" s="67">
        <f t="shared" si="1917"/>
        <v>19.5</v>
      </c>
    </row>
    <row r="4880" spans="1:8">
      <c r="A4880" s="66"/>
      <c r="B4880" s="33" t="s">
        <v>158</v>
      </c>
      <c r="C4880" s="53">
        <v>2800000</v>
      </c>
      <c r="D4880" s="53">
        <v>0</v>
      </c>
      <c r="E4880" s="53">
        <v>0</v>
      </c>
      <c r="F4880" s="53">
        <f t="shared" si="1915"/>
        <v>0</v>
      </c>
      <c r="G4880" s="53">
        <f t="shared" si="1916"/>
        <v>2800000</v>
      </c>
      <c r="H4880" s="67">
        <f t="shared" si="1917"/>
        <v>0</v>
      </c>
    </row>
    <row r="4881" spans="1:8">
      <c r="A4881" s="66">
        <v>525115</v>
      </c>
      <c r="B4881" s="33" t="s">
        <v>43</v>
      </c>
      <c r="C4881" s="53"/>
      <c r="D4881" s="53"/>
      <c r="E4881" s="53"/>
      <c r="F4881" s="53"/>
      <c r="G4881" s="53"/>
      <c r="H4881" s="67"/>
    </row>
    <row r="4882" spans="1:8">
      <c r="A4882" s="66" t="s">
        <v>31</v>
      </c>
      <c r="B4882" s="33" t="s">
        <v>75</v>
      </c>
      <c r="C4882" s="53">
        <v>3300000</v>
      </c>
      <c r="D4882" s="53">
        <v>3300000</v>
      </c>
      <c r="E4882" s="53">
        <v>0</v>
      </c>
      <c r="F4882" s="53">
        <f t="shared" ref="F4882:F4883" si="1918">D4882+E4882</f>
        <v>3300000</v>
      </c>
      <c r="G4882" s="53">
        <f t="shared" ref="G4882:G4883" si="1919">C4882-F4882</f>
        <v>0</v>
      </c>
      <c r="H4882" s="67">
        <f t="shared" ref="H4882:H4883" si="1920">F4882/C4882*100</f>
        <v>100</v>
      </c>
    </row>
    <row r="4883" spans="1:8">
      <c r="A4883" s="66" t="s">
        <v>31</v>
      </c>
      <c r="B4883" s="33" t="s">
        <v>81</v>
      </c>
      <c r="C4883" s="53">
        <v>2400000</v>
      </c>
      <c r="D4883" s="53">
        <v>2400000</v>
      </c>
      <c r="E4883" s="53">
        <v>0</v>
      </c>
      <c r="F4883" s="53">
        <f t="shared" si="1918"/>
        <v>2400000</v>
      </c>
      <c r="G4883" s="53">
        <f t="shared" si="1919"/>
        <v>0</v>
      </c>
      <c r="H4883" s="67">
        <f t="shared" si="1920"/>
        <v>100</v>
      </c>
    </row>
    <row r="4884" spans="1:8">
      <c r="A4884" s="54">
        <v>53</v>
      </c>
      <c r="B4884" s="54" t="s">
        <v>82</v>
      </c>
      <c r="C4884" s="666"/>
      <c r="D4884" s="56"/>
      <c r="E4884" s="56"/>
      <c r="F4884" s="56"/>
      <c r="G4884" s="56"/>
      <c r="H4884" s="56"/>
    </row>
    <row r="4885" spans="1:8">
      <c r="A4885" s="58" t="s">
        <v>50</v>
      </c>
      <c r="B4885" s="59" t="s">
        <v>51</v>
      </c>
      <c r="C4885" s="230"/>
      <c r="D4885" s="53"/>
      <c r="E4885" s="60"/>
      <c r="F4885" s="53"/>
      <c r="G4885" s="53"/>
      <c r="H4885" s="67"/>
    </row>
    <row r="4886" spans="1:8">
      <c r="A4886" s="66">
        <v>525113</v>
      </c>
      <c r="B4886" s="33" t="s">
        <v>39</v>
      </c>
      <c r="C4886" s="53"/>
      <c r="D4886" s="53"/>
      <c r="E4886" s="53"/>
      <c r="F4886" s="53"/>
      <c r="G4886" s="53"/>
      <c r="H4886" s="67"/>
    </row>
    <row r="4887" spans="1:8">
      <c r="A4887" s="66" t="s">
        <v>31</v>
      </c>
      <c r="B4887" s="33" t="s">
        <v>103</v>
      </c>
      <c r="C4887" s="53">
        <v>1400000</v>
      </c>
      <c r="D4887" s="53">
        <v>1400000</v>
      </c>
      <c r="E4887" s="53">
        <v>0</v>
      </c>
      <c r="F4887" s="53">
        <f t="shared" ref="F4887:F4888" si="1921">D4887+E4887</f>
        <v>1400000</v>
      </c>
      <c r="G4887" s="53">
        <f t="shared" ref="G4887:G4888" si="1922">C4887-F4887</f>
        <v>0</v>
      </c>
      <c r="H4887" s="67">
        <f t="shared" ref="H4887:H4888" si="1923">F4887/C4887*100</f>
        <v>100</v>
      </c>
    </row>
    <row r="4888" spans="1:8">
      <c r="A4888" s="66"/>
      <c r="B4888" s="33" t="s">
        <v>490</v>
      </c>
      <c r="C4888" s="53">
        <v>2409000</v>
      </c>
      <c r="D4888" s="53">
        <v>2350000</v>
      </c>
      <c r="E4888" s="53">
        <v>0</v>
      </c>
      <c r="F4888" s="53">
        <f t="shared" si="1921"/>
        <v>2350000</v>
      </c>
      <c r="G4888" s="53">
        <f t="shared" si="1922"/>
        <v>59000</v>
      </c>
      <c r="H4888" s="67">
        <f t="shared" si="1923"/>
        <v>97.55085097550851</v>
      </c>
    </row>
    <row r="4889" spans="1:8">
      <c r="A4889" s="66">
        <v>525115</v>
      </c>
      <c r="B4889" s="33" t="s">
        <v>43</v>
      </c>
      <c r="C4889" s="53"/>
      <c r="D4889" s="53"/>
      <c r="E4889" s="53"/>
      <c r="F4889" s="53"/>
      <c r="G4889" s="53"/>
      <c r="H4889" s="67"/>
    </row>
    <row r="4890" spans="1:8">
      <c r="A4890" s="66" t="s">
        <v>31</v>
      </c>
      <c r="B4890" s="33" t="s">
        <v>392</v>
      </c>
      <c r="C4890" s="53">
        <v>1100000</v>
      </c>
      <c r="D4890" s="53">
        <v>1080000</v>
      </c>
      <c r="E4890" s="53"/>
      <c r="F4890" s="53">
        <f t="shared" ref="F4890:F4896" si="1924">D4890+E4890</f>
        <v>1080000</v>
      </c>
      <c r="G4890" s="53">
        <f t="shared" ref="G4890:G4896" si="1925">C4890-F4890</f>
        <v>20000</v>
      </c>
      <c r="H4890" s="67">
        <f t="shared" ref="H4890:H4896" si="1926">F4890/C4890*100</f>
        <v>98.181818181818187</v>
      </c>
    </row>
    <row r="4891" spans="1:8">
      <c r="A4891" s="66" t="s">
        <v>31</v>
      </c>
      <c r="B4891" s="33" t="s">
        <v>444</v>
      </c>
      <c r="C4891" s="53">
        <v>300000</v>
      </c>
      <c r="D4891" s="53">
        <v>300000</v>
      </c>
      <c r="E4891" s="53">
        <v>0</v>
      </c>
      <c r="F4891" s="53">
        <f t="shared" si="1924"/>
        <v>300000</v>
      </c>
      <c r="G4891" s="53">
        <f t="shared" si="1925"/>
        <v>0</v>
      </c>
      <c r="H4891" s="67">
        <f t="shared" si="1926"/>
        <v>100</v>
      </c>
    </row>
    <row r="4892" spans="1:8">
      <c r="A4892" s="66" t="s">
        <v>31</v>
      </c>
      <c r="B4892" s="33" t="s">
        <v>394</v>
      </c>
      <c r="C4892" s="53">
        <v>6020000</v>
      </c>
      <c r="D4892" s="53">
        <v>5970000</v>
      </c>
      <c r="E4892" s="53">
        <v>0</v>
      </c>
      <c r="F4892" s="53">
        <f t="shared" si="1924"/>
        <v>5970000</v>
      </c>
      <c r="G4892" s="53">
        <f t="shared" si="1925"/>
        <v>50000</v>
      </c>
      <c r="H4892" s="67">
        <f t="shared" si="1926"/>
        <v>99.169435215946848</v>
      </c>
    </row>
    <row r="4893" spans="1:8">
      <c r="A4893" s="66" t="s">
        <v>31</v>
      </c>
      <c r="B4893" s="33" t="s">
        <v>395</v>
      </c>
      <c r="C4893" s="53">
        <v>2000000</v>
      </c>
      <c r="D4893" s="53">
        <v>2000000</v>
      </c>
      <c r="E4893" s="53"/>
      <c r="F4893" s="53">
        <f t="shared" si="1924"/>
        <v>2000000</v>
      </c>
      <c r="G4893" s="53">
        <f t="shared" si="1925"/>
        <v>0</v>
      </c>
      <c r="H4893" s="67">
        <f t="shared" si="1926"/>
        <v>100</v>
      </c>
    </row>
    <row r="4894" spans="1:8">
      <c r="A4894" s="66"/>
      <c r="B4894" s="33" t="s">
        <v>396</v>
      </c>
      <c r="C4894" s="53">
        <v>5000000</v>
      </c>
      <c r="D4894" s="53">
        <v>5000000</v>
      </c>
      <c r="E4894" s="53">
        <v>0</v>
      </c>
      <c r="F4894" s="53">
        <f t="shared" si="1924"/>
        <v>5000000</v>
      </c>
      <c r="G4894" s="53">
        <f t="shared" si="1925"/>
        <v>0</v>
      </c>
      <c r="H4894" s="67">
        <f t="shared" si="1926"/>
        <v>100</v>
      </c>
    </row>
    <row r="4895" spans="1:8">
      <c r="A4895" s="66" t="s">
        <v>31</v>
      </c>
      <c r="B4895" s="33" t="s">
        <v>87</v>
      </c>
      <c r="C4895" s="53">
        <v>2400000</v>
      </c>
      <c r="D4895" s="53">
        <v>2400000</v>
      </c>
      <c r="E4895" s="53">
        <v>0</v>
      </c>
      <c r="F4895" s="53">
        <f t="shared" si="1924"/>
        <v>2400000</v>
      </c>
      <c r="G4895" s="53">
        <f t="shared" si="1925"/>
        <v>0</v>
      </c>
      <c r="H4895" s="67">
        <f t="shared" si="1926"/>
        <v>100</v>
      </c>
    </row>
    <row r="4896" spans="1:8">
      <c r="A4896" s="66" t="s">
        <v>31</v>
      </c>
      <c r="B4896" s="33" t="s">
        <v>88</v>
      </c>
      <c r="C4896" s="53">
        <v>1650000</v>
      </c>
      <c r="D4896" s="53">
        <v>1600000</v>
      </c>
      <c r="E4896" s="53">
        <v>0</v>
      </c>
      <c r="F4896" s="53">
        <f t="shared" si="1924"/>
        <v>1600000</v>
      </c>
      <c r="G4896" s="53">
        <f t="shared" si="1925"/>
        <v>50000</v>
      </c>
      <c r="H4896" s="67">
        <f t="shared" si="1926"/>
        <v>96.969696969696969</v>
      </c>
    </row>
    <row r="4897" spans="1:10">
      <c r="A4897" s="66">
        <v>525119</v>
      </c>
      <c r="B4897" s="33" t="s">
        <v>63</v>
      </c>
      <c r="C4897" s="53"/>
      <c r="D4897" s="53"/>
      <c r="E4897" s="53"/>
      <c r="F4897" s="53"/>
      <c r="G4897" s="53"/>
      <c r="H4897" s="67"/>
    </row>
    <row r="4898" spans="1:10">
      <c r="A4898" s="66" t="s">
        <v>31</v>
      </c>
      <c r="B4898" s="33" t="s">
        <v>89</v>
      </c>
      <c r="C4898" s="53">
        <v>1150000</v>
      </c>
      <c r="D4898" s="53">
        <v>1120000</v>
      </c>
      <c r="E4898" s="53">
        <v>0</v>
      </c>
      <c r="F4898" s="53">
        <f t="shared" ref="F4898:F4901" si="1927">D4898+E4898</f>
        <v>1120000</v>
      </c>
      <c r="G4898" s="53">
        <f t="shared" ref="G4898:G4901" si="1928">C4898-F4898</f>
        <v>30000</v>
      </c>
      <c r="H4898" s="67">
        <f t="shared" ref="H4898:H4901" si="1929">F4898/C4898*100</f>
        <v>97.391304347826093</v>
      </c>
    </row>
    <row r="4899" spans="1:10">
      <c r="A4899" s="66" t="s">
        <v>31</v>
      </c>
      <c r="B4899" s="33" t="s">
        <v>90</v>
      </c>
      <c r="C4899" s="53">
        <v>20000000</v>
      </c>
      <c r="D4899" s="53">
        <v>20000000</v>
      </c>
      <c r="E4899" s="53">
        <v>0</v>
      </c>
      <c r="F4899" s="53">
        <f t="shared" si="1927"/>
        <v>20000000</v>
      </c>
      <c r="G4899" s="53">
        <f t="shared" si="1928"/>
        <v>0</v>
      </c>
      <c r="H4899" s="67">
        <f t="shared" si="1929"/>
        <v>100</v>
      </c>
    </row>
    <row r="4900" spans="1:10">
      <c r="A4900" s="66" t="s">
        <v>31</v>
      </c>
      <c r="B4900" s="33" t="s">
        <v>99</v>
      </c>
      <c r="C4900" s="53">
        <v>45100000</v>
      </c>
      <c r="D4900" s="53">
        <v>45072000</v>
      </c>
      <c r="E4900" s="53">
        <v>0</v>
      </c>
      <c r="F4900" s="53">
        <f t="shared" si="1927"/>
        <v>45072000</v>
      </c>
      <c r="G4900" s="53">
        <f t="shared" si="1928"/>
        <v>28000</v>
      </c>
      <c r="H4900" s="67">
        <f t="shared" si="1929"/>
        <v>99.937915742793791</v>
      </c>
    </row>
    <row r="4901" spans="1:10">
      <c r="A4901" s="66" t="s">
        <v>31</v>
      </c>
      <c r="B4901" s="33" t="s">
        <v>101</v>
      </c>
      <c r="C4901" s="53">
        <v>23000000</v>
      </c>
      <c r="D4901" s="53">
        <v>23000000</v>
      </c>
      <c r="E4901" s="53">
        <v>0</v>
      </c>
      <c r="F4901" s="53">
        <f t="shared" si="1927"/>
        <v>23000000</v>
      </c>
      <c r="G4901" s="53">
        <f t="shared" si="1928"/>
        <v>0</v>
      </c>
      <c r="H4901" s="67">
        <f t="shared" si="1929"/>
        <v>100</v>
      </c>
    </row>
    <row r="4902" spans="1:10">
      <c r="A4902" s="58" t="s">
        <v>56</v>
      </c>
      <c r="B4902" s="59" t="s">
        <v>102</v>
      </c>
      <c r="C4902" s="65"/>
      <c r="D4902" s="53"/>
      <c r="E4902" s="60"/>
      <c r="F4902" s="53"/>
      <c r="G4902" s="53"/>
      <c r="H4902" s="67"/>
    </row>
    <row r="4903" spans="1:10">
      <c r="A4903" s="66">
        <v>525113</v>
      </c>
      <c r="B4903" s="33" t="s">
        <v>39</v>
      </c>
      <c r="C4903" s="65"/>
      <c r="D4903" s="53"/>
      <c r="E4903" s="53"/>
      <c r="F4903" s="53"/>
      <c r="G4903" s="53"/>
      <c r="H4903" s="67"/>
    </row>
    <row r="4904" spans="1:10">
      <c r="A4904" s="66" t="s">
        <v>31</v>
      </c>
      <c r="B4904" s="33" t="s">
        <v>829</v>
      </c>
      <c r="C4904" s="53">
        <v>2050000</v>
      </c>
      <c r="D4904" s="53">
        <v>2050000</v>
      </c>
      <c r="E4904" s="53">
        <v>0</v>
      </c>
      <c r="F4904" s="53">
        <f t="shared" ref="F4904:F4905" si="1930">D4904+E4904</f>
        <v>2050000</v>
      </c>
      <c r="G4904" s="53">
        <f t="shared" ref="G4904:G4905" si="1931">C4904-F4904</f>
        <v>0</v>
      </c>
      <c r="H4904" s="67">
        <f t="shared" ref="H4904:H4905" si="1932">F4904/C4904*100</f>
        <v>100</v>
      </c>
    </row>
    <row r="4905" spans="1:10">
      <c r="A4905" s="66"/>
      <c r="B4905" s="33" t="s">
        <v>828</v>
      </c>
      <c r="C4905" s="53">
        <v>9000000</v>
      </c>
      <c r="D4905" s="53">
        <v>0</v>
      </c>
      <c r="E4905" s="53">
        <v>0</v>
      </c>
      <c r="F4905" s="53">
        <f t="shared" si="1930"/>
        <v>0</v>
      </c>
      <c r="G4905" s="53">
        <f t="shared" si="1931"/>
        <v>9000000</v>
      </c>
      <c r="H4905" s="67">
        <f t="shared" si="1932"/>
        <v>0</v>
      </c>
    </row>
    <row r="4906" spans="1:10">
      <c r="A4906" s="66">
        <v>525119</v>
      </c>
      <c r="B4906" s="33" t="s">
        <v>63</v>
      </c>
      <c r="C4906" s="53"/>
      <c r="D4906" s="53"/>
      <c r="E4906" s="53"/>
      <c r="F4906" s="53"/>
      <c r="G4906" s="53"/>
      <c r="H4906" s="67"/>
    </row>
    <row r="4907" spans="1:10">
      <c r="A4907" s="70" t="s">
        <v>31</v>
      </c>
      <c r="B4907" s="33" t="s">
        <v>117</v>
      </c>
      <c r="C4907" s="53">
        <v>22000000</v>
      </c>
      <c r="D4907" s="53">
        <v>0</v>
      </c>
      <c r="E4907" s="53">
        <v>0</v>
      </c>
      <c r="F4907" s="53">
        <f t="shared" ref="F4907" si="1933">D4907+E4907</f>
        <v>0</v>
      </c>
      <c r="G4907" s="53">
        <f t="shared" ref="G4907" si="1934">C4907-F4907</f>
        <v>22000000</v>
      </c>
      <c r="H4907" s="67">
        <f t="shared" ref="H4907" si="1935">F4907/C4907*100</f>
        <v>0</v>
      </c>
    </row>
    <row r="4908" spans="1:10">
      <c r="A4908" s="58" t="s">
        <v>59</v>
      </c>
      <c r="B4908" s="59" t="s">
        <v>60</v>
      </c>
      <c r="C4908" s="53"/>
      <c r="D4908" s="53"/>
      <c r="E4908" s="60"/>
      <c r="F4908" s="53"/>
      <c r="G4908" s="53"/>
      <c r="H4908" s="67"/>
    </row>
    <row r="4909" spans="1:10">
      <c r="A4909" s="66">
        <v>525113</v>
      </c>
      <c r="B4909" s="33" t="s">
        <v>39</v>
      </c>
      <c r="C4909" s="53"/>
      <c r="D4909" s="53"/>
      <c r="E4909" s="53"/>
      <c r="F4909" s="53"/>
      <c r="G4909" s="53"/>
      <c r="H4909" s="67"/>
    </row>
    <row r="4910" spans="1:10">
      <c r="A4910" s="66" t="s">
        <v>31</v>
      </c>
      <c r="B4910" s="33" t="s">
        <v>133</v>
      </c>
      <c r="C4910" s="53">
        <v>6000000</v>
      </c>
      <c r="D4910" s="53">
        <v>6000000</v>
      </c>
      <c r="E4910" s="53">
        <v>0</v>
      </c>
      <c r="F4910" s="53">
        <f t="shared" ref="F4910:F4913" si="1936">D4910+E4910</f>
        <v>6000000</v>
      </c>
      <c r="G4910" s="53">
        <f t="shared" ref="G4910:G4913" si="1937">C4910-F4910</f>
        <v>0</v>
      </c>
      <c r="H4910" s="67">
        <f t="shared" ref="H4910:H4913" si="1938">F4910/C4910*100</f>
        <v>100</v>
      </c>
    </row>
    <row r="4911" spans="1:10">
      <c r="A4911" s="66" t="s">
        <v>31</v>
      </c>
      <c r="B4911" s="33" t="s">
        <v>134</v>
      </c>
      <c r="C4911" s="53">
        <v>2000000</v>
      </c>
      <c r="D4911" s="53">
        <v>0</v>
      </c>
      <c r="E4911" s="53">
        <v>0</v>
      </c>
      <c r="F4911" s="53">
        <f t="shared" si="1936"/>
        <v>0</v>
      </c>
      <c r="G4911" s="53">
        <f t="shared" si="1937"/>
        <v>2000000</v>
      </c>
      <c r="H4911" s="67">
        <f t="shared" si="1938"/>
        <v>0</v>
      </c>
    </row>
    <row r="4912" spans="1:10" ht="18" customHeight="1">
      <c r="A4912" s="66" t="s">
        <v>31</v>
      </c>
      <c r="B4912" s="33" t="s">
        <v>135</v>
      </c>
      <c r="C4912" s="53">
        <v>3600000</v>
      </c>
      <c r="D4912" s="53">
        <v>0</v>
      </c>
      <c r="E4912" s="53">
        <v>0</v>
      </c>
      <c r="F4912" s="53">
        <f t="shared" si="1936"/>
        <v>0</v>
      </c>
      <c r="G4912" s="53">
        <f t="shared" si="1937"/>
        <v>3600000</v>
      </c>
      <c r="H4912" s="67">
        <f t="shared" si="1938"/>
        <v>0</v>
      </c>
      <c r="J4912" s="24"/>
    </row>
    <row r="4913" spans="1:8">
      <c r="A4913" s="66" t="s">
        <v>31</v>
      </c>
      <c r="B4913" s="33" t="s">
        <v>158</v>
      </c>
      <c r="C4913" s="53">
        <v>700000</v>
      </c>
      <c r="D4913" s="53">
        <v>700000</v>
      </c>
      <c r="E4913" s="53">
        <v>0</v>
      </c>
      <c r="F4913" s="53">
        <f t="shared" si="1936"/>
        <v>700000</v>
      </c>
      <c r="G4913" s="53">
        <f t="shared" si="1937"/>
        <v>0</v>
      </c>
      <c r="H4913" s="67">
        <f t="shared" si="1938"/>
        <v>100</v>
      </c>
    </row>
    <row r="4914" spans="1:8">
      <c r="A4914" s="66">
        <v>525115</v>
      </c>
      <c r="B4914" s="33" t="s">
        <v>43</v>
      </c>
      <c r="C4914" s="53"/>
      <c r="D4914" s="53"/>
      <c r="E4914" s="53"/>
      <c r="F4914" s="53"/>
      <c r="G4914" s="53"/>
      <c r="H4914" s="67"/>
    </row>
    <row r="4915" spans="1:8">
      <c r="A4915" s="66" t="s">
        <v>31</v>
      </c>
      <c r="B4915" s="33" t="s">
        <v>138</v>
      </c>
      <c r="C4915" s="53">
        <v>1000000</v>
      </c>
      <c r="D4915" s="53">
        <v>600000</v>
      </c>
      <c r="E4915" s="53">
        <v>0</v>
      </c>
      <c r="F4915" s="53">
        <f t="shared" ref="F4915:F4916" si="1939">D4915+E4915</f>
        <v>600000</v>
      </c>
      <c r="G4915" s="53">
        <f t="shared" ref="G4915:G4916" si="1940">C4915-F4915</f>
        <v>400000</v>
      </c>
      <c r="H4915" s="67">
        <f t="shared" ref="H4915:H4916" si="1941">F4915/C4915*100</f>
        <v>60</v>
      </c>
    </row>
    <row r="4916" spans="1:8">
      <c r="A4916" s="66" t="s">
        <v>31</v>
      </c>
      <c r="B4916" s="33" t="s">
        <v>139</v>
      </c>
      <c r="C4916" s="53">
        <v>2300000</v>
      </c>
      <c r="D4916" s="53">
        <v>2300000</v>
      </c>
      <c r="E4916" s="53">
        <v>0</v>
      </c>
      <c r="F4916" s="53">
        <f t="shared" si="1939"/>
        <v>2300000</v>
      </c>
      <c r="G4916" s="53">
        <f t="shared" si="1940"/>
        <v>0</v>
      </c>
      <c r="H4916" s="67">
        <f t="shared" si="1941"/>
        <v>100</v>
      </c>
    </row>
    <row r="4917" spans="1:8">
      <c r="A4917" s="66">
        <v>525119</v>
      </c>
      <c r="B4917" s="33" t="s">
        <v>63</v>
      </c>
      <c r="C4917" s="53"/>
      <c r="D4917" s="53"/>
      <c r="E4917" s="53"/>
      <c r="F4917" s="53"/>
      <c r="G4917" s="53"/>
      <c r="H4917" s="67"/>
    </row>
    <row r="4918" spans="1:8">
      <c r="A4918" s="66" t="s">
        <v>31</v>
      </c>
      <c r="B4918" s="33" t="s">
        <v>143</v>
      </c>
      <c r="C4918" s="53">
        <v>20000000</v>
      </c>
      <c r="D4918" s="53">
        <v>7530000</v>
      </c>
      <c r="E4918" s="53">
        <v>0</v>
      </c>
      <c r="F4918" s="53">
        <f t="shared" ref="F4918:F4919" si="1942">D4918+E4918</f>
        <v>7530000</v>
      </c>
      <c r="G4918" s="53">
        <f t="shared" ref="G4918:G4919" si="1943">C4918-F4918</f>
        <v>12470000</v>
      </c>
      <c r="H4918" s="67">
        <f t="shared" ref="H4918:H4919" si="1944">F4918/C4918*100</f>
        <v>37.65</v>
      </c>
    </row>
    <row r="4919" spans="1:8">
      <c r="A4919" s="66" t="s">
        <v>31</v>
      </c>
      <c r="B4919" s="33" t="s">
        <v>145</v>
      </c>
      <c r="C4919" s="53">
        <v>9000000</v>
      </c>
      <c r="D4919" s="53">
        <v>7644000</v>
      </c>
      <c r="E4919" s="53">
        <v>0</v>
      </c>
      <c r="F4919" s="53">
        <f t="shared" si="1942"/>
        <v>7644000</v>
      </c>
      <c r="G4919" s="53">
        <f t="shared" si="1943"/>
        <v>1356000</v>
      </c>
      <c r="H4919" s="67">
        <f t="shared" si="1944"/>
        <v>84.933333333333337</v>
      </c>
    </row>
    <row r="4920" spans="1:8">
      <c r="A4920" s="54">
        <v>54</v>
      </c>
      <c r="B4920" s="54" t="s">
        <v>147</v>
      </c>
      <c r="C4920" s="55"/>
      <c r="D4920" s="56"/>
      <c r="E4920" s="56"/>
      <c r="F4920" s="56"/>
      <c r="G4920" s="56"/>
      <c r="H4920" s="56"/>
    </row>
    <row r="4921" spans="1:8">
      <c r="A4921" s="58" t="s">
        <v>50</v>
      </c>
      <c r="B4921" s="59" t="s">
        <v>51</v>
      </c>
      <c r="C4921" s="60"/>
      <c r="D4921" s="59"/>
      <c r="E4921" s="60"/>
      <c r="F4921" s="53"/>
      <c r="G4921" s="53"/>
      <c r="H4921" s="67"/>
    </row>
    <row r="4922" spans="1:8">
      <c r="A4922" s="61">
        <v>525113</v>
      </c>
      <c r="B4922" s="62" t="s">
        <v>39</v>
      </c>
      <c r="C4922" s="60"/>
      <c r="D4922" s="59"/>
      <c r="E4922" s="53"/>
      <c r="F4922" s="53"/>
      <c r="G4922" s="53"/>
      <c r="H4922" s="67"/>
    </row>
    <row r="4923" spans="1:8">
      <c r="A4923" s="66" t="s">
        <v>31</v>
      </c>
      <c r="B4923" s="33" t="s">
        <v>148</v>
      </c>
      <c r="C4923" s="53">
        <v>1800000</v>
      </c>
      <c r="D4923" s="53">
        <v>1725000</v>
      </c>
      <c r="E4923" s="53">
        <v>0</v>
      </c>
      <c r="F4923" s="53">
        <f t="shared" ref="F4923:F4924" si="1945">D4923+E4923</f>
        <v>1725000</v>
      </c>
      <c r="G4923" s="53">
        <f t="shared" ref="G4923:G4924" si="1946">C4923-F4923</f>
        <v>75000</v>
      </c>
      <c r="H4923" s="67">
        <f t="shared" ref="H4923:H4924" si="1947">F4923/C4923*100</f>
        <v>95.833333333333343</v>
      </c>
    </row>
    <row r="4924" spans="1:8">
      <c r="A4924" s="66" t="s">
        <v>31</v>
      </c>
      <c r="B4924" s="33" t="s">
        <v>149</v>
      </c>
      <c r="C4924" s="53">
        <v>7780000</v>
      </c>
      <c r="D4924" s="53">
        <v>7765000</v>
      </c>
      <c r="E4924" s="53">
        <v>0</v>
      </c>
      <c r="F4924" s="53">
        <f t="shared" si="1945"/>
        <v>7765000</v>
      </c>
      <c r="G4924" s="53">
        <f t="shared" si="1946"/>
        <v>15000</v>
      </c>
      <c r="H4924" s="67">
        <f t="shared" si="1947"/>
        <v>99.80719794344472</v>
      </c>
    </row>
    <row r="4925" spans="1:8">
      <c r="A4925" s="66">
        <v>525119</v>
      </c>
      <c r="B4925" s="33" t="s">
        <v>63</v>
      </c>
      <c r="C4925" s="53"/>
      <c r="D4925" s="53"/>
      <c r="E4925" s="53"/>
      <c r="F4925" s="53"/>
      <c r="G4925" s="53"/>
      <c r="H4925" s="67"/>
    </row>
    <row r="4926" spans="1:8">
      <c r="A4926" s="66" t="s">
        <v>31</v>
      </c>
      <c r="B4926" s="33" t="s">
        <v>150</v>
      </c>
      <c r="C4926" s="53">
        <v>1700000</v>
      </c>
      <c r="D4926" s="53">
        <v>1698500</v>
      </c>
      <c r="E4926" s="53">
        <v>0</v>
      </c>
      <c r="F4926" s="53">
        <f t="shared" ref="F4926" si="1948">D4926+E4926</f>
        <v>1698500</v>
      </c>
      <c r="G4926" s="53">
        <f t="shared" ref="G4926" si="1949">C4926-F4926</f>
        <v>1500</v>
      </c>
      <c r="H4926" s="67">
        <f t="shared" ref="H4926" si="1950">F4926/C4926*100</f>
        <v>99.911764705882362</v>
      </c>
    </row>
    <row r="4927" spans="1:8">
      <c r="A4927" s="58" t="s">
        <v>56</v>
      </c>
      <c r="B4927" s="59" t="s">
        <v>57</v>
      </c>
      <c r="C4927" s="60"/>
      <c r="D4927" s="60"/>
      <c r="E4927" s="53"/>
      <c r="F4927" s="53"/>
      <c r="G4927" s="53"/>
      <c r="H4927" s="67"/>
    </row>
    <row r="4928" spans="1:8">
      <c r="A4928" s="66">
        <v>525113</v>
      </c>
      <c r="B4928" s="33" t="s">
        <v>39</v>
      </c>
      <c r="C4928" s="53"/>
      <c r="D4928" s="53"/>
      <c r="E4928" s="53"/>
      <c r="F4928" s="53"/>
      <c r="G4928" s="53"/>
      <c r="H4928" s="67"/>
    </row>
    <row r="4929" spans="1:8">
      <c r="A4929" s="66" t="s">
        <v>31</v>
      </c>
      <c r="B4929" s="33" t="s">
        <v>151</v>
      </c>
      <c r="C4929" s="53">
        <v>2100000</v>
      </c>
      <c r="D4929" s="53">
        <v>2100000</v>
      </c>
      <c r="E4929" s="53">
        <v>0</v>
      </c>
      <c r="F4929" s="53">
        <f t="shared" ref="F4929:F4930" si="1951">D4929+E4929</f>
        <v>2100000</v>
      </c>
      <c r="G4929" s="53">
        <f t="shared" ref="G4929:G4930" si="1952">C4929-F4929</f>
        <v>0</v>
      </c>
      <c r="H4929" s="67">
        <f t="shared" ref="H4929:H4930" si="1953">F4929/C4929*100</f>
        <v>100</v>
      </c>
    </row>
    <row r="4930" spans="1:8">
      <c r="A4930" s="66" t="s">
        <v>31</v>
      </c>
      <c r="B4930" s="33" t="s">
        <v>152</v>
      </c>
      <c r="C4930" s="53">
        <v>10400000</v>
      </c>
      <c r="D4930" s="53">
        <v>10395000</v>
      </c>
      <c r="E4930" s="53">
        <v>0</v>
      </c>
      <c r="F4930" s="53">
        <f t="shared" si="1951"/>
        <v>10395000</v>
      </c>
      <c r="G4930" s="53">
        <f t="shared" si="1952"/>
        <v>5000</v>
      </c>
      <c r="H4930" s="67">
        <f t="shared" si="1953"/>
        <v>99.95192307692308</v>
      </c>
    </row>
    <row r="4931" spans="1:8">
      <c r="A4931" s="66">
        <v>525119</v>
      </c>
      <c r="B4931" s="33" t="s">
        <v>63</v>
      </c>
      <c r="C4931" s="53"/>
      <c r="D4931" s="53"/>
      <c r="E4931" s="53"/>
      <c r="F4931" s="53"/>
      <c r="G4931" s="53"/>
      <c r="H4931" s="67"/>
    </row>
    <row r="4932" spans="1:8">
      <c r="A4932" s="66" t="s">
        <v>31</v>
      </c>
      <c r="B4932" s="33" t="s">
        <v>150</v>
      </c>
      <c r="C4932" s="53">
        <v>2500000</v>
      </c>
      <c r="D4932" s="53">
        <v>2497500</v>
      </c>
      <c r="E4932" s="53">
        <v>0</v>
      </c>
      <c r="F4932" s="53">
        <f t="shared" ref="F4932" si="1954">D4932+E4932</f>
        <v>2497500</v>
      </c>
      <c r="G4932" s="53">
        <f t="shared" ref="G4932" si="1955">C4932-F4932</f>
        <v>2500</v>
      </c>
      <c r="H4932" s="67">
        <f t="shared" ref="H4932" si="1956">F4932/C4932*100</f>
        <v>99.9</v>
      </c>
    </row>
    <row r="4933" spans="1:8">
      <c r="A4933" s="58" t="s">
        <v>59</v>
      </c>
      <c r="B4933" s="59" t="s">
        <v>60</v>
      </c>
      <c r="C4933" s="60"/>
      <c r="D4933" s="60"/>
      <c r="E4933" s="53"/>
      <c r="F4933" s="53"/>
      <c r="G4933" s="53"/>
      <c r="H4933" s="67"/>
    </row>
    <row r="4934" spans="1:8">
      <c r="A4934" s="66">
        <v>525119</v>
      </c>
      <c r="B4934" s="33" t="s">
        <v>63</v>
      </c>
      <c r="C4934" s="53"/>
      <c r="D4934" s="53"/>
      <c r="E4934" s="53"/>
      <c r="F4934" s="53"/>
      <c r="G4934" s="53"/>
      <c r="H4934" s="67"/>
    </row>
    <row r="4935" spans="1:8">
      <c r="A4935" s="66" t="s">
        <v>31</v>
      </c>
      <c r="B4935" s="33" t="s">
        <v>150</v>
      </c>
      <c r="C4935" s="53">
        <v>1869000</v>
      </c>
      <c r="D4935" s="53">
        <v>1864500</v>
      </c>
      <c r="E4935" s="53">
        <v>0</v>
      </c>
      <c r="F4935" s="53">
        <f t="shared" ref="F4935" si="1957">D4935+E4935</f>
        <v>1864500</v>
      </c>
      <c r="G4935" s="53">
        <f t="shared" ref="G4935" si="1958">C4935-F4935</f>
        <v>4500</v>
      </c>
      <c r="H4935" s="67">
        <f t="shared" ref="H4935" si="1959">F4935/C4935*100</f>
        <v>99.759229534510425</v>
      </c>
    </row>
    <row r="4936" spans="1:8" ht="13.5" thickBot="1">
      <c r="A4936" s="231"/>
      <c r="B4936" s="35"/>
      <c r="C4936" s="39"/>
      <c r="D4936" s="35"/>
      <c r="E4936" s="39"/>
      <c r="F4936" s="35"/>
      <c r="G4936" s="35"/>
      <c r="H4936" s="35"/>
    </row>
    <row r="4937" spans="1:8" ht="18" customHeight="1" thickTop="1">
      <c r="A4937" s="40"/>
      <c r="B4937" s="553" t="s">
        <v>166</v>
      </c>
      <c r="C4937" s="41">
        <f>SUM(C4772:C4935)</f>
        <v>1481795000</v>
      </c>
      <c r="D4937" s="41">
        <f t="shared" ref="D4937" si="1960">SUM(D4772:D4935)</f>
        <v>889617577</v>
      </c>
      <c r="E4937" s="41">
        <f>SUM(E4772:E4935)</f>
        <v>14606000</v>
      </c>
      <c r="F4937" s="41">
        <f t="shared" ref="F4937:G4937" si="1961">SUM(F4772:F4935)</f>
        <v>904223577</v>
      </c>
      <c r="G4937" s="41">
        <f t="shared" si="1961"/>
        <v>573971423</v>
      </c>
      <c r="H4937" s="44">
        <f>F4937/C4937*100</f>
        <v>61.022177629159223</v>
      </c>
    </row>
    <row r="4939" spans="1:8" ht="13.5">
      <c r="F4939" s="607" t="s">
        <v>712</v>
      </c>
      <c r="G4939" s="607"/>
      <c r="H4939" s="607"/>
    </row>
    <row r="4940" spans="1:8" ht="13.5">
      <c r="F4940" s="554"/>
      <c r="G4940" s="554"/>
      <c r="H4940" s="554"/>
    </row>
    <row r="4941" spans="1:8" ht="13.5">
      <c r="F4941" s="607" t="s">
        <v>154</v>
      </c>
      <c r="G4941" s="607"/>
      <c r="H4941" s="607"/>
    </row>
    <row r="4942" spans="1:8" ht="13.5">
      <c r="F4942" s="607" t="s">
        <v>155</v>
      </c>
      <c r="G4942" s="607"/>
      <c r="H4942" s="607"/>
    </row>
    <row r="4943" spans="1:8" ht="13.5">
      <c r="F4943" s="20"/>
      <c r="G4943" s="20"/>
      <c r="H4943" s="21"/>
    </row>
    <row r="4944" spans="1:8" ht="13.5">
      <c r="F4944" s="20"/>
      <c r="G4944" s="20"/>
      <c r="H4944" s="21"/>
    </row>
    <row r="4945" spans="1:8" ht="13.5">
      <c r="F4945" s="20"/>
      <c r="G4945" s="20"/>
      <c r="H4945" s="20"/>
    </row>
    <row r="4946" spans="1:8" ht="13.5">
      <c r="F4946" s="608" t="s">
        <v>156</v>
      </c>
      <c r="G4946" s="608"/>
      <c r="H4946" s="608"/>
    </row>
    <row r="4947" spans="1:8" ht="13.5">
      <c r="F4947" s="599" t="s">
        <v>157</v>
      </c>
      <c r="G4947" s="599"/>
      <c r="H4947" s="599"/>
    </row>
    <row r="4954" spans="1:8" ht="15.75">
      <c r="A4954" s="600" t="s">
        <v>0</v>
      </c>
      <c r="B4954" s="600"/>
      <c r="C4954" s="600"/>
      <c r="D4954" s="600"/>
      <c r="E4954" s="600"/>
      <c r="F4954" s="600"/>
      <c r="G4954" s="600"/>
      <c r="H4954" s="600"/>
    </row>
    <row r="4955" spans="1:8" ht="15.75">
      <c r="A4955" s="600" t="s">
        <v>1</v>
      </c>
      <c r="B4955" s="600"/>
      <c r="C4955" s="600"/>
      <c r="D4955" s="600"/>
      <c r="E4955" s="600"/>
      <c r="F4955" s="600"/>
      <c r="G4955" s="600"/>
      <c r="H4955" s="600"/>
    </row>
    <row r="4956" spans="1:8" ht="15.75">
      <c r="A4956" s="600" t="s">
        <v>2</v>
      </c>
      <c r="B4956" s="600"/>
      <c r="C4956" s="600"/>
      <c r="D4956" s="600"/>
      <c r="E4956" s="600"/>
      <c r="F4956" s="600"/>
      <c r="G4956" s="600"/>
      <c r="H4956" s="600"/>
    </row>
    <row r="4957" spans="1:8">
      <c r="A4957" s="2"/>
      <c r="B4957" s="2"/>
      <c r="C4957" s="2"/>
      <c r="D4957" s="2"/>
      <c r="E4957" s="2"/>
      <c r="F4957" s="2"/>
      <c r="G4957" s="2"/>
      <c r="H4957" s="2"/>
    </row>
    <row r="4958" spans="1:8">
      <c r="A4958" s="2" t="s">
        <v>3</v>
      </c>
      <c r="B4958" s="2"/>
      <c r="C4958" s="2"/>
      <c r="D4958" s="2"/>
      <c r="E4958" s="2"/>
      <c r="F4958" s="2"/>
      <c r="G4958" s="2"/>
      <c r="H4958" s="2"/>
    </row>
    <row r="4959" spans="1:8">
      <c r="A4959" s="520" t="s">
        <v>801</v>
      </c>
      <c r="B4959" s="520"/>
      <c r="C4959" s="2"/>
      <c r="D4959" s="2"/>
      <c r="E4959" s="2"/>
      <c r="F4959" s="2"/>
      <c r="G4959" s="2"/>
      <c r="H4959" s="2"/>
    </row>
    <row r="4960" spans="1:8">
      <c r="A4960" s="2" t="s">
        <v>708</v>
      </c>
      <c r="B4960" s="1"/>
      <c r="C4960" s="2"/>
      <c r="D4960" s="2"/>
      <c r="E4960" s="2"/>
      <c r="F4960" s="2"/>
      <c r="G4960" s="2"/>
      <c r="H4960" s="2"/>
    </row>
    <row r="4961" spans="1:8">
      <c r="A4961" s="1"/>
      <c r="B4961" s="1"/>
      <c r="C4961" s="3"/>
      <c r="D4961" s="1"/>
      <c r="E4961" s="3"/>
      <c r="F4961" s="1"/>
      <c r="G4961" s="1"/>
    </row>
    <row r="4962" spans="1:8">
      <c r="A4962" s="1"/>
      <c r="B4962" s="1"/>
      <c r="C4962" s="3"/>
      <c r="D4962" s="1"/>
      <c r="E4962" s="3"/>
      <c r="F4962" s="22"/>
      <c r="G4962" s="1"/>
    </row>
    <row r="4963" spans="1:8" ht="12.75" customHeight="1">
      <c r="A4963" s="601" t="s">
        <v>4</v>
      </c>
      <c r="B4963" s="604" t="s">
        <v>5</v>
      </c>
      <c r="C4963" s="595"/>
      <c r="D4963" s="595" t="s">
        <v>6</v>
      </c>
      <c r="E4963" s="595" t="s">
        <v>7</v>
      </c>
      <c r="F4963" s="595" t="s">
        <v>6</v>
      </c>
      <c r="G4963" s="595" t="s">
        <v>8</v>
      </c>
      <c r="H4963" s="595" t="s">
        <v>9</v>
      </c>
    </row>
    <row r="4964" spans="1:8">
      <c r="A4964" s="602"/>
      <c r="B4964" s="605"/>
      <c r="C4964" s="596" t="s">
        <v>10</v>
      </c>
      <c r="D4964" s="596" t="s">
        <v>11</v>
      </c>
      <c r="E4964" s="596" t="s">
        <v>12</v>
      </c>
      <c r="F4964" s="596" t="s">
        <v>13</v>
      </c>
      <c r="G4964" s="596" t="s">
        <v>14</v>
      </c>
      <c r="H4964" s="596" t="s">
        <v>15</v>
      </c>
    </row>
    <row r="4965" spans="1:8">
      <c r="A4965" s="602"/>
      <c r="B4965" s="605"/>
      <c r="C4965" s="596"/>
      <c r="D4965" s="596" t="s">
        <v>16</v>
      </c>
      <c r="E4965" s="596"/>
      <c r="F4965" s="596" t="s">
        <v>17</v>
      </c>
      <c r="G4965" s="596" t="s">
        <v>18</v>
      </c>
      <c r="H4965" s="596" t="s">
        <v>19</v>
      </c>
    </row>
    <row r="4966" spans="1:8">
      <c r="A4966" s="603"/>
      <c r="B4966" s="606"/>
      <c r="C4966" s="596" t="s">
        <v>20</v>
      </c>
      <c r="D4966" s="597" t="s">
        <v>20</v>
      </c>
      <c r="E4966" s="597" t="s">
        <v>20</v>
      </c>
      <c r="F4966" s="597" t="s">
        <v>20</v>
      </c>
      <c r="G4966" s="597" t="s">
        <v>20</v>
      </c>
      <c r="H4966" s="596" t="s">
        <v>21</v>
      </c>
    </row>
    <row r="4967" spans="1:8">
      <c r="A4967" s="7">
        <v>1</v>
      </c>
      <c r="B4967" s="7">
        <v>2</v>
      </c>
      <c r="C4967" s="8">
        <v>3</v>
      </c>
      <c r="D4967" s="9">
        <v>4</v>
      </c>
      <c r="E4967" s="8">
        <v>5</v>
      </c>
      <c r="F4967" s="8">
        <v>6</v>
      </c>
      <c r="G4967" s="8">
        <v>7</v>
      </c>
      <c r="H4967" s="8">
        <v>8</v>
      </c>
    </row>
    <row r="4968" spans="1:8">
      <c r="A4968" s="33" t="s">
        <v>22</v>
      </c>
      <c r="B4968" s="52" t="s">
        <v>170</v>
      </c>
      <c r="C4968" s="34"/>
      <c r="D4968" s="33"/>
      <c r="E4968" s="53"/>
      <c r="F4968" s="33"/>
      <c r="G4968" s="33"/>
      <c r="H4968" s="33"/>
    </row>
    <row r="4969" spans="1:8">
      <c r="A4969" s="33" t="s">
        <v>23</v>
      </c>
      <c r="B4969" s="33" t="s">
        <v>24</v>
      </c>
      <c r="C4969" s="53"/>
      <c r="D4969" s="33"/>
      <c r="E4969" s="53"/>
      <c r="F4969" s="33"/>
      <c r="G4969" s="33"/>
      <c r="H4969" s="33"/>
    </row>
    <row r="4970" spans="1:8">
      <c r="A4970" s="33" t="s">
        <v>25</v>
      </c>
      <c r="B4970" s="33" t="s">
        <v>161</v>
      </c>
      <c r="C4970" s="53"/>
      <c r="D4970" s="33"/>
      <c r="E4970" s="53"/>
      <c r="F4970" s="33"/>
      <c r="G4970" s="33"/>
      <c r="H4970" s="33"/>
    </row>
    <row r="4971" spans="1:8">
      <c r="A4971" s="33" t="s">
        <v>26</v>
      </c>
      <c r="B4971" s="33" t="s">
        <v>27</v>
      </c>
      <c r="C4971" s="53"/>
      <c r="D4971" s="33"/>
      <c r="E4971" s="53"/>
      <c r="F4971" s="33"/>
      <c r="G4971" s="33"/>
      <c r="H4971" s="33"/>
    </row>
    <row r="4972" spans="1:8">
      <c r="A4972" s="54">
        <v>51</v>
      </c>
      <c r="B4972" s="54" t="s">
        <v>28</v>
      </c>
      <c r="C4972" s="55"/>
      <c r="D4972" s="55"/>
      <c r="E4972" s="56"/>
      <c r="F4972" s="57"/>
      <c r="G4972" s="57"/>
      <c r="H4972" s="57"/>
    </row>
    <row r="4973" spans="1:8">
      <c r="A4973" s="58" t="s">
        <v>29</v>
      </c>
      <c r="B4973" s="59" t="s">
        <v>62</v>
      </c>
      <c r="C4973" s="60"/>
      <c r="D4973" s="230"/>
      <c r="E4973" s="230"/>
      <c r="F4973" s="68"/>
      <c r="G4973" s="68"/>
      <c r="H4973" s="64"/>
    </row>
    <row r="4974" spans="1:8">
      <c r="A4974" s="61">
        <v>525112</v>
      </c>
      <c r="B4974" s="62" t="s">
        <v>32</v>
      </c>
      <c r="C4974" s="53"/>
      <c r="D4974" s="53"/>
      <c r="E4974" s="53"/>
      <c r="F4974" s="53"/>
      <c r="G4974" s="53"/>
      <c r="H4974" s="64"/>
    </row>
    <row r="4975" spans="1:8">
      <c r="A4975" s="66" t="s">
        <v>31</v>
      </c>
      <c r="B4975" s="33" t="s">
        <v>33</v>
      </c>
      <c r="C4975" s="53">
        <v>10000000</v>
      </c>
      <c r="D4975" s="53">
        <v>9960500</v>
      </c>
      <c r="E4975" s="53">
        <v>0</v>
      </c>
      <c r="F4975" s="53">
        <f>D4975+E4975</f>
        <v>9960500</v>
      </c>
      <c r="G4975" s="53">
        <f>C4975-F4975</f>
        <v>39500</v>
      </c>
      <c r="H4975" s="67">
        <f>F4975/C4975*100</f>
        <v>99.605000000000004</v>
      </c>
    </row>
    <row r="4976" spans="1:8">
      <c r="A4976" s="70" t="s">
        <v>31</v>
      </c>
      <c r="B4976" s="33" t="s">
        <v>35</v>
      </c>
      <c r="C4976" s="53">
        <v>6000000</v>
      </c>
      <c r="D4976" s="53">
        <v>0</v>
      </c>
      <c r="E4976" s="53">
        <v>6000000</v>
      </c>
      <c r="F4976" s="53">
        <f t="shared" ref="F4976:F4984" si="1962">D4976+E4976</f>
        <v>6000000</v>
      </c>
      <c r="G4976" s="53">
        <f t="shared" ref="G4976:G4984" si="1963">C4976-F4976</f>
        <v>0</v>
      </c>
      <c r="H4976" s="67">
        <f t="shared" ref="H4976:H4984" si="1964">F4976/C4976*100</f>
        <v>100</v>
      </c>
    </row>
    <row r="4977" spans="1:8">
      <c r="A4977" s="70"/>
      <c r="B4977" s="33" t="s">
        <v>802</v>
      </c>
      <c r="C4977" s="53">
        <f>50000*50</f>
        <v>2500000</v>
      </c>
      <c r="D4977" s="53">
        <v>0</v>
      </c>
      <c r="E4977" s="53">
        <v>2500000</v>
      </c>
      <c r="F4977" s="53">
        <f t="shared" si="1962"/>
        <v>2500000</v>
      </c>
      <c r="G4977" s="53">
        <f t="shared" si="1963"/>
        <v>0</v>
      </c>
      <c r="H4977" s="67">
        <f t="shared" si="1964"/>
        <v>100</v>
      </c>
    </row>
    <row r="4978" spans="1:8">
      <c r="A4978" s="70"/>
      <c r="B4978" s="33" t="s">
        <v>803</v>
      </c>
      <c r="C4978" s="53">
        <f>50000*50</f>
        <v>2500000</v>
      </c>
      <c r="D4978" s="53">
        <v>0</v>
      </c>
      <c r="E4978" s="53">
        <v>2500000</v>
      </c>
      <c r="F4978" s="53">
        <f t="shared" si="1962"/>
        <v>2500000</v>
      </c>
      <c r="G4978" s="53">
        <f t="shared" si="1963"/>
        <v>0</v>
      </c>
      <c r="H4978" s="67">
        <f t="shared" si="1964"/>
        <v>100</v>
      </c>
    </row>
    <row r="4979" spans="1:8">
      <c r="A4979" s="70"/>
      <c r="B4979" s="33" t="s">
        <v>804</v>
      </c>
      <c r="C4979" s="53">
        <f>50000*80*4</f>
        <v>16000000</v>
      </c>
      <c r="D4979" s="53">
        <v>0</v>
      </c>
      <c r="E4979" s="53">
        <v>16000000</v>
      </c>
      <c r="F4979" s="53">
        <f t="shared" si="1962"/>
        <v>16000000</v>
      </c>
      <c r="G4979" s="53">
        <f t="shared" si="1963"/>
        <v>0</v>
      </c>
      <c r="H4979" s="67">
        <f t="shared" si="1964"/>
        <v>100</v>
      </c>
    </row>
    <row r="4980" spans="1:8">
      <c r="A4980" s="70"/>
      <c r="B4980" s="33" t="s">
        <v>805</v>
      </c>
      <c r="C4980" s="53">
        <f>25*50000</f>
        <v>1250000</v>
      </c>
      <c r="D4980" s="53">
        <v>0</v>
      </c>
      <c r="E4980" s="53">
        <v>1250000</v>
      </c>
      <c r="F4980" s="53">
        <f t="shared" si="1962"/>
        <v>1250000</v>
      </c>
      <c r="G4980" s="53">
        <f t="shared" si="1963"/>
        <v>0</v>
      </c>
      <c r="H4980" s="67">
        <f t="shared" si="1964"/>
        <v>100</v>
      </c>
    </row>
    <row r="4981" spans="1:8">
      <c r="A4981" s="70"/>
      <c r="B4981" s="33" t="s">
        <v>806</v>
      </c>
      <c r="C4981" s="53">
        <v>6500000</v>
      </c>
      <c r="D4981" s="53">
        <v>0</v>
      </c>
      <c r="E4981" s="53">
        <v>6500000</v>
      </c>
      <c r="F4981" s="53">
        <f t="shared" si="1962"/>
        <v>6500000</v>
      </c>
      <c r="G4981" s="53">
        <f t="shared" si="1963"/>
        <v>0</v>
      </c>
      <c r="H4981" s="67">
        <f t="shared" si="1964"/>
        <v>100</v>
      </c>
    </row>
    <row r="4982" spans="1:8">
      <c r="A4982" s="70"/>
      <c r="B4982" s="33" t="s">
        <v>807</v>
      </c>
      <c r="C4982" s="53">
        <v>3650000</v>
      </c>
      <c r="D4982" s="53">
        <v>0</v>
      </c>
      <c r="E4982" s="53">
        <v>3622000</v>
      </c>
      <c r="F4982" s="53">
        <f t="shared" si="1962"/>
        <v>3622000</v>
      </c>
      <c r="G4982" s="53">
        <f t="shared" si="1963"/>
        <v>28000</v>
      </c>
      <c r="H4982" s="67">
        <f t="shared" si="1964"/>
        <v>99.232876712328761</v>
      </c>
    </row>
    <row r="4983" spans="1:8">
      <c r="A4983" s="70"/>
      <c r="B4983" s="33" t="s">
        <v>808</v>
      </c>
      <c r="C4983" s="53">
        <v>1650000</v>
      </c>
      <c r="D4983" s="53">
        <v>0</v>
      </c>
      <c r="E4983" s="53">
        <v>1650000</v>
      </c>
      <c r="F4983" s="53">
        <f t="shared" si="1962"/>
        <v>1650000</v>
      </c>
      <c r="G4983" s="53">
        <f t="shared" si="1963"/>
        <v>0</v>
      </c>
      <c r="H4983" s="67">
        <f t="shared" si="1964"/>
        <v>100</v>
      </c>
    </row>
    <row r="4984" spans="1:8">
      <c r="A4984" s="70"/>
      <c r="B4984" s="33" t="s">
        <v>809</v>
      </c>
      <c r="C4984" s="53">
        <v>5500000</v>
      </c>
      <c r="D4984" s="53">
        <v>0</v>
      </c>
      <c r="E4984" s="53">
        <v>5459800</v>
      </c>
      <c r="F4984" s="53">
        <f t="shared" si="1962"/>
        <v>5459800</v>
      </c>
      <c r="G4984" s="53">
        <f t="shared" si="1963"/>
        <v>40200</v>
      </c>
      <c r="H4984" s="67">
        <f t="shared" si="1964"/>
        <v>99.269090909090906</v>
      </c>
    </row>
    <row r="4985" spans="1:8">
      <c r="A4985" s="61">
        <v>525113</v>
      </c>
      <c r="B4985" s="62" t="s">
        <v>39</v>
      </c>
      <c r="C4985" s="65"/>
      <c r="D4985" s="53"/>
      <c r="E4985" s="53"/>
      <c r="F4985" s="53"/>
      <c r="G4985" s="53"/>
      <c r="H4985" s="67"/>
    </row>
    <row r="4986" spans="1:8">
      <c r="A4986" s="61"/>
      <c r="B4986" s="33" t="s">
        <v>376</v>
      </c>
      <c r="C4986" s="53">
        <v>9000000</v>
      </c>
      <c r="D4986" s="53">
        <v>9000000</v>
      </c>
      <c r="E4986" s="53">
        <v>0</v>
      </c>
      <c r="F4986" s="53">
        <f t="shared" ref="F4986:F4990" si="1965">D4986+E4986</f>
        <v>9000000</v>
      </c>
      <c r="G4986" s="53">
        <f t="shared" ref="G4986:G4990" si="1966">C4986-F4986</f>
        <v>0</v>
      </c>
      <c r="H4986" s="67">
        <f t="shared" ref="H4986:H4990" si="1967">F4986/C4986*100</f>
        <v>100</v>
      </c>
    </row>
    <row r="4987" spans="1:8">
      <c r="A4987" s="66" t="s">
        <v>31</v>
      </c>
      <c r="B4987" s="33" t="s">
        <v>40</v>
      </c>
      <c r="C4987" s="53">
        <v>5400000</v>
      </c>
      <c r="D4987" s="53">
        <v>5400000</v>
      </c>
      <c r="E4987" s="53">
        <v>0</v>
      </c>
      <c r="F4987" s="53">
        <f t="shared" si="1965"/>
        <v>5400000</v>
      </c>
      <c r="G4987" s="53">
        <f t="shared" si="1966"/>
        <v>0</v>
      </c>
      <c r="H4987" s="67">
        <f t="shared" si="1967"/>
        <v>100</v>
      </c>
    </row>
    <row r="4988" spans="1:8">
      <c r="A4988" s="66"/>
      <c r="B4988" s="33" t="s">
        <v>970</v>
      </c>
      <c r="C4988" s="53">
        <v>10800000</v>
      </c>
      <c r="D4988" s="53">
        <v>0</v>
      </c>
      <c r="E4988" s="53">
        <v>0</v>
      </c>
      <c r="F4988" s="53">
        <f t="shared" si="1965"/>
        <v>0</v>
      </c>
      <c r="G4988" s="53">
        <f t="shared" si="1966"/>
        <v>10800000</v>
      </c>
      <c r="H4988" s="67">
        <f t="shared" si="1967"/>
        <v>0</v>
      </c>
    </row>
    <row r="4989" spans="1:8">
      <c r="A4989" s="66"/>
      <c r="B4989" s="33" t="s">
        <v>971</v>
      </c>
      <c r="C4989" s="53">
        <v>3600000</v>
      </c>
      <c r="D4989" s="53"/>
      <c r="E4989" s="53"/>
      <c r="F4989" s="53"/>
      <c r="G4989" s="53"/>
      <c r="H4989" s="67"/>
    </row>
    <row r="4990" spans="1:8">
      <c r="A4990" s="66"/>
      <c r="B4990" s="33" t="s">
        <v>810</v>
      </c>
      <c r="C4990" s="53">
        <v>7200000</v>
      </c>
      <c r="D4990" s="53">
        <v>0</v>
      </c>
      <c r="E4990" s="53">
        <v>7200000</v>
      </c>
      <c r="F4990" s="53">
        <f t="shared" ref="F4990:F4994" si="1968">D4990+E4990</f>
        <v>7200000</v>
      </c>
      <c r="G4990" s="53">
        <f t="shared" ref="G4990:G4994" si="1969">C4990-F4990</f>
        <v>0</v>
      </c>
      <c r="H4990" s="67">
        <f t="shared" ref="H4990:H4994" si="1970">F4990/C4990*100</f>
        <v>100</v>
      </c>
    </row>
    <row r="4991" spans="1:8">
      <c r="A4991" s="61">
        <v>525115</v>
      </c>
      <c r="B4991" s="62" t="s">
        <v>43</v>
      </c>
      <c r="C4991" s="65"/>
      <c r="D4991" s="53"/>
      <c r="E4991" s="53"/>
      <c r="F4991" s="53"/>
      <c r="G4991" s="53"/>
      <c r="H4991" s="67"/>
    </row>
    <row r="4992" spans="1:8">
      <c r="A4992" s="61"/>
      <c r="B4992" s="33" t="s">
        <v>377</v>
      </c>
      <c r="C4992" s="53">
        <v>10200000</v>
      </c>
      <c r="D4992" s="53">
        <v>10200000</v>
      </c>
      <c r="E4992" s="53">
        <v>0</v>
      </c>
      <c r="F4992" s="53">
        <f t="shared" ref="F4992:F5002" si="1971">D4992+E4992</f>
        <v>10200000</v>
      </c>
      <c r="G4992" s="53">
        <f t="shared" ref="G4992:G5002" si="1972">C4992-F4992</f>
        <v>0</v>
      </c>
      <c r="H4992" s="67">
        <f t="shared" ref="H4992:H5002" si="1973">F4992/C4992*100</f>
        <v>100</v>
      </c>
    </row>
    <row r="4993" spans="1:8">
      <c r="A4993" s="61"/>
      <c r="B4993" s="33" t="s">
        <v>378</v>
      </c>
      <c r="C4993" s="53">
        <v>10200000</v>
      </c>
      <c r="D4993" s="53">
        <v>10200000</v>
      </c>
      <c r="E4993" s="53">
        <v>0</v>
      </c>
      <c r="F4993" s="53">
        <f t="shared" si="1971"/>
        <v>10200000</v>
      </c>
      <c r="G4993" s="53">
        <f t="shared" si="1972"/>
        <v>0</v>
      </c>
      <c r="H4993" s="67">
        <f t="shared" si="1973"/>
        <v>100</v>
      </c>
    </row>
    <row r="4994" spans="1:8">
      <c r="A4994" s="66" t="s">
        <v>31</v>
      </c>
      <c r="B4994" s="33" t="s">
        <v>44</v>
      </c>
      <c r="C4994" s="53">
        <v>3700000</v>
      </c>
      <c r="D4994" s="53">
        <v>1888257</v>
      </c>
      <c r="E4994" s="53">
        <v>0</v>
      </c>
      <c r="F4994" s="53">
        <f t="shared" si="1971"/>
        <v>1888257</v>
      </c>
      <c r="G4994" s="53">
        <f t="shared" si="1972"/>
        <v>1811743</v>
      </c>
      <c r="H4994" s="67">
        <f t="shared" si="1973"/>
        <v>51.033972972972975</v>
      </c>
    </row>
    <row r="4995" spans="1:8">
      <c r="A4995" s="66"/>
      <c r="B4995" s="33" t="s">
        <v>524</v>
      </c>
      <c r="C4995" s="53">
        <v>5250000</v>
      </c>
      <c r="D4995" s="53">
        <v>5118520</v>
      </c>
      <c r="E4995" s="53">
        <v>0</v>
      </c>
      <c r="F4995" s="53">
        <f t="shared" si="1971"/>
        <v>5118520</v>
      </c>
      <c r="G4995" s="53">
        <f t="shared" si="1972"/>
        <v>131480</v>
      </c>
      <c r="H4995" s="67">
        <f t="shared" si="1973"/>
        <v>97.495619047619044</v>
      </c>
    </row>
    <row r="4996" spans="1:8">
      <c r="A4996" s="66" t="s">
        <v>31</v>
      </c>
      <c r="B4996" s="33" t="s">
        <v>45</v>
      </c>
      <c r="C4996" s="53">
        <v>650000</v>
      </c>
      <c r="D4996" s="53">
        <v>570000</v>
      </c>
      <c r="E4996" s="53">
        <v>0</v>
      </c>
      <c r="F4996" s="53">
        <f t="shared" si="1971"/>
        <v>570000</v>
      </c>
      <c r="G4996" s="53">
        <f t="shared" si="1972"/>
        <v>80000</v>
      </c>
      <c r="H4996" s="67">
        <f t="shared" si="1973"/>
        <v>87.692307692307693</v>
      </c>
    </row>
    <row r="4997" spans="1:8">
      <c r="A4997" s="66" t="s">
        <v>31</v>
      </c>
      <c r="B4997" s="33" t="s">
        <v>46</v>
      </c>
      <c r="C4997" s="53">
        <v>3000000</v>
      </c>
      <c r="D4997" s="53">
        <v>0</v>
      </c>
      <c r="E4997" s="53">
        <v>2470000</v>
      </c>
      <c r="F4997" s="53">
        <f t="shared" si="1971"/>
        <v>2470000</v>
      </c>
      <c r="G4997" s="53">
        <f t="shared" si="1972"/>
        <v>530000</v>
      </c>
      <c r="H4997" s="67">
        <f t="shared" si="1973"/>
        <v>82.333333333333343</v>
      </c>
    </row>
    <row r="4998" spans="1:8">
      <c r="A4998" s="66" t="s">
        <v>31</v>
      </c>
      <c r="B4998" s="33" t="s">
        <v>47</v>
      </c>
      <c r="C4998" s="53">
        <v>3600000</v>
      </c>
      <c r="D4998" s="53">
        <v>0</v>
      </c>
      <c r="E4998" s="53">
        <v>2150000</v>
      </c>
      <c r="F4998" s="53">
        <f t="shared" si="1971"/>
        <v>2150000</v>
      </c>
      <c r="G4998" s="53">
        <f t="shared" si="1972"/>
        <v>1450000</v>
      </c>
      <c r="H4998" s="67">
        <f t="shared" si="1973"/>
        <v>59.722222222222221</v>
      </c>
    </row>
    <row r="4999" spans="1:8">
      <c r="A4999" s="66"/>
      <c r="B4999" s="33" t="s">
        <v>811</v>
      </c>
      <c r="C4999" s="53">
        <v>5400000</v>
      </c>
      <c r="D4999" s="53">
        <v>0</v>
      </c>
      <c r="E4999" s="53">
        <v>0</v>
      </c>
      <c r="F4999" s="53">
        <f t="shared" si="1971"/>
        <v>0</v>
      </c>
      <c r="G4999" s="53">
        <f t="shared" si="1972"/>
        <v>5400000</v>
      </c>
      <c r="H4999" s="67">
        <f t="shared" si="1973"/>
        <v>0</v>
      </c>
    </row>
    <row r="5000" spans="1:8">
      <c r="A5000" s="66"/>
      <c r="B5000" s="33" t="s">
        <v>968</v>
      </c>
      <c r="C5000" s="53">
        <v>6750000</v>
      </c>
      <c r="D5000" s="53">
        <v>0</v>
      </c>
      <c r="E5000" s="53">
        <v>0</v>
      </c>
      <c r="F5000" s="53">
        <f t="shared" si="1971"/>
        <v>0</v>
      </c>
      <c r="G5000" s="53">
        <f t="shared" si="1972"/>
        <v>6750000</v>
      </c>
      <c r="H5000" s="67">
        <f t="shared" si="1973"/>
        <v>0</v>
      </c>
    </row>
    <row r="5001" spans="1:8">
      <c r="A5001" s="66"/>
      <c r="B5001" s="33" t="s">
        <v>812</v>
      </c>
      <c r="C5001" s="53">
        <v>10120000</v>
      </c>
      <c r="D5001" s="53">
        <v>0</v>
      </c>
      <c r="E5001" s="53">
        <v>0</v>
      </c>
      <c r="F5001" s="53">
        <f t="shared" si="1971"/>
        <v>0</v>
      </c>
      <c r="G5001" s="53">
        <f t="shared" si="1972"/>
        <v>10120000</v>
      </c>
      <c r="H5001" s="67">
        <f t="shared" si="1973"/>
        <v>0</v>
      </c>
    </row>
    <row r="5002" spans="1:8">
      <c r="A5002" s="66"/>
      <c r="B5002" s="33" t="s">
        <v>969</v>
      </c>
      <c r="C5002" s="53">
        <v>20250000</v>
      </c>
      <c r="D5002" s="53">
        <v>0</v>
      </c>
      <c r="E5002" s="53">
        <v>0</v>
      </c>
      <c r="F5002" s="53">
        <f t="shared" si="1971"/>
        <v>0</v>
      </c>
      <c r="G5002" s="53">
        <f t="shared" si="1972"/>
        <v>20250000</v>
      </c>
      <c r="H5002" s="67">
        <f t="shared" si="1973"/>
        <v>0</v>
      </c>
    </row>
    <row r="5003" spans="1:8">
      <c r="A5003" s="61">
        <v>525119</v>
      </c>
      <c r="B5003" s="62" t="s">
        <v>63</v>
      </c>
      <c r="C5003" s="65"/>
      <c r="D5003" s="53"/>
      <c r="E5003" s="53"/>
      <c r="F5003" s="53"/>
      <c r="G5003" s="53"/>
      <c r="H5003" s="67"/>
    </row>
    <row r="5004" spans="1:8">
      <c r="A5004" s="66"/>
      <c r="B5004" s="33" t="s">
        <v>484</v>
      </c>
      <c r="C5004" s="53">
        <v>40000000</v>
      </c>
      <c r="D5004" s="53">
        <v>40000000</v>
      </c>
      <c r="E5004" s="53">
        <v>0</v>
      </c>
      <c r="F5004" s="53">
        <f t="shared" ref="F5004:F5009" si="1974">D5004+E5004</f>
        <v>40000000</v>
      </c>
      <c r="G5004" s="53">
        <f t="shared" ref="G5004:G5009" si="1975">C5004-F5004</f>
        <v>0</v>
      </c>
      <c r="H5004" s="67">
        <f t="shared" ref="H5004:H5009" si="1976">F5004/C5004*100</f>
        <v>100</v>
      </c>
    </row>
    <row r="5005" spans="1:8">
      <c r="A5005" s="66"/>
      <c r="B5005" s="33" t="s">
        <v>485</v>
      </c>
      <c r="C5005" s="53">
        <v>41025000</v>
      </c>
      <c r="D5005" s="53">
        <v>40986500</v>
      </c>
      <c r="E5005" s="53">
        <v>0</v>
      </c>
      <c r="F5005" s="53">
        <f t="shared" si="1974"/>
        <v>40986500</v>
      </c>
      <c r="G5005" s="53">
        <f t="shared" si="1975"/>
        <v>38500</v>
      </c>
      <c r="H5005" s="67">
        <f t="shared" si="1976"/>
        <v>99.906154783668498</v>
      </c>
    </row>
    <row r="5006" spans="1:8">
      <c r="A5006" s="66"/>
      <c r="B5006" s="33" t="s">
        <v>813</v>
      </c>
      <c r="C5006" s="53">
        <v>2000000</v>
      </c>
      <c r="D5006" s="53">
        <v>0</v>
      </c>
      <c r="E5006" s="65"/>
      <c r="F5006" s="53">
        <f t="shared" si="1974"/>
        <v>0</v>
      </c>
      <c r="G5006" s="53">
        <f t="shared" si="1975"/>
        <v>2000000</v>
      </c>
      <c r="H5006" s="67">
        <f t="shared" si="1976"/>
        <v>0</v>
      </c>
    </row>
    <row r="5007" spans="1:8">
      <c r="A5007" s="66"/>
      <c r="B5007" s="33" t="s">
        <v>814</v>
      </c>
      <c r="C5007" s="53">
        <v>10000000</v>
      </c>
      <c r="D5007" s="53">
        <v>0</v>
      </c>
      <c r="E5007" s="53">
        <v>0</v>
      </c>
      <c r="F5007" s="53">
        <f t="shared" si="1974"/>
        <v>0</v>
      </c>
      <c r="G5007" s="53">
        <f t="shared" si="1975"/>
        <v>10000000</v>
      </c>
      <c r="H5007" s="67">
        <f t="shared" si="1976"/>
        <v>0</v>
      </c>
    </row>
    <row r="5008" spans="1:8">
      <c r="A5008" s="66"/>
      <c r="B5008" s="33" t="s">
        <v>815</v>
      </c>
      <c r="C5008" s="53">
        <v>3500000</v>
      </c>
      <c r="D5008" s="53">
        <v>0</v>
      </c>
      <c r="E5008" s="53">
        <v>0</v>
      </c>
      <c r="F5008" s="53">
        <f t="shared" si="1974"/>
        <v>0</v>
      </c>
      <c r="G5008" s="53">
        <f t="shared" si="1975"/>
        <v>3500000</v>
      </c>
      <c r="H5008" s="67">
        <f t="shared" si="1976"/>
        <v>0</v>
      </c>
    </row>
    <row r="5009" spans="1:8">
      <c r="A5009" s="66"/>
      <c r="B5009" s="33" t="s">
        <v>816</v>
      </c>
      <c r="C5009" s="53">
        <v>750000</v>
      </c>
      <c r="D5009" s="53">
        <v>0</v>
      </c>
      <c r="E5009" s="53">
        <v>692000</v>
      </c>
      <c r="F5009" s="53">
        <f t="shared" si="1974"/>
        <v>692000</v>
      </c>
      <c r="G5009" s="53">
        <f t="shared" si="1975"/>
        <v>58000</v>
      </c>
      <c r="H5009" s="67">
        <f t="shared" si="1976"/>
        <v>92.266666666666666</v>
      </c>
    </row>
    <row r="5010" spans="1:8">
      <c r="A5010" s="66"/>
      <c r="B5010" s="33" t="s">
        <v>486</v>
      </c>
      <c r="C5010" s="53">
        <v>26000000</v>
      </c>
      <c r="D5010" s="53">
        <v>26000000</v>
      </c>
      <c r="E5010" s="53">
        <v>0</v>
      </c>
      <c r="F5010" s="53">
        <f>D5010+E5010</f>
        <v>26000000</v>
      </c>
      <c r="G5010" s="53">
        <f>C5010-F5010</f>
        <v>0</v>
      </c>
      <c r="H5010" s="67">
        <f>F5010/C5010*100</f>
        <v>100</v>
      </c>
    </row>
    <row r="5011" spans="1:8">
      <c r="A5011" s="61">
        <v>525121</v>
      </c>
      <c r="B5011" s="62" t="s">
        <v>823</v>
      </c>
      <c r="C5011" s="53"/>
      <c r="D5011" s="53"/>
      <c r="E5011" s="53"/>
      <c r="F5011" s="53"/>
      <c r="G5011" s="53"/>
      <c r="H5011" s="67"/>
    </row>
    <row r="5012" spans="1:8">
      <c r="A5012" s="66"/>
      <c r="B5012" s="33" t="s">
        <v>824</v>
      </c>
      <c r="C5012" s="53">
        <v>2200000</v>
      </c>
      <c r="D5012" s="53">
        <v>0</v>
      </c>
      <c r="E5012" s="53">
        <v>0</v>
      </c>
      <c r="F5012" s="53">
        <f t="shared" ref="F5012:F5015" si="1977">D5012+E5012</f>
        <v>0</v>
      </c>
      <c r="G5012" s="53">
        <f t="shared" ref="G5012:G5015" si="1978">C5012-F5012</f>
        <v>2200000</v>
      </c>
      <c r="H5012" s="67">
        <f t="shared" ref="H5012:H5015" si="1979">F5012/C5012*100</f>
        <v>0</v>
      </c>
    </row>
    <row r="5013" spans="1:8">
      <c r="A5013" s="66"/>
      <c r="B5013" s="33" t="s">
        <v>825</v>
      </c>
      <c r="C5013" s="53">
        <v>4000000</v>
      </c>
      <c r="D5013" s="53">
        <v>0</v>
      </c>
      <c r="E5013" s="53">
        <v>0</v>
      </c>
      <c r="F5013" s="53">
        <f t="shared" si="1977"/>
        <v>0</v>
      </c>
      <c r="G5013" s="53">
        <f t="shared" si="1978"/>
        <v>4000000</v>
      </c>
      <c r="H5013" s="67">
        <f t="shared" si="1979"/>
        <v>0</v>
      </c>
    </row>
    <row r="5014" spans="1:8">
      <c r="A5014" s="66"/>
      <c r="B5014" s="33" t="s">
        <v>826</v>
      </c>
      <c r="C5014" s="53">
        <v>4500000</v>
      </c>
      <c r="D5014" s="53">
        <v>0</v>
      </c>
      <c r="E5014" s="53">
        <v>0</v>
      </c>
      <c r="F5014" s="53">
        <f t="shared" si="1977"/>
        <v>0</v>
      </c>
      <c r="G5014" s="53">
        <f t="shared" si="1978"/>
        <v>4500000</v>
      </c>
      <c r="H5014" s="67">
        <f t="shared" si="1979"/>
        <v>0</v>
      </c>
    </row>
    <row r="5015" spans="1:8">
      <c r="A5015" s="66"/>
      <c r="B5015" s="33" t="s">
        <v>827</v>
      </c>
      <c r="C5015" s="53">
        <v>2150000</v>
      </c>
      <c r="D5015" s="53">
        <v>0</v>
      </c>
      <c r="E5015" s="53">
        <v>2120000</v>
      </c>
      <c r="F5015" s="53">
        <f t="shared" si="1977"/>
        <v>2120000</v>
      </c>
      <c r="G5015" s="53">
        <f t="shared" si="1978"/>
        <v>30000</v>
      </c>
      <c r="H5015" s="67">
        <f t="shared" si="1979"/>
        <v>98.604651162790702</v>
      </c>
    </row>
    <row r="5016" spans="1:8">
      <c r="A5016" s="61">
        <v>537112</v>
      </c>
      <c r="B5016" s="62" t="s">
        <v>477</v>
      </c>
      <c r="C5016" s="53"/>
      <c r="D5016" s="53"/>
      <c r="E5016" s="53"/>
      <c r="F5016" s="53"/>
      <c r="G5016" s="53"/>
      <c r="H5016" s="67"/>
    </row>
    <row r="5017" spans="1:8">
      <c r="A5017" s="66"/>
      <c r="B5017" s="33" t="s">
        <v>487</v>
      </c>
      <c r="C5017" s="53">
        <v>12000000</v>
      </c>
      <c r="D5017" s="53">
        <v>12000000</v>
      </c>
      <c r="E5017" s="53">
        <v>0</v>
      </c>
      <c r="F5017" s="53">
        <f>D5017+E5017</f>
        <v>12000000</v>
      </c>
      <c r="G5017" s="53">
        <f>C5017-F5017</f>
        <v>0</v>
      </c>
      <c r="H5017" s="67">
        <f>F5017/C5017*100</f>
        <v>100</v>
      </c>
    </row>
    <row r="5018" spans="1:8">
      <c r="A5018" s="66"/>
      <c r="B5018" s="33" t="s">
        <v>549</v>
      </c>
      <c r="C5018" s="53">
        <v>93500000</v>
      </c>
      <c r="D5018" s="53">
        <v>93500000</v>
      </c>
      <c r="E5018" s="53">
        <v>0</v>
      </c>
      <c r="F5018" s="53">
        <f>D5018+E5018</f>
        <v>93500000</v>
      </c>
      <c r="G5018" s="53">
        <f>C5018-F5018</f>
        <v>0</v>
      </c>
      <c r="H5018" s="67">
        <f>F5018/C5018*100</f>
        <v>100</v>
      </c>
    </row>
    <row r="5019" spans="1:8">
      <c r="A5019" s="66"/>
      <c r="B5019" s="33" t="s">
        <v>489</v>
      </c>
      <c r="C5019" s="53">
        <v>250000000</v>
      </c>
      <c r="D5019" s="53">
        <v>249975000</v>
      </c>
      <c r="E5019" s="53">
        <v>0</v>
      </c>
      <c r="F5019" s="53">
        <f>D5019+E5019</f>
        <v>249975000</v>
      </c>
      <c r="G5019" s="53">
        <f>C5019-F5019</f>
        <v>25000</v>
      </c>
      <c r="H5019" s="67">
        <f>F5019/C5019*100</f>
        <v>99.99</v>
      </c>
    </row>
    <row r="5020" spans="1:8">
      <c r="A5020" s="61"/>
      <c r="B5020" s="33" t="s">
        <v>817</v>
      </c>
      <c r="C5020" s="53">
        <v>20200000</v>
      </c>
      <c r="D5020" s="53">
        <v>0</v>
      </c>
      <c r="E5020" s="53">
        <v>8507000</v>
      </c>
      <c r="F5020" s="53">
        <f t="shared" ref="F5020:F5026" si="1980">D5020+E5020</f>
        <v>8507000</v>
      </c>
      <c r="G5020" s="53">
        <f t="shared" ref="G5020:G5026" si="1981">C5020-F5020</f>
        <v>11693000</v>
      </c>
      <c r="H5020" s="67">
        <f t="shared" ref="H5020:H5026" si="1982">F5020/C5020*100</f>
        <v>42.113861386138609</v>
      </c>
    </row>
    <row r="5021" spans="1:8">
      <c r="A5021" s="66"/>
      <c r="B5021" s="33" t="s">
        <v>480</v>
      </c>
      <c r="C5021" s="53">
        <v>5000000</v>
      </c>
      <c r="D5021" s="53">
        <v>5000000</v>
      </c>
      <c r="E5021" s="53"/>
      <c r="F5021" s="53">
        <f>D5021+E5021</f>
        <v>5000000</v>
      </c>
      <c r="G5021" s="53">
        <f>C5021-F5021</f>
        <v>0</v>
      </c>
      <c r="H5021" s="67">
        <f>F5021/C5021*100</f>
        <v>100</v>
      </c>
    </row>
    <row r="5022" spans="1:8">
      <c r="A5022" s="66"/>
      <c r="B5022" s="33" t="s">
        <v>822</v>
      </c>
      <c r="C5022" s="53">
        <v>20500000</v>
      </c>
      <c r="D5022" s="53">
        <v>0</v>
      </c>
      <c r="E5022" s="53">
        <v>0</v>
      </c>
      <c r="F5022" s="53">
        <f>D5022+E5022</f>
        <v>0</v>
      </c>
      <c r="G5022" s="53">
        <f>C5022-F5022</f>
        <v>20500000</v>
      </c>
      <c r="H5022" s="67">
        <f>F5022/C5022*100</f>
        <v>0</v>
      </c>
    </row>
    <row r="5023" spans="1:8">
      <c r="A5023" s="61"/>
      <c r="B5023" s="33" t="s">
        <v>818</v>
      </c>
      <c r="C5023" s="53">
        <v>10000000</v>
      </c>
      <c r="D5023" s="53">
        <v>0</v>
      </c>
      <c r="E5023" s="53">
        <v>0</v>
      </c>
      <c r="F5023" s="53">
        <f t="shared" ref="F5023:F5029" si="1983">D5023+E5023</f>
        <v>0</v>
      </c>
      <c r="G5023" s="53">
        <f t="shared" ref="G5023:G5029" si="1984">C5023-F5023</f>
        <v>10000000</v>
      </c>
      <c r="H5023" s="67">
        <f t="shared" ref="H5023:H5029" si="1985">F5023/C5023*100</f>
        <v>0</v>
      </c>
    </row>
    <row r="5024" spans="1:8">
      <c r="A5024" s="66"/>
      <c r="B5024" s="33" t="s">
        <v>819</v>
      </c>
      <c r="C5024" s="53">
        <v>13500000</v>
      </c>
      <c r="D5024" s="53">
        <v>0</v>
      </c>
      <c r="E5024" s="53">
        <v>0</v>
      </c>
      <c r="F5024" s="53">
        <f t="shared" si="1983"/>
        <v>0</v>
      </c>
      <c r="G5024" s="53">
        <f t="shared" si="1984"/>
        <v>13500000</v>
      </c>
      <c r="H5024" s="67">
        <f t="shared" si="1985"/>
        <v>0</v>
      </c>
    </row>
    <row r="5025" spans="1:8">
      <c r="A5025" s="66"/>
      <c r="B5025" s="33" t="s">
        <v>820</v>
      </c>
      <c r="C5025" s="53">
        <v>84000000</v>
      </c>
      <c r="D5025" s="53">
        <v>0</v>
      </c>
      <c r="E5025" s="53">
        <v>0</v>
      </c>
      <c r="F5025" s="53">
        <f t="shared" si="1983"/>
        <v>0</v>
      </c>
      <c r="G5025" s="53">
        <f t="shared" si="1984"/>
        <v>84000000</v>
      </c>
      <c r="H5025" s="67">
        <f t="shared" si="1985"/>
        <v>0</v>
      </c>
    </row>
    <row r="5026" spans="1:8">
      <c r="A5026" s="66"/>
      <c r="B5026" s="33" t="s">
        <v>821</v>
      </c>
      <c r="C5026" s="53">
        <v>53000000</v>
      </c>
      <c r="D5026" s="53">
        <v>0</v>
      </c>
      <c r="E5026" s="53">
        <v>0</v>
      </c>
      <c r="F5026" s="53">
        <f t="shared" si="1983"/>
        <v>0</v>
      </c>
      <c r="G5026" s="53">
        <f t="shared" si="1984"/>
        <v>53000000</v>
      </c>
      <c r="H5026" s="67">
        <f t="shared" si="1985"/>
        <v>0</v>
      </c>
    </row>
    <row r="5027" spans="1:8">
      <c r="A5027" s="58" t="s">
        <v>50</v>
      </c>
      <c r="B5027" s="59" t="s">
        <v>51</v>
      </c>
      <c r="C5027" s="60"/>
      <c r="D5027" s="53"/>
      <c r="E5027" s="53"/>
      <c r="F5027" s="53"/>
      <c r="G5027" s="53"/>
      <c r="H5027" s="67"/>
    </row>
    <row r="5028" spans="1:8">
      <c r="A5028" s="61">
        <v>525112</v>
      </c>
      <c r="B5028" s="62" t="s">
        <v>32</v>
      </c>
      <c r="C5028" s="63"/>
      <c r="D5028" s="53"/>
      <c r="E5028" s="53"/>
      <c r="F5028" s="53"/>
      <c r="G5028" s="53"/>
      <c r="H5028" s="67"/>
    </row>
    <row r="5029" spans="1:8">
      <c r="A5029" s="66" t="s">
        <v>31</v>
      </c>
      <c r="B5029" s="33" t="s">
        <v>53</v>
      </c>
      <c r="C5029" s="53">
        <v>1540000</v>
      </c>
      <c r="D5029" s="53">
        <v>1540000</v>
      </c>
      <c r="E5029" s="53">
        <v>0</v>
      </c>
      <c r="F5029" s="53">
        <f t="shared" ref="F5029:F5030" si="1986">D5029+E5029</f>
        <v>1540000</v>
      </c>
      <c r="G5029" s="53">
        <f t="shared" ref="G5029:G5030" si="1987">C5029-F5029</f>
        <v>0</v>
      </c>
      <c r="H5029" s="67">
        <f t="shared" ref="H5029:H5030" si="1988">F5029/C5029*100</f>
        <v>100</v>
      </c>
    </row>
    <row r="5030" spans="1:8">
      <c r="A5030" s="66" t="s">
        <v>31</v>
      </c>
      <c r="B5030" s="33" t="s">
        <v>54</v>
      </c>
      <c r="C5030" s="53">
        <v>650000</v>
      </c>
      <c r="D5030" s="53">
        <v>620000</v>
      </c>
      <c r="E5030" s="53">
        <v>0</v>
      </c>
      <c r="F5030" s="53">
        <f t="shared" si="1986"/>
        <v>620000</v>
      </c>
      <c r="G5030" s="53">
        <f t="shared" si="1987"/>
        <v>30000</v>
      </c>
      <c r="H5030" s="67">
        <f t="shared" si="1988"/>
        <v>95.384615384615387</v>
      </c>
    </row>
    <row r="5031" spans="1:8">
      <c r="A5031" s="61">
        <v>525113</v>
      </c>
      <c r="B5031" s="62" t="s">
        <v>39</v>
      </c>
      <c r="C5031" s="63"/>
      <c r="D5031" s="53"/>
      <c r="E5031" s="53"/>
      <c r="F5031" s="53"/>
      <c r="G5031" s="53"/>
      <c r="H5031" s="67"/>
    </row>
    <row r="5032" spans="1:8">
      <c r="A5032" s="66" t="s">
        <v>31</v>
      </c>
      <c r="B5032" s="33" t="s">
        <v>52</v>
      </c>
      <c r="C5032" s="53">
        <v>2000000</v>
      </c>
      <c r="D5032" s="53">
        <v>2000000</v>
      </c>
      <c r="E5032" s="53">
        <v>0</v>
      </c>
      <c r="F5032" s="53">
        <f t="shared" ref="F5032" si="1989">D5032+E5032</f>
        <v>2000000</v>
      </c>
      <c r="G5032" s="53">
        <f t="shared" ref="G5032" si="1990">C5032-F5032</f>
        <v>0</v>
      </c>
      <c r="H5032" s="67">
        <f t="shared" ref="H5032" si="1991">F5032/C5032*100</f>
        <v>100</v>
      </c>
    </row>
    <row r="5033" spans="1:8">
      <c r="A5033" s="58" t="s">
        <v>56</v>
      </c>
      <c r="B5033" s="59" t="s">
        <v>57</v>
      </c>
      <c r="C5033" s="60"/>
      <c r="D5033" s="53"/>
      <c r="E5033" s="60"/>
      <c r="F5033" s="53"/>
      <c r="G5033" s="53"/>
      <c r="H5033" s="67"/>
    </row>
    <row r="5034" spans="1:8">
      <c r="A5034" s="61">
        <v>525111</v>
      </c>
      <c r="B5034" s="62" t="s">
        <v>30</v>
      </c>
      <c r="C5034" s="63"/>
      <c r="D5034" s="53"/>
      <c r="E5034" s="53"/>
      <c r="F5034" s="53"/>
      <c r="G5034" s="53"/>
      <c r="H5034" s="67"/>
    </row>
    <row r="5035" spans="1:8">
      <c r="A5035" s="66" t="s">
        <v>31</v>
      </c>
      <c r="B5035" s="33" t="s">
        <v>58</v>
      </c>
      <c r="C5035" s="53">
        <v>2000000</v>
      </c>
      <c r="D5035" s="53">
        <v>2000000</v>
      </c>
      <c r="E5035" s="53"/>
      <c r="F5035" s="53">
        <f t="shared" ref="F5035" si="1992">D5035+E5035</f>
        <v>2000000</v>
      </c>
      <c r="G5035" s="53">
        <f t="shared" ref="G5035" si="1993">C5035-F5035</f>
        <v>0</v>
      </c>
      <c r="H5035" s="67">
        <f t="shared" ref="H5035" si="1994">F5035/C5035*100</f>
        <v>100</v>
      </c>
    </row>
    <row r="5036" spans="1:8">
      <c r="A5036" s="61">
        <v>525112</v>
      </c>
      <c r="B5036" s="62" t="s">
        <v>32</v>
      </c>
      <c r="C5036" s="63"/>
      <c r="D5036" s="53"/>
      <c r="E5036" s="53"/>
      <c r="F5036" s="53"/>
      <c r="G5036" s="53"/>
      <c r="H5036" s="67"/>
    </row>
    <row r="5037" spans="1:8">
      <c r="A5037" s="66" t="s">
        <v>31</v>
      </c>
      <c r="B5037" s="33" t="s">
        <v>53</v>
      </c>
      <c r="C5037" s="53">
        <v>3250000</v>
      </c>
      <c r="D5037" s="53">
        <v>3250000</v>
      </c>
      <c r="E5037" s="53">
        <v>0</v>
      </c>
      <c r="F5037" s="53">
        <f t="shared" ref="F5037:F5038" si="1995">D5037+E5037</f>
        <v>3250000</v>
      </c>
      <c r="G5037" s="53">
        <f t="shared" ref="G5037:G5038" si="1996">C5037-F5037</f>
        <v>0</v>
      </c>
      <c r="H5037" s="67">
        <f t="shared" ref="H5037:H5038" si="1997">F5037/C5037*100</f>
        <v>100</v>
      </c>
    </row>
    <row r="5038" spans="1:8">
      <c r="A5038" s="66" t="s">
        <v>31</v>
      </c>
      <c r="B5038" s="33" t="s">
        <v>54</v>
      </c>
      <c r="C5038" s="53">
        <v>2000000</v>
      </c>
      <c r="D5038" s="53">
        <v>1984500</v>
      </c>
      <c r="E5038" s="53">
        <v>0</v>
      </c>
      <c r="F5038" s="53">
        <f t="shared" si="1995"/>
        <v>1984500</v>
      </c>
      <c r="G5038" s="53">
        <f t="shared" si="1996"/>
        <v>15500</v>
      </c>
      <c r="H5038" s="67">
        <f t="shared" si="1997"/>
        <v>99.224999999999994</v>
      </c>
    </row>
    <row r="5039" spans="1:8">
      <c r="A5039" s="61">
        <v>525115</v>
      </c>
      <c r="B5039" s="62" t="s">
        <v>43</v>
      </c>
      <c r="C5039" s="53"/>
      <c r="D5039" s="53"/>
      <c r="E5039" s="53"/>
      <c r="F5039" s="53"/>
      <c r="G5039" s="53"/>
      <c r="H5039" s="67"/>
    </row>
    <row r="5040" spans="1:8">
      <c r="A5040" s="66" t="s">
        <v>31</v>
      </c>
      <c r="B5040" s="33" t="s">
        <v>55</v>
      </c>
      <c r="C5040" s="53">
        <v>300000</v>
      </c>
      <c r="D5040" s="53">
        <v>300000</v>
      </c>
      <c r="E5040" s="53"/>
      <c r="F5040" s="53">
        <f t="shared" ref="F5040" si="1998">D5040+E5040</f>
        <v>300000</v>
      </c>
      <c r="G5040" s="53">
        <f t="shared" ref="G5040" si="1999">C5040-F5040</f>
        <v>0</v>
      </c>
      <c r="H5040" s="67">
        <f t="shared" ref="H5040" si="2000">F5040/C5040*100</f>
        <v>100</v>
      </c>
    </row>
    <row r="5041" spans="1:19">
      <c r="A5041" s="54">
        <v>52</v>
      </c>
      <c r="B5041" s="54" t="s">
        <v>61</v>
      </c>
      <c r="C5041" s="666"/>
      <c r="D5041" s="56"/>
      <c r="E5041" s="56"/>
      <c r="F5041" s="56"/>
      <c r="G5041" s="56"/>
      <c r="H5041" s="56"/>
    </row>
    <row r="5042" spans="1:19">
      <c r="A5042" s="58" t="s">
        <v>29</v>
      </c>
      <c r="B5042" s="59" t="s">
        <v>62</v>
      </c>
      <c r="C5042" s="230"/>
      <c r="D5042" s="53"/>
      <c r="E5042" s="60"/>
      <c r="F5042" s="53"/>
      <c r="G5042" s="53"/>
      <c r="H5042" s="67"/>
    </row>
    <row r="5043" spans="1:19">
      <c r="A5043" s="66">
        <v>525112</v>
      </c>
      <c r="B5043" s="33" t="s">
        <v>734</v>
      </c>
      <c r="C5043" s="65"/>
      <c r="D5043" s="53"/>
      <c r="E5043" s="53"/>
      <c r="F5043" s="53"/>
      <c r="G5043" s="53"/>
      <c r="H5043" s="67"/>
    </row>
    <row r="5044" spans="1:19">
      <c r="A5044" s="66" t="s">
        <v>31</v>
      </c>
      <c r="B5044" s="33" t="s">
        <v>64</v>
      </c>
      <c r="C5044" s="53"/>
      <c r="D5044" s="53"/>
      <c r="E5044" s="53"/>
      <c r="F5044" s="53"/>
      <c r="G5044" s="53"/>
      <c r="H5044" s="67"/>
    </row>
    <row r="5045" spans="1:19">
      <c r="A5045" s="66" t="s">
        <v>31</v>
      </c>
      <c r="B5045" s="33" t="s">
        <v>677</v>
      </c>
      <c r="C5045" s="53">
        <v>1500000</v>
      </c>
      <c r="D5045" s="53">
        <v>1500000</v>
      </c>
      <c r="E5045" s="53">
        <v>0</v>
      </c>
      <c r="F5045" s="53">
        <f t="shared" ref="F5045:F5047" si="2001">D5045+E5045</f>
        <v>1500000</v>
      </c>
      <c r="G5045" s="53">
        <f t="shared" ref="G5045:G5047" si="2002">C5045-F5045</f>
        <v>0</v>
      </c>
      <c r="H5045" s="67">
        <f t="shared" ref="H5045:H5047" si="2003">F5045/C5045*100</f>
        <v>100</v>
      </c>
    </row>
    <row r="5046" spans="1:19">
      <c r="A5046" s="66"/>
      <c r="B5046" s="33" t="s">
        <v>678</v>
      </c>
      <c r="C5046" s="53">
        <v>7500000</v>
      </c>
      <c r="D5046" s="53">
        <v>0</v>
      </c>
      <c r="E5046" s="53">
        <v>855000</v>
      </c>
      <c r="F5046" s="53">
        <f t="shared" si="2001"/>
        <v>855000</v>
      </c>
      <c r="G5046" s="53">
        <f t="shared" si="2002"/>
        <v>6645000</v>
      </c>
      <c r="H5046" s="67">
        <f t="shared" si="2003"/>
        <v>11.4</v>
      </c>
      <c r="K5046" s="24"/>
    </row>
    <row r="5047" spans="1:19">
      <c r="A5047" s="66" t="s">
        <v>31</v>
      </c>
      <c r="B5047" s="33" t="s">
        <v>679</v>
      </c>
      <c r="C5047" s="53">
        <v>1500000</v>
      </c>
      <c r="D5047" s="53">
        <v>1281000</v>
      </c>
      <c r="E5047" s="53">
        <v>0</v>
      </c>
      <c r="F5047" s="53">
        <f t="shared" si="2001"/>
        <v>1281000</v>
      </c>
      <c r="G5047" s="53">
        <f t="shared" si="2002"/>
        <v>219000</v>
      </c>
      <c r="H5047" s="67">
        <f t="shared" si="2003"/>
        <v>85.399999999999991</v>
      </c>
    </row>
    <row r="5048" spans="1:19">
      <c r="A5048" s="66" t="s">
        <v>31</v>
      </c>
      <c r="B5048" s="33" t="s">
        <v>67</v>
      </c>
      <c r="C5048" s="53"/>
      <c r="D5048" s="53"/>
      <c r="E5048" s="53"/>
      <c r="F5048" s="53"/>
      <c r="G5048" s="53"/>
      <c r="H5048" s="67"/>
    </row>
    <row r="5049" spans="1:19">
      <c r="A5049" s="66" t="s">
        <v>31</v>
      </c>
      <c r="B5049" s="33" t="s">
        <v>677</v>
      </c>
      <c r="C5049" s="53">
        <v>1500000</v>
      </c>
      <c r="D5049" s="53">
        <v>0</v>
      </c>
      <c r="E5049" s="53">
        <v>1500000</v>
      </c>
      <c r="F5049" s="53">
        <f t="shared" ref="F5049:F5050" si="2004">D5049+E5049</f>
        <v>1500000</v>
      </c>
      <c r="G5049" s="53">
        <f t="shared" ref="G5049:G5050" si="2005">C5049-F5049</f>
        <v>0</v>
      </c>
      <c r="H5049" s="67">
        <f t="shared" ref="H5049:H5050" si="2006">F5049/C5049*100</f>
        <v>100</v>
      </c>
    </row>
    <row r="5050" spans="1:19">
      <c r="A5050" s="66" t="s">
        <v>31</v>
      </c>
      <c r="B5050" s="33" t="s">
        <v>679</v>
      </c>
      <c r="C5050" s="53">
        <v>14800000</v>
      </c>
      <c r="D5050" s="53">
        <v>0</v>
      </c>
      <c r="E5050" s="53"/>
      <c r="F5050" s="53">
        <f t="shared" si="2004"/>
        <v>0</v>
      </c>
      <c r="G5050" s="53">
        <f t="shared" si="2005"/>
        <v>14800000</v>
      </c>
      <c r="H5050" s="67">
        <f t="shared" si="2006"/>
        <v>0</v>
      </c>
    </row>
    <row r="5051" spans="1:19">
      <c r="A5051" s="66" t="s">
        <v>680</v>
      </c>
      <c r="B5051" s="33" t="s">
        <v>39</v>
      </c>
      <c r="C5051" s="65"/>
      <c r="D5051" s="53"/>
      <c r="E5051" s="53"/>
      <c r="F5051" s="53"/>
      <c r="G5051" s="53"/>
      <c r="H5051" s="67"/>
    </row>
    <row r="5052" spans="1:19" ht="13.5" customHeight="1">
      <c r="A5052" s="472" t="s">
        <v>31</v>
      </c>
      <c r="B5052" s="33" t="s">
        <v>64</v>
      </c>
      <c r="C5052" s="53"/>
      <c r="D5052" s="53"/>
      <c r="E5052" s="53"/>
      <c r="F5052" s="53"/>
      <c r="G5052" s="53"/>
      <c r="H5052" s="67"/>
    </row>
    <row r="5053" spans="1:19" ht="13.5" customHeight="1">
      <c r="A5053" s="472" t="s">
        <v>31</v>
      </c>
      <c r="B5053" s="33" t="s">
        <v>681</v>
      </c>
      <c r="C5053" s="53">
        <v>19800000</v>
      </c>
      <c r="D5053" s="53">
        <v>19800000</v>
      </c>
      <c r="E5053" s="53">
        <v>0</v>
      </c>
      <c r="F5053" s="53">
        <f t="shared" ref="F5053" si="2007">D5053+E5053</f>
        <v>19800000</v>
      </c>
      <c r="G5053" s="53">
        <f t="shared" ref="G5053" si="2008">C5053-F5053</f>
        <v>0</v>
      </c>
      <c r="H5053" s="67">
        <f t="shared" ref="H5053" si="2009">F5053/C5053*100</f>
        <v>100</v>
      </c>
      <c r="S5053" s="24"/>
    </row>
    <row r="5054" spans="1:19" ht="13.5" customHeight="1">
      <c r="A5054" s="428" t="s">
        <v>31</v>
      </c>
      <c r="B5054" s="33" t="s">
        <v>850</v>
      </c>
      <c r="C5054" s="53">
        <v>9000000</v>
      </c>
      <c r="D5054" s="53">
        <v>0</v>
      </c>
      <c r="E5054" s="53">
        <v>0</v>
      </c>
      <c r="F5054" s="53">
        <f>D5054+E5054</f>
        <v>0</v>
      </c>
      <c r="G5054" s="53">
        <f>C5054-F5054</f>
        <v>9000000</v>
      </c>
      <c r="H5054" s="67">
        <f>F5054/C5054*100</f>
        <v>0</v>
      </c>
      <c r="S5054" s="24"/>
    </row>
    <row r="5055" spans="1:19" ht="13.5" customHeight="1">
      <c r="A5055" s="472" t="s">
        <v>31</v>
      </c>
      <c r="B5055" s="33" t="s">
        <v>682</v>
      </c>
      <c r="C5055" s="53"/>
      <c r="D5055" s="53"/>
      <c r="E5055" s="53"/>
      <c r="F5055" s="53"/>
      <c r="G5055" s="53"/>
      <c r="H5055" s="67"/>
      <c r="S5055" s="24"/>
    </row>
    <row r="5056" spans="1:19" ht="13.5" customHeight="1">
      <c r="A5056" s="472" t="s">
        <v>31</v>
      </c>
      <c r="B5056" s="33" t="s">
        <v>683</v>
      </c>
      <c r="C5056" s="53">
        <v>27000000</v>
      </c>
      <c r="D5056" s="53">
        <v>27000000</v>
      </c>
      <c r="E5056" s="53">
        <v>0</v>
      </c>
      <c r="F5056" s="53">
        <f t="shared" ref="F5056" si="2010">D5056+E5056</f>
        <v>27000000</v>
      </c>
      <c r="G5056" s="53">
        <f t="shared" ref="G5056" si="2011">C5056-F5056</f>
        <v>0</v>
      </c>
      <c r="H5056" s="67">
        <f t="shared" ref="H5056" si="2012">F5056/C5056*100</f>
        <v>100</v>
      </c>
    </row>
    <row r="5057" spans="1:8" ht="13.5" customHeight="1">
      <c r="A5057" s="428" t="s">
        <v>31</v>
      </c>
      <c r="B5057" s="33" t="s">
        <v>851</v>
      </c>
      <c r="C5057" s="53">
        <v>9000000</v>
      </c>
      <c r="D5057" s="53">
        <v>0</v>
      </c>
      <c r="E5057" s="53">
        <v>0</v>
      </c>
      <c r="F5057" s="53">
        <f>D5057+E5057</f>
        <v>0</v>
      </c>
      <c r="G5057" s="53">
        <f>C5057-F5057</f>
        <v>9000000</v>
      </c>
      <c r="H5057" s="67">
        <f>F5057/C5057*100</f>
        <v>0</v>
      </c>
    </row>
    <row r="5058" spans="1:8" ht="13.5" customHeight="1">
      <c r="A5058" s="428" t="s">
        <v>31</v>
      </c>
      <c r="B5058" s="33" t="s">
        <v>689</v>
      </c>
      <c r="C5058" s="53"/>
      <c r="D5058" s="53"/>
      <c r="E5058" s="53"/>
      <c r="F5058" s="53"/>
      <c r="G5058" s="53"/>
      <c r="H5058" s="67"/>
    </row>
    <row r="5059" spans="1:8" ht="13.5" customHeight="1">
      <c r="A5059" s="428" t="s">
        <v>31</v>
      </c>
      <c r="B5059" s="33" t="s">
        <v>852</v>
      </c>
      <c r="C5059" s="53">
        <v>8100000</v>
      </c>
      <c r="D5059" s="53">
        <v>0</v>
      </c>
      <c r="E5059" s="53">
        <v>0</v>
      </c>
      <c r="F5059" s="53">
        <f t="shared" ref="F5059" si="2013">D5059+E5059</f>
        <v>0</v>
      </c>
      <c r="G5059" s="53">
        <f t="shared" ref="G5059" si="2014">C5059-F5059</f>
        <v>8100000</v>
      </c>
      <c r="H5059" s="67">
        <f t="shared" ref="H5059" si="2015">F5059/C5059*100</f>
        <v>0</v>
      </c>
    </row>
    <row r="5060" spans="1:8" ht="13.5" customHeight="1">
      <c r="A5060" s="66" t="s">
        <v>684</v>
      </c>
      <c r="B5060" s="33" t="s">
        <v>43</v>
      </c>
      <c r="C5060" s="65"/>
      <c r="D5060" s="53"/>
      <c r="E5060" s="53"/>
      <c r="F5060" s="53"/>
      <c r="G5060" s="53"/>
      <c r="H5060" s="67"/>
    </row>
    <row r="5061" spans="1:8" ht="13.5" customHeight="1">
      <c r="A5061" s="472" t="s">
        <v>31</v>
      </c>
      <c r="B5061" s="33" t="s">
        <v>64</v>
      </c>
      <c r="C5061" s="53"/>
      <c r="D5061" s="53"/>
      <c r="E5061" s="53"/>
      <c r="F5061" s="53"/>
      <c r="G5061" s="53"/>
      <c r="H5061" s="67"/>
    </row>
    <row r="5062" spans="1:8" ht="13.5" customHeight="1">
      <c r="A5062" s="472" t="s">
        <v>31</v>
      </c>
      <c r="B5062" s="33" t="s">
        <v>685</v>
      </c>
      <c r="C5062" s="53">
        <v>250000</v>
      </c>
      <c r="D5062" s="53">
        <v>230000</v>
      </c>
      <c r="E5062" s="53">
        <v>0</v>
      </c>
      <c r="F5062" s="53">
        <f t="shared" ref="F5062" si="2016">D5062+E5062</f>
        <v>230000</v>
      </c>
      <c r="G5062" s="53">
        <f t="shared" ref="G5062" si="2017">C5062-F5062</f>
        <v>20000</v>
      </c>
      <c r="H5062" s="67">
        <f t="shared" ref="H5062" si="2018">F5062/C5062*100</f>
        <v>92</v>
      </c>
    </row>
    <row r="5063" spans="1:8" ht="13.5" customHeight="1">
      <c r="A5063" s="66" t="s">
        <v>686</v>
      </c>
      <c r="B5063" s="33" t="s">
        <v>63</v>
      </c>
      <c r="C5063" s="53"/>
      <c r="D5063" s="53"/>
      <c r="E5063" s="53"/>
      <c r="F5063" s="53"/>
      <c r="G5063" s="53"/>
      <c r="H5063" s="67"/>
    </row>
    <row r="5064" spans="1:8" ht="13.5" customHeight="1">
      <c r="A5064" s="428" t="s">
        <v>31</v>
      </c>
      <c r="B5064" s="33" t="s">
        <v>64</v>
      </c>
      <c r="C5064" s="53"/>
      <c r="D5064" s="53"/>
      <c r="E5064" s="53"/>
      <c r="F5064" s="53"/>
      <c r="G5064" s="53"/>
      <c r="H5064" s="67"/>
    </row>
    <row r="5065" spans="1:8" ht="13.5" customHeight="1">
      <c r="A5065" s="428"/>
      <c r="B5065" s="33" t="s">
        <v>687</v>
      </c>
      <c r="C5065" s="53">
        <v>750000</v>
      </c>
      <c r="D5065" s="53">
        <v>0</v>
      </c>
      <c r="E5065" s="53">
        <v>750000</v>
      </c>
      <c r="F5065" s="53">
        <f t="shared" ref="F5065" si="2019">D5065+E5065</f>
        <v>750000</v>
      </c>
      <c r="G5065" s="53">
        <f t="shared" ref="G5065" si="2020">C5065-F5065</f>
        <v>0</v>
      </c>
      <c r="H5065" s="67">
        <f t="shared" ref="H5065" si="2021">F5065/C5065*100</f>
        <v>100</v>
      </c>
    </row>
    <row r="5066" spans="1:8" ht="13.5" customHeight="1">
      <c r="A5066" s="428" t="s">
        <v>31</v>
      </c>
      <c r="B5066" s="33" t="s">
        <v>682</v>
      </c>
      <c r="C5066" s="53"/>
      <c r="D5066" s="53"/>
      <c r="E5066" s="53"/>
      <c r="F5066" s="53"/>
      <c r="G5066" s="53"/>
      <c r="H5066" s="67"/>
    </row>
    <row r="5067" spans="1:8" ht="13.5" customHeight="1">
      <c r="A5067" s="428" t="s">
        <v>31</v>
      </c>
      <c r="B5067" s="33" t="s">
        <v>687</v>
      </c>
      <c r="C5067" s="53">
        <v>750000</v>
      </c>
      <c r="D5067" s="53">
        <v>0</v>
      </c>
      <c r="E5067" s="53"/>
      <c r="F5067" s="53">
        <f t="shared" ref="F5067" si="2022">D5067+E5067</f>
        <v>0</v>
      </c>
      <c r="G5067" s="53">
        <f t="shared" ref="G5067" si="2023">C5067-F5067</f>
        <v>750000</v>
      </c>
      <c r="H5067" s="67">
        <f t="shared" ref="H5067" si="2024">F5067/C5067*100</f>
        <v>0</v>
      </c>
    </row>
    <row r="5068" spans="1:8">
      <c r="A5068" s="66">
        <v>525121</v>
      </c>
      <c r="B5068" s="33" t="s">
        <v>70</v>
      </c>
      <c r="C5068" s="53"/>
      <c r="D5068" s="53"/>
      <c r="E5068" s="53"/>
      <c r="F5068" s="53"/>
      <c r="G5068" s="53"/>
      <c r="H5068" s="67"/>
    </row>
    <row r="5069" spans="1:8">
      <c r="A5069" s="66" t="s">
        <v>31</v>
      </c>
      <c r="B5069" s="33" t="s">
        <v>71</v>
      </c>
      <c r="C5069" s="53">
        <v>28602000</v>
      </c>
      <c r="D5069" s="53">
        <v>28592200</v>
      </c>
      <c r="E5069" s="53">
        <v>0</v>
      </c>
      <c r="F5069" s="53">
        <f t="shared" ref="F5069:F5070" si="2025">D5069+E5069</f>
        <v>28592200</v>
      </c>
      <c r="G5069" s="53">
        <f t="shared" ref="G5069:G5070" si="2026">C5069-F5069</f>
        <v>9800</v>
      </c>
      <c r="H5069" s="67">
        <f t="shared" ref="H5069:H5070" si="2027">F5069/C5069*100</f>
        <v>99.965736661771913</v>
      </c>
    </row>
    <row r="5070" spans="1:8">
      <c r="A5070" s="66" t="s">
        <v>31</v>
      </c>
      <c r="B5070" s="33" t="s">
        <v>72</v>
      </c>
      <c r="C5070" s="53">
        <v>95880000</v>
      </c>
      <c r="D5070" s="53">
        <v>95865600</v>
      </c>
      <c r="E5070" s="53">
        <v>0</v>
      </c>
      <c r="F5070" s="53">
        <f t="shared" si="2025"/>
        <v>95865600</v>
      </c>
      <c r="G5070" s="53">
        <f t="shared" si="2026"/>
        <v>14400</v>
      </c>
      <c r="H5070" s="67">
        <f t="shared" si="2027"/>
        <v>99.984981226533165</v>
      </c>
    </row>
    <row r="5071" spans="1:8">
      <c r="A5071" s="58" t="s">
        <v>50</v>
      </c>
      <c r="B5071" s="59" t="s">
        <v>51</v>
      </c>
      <c r="C5071" s="60"/>
      <c r="D5071" s="53"/>
      <c r="E5071" s="53"/>
      <c r="F5071" s="53"/>
      <c r="G5071" s="53"/>
      <c r="H5071" s="67"/>
    </row>
    <row r="5072" spans="1:8">
      <c r="A5072" s="66">
        <v>525113</v>
      </c>
      <c r="B5072" s="33" t="s">
        <v>39</v>
      </c>
      <c r="C5072" s="53"/>
      <c r="D5072" s="53"/>
      <c r="E5072" s="53"/>
      <c r="F5072" s="53"/>
      <c r="G5072" s="53"/>
      <c r="H5072" s="67"/>
    </row>
    <row r="5073" spans="1:8">
      <c r="A5073" s="66" t="s">
        <v>31</v>
      </c>
      <c r="B5073" s="33" t="s">
        <v>73</v>
      </c>
      <c r="C5073" s="53">
        <v>45000000</v>
      </c>
      <c r="D5073" s="53">
        <v>5250000</v>
      </c>
      <c r="E5073" s="53">
        <v>0</v>
      </c>
      <c r="F5073" s="53">
        <f t="shared" ref="F5073:F5075" si="2028">D5073+E5073</f>
        <v>5250000</v>
      </c>
      <c r="G5073" s="53">
        <f t="shared" ref="G5073:G5075" si="2029">C5073-F5073</f>
        <v>39750000</v>
      </c>
      <c r="H5073" s="67">
        <f t="shared" ref="H5073:H5075" si="2030">F5073/C5073*100</f>
        <v>11.666666666666666</v>
      </c>
    </row>
    <row r="5074" spans="1:8">
      <c r="A5074" s="66" t="s">
        <v>31</v>
      </c>
      <c r="B5074" s="33" t="s">
        <v>74</v>
      </c>
      <c r="C5074" s="53">
        <v>13000000</v>
      </c>
      <c r="D5074" s="53">
        <v>3050000</v>
      </c>
      <c r="E5074" s="53">
        <v>0</v>
      </c>
      <c r="F5074" s="53">
        <f t="shared" si="2028"/>
        <v>3050000</v>
      </c>
      <c r="G5074" s="53">
        <f t="shared" si="2029"/>
        <v>9950000</v>
      </c>
      <c r="H5074" s="67">
        <f t="shared" si="2030"/>
        <v>23.46153846153846</v>
      </c>
    </row>
    <row r="5075" spans="1:8">
      <c r="A5075" s="66"/>
      <c r="B5075" s="33" t="s">
        <v>158</v>
      </c>
      <c r="C5075" s="53">
        <v>8000000</v>
      </c>
      <c r="D5075" s="53">
        <v>6750000</v>
      </c>
      <c r="E5075" s="53">
        <v>0</v>
      </c>
      <c r="F5075" s="53">
        <f t="shared" si="2028"/>
        <v>6750000</v>
      </c>
      <c r="G5075" s="53">
        <f t="shared" si="2029"/>
        <v>1250000</v>
      </c>
      <c r="H5075" s="67">
        <f t="shared" si="2030"/>
        <v>84.375</v>
      </c>
    </row>
    <row r="5076" spans="1:8">
      <c r="A5076" s="66">
        <v>525115</v>
      </c>
      <c r="B5076" s="33" t="s">
        <v>43</v>
      </c>
      <c r="C5076" s="53"/>
      <c r="D5076" s="53"/>
      <c r="E5076" s="53"/>
      <c r="F5076" s="53"/>
      <c r="G5076" s="53"/>
      <c r="H5076" s="67"/>
    </row>
    <row r="5077" spans="1:8">
      <c r="A5077" s="66" t="s">
        <v>31</v>
      </c>
      <c r="B5077" s="33" t="s">
        <v>159</v>
      </c>
      <c r="C5077" s="53">
        <v>3300000</v>
      </c>
      <c r="D5077" s="53">
        <v>3300000</v>
      </c>
      <c r="E5077" s="53">
        <v>0</v>
      </c>
      <c r="F5077" s="53">
        <f t="shared" ref="F5077:F5078" si="2031">D5077+E5077</f>
        <v>3300000</v>
      </c>
      <c r="G5077" s="53">
        <f t="shared" ref="G5077:G5078" si="2032">C5077-F5077</f>
        <v>0</v>
      </c>
      <c r="H5077" s="67">
        <f t="shared" ref="H5077:H5078" si="2033">F5077/C5077*100</f>
        <v>100</v>
      </c>
    </row>
    <row r="5078" spans="1:8">
      <c r="A5078" s="66" t="s">
        <v>31</v>
      </c>
      <c r="B5078" s="33" t="s">
        <v>76</v>
      </c>
      <c r="C5078" s="53">
        <v>3000000</v>
      </c>
      <c r="D5078" s="53">
        <v>3000000</v>
      </c>
      <c r="E5078" s="53">
        <v>0</v>
      </c>
      <c r="F5078" s="53">
        <f t="shared" si="2031"/>
        <v>3000000</v>
      </c>
      <c r="G5078" s="53">
        <f t="shared" si="2032"/>
        <v>0</v>
      </c>
      <c r="H5078" s="67">
        <f t="shared" si="2033"/>
        <v>100</v>
      </c>
    </row>
    <row r="5079" spans="1:8">
      <c r="A5079" s="58" t="s">
        <v>56</v>
      </c>
      <c r="B5079" s="59" t="s">
        <v>77</v>
      </c>
      <c r="C5079" s="60"/>
      <c r="D5079" s="53"/>
      <c r="E5079" s="60"/>
      <c r="F5079" s="53"/>
      <c r="G5079" s="53"/>
      <c r="H5079" s="67"/>
    </row>
    <row r="5080" spans="1:8">
      <c r="A5080" s="66">
        <v>525113</v>
      </c>
      <c r="B5080" s="33" t="s">
        <v>39</v>
      </c>
      <c r="C5080" s="53"/>
      <c r="D5080" s="53"/>
      <c r="E5080" s="53"/>
      <c r="F5080" s="53"/>
      <c r="G5080" s="53"/>
      <c r="H5080" s="67"/>
    </row>
    <row r="5081" spans="1:8">
      <c r="A5081" s="66" t="s">
        <v>31</v>
      </c>
      <c r="B5081" s="33" t="s">
        <v>78</v>
      </c>
      <c r="C5081" s="53">
        <v>67500000</v>
      </c>
      <c r="D5081" s="53">
        <v>3300000</v>
      </c>
      <c r="E5081" s="53"/>
      <c r="F5081" s="53">
        <f t="shared" ref="F5081:F5083" si="2034">D5081+E5081</f>
        <v>3300000</v>
      </c>
      <c r="G5081" s="53">
        <f t="shared" ref="G5081:G5083" si="2035">C5081-F5081</f>
        <v>64200000</v>
      </c>
      <c r="H5081" s="67">
        <f t="shared" ref="H5081:H5083" si="2036">F5081/C5081*100</f>
        <v>4.8888888888888893</v>
      </c>
    </row>
    <row r="5082" spans="1:8">
      <c r="A5082" s="66" t="s">
        <v>31</v>
      </c>
      <c r="B5082" s="33" t="s">
        <v>79</v>
      </c>
      <c r="C5082" s="53">
        <v>10000000</v>
      </c>
      <c r="D5082" s="53">
        <v>1950000</v>
      </c>
      <c r="E5082" s="53">
        <v>0</v>
      </c>
      <c r="F5082" s="53">
        <f t="shared" si="2034"/>
        <v>1950000</v>
      </c>
      <c r="G5082" s="53">
        <f t="shared" si="2035"/>
        <v>8050000</v>
      </c>
      <c r="H5082" s="67">
        <f t="shared" si="2036"/>
        <v>19.5</v>
      </c>
    </row>
    <row r="5083" spans="1:8">
      <c r="A5083" s="66"/>
      <c r="B5083" s="33" t="s">
        <v>158</v>
      </c>
      <c r="C5083" s="53">
        <v>2800000</v>
      </c>
      <c r="D5083" s="53">
        <v>0</v>
      </c>
      <c r="E5083" s="53">
        <v>0</v>
      </c>
      <c r="F5083" s="53">
        <f t="shared" si="2034"/>
        <v>0</v>
      </c>
      <c r="G5083" s="53">
        <f t="shared" si="2035"/>
        <v>2800000</v>
      </c>
      <c r="H5083" s="67">
        <f t="shared" si="2036"/>
        <v>0</v>
      </c>
    </row>
    <row r="5084" spans="1:8">
      <c r="A5084" s="66">
        <v>525115</v>
      </c>
      <c r="B5084" s="33" t="s">
        <v>43</v>
      </c>
      <c r="C5084" s="53"/>
      <c r="D5084" s="53"/>
      <c r="E5084" s="53"/>
      <c r="F5084" s="53"/>
      <c r="G5084" s="53"/>
      <c r="H5084" s="67"/>
    </row>
    <row r="5085" spans="1:8">
      <c r="A5085" s="66" t="s">
        <v>31</v>
      </c>
      <c r="B5085" s="33" t="s">
        <v>75</v>
      </c>
      <c r="C5085" s="53">
        <v>3300000</v>
      </c>
      <c r="D5085" s="53">
        <v>3300000</v>
      </c>
      <c r="E5085" s="53">
        <v>0</v>
      </c>
      <c r="F5085" s="53">
        <f t="shared" ref="F5085:F5086" si="2037">D5085+E5085</f>
        <v>3300000</v>
      </c>
      <c r="G5085" s="53">
        <f t="shared" ref="G5085:G5086" si="2038">C5085-F5085</f>
        <v>0</v>
      </c>
      <c r="H5085" s="67">
        <f t="shared" ref="H5085:H5086" si="2039">F5085/C5085*100</f>
        <v>100</v>
      </c>
    </row>
    <row r="5086" spans="1:8">
      <c r="A5086" s="66" t="s">
        <v>31</v>
      </c>
      <c r="B5086" s="33" t="s">
        <v>81</v>
      </c>
      <c r="C5086" s="53">
        <v>2400000</v>
      </c>
      <c r="D5086" s="53">
        <v>2400000</v>
      </c>
      <c r="E5086" s="53">
        <v>0</v>
      </c>
      <c r="F5086" s="53">
        <f t="shared" si="2037"/>
        <v>2400000</v>
      </c>
      <c r="G5086" s="53">
        <f t="shared" si="2038"/>
        <v>0</v>
      </c>
      <c r="H5086" s="67">
        <f t="shared" si="2039"/>
        <v>100</v>
      </c>
    </row>
    <row r="5087" spans="1:8">
      <c r="A5087" s="54">
        <v>53</v>
      </c>
      <c r="B5087" s="54" t="s">
        <v>82</v>
      </c>
      <c r="C5087" s="666"/>
      <c r="D5087" s="56"/>
      <c r="E5087" s="56"/>
      <c r="F5087" s="56"/>
      <c r="G5087" s="56"/>
      <c r="H5087" s="56"/>
    </row>
    <row r="5088" spans="1:8">
      <c r="A5088" s="58" t="s">
        <v>50</v>
      </c>
      <c r="B5088" s="59" t="s">
        <v>51</v>
      </c>
      <c r="C5088" s="230"/>
      <c r="D5088" s="53"/>
      <c r="E5088" s="60"/>
      <c r="F5088" s="53"/>
      <c r="G5088" s="53"/>
      <c r="H5088" s="67"/>
    </row>
    <row r="5089" spans="1:8">
      <c r="A5089" s="66">
        <v>525113</v>
      </c>
      <c r="B5089" s="33" t="s">
        <v>39</v>
      </c>
      <c r="C5089" s="53"/>
      <c r="D5089" s="53"/>
      <c r="E5089" s="53"/>
      <c r="F5089" s="53"/>
      <c r="G5089" s="53"/>
      <c r="H5089" s="67"/>
    </row>
    <row r="5090" spans="1:8">
      <c r="A5090" s="66" t="s">
        <v>31</v>
      </c>
      <c r="B5090" s="33" t="s">
        <v>103</v>
      </c>
      <c r="C5090" s="53">
        <v>1400000</v>
      </c>
      <c r="D5090" s="53">
        <v>1400000</v>
      </c>
      <c r="E5090" s="53">
        <v>0</v>
      </c>
      <c r="F5090" s="53">
        <f t="shared" ref="F5090:F5091" si="2040">D5090+E5090</f>
        <v>1400000</v>
      </c>
      <c r="G5090" s="53">
        <f t="shared" ref="G5090:G5091" si="2041">C5090-F5090</f>
        <v>0</v>
      </c>
      <c r="H5090" s="67">
        <f t="shared" ref="H5090:H5091" si="2042">F5090/C5090*100</f>
        <v>100</v>
      </c>
    </row>
    <row r="5091" spans="1:8">
      <c r="A5091" s="66"/>
      <c r="B5091" s="33" t="s">
        <v>490</v>
      </c>
      <c r="C5091" s="53">
        <v>2409000</v>
      </c>
      <c r="D5091" s="53">
        <v>2350000</v>
      </c>
      <c r="E5091" s="53">
        <v>0</v>
      </c>
      <c r="F5091" s="53">
        <f t="shared" si="2040"/>
        <v>2350000</v>
      </c>
      <c r="G5091" s="53">
        <f t="shared" si="2041"/>
        <v>59000</v>
      </c>
      <c r="H5091" s="67">
        <f t="shared" si="2042"/>
        <v>97.55085097550851</v>
      </c>
    </row>
    <row r="5092" spans="1:8">
      <c r="A5092" s="66">
        <v>525115</v>
      </c>
      <c r="B5092" s="33" t="s">
        <v>43</v>
      </c>
      <c r="C5092" s="53"/>
      <c r="D5092" s="53"/>
      <c r="E5092" s="53"/>
      <c r="F5092" s="53"/>
      <c r="G5092" s="53"/>
      <c r="H5092" s="67"/>
    </row>
    <row r="5093" spans="1:8">
      <c r="A5093" s="66" t="s">
        <v>31</v>
      </c>
      <c r="B5093" s="33" t="s">
        <v>392</v>
      </c>
      <c r="C5093" s="53">
        <v>1100000</v>
      </c>
      <c r="D5093" s="53">
        <v>1080000</v>
      </c>
      <c r="E5093" s="53"/>
      <c r="F5093" s="53">
        <f t="shared" ref="F5093:F5099" si="2043">D5093+E5093</f>
        <v>1080000</v>
      </c>
      <c r="G5093" s="53">
        <f t="shared" ref="G5093:G5099" si="2044">C5093-F5093</f>
        <v>20000</v>
      </c>
      <c r="H5093" s="67">
        <f t="shared" ref="H5093:H5099" si="2045">F5093/C5093*100</f>
        <v>98.181818181818187</v>
      </c>
    </row>
    <row r="5094" spans="1:8">
      <c r="A5094" s="66" t="s">
        <v>31</v>
      </c>
      <c r="B5094" s="33" t="s">
        <v>444</v>
      </c>
      <c r="C5094" s="53">
        <v>300000</v>
      </c>
      <c r="D5094" s="53">
        <v>300000</v>
      </c>
      <c r="E5094" s="53">
        <v>0</v>
      </c>
      <c r="F5094" s="53">
        <f t="shared" si="2043"/>
        <v>300000</v>
      </c>
      <c r="G5094" s="53">
        <f t="shared" si="2044"/>
        <v>0</v>
      </c>
      <c r="H5094" s="67">
        <f t="shared" si="2045"/>
        <v>100</v>
      </c>
    </row>
    <row r="5095" spans="1:8">
      <c r="A5095" s="66" t="s">
        <v>31</v>
      </c>
      <c r="B5095" s="33" t="s">
        <v>394</v>
      </c>
      <c r="C5095" s="53">
        <v>6020000</v>
      </c>
      <c r="D5095" s="53">
        <v>5970000</v>
      </c>
      <c r="E5095" s="53">
        <v>0</v>
      </c>
      <c r="F5095" s="53">
        <f t="shared" si="2043"/>
        <v>5970000</v>
      </c>
      <c r="G5095" s="53">
        <f t="shared" si="2044"/>
        <v>50000</v>
      </c>
      <c r="H5095" s="67">
        <f t="shared" si="2045"/>
        <v>99.169435215946848</v>
      </c>
    </row>
    <row r="5096" spans="1:8">
      <c r="A5096" s="66" t="s">
        <v>31</v>
      </c>
      <c r="B5096" s="33" t="s">
        <v>395</v>
      </c>
      <c r="C5096" s="53">
        <v>2000000</v>
      </c>
      <c r="D5096" s="53">
        <v>2000000</v>
      </c>
      <c r="E5096" s="53"/>
      <c r="F5096" s="53">
        <f t="shared" si="2043"/>
        <v>2000000</v>
      </c>
      <c r="G5096" s="53">
        <f t="shared" si="2044"/>
        <v>0</v>
      </c>
      <c r="H5096" s="67">
        <f t="shared" si="2045"/>
        <v>100</v>
      </c>
    </row>
    <row r="5097" spans="1:8">
      <c r="A5097" s="66"/>
      <c r="B5097" s="33" t="s">
        <v>396</v>
      </c>
      <c r="C5097" s="53">
        <v>5000000</v>
      </c>
      <c r="D5097" s="53">
        <v>5000000</v>
      </c>
      <c r="E5097" s="53">
        <v>0</v>
      </c>
      <c r="F5097" s="53">
        <f t="shared" si="2043"/>
        <v>5000000</v>
      </c>
      <c r="G5097" s="53">
        <f t="shared" si="2044"/>
        <v>0</v>
      </c>
      <c r="H5097" s="67">
        <f t="shared" si="2045"/>
        <v>100</v>
      </c>
    </row>
    <row r="5098" spans="1:8">
      <c r="A5098" s="66" t="s">
        <v>31</v>
      </c>
      <c r="B5098" s="33" t="s">
        <v>87</v>
      </c>
      <c r="C5098" s="53">
        <v>2400000</v>
      </c>
      <c r="D5098" s="53">
        <v>2400000</v>
      </c>
      <c r="E5098" s="53">
        <v>0</v>
      </c>
      <c r="F5098" s="53">
        <f t="shared" si="2043"/>
        <v>2400000</v>
      </c>
      <c r="G5098" s="53">
        <f t="shared" si="2044"/>
        <v>0</v>
      </c>
      <c r="H5098" s="67">
        <f t="shared" si="2045"/>
        <v>100</v>
      </c>
    </row>
    <row r="5099" spans="1:8">
      <c r="A5099" s="66" t="s">
        <v>31</v>
      </c>
      <c r="B5099" s="33" t="s">
        <v>88</v>
      </c>
      <c r="C5099" s="53">
        <v>1650000</v>
      </c>
      <c r="D5099" s="53">
        <v>1600000</v>
      </c>
      <c r="E5099" s="53">
        <v>0</v>
      </c>
      <c r="F5099" s="53">
        <f t="shared" si="2043"/>
        <v>1600000</v>
      </c>
      <c r="G5099" s="53">
        <f t="shared" si="2044"/>
        <v>50000</v>
      </c>
      <c r="H5099" s="67">
        <f t="shared" si="2045"/>
        <v>96.969696969696969</v>
      </c>
    </row>
    <row r="5100" spans="1:8">
      <c r="A5100" s="66">
        <v>525119</v>
      </c>
      <c r="B5100" s="33" t="s">
        <v>63</v>
      </c>
      <c r="C5100" s="53"/>
      <c r="D5100" s="53"/>
      <c r="E5100" s="53"/>
      <c r="F5100" s="53"/>
      <c r="G5100" s="53"/>
      <c r="H5100" s="67"/>
    </row>
    <row r="5101" spans="1:8">
      <c r="A5101" s="66" t="s">
        <v>31</v>
      </c>
      <c r="B5101" s="33" t="s">
        <v>89</v>
      </c>
      <c r="C5101" s="53">
        <v>1150000</v>
      </c>
      <c r="D5101" s="53">
        <v>1120000</v>
      </c>
      <c r="E5101" s="53">
        <v>0</v>
      </c>
      <c r="F5101" s="53">
        <f t="shared" ref="F5101:F5104" si="2046">D5101+E5101</f>
        <v>1120000</v>
      </c>
      <c r="G5101" s="53">
        <f t="shared" ref="G5101:G5104" si="2047">C5101-F5101</f>
        <v>30000</v>
      </c>
      <c r="H5101" s="67">
        <f t="shared" ref="H5101:H5104" si="2048">F5101/C5101*100</f>
        <v>97.391304347826093</v>
      </c>
    </row>
    <row r="5102" spans="1:8">
      <c r="A5102" s="66" t="s">
        <v>31</v>
      </c>
      <c r="B5102" s="33" t="s">
        <v>90</v>
      </c>
      <c r="C5102" s="53">
        <v>20000000</v>
      </c>
      <c r="D5102" s="53">
        <v>20000000</v>
      </c>
      <c r="E5102" s="53">
        <v>0</v>
      </c>
      <c r="F5102" s="53">
        <f t="shared" si="2046"/>
        <v>20000000</v>
      </c>
      <c r="G5102" s="53">
        <f t="shared" si="2047"/>
        <v>0</v>
      </c>
      <c r="H5102" s="67">
        <f t="shared" si="2048"/>
        <v>100</v>
      </c>
    </row>
    <row r="5103" spans="1:8">
      <c r="A5103" s="66" t="s">
        <v>31</v>
      </c>
      <c r="B5103" s="33" t="s">
        <v>99</v>
      </c>
      <c r="C5103" s="53">
        <v>45100000</v>
      </c>
      <c r="D5103" s="53">
        <v>45072000</v>
      </c>
      <c r="E5103" s="53">
        <v>0</v>
      </c>
      <c r="F5103" s="53">
        <f t="shared" si="2046"/>
        <v>45072000</v>
      </c>
      <c r="G5103" s="53">
        <f t="shared" si="2047"/>
        <v>28000</v>
      </c>
      <c r="H5103" s="67">
        <f t="shared" si="2048"/>
        <v>99.937915742793791</v>
      </c>
    </row>
    <row r="5104" spans="1:8">
      <c r="A5104" s="66" t="s">
        <v>31</v>
      </c>
      <c r="B5104" s="33" t="s">
        <v>101</v>
      </c>
      <c r="C5104" s="53">
        <v>23000000</v>
      </c>
      <c r="D5104" s="53">
        <v>23000000</v>
      </c>
      <c r="E5104" s="53">
        <v>0</v>
      </c>
      <c r="F5104" s="53">
        <f t="shared" si="2046"/>
        <v>23000000</v>
      </c>
      <c r="G5104" s="53">
        <f t="shared" si="2047"/>
        <v>0</v>
      </c>
      <c r="H5104" s="67">
        <f t="shared" si="2048"/>
        <v>100</v>
      </c>
    </row>
    <row r="5105" spans="1:8">
      <c r="A5105" s="58" t="s">
        <v>56</v>
      </c>
      <c r="B5105" s="59" t="s">
        <v>102</v>
      </c>
      <c r="C5105" s="65"/>
      <c r="D5105" s="53"/>
      <c r="E5105" s="60"/>
      <c r="F5105" s="53"/>
      <c r="G5105" s="53"/>
      <c r="H5105" s="67"/>
    </row>
    <row r="5106" spans="1:8">
      <c r="A5106" s="66">
        <v>525113</v>
      </c>
      <c r="B5106" s="33" t="s">
        <v>39</v>
      </c>
      <c r="C5106" s="65"/>
      <c r="D5106" s="53"/>
      <c r="E5106" s="53"/>
      <c r="F5106" s="53"/>
      <c r="G5106" s="53"/>
      <c r="H5106" s="67"/>
    </row>
    <row r="5107" spans="1:8">
      <c r="A5107" s="66" t="s">
        <v>31</v>
      </c>
      <c r="B5107" s="33" t="s">
        <v>829</v>
      </c>
      <c r="C5107" s="53">
        <v>2050000</v>
      </c>
      <c r="D5107" s="53">
        <v>2050000</v>
      </c>
      <c r="E5107" s="53">
        <v>0</v>
      </c>
      <c r="F5107" s="53">
        <f t="shared" ref="F5107:F5108" si="2049">D5107+E5107</f>
        <v>2050000</v>
      </c>
      <c r="G5107" s="53">
        <f t="shared" ref="G5107:G5108" si="2050">C5107-F5107</f>
        <v>0</v>
      </c>
      <c r="H5107" s="67">
        <f t="shared" ref="H5107:H5108" si="2051">F5107/C5107*100</f>
        <v>100</v>
      </c>
    </row>
    <row r="5108" spans="1:8">
      <c r="A5108" s="66"/>
      <c r="B5108" s="33" t="s">
        <v>828</v>
      </c>
      <c r="C5108" s="53">
        <v>9000000</v>
      </c>
      <c r="D5108" s="53">
        <v>0</v>
      </c>
      <c r="E5108" s="53">
        <v>0</v>
      </c>
      <c r="F5108" s="53">
        <f t="shared" si="2049"/>
        <v>0</v>
      </c>
      <c r="G5108" s="53">
        <f t="shared" si="2050"/>
        <v>9000000</v>
      </c>
      <c r="H5108" s="67">
        <f t="shared" si="2051"/>
        <v>0</v>
      </c>
    </row>
    <row r="5109" spans="1:8">
      <c r="A5109" s="66">
        <v>525119</v>
      </c>
      <c r="B5109" s="33" t="s">
        <v>63</v>
      </c>
      <c r="C5109" s="53"/>
      <c r="D5109" s="53"/>
      <c r="E5109" s="53"/>
      <c r="F5109" s="53"/>
      <c r="G5109" s="53"/>
      <c r="H5109" s="67"/>
    </row>
    <row r="5110" spans="1:8">
      <c r="A5110" s="70" t="s">
        <v>31</v>
      </c>
      <c r="B5110" s="33" t="s">
        <v>117</v>
      </c>
      <c r="C5110" s="53">
        <v>22000000</v>
      </c>
      <c r="D5110" s="53">
        <v>0</v>
      </c>
      <c r="E5110" s="53">
        <v>0</v>
      </c>
      <c r="F5110" s="53">
        <f t="shared" ref="F5110" si="2052">D5110+E5110</f>
        <v>0</v>
      </c>
      <c r="G5110" s="53">
        <f t="shared" ref="G5110" si="2053">C5110-F5110</f>
        <v>22000000</v>
      </c>
      <c r="H5110" s="67">
        <f t="shared" ref="H5110" si="2054">F5110/C5110*100</f>
        <v>0</v>
      </c>
    </row>
    <row r="5111" spans="1:8">
      <c r="A5111" s="58" t="s">
        <v>59</v>
      </c>
      <c r="B5111" s="59" t="s">
        <v>60</v>
      </c>
      <c r="C5111" s="53"/>
      <c r="D5111" s="53"/>
      <c r="E5111" s="60"/>
      <c r="F5111" s="53"/>
      <c r="G5111" s="53"/>
      <c r="H5111" s="67"/>
    </row>
    <row r="5112" spans="1:8">
      <c r="A5112" s="66">
        <v>525113</v>
      </c>
      <c r="B5112" s="33" t="s">
        <v>39</v>
      </c>
      <c r="C5112" s="53"/>
      <c r="D5112" s="53"/>
      <c r="E5112" s="53"/>
      <c r="F5112" s="53"/>
      <c r="G5112" s="53"/>
      <c r="H5112" s="67"/>
    </row>
    <row r="5113" spans="1:8">
      <c r="A5113" s="66" t="s">
        <v>31</v>
      </c>
      <c r="B5113" s="33" t="s">
        <v>133</v>
      </c>
      <c r="C5113" s="53">
        <v>6000000</v>
      </c>
      <c r="D5113" s="53">
        <v>6000000</v>
      </c>
      <c r="E5113" s="53">
        <v>0</v>
      </c>
      <c r="F5113" s="53">
        <f t="shared" ref="F5113:F5116" si="2055">D5113+E5113</f>
        <v>6000000</v>
      </c>
      <c r="G5113" s="53">
        <f t="shared" ref="G5113:G5116" si="2056">C5113-F5113</f>
        <v>0</v>
      </c>
      <c r="H5113" s="67">
        <f t="shared" ref="H5113:H5116" si="2057">F5113/C5113*100</f>
        <v>100</v>
      </c>
    </row>
    <row r="5114" spans="1:8">
      <c r="A5114" s="66" t="s">
        <v>31</v>
      </c>
      <c r="B5114" s="33" t="s">
        <v>134</v>
      </c>
      <c r="C5114" s="53">
        <v>2000000</v>
      </c>
      <c r="D5114" s="53">
        <v>0</v>
      </c>
      <c r="E5114" s="53">
        <v>0</v>
      </c>
      <c r="F5114" s="53">
        <f t="shared" si="2055"/>
        <v>0</v>
      </c>
      <c r="G5114" s="53">
        <f t="shared" si="2056"/>
        <v>2000000</v>
      </c>
      <c r="H5114" s="67">
        <f t="shared" si="2057"/>
        <v>0</v>
      </c>
    </row>
    <row r="5115" spans="1:8">
      <c r="A5115" s="66" t="s">
        <v>31</v>
      </c>
      <c r="B5115" s="33" t="s">
        <v>135</v>
      </c>
      <c r="C5115" s="53">
        <v>3600000</v>
      </c>
      <c r="D5115" s="53">
        <v>0</v>
      </c>
      <c r="E5115" s="53">
        <v>0</v>
      </c>
      <c r="F5115" s="53">
        <f t="shared" si="2055"/>
        <v>0</v>
      </c>
      <c r="G5115" s="53">
        <f t="shared" si="2056"/>
        <v>3600000</v>
      </c>
      <c r="H5115" s="67">
        <f t="shared" si="2057"/>
        <v>0</v>
      </c>
    </row>
    <row r="5116" spans="1:8">
      <c r="A5116" s="66" t="s">
        <v>31</v>
      </c>
      <c r="B5116" s="33" t="s">
        <v>158</v>
      </c>
      <c r="C5116" s="53">
        <v>700000</v>
      </c>
      <c r="D5116" s="53">
        <v>700000</v>
      </c>
      <c r="E5116" s="53">
        <v>0</v>
      </c>
      <c r="F5116" s="53">
        <f t="shared" si="2055"/>
        <v>700000</v>
      </c>
      <c r="G5116" s="53">
        <f t="shared" si="2056"/>
        <v>0</v>
      </c>
      <c r="H5116" s="67">
        <f t="shared" si="2057"/>
        <v>100</v>
      </c>
    </row>
    <row r="5117" spans="1:8">
      <c r="A5117" s="66">
        <v>525115</v>
      </c>
      <c r="B5117" s="33" t="s">
        <v>43</v>
      </c>
      <c r="C5117" s="53"/>
      <c r="D5117" s="53"/>
      <c r="E5117" s="53"/>
      <c r="F5117" s="53"/>
      <c r="G5117" s="53"/>
      <c r="H5117" s="67"/>
    </row>
    <row r="5118" spans="1:8">
      <c r="A5118" s="66" t="s">
        <v>31</v>
      </c>
      <c r="B5118" s="33" t="s">
        <v>138</v>
      </c>
      <c r="C5118" s="53">
        <v>1000000</v>
      </c>
      <c r="D5118" s="53">
        <v>600000</v>
      </c>
      <c r="E5118" s="53">
        <v>0</v>
      </c>
      <c r="F5118" s="53">
        <f t="shared" ref="F5118:F5119" si="2058">D5118+E5118</f>
        <v>600000</v>
      </c>
      <c r="G5118" s="53">
        <f t="shared" ref="G5118:G5119" si="2059">C5118-F5118</f>
        <v>400000</v>
      </c>
      <c r="H5118" s="67">
        <f t="shared" ref="H5118:H5119" si="2060">F5118/C5118*100</f>
        <v>60</v>
      </c>
    </row>
    <row r="5119" spans="1:8">
      <c r="A5119" s="66" t="s">
        <v>31</v>
      </c>
      <c r="B5119" s="33" t="s">
        <v>139</v>
      </c>
      <c r="C5119" s="53">
        <v>2300000</v>
      </c>
      <c r="D5119" s="53">
        <v>2300000</v>
      </c>
      <c r="E5119" s="53">
        <v>0</v>
      </c>
      <c r="F5119" s="53">
        <f t="shared" si="2058"/>
        <v>2300000</v>
      </c>
      <c r="G5119" s="53">
        <f t="shared" si="2059"/>
        <v>0</v>
      </c>
      <c r="H5119" s="67">
        <f t="shared" si="2060"/>
        <v>100</v>
      </c>
    </row>
    <row r="5120" spans="1:8">
      <c r="A5120" s="66">
        <v>525119</v>
      </c>
      <c r="B5120" s="33" t="s">
        <v>63</v>
      </c>
      <c r="C5120" s="53"/>
      <c r="D5120" s="53"/>
      <c r="E5120" s="53"/>
      <c r="F5120" s="53"/>
      <c r="G5120" s="53"/>
      <c r="H5120" s="67"/>
    </row>
    <row r="5121" spans="1:8">
      <c r="A5121" s="66" t="s">
        <v>31</v>
      </c>
      <c r="B5121" s="33" t="s">
        <v>143</v>
      </c>
      <c r="C5121" s="53">
        <v>20000000</v>
      </c>
      <c r="D5121" s="53">
        <v>7530000</v>
      </c>
      <c r="E5121" s="53">
        <v>11280000</v>
      </c>
      <c r="F5121" s="53">
        <f t="shared" ref="F5121:F5122" si="2061">D5121+E5121</f>
        <v>18810000</v>
      </c>
      <c r="G5121" s="53">
        <f t="shared" ref="G5121:G5122" si="2062">C5121-F5121</f>
        <v>1190000</v>
      </c>
      <c r="H5121" s="67">
        <f t="shared" ref="H5121:H5122" si="2063">F5121/C5121*100</f>
        <v>94.05</v>
      </c>
    </row>
    <row r="5122" spans="1:8">
      <c r="A5122" s="66" t="s">
        <v>31</v>
      </c>
      <c r="B5122" s="33" t="s">
        <v>145</v>
      </c>
      <c r="C5122" s="53">
        <v>9000000</v>
      </c>
      <c r="D5122" s="53">
        <v>7644000</v>
      </c>
      <c r="E5122" s="53">
        <v>0</v>
      </c>
      <c r="F5122" s="53">
        <f t="shared" si="2061"/>
        <v>7644000</v>
      </c>
      <c r="G5122" s="53">
        <f t="shared" si="2062"/>
        <v>1356000</v>
      </c>
      <c r="H5122" s="67">
        <f t="shared" si="2063"/>
        <v>84.933333333333337</v>
      </c>
    </row>
    <row r="5123" spans="1:8">
      <c r="A5123" s="54">
        <v>54</v>
      </c>
      <c r="B5123" s="54" t="s">
        <v>147</v>
      </c>
      <c r="C5123" s="55"/>
      <c r="D5123" s="56"/>
      <c r="E5123" s="56"/>
      <c r="F5123" s="56"/>
      <c r="G5123" s="56"/>
      <c r="H5123" s="56"/>
    </row>
    <row r="5124" spans="1:8">
      <c r="A5124" s="58" t="s">
        <v>50</v>
      </c>
      <c r="B5124" s="59" t="s">
        <v>51</v>
      </c>
      <c r="C5124" s="60"/>
      <c r="D5124" s="59"/>
      <c r="E5124" s="60"/>
      <c r="F5124" s="53"/>
      <c r="G5124" s="53"/>
      <c r="H5124" s="67"/>
    </row>
    <row r="5125" spans="1:8">
      <c r="A5125" s="61">
        <v>525113</v>
      </c>
      <c r="B5125" s="62" t="s">
        <v>39</v>
      </c>
      <c r="C5125" s="60"/>
      <c r="D5125" s="59"/>
      <c r="E5125" s="53"/>
      <c r="F5125" s="53"/>
      <c r="G5125" s="53"/>
      <c r="H5125" s="67"/>
    </row>
    <row r="5126" spans="1:8">
      <c r="A5126" s="66" t="s">
        <v>31</v>
      </c>
      <c r="B5126" s="33" t="s">
        <v>148</v>
      </c>
      <c r="C5126" s="53">
        <v>1800000</v>
      </c>
      <c r="D5126" s="53">
        <v>1725000</v>
      </c>
      <c r="E5126" s="53">
        <v>0</v>
      </c>
      <c r="F5126" s="53">
        <f t="shared" ref="F5126:F5127" si="2064">D5126+E5126</f>
        <v>1725000</v>
      </c>
      <c r="G5126" s="53">
        <f t="shared" ref="G5126:G5127" si="2065">C5126-F5126</f>
        <v>75000</v>
      </c>
      <c r="H5126" s="67">
        <f t="shared" ref="H5126:H5127" si="2066">F5126/C5126*100</f>
        <v>95.833333333333343</v>
      </c>
    </row>
    <row r="5127" spans="1:8">
      <c r="A5127" s="66" t="s">
        <v>31</v>
      </c>
      <c r="B5127" s="33" t="s">
        <v>149</v>
      </c>
      <c r="C5127" s="53">
        <v>7780000</v>
      </c>
      <c r="D5127" s="53">
        <v>7765000</v>
      </c>
      <c r="E5127" s="53">
        <v>0</v>
      </c>
      <c r="F5127" s="53">
        <f t="shared" si="2064"/>
        <v>7765000</v>
      </c>
      <c r="G5127" s="53">
        <f t="shared" si="2065"/>
        <v>15000</v>
      </c>
      <c r="H5127" s="67">
        <f t="shared" si="2066"/>
        <v>99.80719794344472</v>
      </c>
    </row>
    <row r="5128" spans="1:8">
      <c r="A5128" s="66">
        <v>525119</v>
      </c>
      <c r="B5128" s="33" t="s">
        <v>63</v>
      </c>
      <c r="C5128" s="53"/>
      <c r="D5128" s="53"/>
      <c r="E5128" s="53"/>
      <c r="F5128" s="53"/>
      <c r="G5128" s="53"/>
      <c r="H5128" s="67"/>
    </row>
    <row r="5129" spans="1:8">
      <c r="A5129" s="66" t="s">
        <v>31</v>
      </c>
      <c r="B5129" s="33" t="s">
        <v>150</v>
      </c>
      <c r="C5129" s="53">
        <v>1700000</v>
      </c>
      <c r="D5129" s="53">
        <v>1698500</v>
      </c>
      <c r="E5129" s="53">
        <v>0</v>
      </c>
      <c r="F5129" s="53">
        <f t="shared" ref="F5129" si="2067">D5129+E5129</f>
        <v>1698500</v>
      </c>
      <c r="G5129" s="53">
        <f t="shared" ref="G5129" si="2068">C5129-F5129</f>
        <v>1500</v>
      </c>
      <c r="H5129" s="67">
        <f t="shared" ref="H5129" si="2069">F5129/C5129*100</f>
        <v>99.911764705882362</v>
      </c>
    </row>
    <row r="5130" spans="1:8">
      <c r="A5130" s="58" t="s">
        <v>56</v>
      </c>
      <c r="B5130" s="59" t="s">
        <v>57</v>
      </c>
      <c r="C5130" s="60"/>
      <c r="D5130" s="60"/>
      <c r="E5130" s="53"/>
      <c r="F5130" s="53"/>
      <c r="G5130" s="53"/>
      <c r="H5130" s="67"/>
    </row>
    <row r="5131" spans="1:8">
      <c r="A5131" s="66">
        <v>525113</v>
      </c>
      <c r="B5131" s="33" t="s">
        <v>39</v>
      </c>
      <c r="C5131" s="53"/>
      <c r="D5131" s="53"/>
      <c r="E5131" s="53"/>
      <c r="F5131" s="53"/>
      <c r="G5131" s="53"/>
      <c r="H5131" s="67"/>
    </row>
    <row r="5132" spans="1:8">
      <c r="A5132" s="66" t="s">
        <v>31</v>
      </c>
      <c r="B5132" s="33" t="s">
        <v>151</v>
      </c>
      <c r="C5132" s="53">
        <v>2100000</v>
      </c>
      <c r="D5132" s="53">
        <v>2100000</v>
      </c>
      <c r="E5132" s="53">
        <v>0</v>
      </c>
      <c r="F5132" s="53">
        <f t="shared" ref="F5132:F5133" si="2070">D5132+E5132</f>
        <v>2100000</v>
      </c>
      <c r="G5132" s="53">
        <f t="shared" ref="G5132:G5133" si="2071">C5132-F5132</f>
        <v>0</v>
      </c>
      <c r="H5132" s="67">
        <f t="shared" ref="H5132:H5133" si="2072">F5132/C5132*100</f>
        <v>100</v>
      </c>
    </row>
    <row r="5133" spans="1:8">
      <c r="A5133" s="66" t="s">
        <v>31</v>
      </c>
      <c r="B5133" s="33" t="s">
        <v>152</v>
      </c>
      <c r="C5133" s="53">
        <v>10400000</v>
      </c>
      <c r="D5133" s="53">
        <v>10395000</v>
      </c>
      <c r="E5133" s="53">
        <v>0</v>
      </c>
      <c r="F5133" s="53">
        <f t="shared" si="2070"/>
        <v>10395000</v>
      </c>
      <c r="G5133" s="53">
        <f t="shared" si="2071"/>
        <v>5000</v>
      </c>
      <c r="H5133" s="67">
        <f t="shared" si="2072"/>
        <v>99.95192307692308</v>
      </c>
    </row>
    <row r="5134" spans="1:8">
      <c r="A5134" s="66">
        <v>525119</v>
      </c>
      <c r="B5134" s="33" t="s">
        <v>63</v>
      </c>
      <c r="C5134" s="53"/>
      <c r="D5134" s="53"/>
      <c r="E5134" s="53"/>
      <c r="F5134" s="53"/>
      <c r="G5134" s="53"/>
      <c r="H5134" s="67"/>
    </row>
    <row r="5135" spans="1:8">
      <c r="A5135" s="66" t="s">
        <v>31</v>
      </c>
      <c r="B5135" s="33" t="s">
        <v>150</v>
      </c>
      <c r="C5135" s="53">
        <v>2500000</v>
      </c>
      <c r="D5135" s="53">
        <v>2497500</v>
      </c>
      <c r="E5135" s="53">
        <v>0</v>
      </c>
      <c r="F5135" s="53">
        <f t="shared" ref="F5135" si="2073">D5135+E5135</f>
        <v>2497500</v>
      </c>
      <c r="G5135" s="53">
        <f t="shared" ref="G5135" si="2074">C5135-F5135</f>
        <v>2500</v>
      </c>
      <c r="H5135" s="67">
        <f t="shared" ref="H5135" si="2075">F5135/C5135*100</f>
        <v>99.9</v>
      </c>
    </row>
    <row r="5136" spans="1:8">
      <c r="A5136" s="58" t="s">
        <v>59</v>
      </c>
      <c r="B5136" s="59" t="s">
        <v>60</v>
      </c>
      <c r="C5136" s="60"/>
      <c r="D5136" s="60"/>
      <c r="E5136" s="53"/>
      <c r="F5136" s="53"/>
      <c r="G5136" s="53"/>
      <c r="H5136" s="67"/>
    </row>
    <row r="5137" spans="1:8">
      <c r="A5137" s="66">
        <v>525119</v>
      </c>
      <c r="B5137" s="33" t="s">
        <v>63</v>
      </c>
      <c r="C5137" s="53"/>
      <c r="D5137" s="53"/>
      <c r="E5137" s="53"/>
      <c r="F5137" s="53"/>
      <c r="G5137" s="53"/>
      <c r="H5137" s="67"/>
    </row>
    <row r="5138" spans="1:8">
      <c r="A5138" s="66" t="s">
        <v>31</v>
      </c>
      <c r="B5138" s="33" t="s">
        <v>150</v>
      </c>
      <c r="C5138" s="53">
        <v>1869000</v>
      </c>
      <c r="D5138" s="53">
        <v>1864500</v>
      </c>
      <c r="E5138" s="53">
        <v>0</v>
      </c>
      <c r="F5138" s="53">
        <f t="shared" ref="F5138" si="2076">D5138+E5138</f>
        <v>1864500</v>
      </c>
      <c r="G5138" s="53">
        <f t="shared" ref="G5138" si="2077">C5138-F5138</f>
        <v>4500</v>
      </c>
      <c r="H5138" s="67">
        <f t="shared" ref="H5138" si="2078">F5138/C5138*100</f>
        <v>99.759229534510425</v>
      </c>
    </row>
    <row r="5139" spans="1:8" ht="13.5" thickBot="1">
      <c r="A5139" s="231"/>
      <c r="B5139" s="35"/>
      <c r="C5139" s="39"/>
      <c r="D5139" s="35"/>
      <c r="E5139" s="39"/>
      <c r="F5139" s="35"/>
      <c r="G5139" s="35"/>
      <c r="H5139" s="35"/>
    </row>
    <row r="5140" spans="1:8" ht="19.5" customHeight="1" thickTop="1">
      <c r="A5140" s="40"/>
      <c r="B5140" s="597" t="s">
        <v>166</v>
      </c>
      <c r="C5140" s="41">
        <f>SUM(C4975:C5138)</f>
        <v>1481795000</v>
      </c>
      <c r="D5140" s="41">
        <f t="shared" ref="D5140" si="2079">SUM(D4975:D5138)</f>
        <v>904223577</v>
      </c>
      <c r="E5140" s="41">
        <f>SUM(E4975:E5138)</f>
        <v>83005800</v>
      </c>
      <c r="F5140" s="41">
        <f t="shared" ref="F5140:G5140" si="2080">SUM(F4975:F5138)</f>
        <v>987229377</v>
      </c>
      <c r="G5140" s="41">
        <f t="shared" si="2080"/>
        <v>490965623</v>
      </c>
      <c r="H5140" s="44">
        <f>F5140/C5140*100</f>
        <v>66.623883668118737</v>
      </c>
    </row>
    <row r="5142" spans="1:8" ht="12" customHeight="1">
      <c r="F5142" s="607" t="s">
        <v>712</v>
      </c>
      <c r="G5142" s="607"/>
      <c r="H5142" s="607"/>
    </row>
    <row r="5143" spans="1:8" ht="12" customHeight="1">
      <c r="F5143" s="598"/>
      <c r="G5143" s="598"/>
      <c r="H5143" s="598"/>
    </row>
    <row r="5144" spans="1:8" ht="12" customHeight="1">
      <c r="F5144" s="607" t="s">
        <v>154</v>
      </c>
      <c r="G5144" s="607"/>
      <c r="H5144" s="607"/>
    </row>
    <row r="5145" spans="1:8" ht="12" customHeight="1">
      <c r="F5145" s="607" t="s">
        <v>155</v>
      </c>
      <c r="G5145" s="607"/>
      <c r="H5145" s="607"/>
    </row>
    <row r="5146" spans="1:8" ht="12" customHeight="1">
      <c r="F5146" s="20"/>
      <c r="G5146" s="20"/>
      <c r="H5146" s="21"/>
    </row>
    <row r="5147" spans="1:8" ht="12" customHeight="1">
      <c r="F5147" s="20"/>
      <c r="G5147" s="20"/>
      <c r="H5147" s="21"/>
    </row>
    <row r="5148" spans="1:8" ht="12" customHeight="1">
      <c r="F5148" s="20"/>
      <c r="G5148" s="20"/>
      <c r="H5148" s="20"/>
    </row>
    <row r="5149" spans="1:8" ht="12" customHeight="1">
      <c r="F5149" s="608" t="s">
        <v>156</v>
      </c>
      <c r="G5149" s="608"/>
      <c r="H5149" s="608"/>
    </row>
    <row r="5150" spans="1:8" ht="12" customHeight="1">
      <c r="F5150" s="599" t="s">
        <v>157</v>
      </c>
      <c r="G5150" s="599"/>
      <c r="H5150" s="599"/>
    </row>
    <row r="5158" spans="1:8" ht="15.75">
      <c r="A5158" s="600" t="s">
        <v>0</v>
      </c>
      <c r="B5158" s="600"/>
      <c r="C5158" s="600"/>
      <c r="D5158" s="600"/>
      <c r="E5158" s="600"/>
      <c r="F5158" s="600"/>
      <c r="G5158" s="600"/>
      <c r="H5158" s="600"/>
    </row>
    <row r="5159" spans="1:8" ht="15.75">
      <c r="A5159" s="600" t="s">
        <v>1</v>
      </c>
      <c r="B5159" s="600"/>
      <c r="C5159" s="600"/>
      <c r="D5159" s="600"/>
      <c r="E5159" s="600"/>
      <c r="F5159" s="600"/>
      <c r="G5159" s="600"/>
      <c r="H5159" s="600"/>
    </row>
    <row r="5160" spans="1:8" ht="15.75">
      <c r="A5160" s="600" t="s">
        <v>2</v>
      </c>
      <c r="B5160" s="600"/>
      <c r="C5160" s="600"/>
      <c r="D5160" s="600"/>
      <c r="E5160" s="600"/>
      <c r="F5160" s="600"/>
      <c r="G5160" s="600"/>
      <c r="H5160" s="600"/>
    </row>
    <row r="5161" spans="1:8">
      <c r="A5161" s="2"/>
      <c r="B5161" s="2"/>
      <c r="C5161" s="2"/>
      <c r="D5161" s="2"/>
      <c r="E5161" s="2"/>
      <c r="F5161" s="2"/>
      <c r="G5161" s="2"/>
      <c r="H5161" s="2"/>
    </row>
    <row r="5162" spans="1:8">
      <c r="A5162" s="2" t="s">
        <v>3</v>
      </c>
      <c r="B5162" s="2"/>
      <c r="C5162" s="2"/>
      <c r="D5162" s="2"/>
      <c r="E5162" s="2"/>
      <c r="F5162" s="2"/>
      <c r="G5162" s="2"/>
      <c r="H5162" s="2"/>
    </row>
    <row r="5163" spans="1:8">
      <c r="A5163" s="520" t="s">
        <v>856</v>
      </c>
      <c r="B5163" s="520"/>
      <c r="C5163" s="2"/>
      <c r="D5163" s="2"/>
      <c r="E5163" s="2"/>
      <c r="F5163" s="2"/>
      <c r="G5163" s="2"/>
      <c r="H5163" s="2"/>
    </row>
    <row r="5164" spans="1:8">
      <c r="A5164" s="2" t="s">
        <v>708</v>
      </c>
      <c r="B5164" s="1"/>
      <c r="C5164" s="2"/>
      <c r="D5164" s="2"/>
      <c r="E5164" s="2"/>
      <c r="F5164" s="2"/>
      <c r="G5164" s="2"/>
      <c r="H5164" s="2"/>
    </row>
    <row r="5165" spans="1:8">
      <c r="A5165" s="1"/>
      <c r="B5165" s="1"/>
      <c r="C5165" s="3"/>
      <c r="D5165" s="1"/>
      <c r="E5165" s="3"/>
      <c r="F5165" s="1"/>
      <c r="G5165" s="1"/>
    </row>
    <row r="5166" spans="1:8">
      <c r="A5166" s="1"/>
      <c r="B5166" s="1"/>
      <c r="C5166" s="3"/>
      <c r="D5166" s="1"/>
      <c r="E5166" s="3"/>
      <c r="F5166" s="22"/>
      <c r="G5166" s="1"/>
    </row>
    <row r="5167" spans="1:8" ht="12.75" customHeight="1">
      <c r="A5167" s="601" t="s">
        <v>4</v>
      </c>
      <c r="B5167" s="604" t="s">
        <v>5</v>
      </c>
      <c r="C5167" s="595"/>
      <c r="D5167" s="595" t="s">
        <v>6</v>
      </c>
      <c r="E5167" s="595" t="s">
        <v>7</v>
      </c>
      <c r="F5167" s="595" t="s">
        <v>6</v>
      </c>
      <c r="G5167" s="595" t="s">
        <v>8</v>
      </c>
      <c r="H5167" s="595" t="s">
        <v>9</v>
      </c>
    </row>
    <row r="5168" spans="1:8">
      <c r="A5168" s="602"/>
      <c r="B5168" s="605"/>
      <c r="C5168" s="596" t="s">
        <v>10</v>
      </c>
      <c r="D5168" s="596" t="s">
        <v>11</v>
      </c>
      <c r="E5168" s="596" t="s">
        <v>12</v>
      </c>
      <c r="F5168" s="596" t="s">
        <v>13</v>
      </c>
      <c r="G5168" s="596" t="s">
        <v>14</v>
      </c>
      <c r="H5168" s="596" t="s">
        <v>15</v>
      </c>
    </row>
    <row r="5169" spans="1:8">
      <c r="A5169" s="602"/>
      <c r="B5169" s="605"/>
      <c r="C5169" s="596"/>
      <c r="D5169" s="596" t="s">
        <v>16</v>
      </c>
      <c r="E5169" s="596"/>
      <c r="F5169" s="596" t="s">
        <v>17</v>
      </c>
      <c r="G5169" s="596" t="s">
        <v>18</v>
      </c>
      <c r="H5169" s="596" t="s">
        <v>19</v>
      </c>
    </row>
    <row r="5170" spans="1:8">
      <c r="A5170" s="603"/>
      <c r="B5170" s="606"/>
      <c r="C5170" s="596" t="s">
        <v>20</v>
      </c>
      <c r="D5170" s="597" t="s">
        <v>20</v>
      </c>
      <c r="E5170" s="597" t="s">
        <v>20</v>
      </c>
      <c r="F5170" s="597" t="s">
        <v>20</v>
      </c>
      <c r="G5170" s="597" t="s">
        <v>20</v>
      </c>
      <c r="H5170" s="596" t="s">
        <v>21</v>
      </c>
    </row>
    <row r="5171" spans="1:8">
      <c r="A5171" s="7">
        <v>1</v>
      </c>
      <c r="B5171" s="7">
        <v>2</v>
      </c>
      <c r="C5171" s="8">
        <v>3</v>
      </c>
      <c r="D5171" s="9">
        <v>4</v>
      </c>
      <c r="E5171" s="8">
        <v>5</v>
      </c>
      <c r="F5171" s="8">
        <v>6</v>
      </c>
      <c r="G5171" s="8">
        <v>7</v>
      </c>
      <c r="H5171" s="8">
        <v>8</v>
      </c>
    </row>
    <row r="5172" spans="1:8">
      <c r="A5172" s="33" t="s">
        <v>22</v>
      </c>
      <c r="B5172" s="52" t="s">
        <v>170</v>
      </c>
      <c r="C5172" s="34"/>
      <c r="D5172" s="33"/>
      <c r="E5172" s="53"/>
      <c r="F5172" s="33"/>
      <c r="G5172" s="33"/>
      <c r="H5172" s="33"/>
    </row>
    <row r="5173" spans="1:8">
      <c r="A5173" s="33" t="s">
        <v>23</v>
      </c>
      <c r="B5173" s="33" t="s">
        <v>24</v>
      </c>
      <c r="C5173" s="53"/>
      <c r="D5173" s="33"/>
      <c r="E5173" s="53"/>
      <c r="F5173" s="33"/>
      <c r="G5173" s="33"/>
      <c r="H5173" s="33"/>
    </row>
    <row r="5174" spans="1:8">
      <c r="A5174" s="33" t="s">
        <v>25</v>
      </c>
      <c r="B5174" s="33" t="s">
        <v>161</v>
      </c>
      <c r="C5174" s="53"/>
      <c r="D5174" s="33"/>
      <c r="E5174" s="53"/>
      <c r="F5174" s="33"/>
      <c r="G5174" s="33"/>
      <c r="H5174" s="33"/>
    </row>
    <row r="5175" spans="1:8">
      <c r="A5175" s="33" t="s">
        <v>26</v>
      </c>
      <c r="B5175" s="33" t="s">
        <v>27</v>
      </c>
      <c r="C5175" s="53"/>
      <c r="D5175" s="33"/>
      <c r="E5175" s="53"/>
      <c r="F5175" s="33"/>
      <c r="G5175" s="33"/>
      <c r="H5175" s="33"/>
    </row>
    <row r="5176" spans="1:8">
      <c r="A5176" s="54">
        <v>51</v>
      </c>
      <c r="B5176" s="54" t="s">
        <v>28</v>
      </c>
      <c r="C5176" s="55"/>
      <c r="D5176" s="55"/>
      <c r="E5176" s="56"/>
      <c r="F5176" s="57"/>
      <c r="G5176" s="57"/>
      <c r="H5176" s="57"/>
    </row>
    <row r="5177" spans="1:8">
      <c r="A5177" s="58" t="s">
        <v>29</v>
      </c>
      <c r="B5177" s="59" t="s">
        <v>62</v>
      </c>
      <c r="C5177" s="60"/>
      <c r="D5177" s="230"/>
      <c r="E5177" s="230"/>
      <c r="F5177" s="68"/>
      <c r="G5177" s="68"/>
      <c r="H5177" s="64"/>
    </row>
    <row r="5178" spans="1:8">
      <c r="A5178" s="61">
        <v>525112</v>
      </c>
      <c r="B5178" s="62" t="s">
        <v>32</v>
      </c>
      <c r="C5178" s="53"/>
      <c r="D5178" s="53"/>
      <c r="E5178" s="53"/>
      <c r="F5178" s="53"/>
      <c r="G5178" s="53"/>
      <c r="H5178" s="64"/>
    </row>
    <row r="5179" spans="1:8">
      <c r="A5179" s="66" t="s">
        <v>31</v>
      </c>
      <c r="B5179" s="33" t="s">
        <v>33</v>
      </c>
      <c r="C5179" s="53">
        <v>10000000</v>
      </c>
      <c r="D5179" s="53">
        <v>9960500</v>
      </c>
      <c r="E5179" s="53">
        <v>0</v>
      </c>
      <c r="F5179" s="53">
        <f>D5179+E5179</f>
        <v>9960500</v>
      </c>
      <c r="G5179" s="53">
        <f>C5179-F5179</f>
        <v>39500</v>
      </c>
      <c r="H5179" s="67">
        <f>F5179/C5179*100</f>
        <v>99.605000000000004</v>
      </c>
    </row>
    <row r="5180" spans="1:8">
      <c r="A5180" s="70" t="s">
        <v>31</v>
      </c>
      <c r="B5180" s="33" t="s">
        <v>35</v>
      </c>
      <c r="C5180" s="53">
        <v>6000000</v>
      </c>
      <c r="D5180" s="53">
        <v>6000000</v>
      </c>
      <c r="E5180" s="53"/>
      <c r="F5180" s="53">
        <f t="shared" ref="F5180:F5188" si="2081">D5180+E5180</f>
        <v>6000000</v>
      </c>
      <c r="G5180" s="53">
        <f t="shared" ref="G5180:G5188" si="2082">C5180-F5180</f>
        <v>0</v>
      </c>
      <c r="H5180" s="67">
        <f t="shared" ref="H5180:H5188" si="2083">F5180/C5180*100</f>
        <v>100</v>
      </c>
    </row>
    <row r="5181" spans="1:8">
      <c r="A5181" s="70"/>
      <c r="B5181" s="33" t="s">
        <v>802</v>
      </c>
      <c r="C5181" s="53">
        <f>50000*50</f>
        <v>2500000</v>
      </c>
      <c r="D5181" s="53">
        <v>2500000</v>
      </c>
      <c r="E5181" s="53"/>
      <c r="F5181" s="53">
        <f t="shared" si="2081"/>
        <v>2500000</v>
      </c>
      <c r="G5181" s="53">
        <f t="shared" si="2082"/>
        <v>0</v>
      </c>
      <c r="H5181" s="67">
        <f t="shared" si="2083"/>
        <v>100</v>
      </c>
    </row>
    <row r="5182" spans="1:8">
      <c r="A5182" s="70"/>
      <c r="B5182" s="33" t="s">
        <v>803</v>
      </c>
      <c r="C5182" s="53">
        <f>50000*50</f>
        <v>2500000</v>
      </c>
      <c r="D5182" s="53">
        <v>2500000</v>
      </c>
      <c r="E5182" s="53"/>
      <c r="F5182" s="53">
        <f t="shared" si="2081"/>
        <v>2500000</v>
      </c>
      <c r="G5182" s="53">
        <f t="shared" si="2082"/>
        <v>0</v>
      </c>
      <c r="H5182" s="67">
        <f t="shared" si="2083"/>
        <v>100</v>
      </c>
    </row>
    <row r="5183" spans="1:8">
      <c r="A5183" s="70"/>
      <c r="B5183" s="33" t="s">
        <v>804</v>
      </c>
      <c r="C5183" s="53">
        <f>50000*80*4</f>
        <v>16000000</v>
      </c>
      <c r="D5183" s="53">
        <v>16000000</v>
      </c>
      <c r="E5183" s="53"/>
      <c r="F5183" s="53">
        <f t="shared" si="2081"/>
        <v>16000000</v>
      </c>
      <c r="G5183" s="53">
        <f t="shared" si="2082"/>
        <v>0</v>
      </c>
      <c r="H5183" s="67">
        <f t="shared" si="2083"/>
        <v>100</v>
      </c>
    </row>
    <row r="5184" spans="1:8">
      <c r="A5184" s="70"/>
      <c r="B5184" s="33" t="s">
        <v>805</v>
      </c>
      <c r="C5184" s="53">
        <f>25*50000</f>
        <v>1250000</v>
      </c>
      <c r="D5184" s="53">
        <v>1250000</v>
      </c>
      <c r="E5184" s="53"/>
      <c r="F5184" s="53">
        <f t="shared" si="2081"/>
        <v>1250000</v>
      </c>
      <c r="G5184" s="53">
        <f t="shared" si="2082"/>
        <v>0</v>
      </c>
      <c r="H5184" s="67">
        <f t="shared" si="2083"/>
        <v>100</v>
      </c>
    </row>
    <row r="5185" spans="1:8">
      <c r="A5185" s="70"/>
      <c r="B5185" s="33" t="s">
        <v>806</v>
      </c>
      <c r="C5185" s="53">
        <v>6500000</v>
      </c>
      <c r="D5185" s="53">
        <v>6500000</v>
      </c>
      <c r="E5185" s="53"/>
      <c r="F5185" s="53">
        <f t="shared" si="2081"/>
        <v>6500000</v>
      </c>
      <c r="G5185" s="53">
        <f t="shared" si="2082"/>
        <v>0</v>
      </c>
      <c r="H5185" s="67">
        <f t="shared" si="2083"/>
        <v>100</v>
      </c>
    </row>
    <row r="5186" spans="1:8">
      <c r="A5186" s="70"/>
      <c r="B5186" s="33" t="s">
        <v>807</v>
      </c>
      <c r="C5186" s="53">
        <v>3650000</v>
      </c>
      <c r="D5186" s="53">
        <v>3622000</v>
      </c>
      <c r="E5186" s="53"/>
      <c r="F5186" s="53">
        <f t="shared" si="2081"/>
        <v>3622000</v>
      </c>
      <c r="G5186" s="53">
        <f t="shared" si="2082"/>
        <v>28000</v>
      </c>
      <c r="H5186" s="67">
        <f t="shared" si="2083"/>
        <v>99.232876712328761</v>
      </c>
    </row>
    <row r="5187" spans="1:8">
      <c r="A5187" s="70"/>
      <c r="B5187" s="33" t="s">
        <v>808</v>
      </c>
      <c r="C5187" s="53">
        <v>1650000</v>
      </c>
      <c r="D5187" s="53">
        <v>1650000</v>
      </c>
      <c r="E5187" s="53"/>
      <c r="F5187" s="53">
        <f t="shared" si="2081"/>
        <v>1650000</v>
      </c>
      <c r="G5187" s="53">
        <f t="shared" si="2082"/>
        <v>0</v>
      </c>
      <c r="H5187" s="67">
        <f t="shared" si="2083"/>
        <v>100</v>
      </c>
    </row>
    <row r="5188" spans="1:8">
      <c r="A5188" s="70"/>
      <c r="B5188" s="33" t="s">
        <v>809</v>
      </c>
      <c r="C5188" s="53">
        <v>5500000</v>
      </c>
      <c r="D5188" s="53">
        <v>5459800</v>
      </c>
      <c r="E5188" s="53"/>
      <c r="F5188" s="53">
        <f t="shared" si="2081"/>
        <v>5459800</v>
      </c>
      <c r="G5188" s="53">
        <f t="shared" si="2082"/>
        <v>40200</v>
      </c>
      <c r="H5188" s="67">
        <f t="shared" si="2083"/>
        <v>99.269090909090906</v>
      </c>
    </row>
    <row r="5189" spans="1:8">
      <c r="A5189" s="61">
        <v>525113</v>
      </c>
      <c r="B5189" s="62" t="s">
        <v>39</v>
      </c>
      <c r="C5189" s="65"/>
      <c r="D5189" s="53"/>
      <c r="E5189" s="53"/>
      <c r="F5189" s="53"/>
      <c r="G5189" s="53"/>
      <c r="H5189" s="67"/>
    </row>
    <row r="5190" spans="1:8">
      <c r="A5190" s="61"/>
      <c r="B5190" s="33" t="s">
        <v>376</v>
      </c>
      <c r="C5190" s="53">
        <v>9000000</v>
      </c>
      <c r="D5190" s="53">
        <v>9000000</v>
      </c>
      <c r="E5190" s="53"/>
      <c r="F5190" s="53">
        <f t="shared" ref="F5190:F5194" si="2084">D5190+E5190</f>
        <v>9000000</v>
      </c>
      <c r="G5190" s="53">
        <f t="shared" ref="G5190:G5194" si="2085">C5190-F5190</f>
        <v>0</v>
      </c>
      <c r="H5190" s="67">
        <f t="shared" ref="H5190:H5194" si="2086">F5190/C5190*100</f>
        <v>100</v>
      </c>
    </row>
    <row r="5191" spans="1:8">
      <c r="A5191" s="66" t="s">
        <v>31</v>
      </c>
      <c r="B5191" s="33" t="s">
        <v>40</v>
      </c>
      <c r="C5191" s="53">
        <v>5400000</v>
      </c>
      <c r="D5191" s="53">
        <v>5400000</v>
      </c>
      <c r="E5191" s="53">
        <v>0</v>
      </c>
      <c r="F5191" s="53">
        <f t="shared" si="2084"/>
        <v>5400000</v>
      </c>
      <c r="G5191" s="53">
        <f t="shared" si="2085"/>
        <v>0</v>
      </c>
      <c r="H5191" s="67">
        <f t="shared" si="2086"/>
        <v>100</v>
      </c>
    </row>
    <row r="5192" spans="1:8">
      <c r="A5192" s="66"/>
      <c r="B5192" s="33" t="s">
        <v>970</v>
      </c>
      <c r="C5192" s="53">
        <v>10800000</v>
      </c>
      <c r="D5192" s="53">
        <v>0</v>
      </c>
      <c r="E5192" s="53">
        <v>10800000</v>
      </c>
      <c r="F5192" s="53">
        <f t="shared" si="2084"/>
        <v>10800000</v>
      </c>
      <c r="G5192" s="53">
        <f t="shared" si="2085"/>
        <v>0</v>
      </c>
      <c r="H5192" s="67">
        <f t="shared" si="2086"/>
        <v>100</v>
      </c>
    </row>
    <row r="5193" spans="1:8">
      <c r="A5193" s="66"/>
      <c r="B5193" s="33" t="s">
        <v>971</v>
      </c>
      <c r="C5193" s="53">
        <v>3600000</v>
      </c>
      <c r="D5193" s="53"/>
      <c r="E5193" s="53">
        <v>3600000</v>
      </c>
      <c r="F5193" s="53"/>
      <c r="G5193" s="53"/>
      <c r="H5193" s="67"/>
    </row>
    <row r="5194" spans="1:8">
      <c r="A5194" s="66"/>
      <c r="B5194" s="33" t="s">
        <v>810</v>
      </c>
      <c r="C5194" s="53">
        <v>7200000</v>
      </c>
      <c r="D5194" s="53">
        <v>7200000</v>
      </c>
      <c r="E5194" s="53"/>
      <c r="F5194" s="53">
        <f t="shared" ref="F5194:F5198" si="2087">D5194+E5194</f>
        <v>7200000</v>
      </c>
      <c r="G5194" s="53">
        <f t="shared" ref="G5194:G5198" si="2088">C5194-F5194</f>
        <v>0</v>
      </c>
      <c r="H5194" s="67">
        <f t="shared" ref="H5194:H5198" si="2089">F5194/C5194*100</f>
        <v>100</v>
      </c>
    </row>
    <row r="5195" spans="1:8">
      <c r="A5195" s="61">
        <v>525115</v>
      </c>
      <c r="B5195" s="62" t="s">
        <v>43</v>
      </c>
      <c r="C5195" s="65"/>
      <c r="D5195" s="53"/>
      <c r="E5195" s="53"/>
      <c r="F5195" s="53"/>
      <c r="G5195" s="53"/>
      <c r="H5195" s="67"/>
    </row>
    <row r="5196" spans="1:8">
      <c r="A5196" s="61"/>
      <c r="B5196" s="33" t="s">
        <v>377</v>
      </c>
      <c r="C5196" s="53">
        <v>10200000</v>
      </c>
      <c r="D5196" s="53">
        <v>10200000</v>
      </c>
      <c r="E5196" s="53">
        <v>0</v>
      </c>
      <c r="F5196" s="53">
        <f t="shared" ref="F5196:F5206" si="2090">D5196+E5196</f>
        <v>10200000</v>
      </c>
      <c r="G5196" s="53">
        <f t="shared" ref="G5196:G5206" si="2091">C5196-F5196</f>
        <v>0</v>
      </c>
      <c r="H5196" s="67">
        <f t="shared" ref="H5196:H5206" si="2092">F5196/C5196*100</f>
        <v>100</v>
      </c>
    </row>
    <row r="5197" spans="1:8">
      <c r="A5197" s="61"/>
      <c r="B5197" s="33" t="s">
        <v>378</v>
      </c>
      <c r="C5197" s="53">
        <v>10200000</v>
      </c>
      <c r="D5197" s="53">
        <v>10200000</v>
      </c>
      <c r="E5197" s="53">
        <v>0</v>
      </c>
      <c r="F5197" s="53">
        <f t="shared" si="2090"/>
        <v>10200000</v>
      </c>
      <c r="G5197" s="53">
        <f t="shared" si="2091"/>
        <v>0</v>
      </c>
      <c r="H5197" s="67">
        <f t="shared" si="2092"/>
        <v>100</v>
      </c>
    </row>
    <row r="5198" spans="1:8">
      <c r="A5198" s="66" t="s">
        <v>31</v>
      </c>
      <c r="B5198" s="33" t="s">
        <v>44</v>
      </c>
      <c r="C5198" s="53">
        <v>3700000</v>
      </c>
      <c r="D5198" s="53">
        <v>1888257</v>
      </c>
      <c r="E5198" s="53">
        <v>0</v>
      </c>
      <c r="F5198" s="53">
        <f t="shared" si="2090"/>
        <v>1888257</v>
      </c>
      <c r="G5198" s="53">
        <f t="shared" si="2091"/>
        <v>1811743</v>
      </c>
      <c r="H5198" s="67">
        <f t="shared" si="2092"/>
        <v>51.033972972972975</v>
      </c>
    </row>
    <row r="5199" spans="1:8">
      <c r="A5199" s="66"/>
      <c r="B5199" s="33" t="s">
        <v>524</v>
      </c>
      <c r="C5199" s="53">
        <v>5250000</v>
      </c>
      <c r="D5199" s="53">
        <v>5118520</v>
      </c>
      <c r="E5199" s="53">
        <v>0</v>
      </c>
      <c r="F5199" s="53">
        <f t="shared" si="2090"/>
        <v>5118520</v>
      </c>
      <c r="G5199" s="53">
        <f t="shared" si="2091"/>
        <v>131480</v>
      </c>
      <c r="H5199" s="67">
        <f t="shared" si="2092"/>
        <v>97.495619047619044</v>
      </c>
    </row>
    <row r="5200" spans="1:8">
      <c r="A5200" s="66" t="s">
        <v>31</v>
      </c>
      <c r="B5200" s="33" t="s">
        <v>45</v>
      </c>
      <c r="C5200" s="53">
        <v>650000</v>
      </c>
      <c r="D5200" s="53">
        <v>570000</v>
      </c>
      <c r="E5200" s="53">
        <v>0</v>
      </c>
      <c r="F5200" s="53">
        <f t="shared" si="2090"/>
        <v>570000</v>
      </c>
      <c r="G5200" s="53">
        <f t="shared" si="2091"/>
        <v>80000</v>
      </c>
      <c r="H5200" s="67">
        <f t="shared" si="2092"/>
        <v>87.692307692307693</v>
      </c>
    </row>
    <row r="5201" spans="1:17">
      <c r="A5201" s="66" t="s">
        <v>31</v>
      </c>
      <c r="B5201" s="33" t="s">
        <v>46</v>
      </c>
      <c r="C5201" s="53">
        <v>3000000</v>
      </c>
      <c r="D5201" s="53">
        <v>2470000</v>
      </c>
      <c r="E5201" s="53"/>
      <c r="F5201" s="53">
        <f t="shared" si="2090"/>
        <v>2470000</v>
      </c>
      <c r="G5201" s="53">
        <f t="shared" si="2091"/>
        <v>530000</v>
      </c>
      <c r="H5201" s="67">
        <f t="shared" si="2092"/>
        <v>82.333333333333343</v>
      </c>
    </row>
    <row r="5202" spans="1:17">
      <c r="A5202" s="66" t="s">
        <v>31</v>
      </c>
      <c r="B5202" s="33" t="s">
        <v>47</v>
      </c>
      <c r="C5202" s="53">
        <v>3600000</v>
      </c>
      <c r="D5202" s="53">
        <v>2150000</v>
      </c>
      <c r="E5202" s="53"/>
      <c r="F5202" s="53">
        <f t="shared" si="2090"/>
        <v>2150000</v>
      </c>
      <c r="G5202" s="53">
        <f t="shared" si="2091"/>
        <v>1450000</v>
      </c>
      <c r="H5202" s="67">
        <f t="shared" si="2092"/>
        <v>59.722222222222221</v>
      </c>
    </row>
    <row r="5203" spans="1:17">
      <c r="A5203" s="66"/>
      <c r="B5203" s="33" t="s">
        <v>811</v>
      </c>
      <c r="C5203" s="53">
        <v>5400000</v>
      </c>
      <c r="D5203" s="53">
        <v>0</v>
      </c>
      <c r="E5203" s="53">
        <v>0</v>
      </c>
      <c r="F5203" s="53">
        <f t="shared" si="2090"/>
        <v>0</v>
      </c>
      <c r="G5203" s="53">
        <f t="shared" si="2091"/>
        <v>5400000</v>
      </c>
      <c r="H5203" s="67">
        <f t="shared" si="2092"/>
        <v>0</v>
      </c>
    </row>
    <row r="5204" spans="1:17">
      <c r="A5204" s="66"/>
      <c r="B5204" s="33" t="s">
        <v>968</v>
      </c>
      <c r="C5204" s="53">
        <v>6750000</v>
      </c>
      <c r="D5204" s="53">
        <v>0</v>
      </c>
      <c r="E5204" s="53">
        <v>0</v>
      </c>
      <c r="F5204" s="53">
        <f t="shared" si="2090"/>
        <v>0</v>
      </c>
      <c r="G5204" s="53">
        <f t="shared" si="2091"/>
        <v>6750000</v>
      </c>
      <c r="H5204" s="67">
        <f t="shared" si="2092"/>
        <v>0</v>
      </c>
    </row>
    <row r="5205" spans="1:17">
      <c r="A5205" s="66"/>
      <c r="B5205" s="33" t="s">
        <v>812</v>
      </c>
      <c r="C5205" s="53">
        <v>10120000</v>
      </c>
      <c r="D5205" s="53">
        <v>0</v>
      </c>
      <c r="E5205" s="53">
        <v>0</v>
      </c>
      <c r="F5205" s="53">
        <f t="shared" si="2090"/>
        <v>0</v>
      </c>
      <c r="G5205" s="53">
        <f t="shared" si="2091"/>
        <v>10120000</v>
      </c>
      <c r="H5205" s="67">
        <f t="shared" si="2092"/>
        <v>0</v>
      </c>
    </row>
    <row r="5206" spans="1:17">
      <c r="A5206" s="66"/>
      <c r="B5206" s="33" t="s">
        <v>969</v>
      </c>
      <c r="C5206" s="53">
        <v>20250000</v>
      </c>
      <c r="D5206" s="53">
        <v>0</v>
      </c>
      <c r="E5206" s="53">
        <v>0</v>
      </c>
      <c r="F5206" s="53">
        <f t="shared" si="2090"/>
        <v>0</v>
      </c>
      <c r="G5206" s="53">
        <f t="shared" si="2091"/>
        <v>20250000</v>
      </c>
      <c r="H5206" s="67">
        <f t="shared" si="2092"/>
        <v>0</v>
      </c>
    </row>
    <row r="5207" spans="1:17">
      <c r="A5207" s="61">
        <v>525119</v>
      </c>
      <c r="B5207" s="62" t="s">
        <v>63</v>
      </c>
      <c r="C5207" s="65"/>
      <c r="D5207" s="53"/>
      <c r="E5207" s="53"/>
      <c r="F5207" s="53"/>
      <c r="G5207" s="53"/>
      <c r="H5207" s="67"/>
    </row>
    <row r="5208" spans="1:17">
      <c r="A5208" s="66"/>
      <c r="B5208" s="33" t="s">
        <v>484</v>
      </c>
      <c r="C5208" s="53">
        <v>40000000</v>
      </c>
      <c r="D5208" s="53">
        <v>40000000</v>
      </c>
      <c r="E5208" s="53">
        <v>0</v>
      </c>
      <c r="F5208" s="53">
        <f t="shared" ref="F5208:F5213" si="2093">D5208+E5208</f>
        <v>40000000</v>
      </c>
      <c r="G5208" s="53">
        <f t="shared" ref="G5208:G5213" si="2094">C5208-F5208</f>
        <v>0</v>
      </c>
      <c r="H5208" s="67">
        <f t="shared" ref="H5208:H5213" si="2095">F5208/C5208*100</f>
        <v>100</v>
      </c>
    </row>
    <row r="5209" spans="1:17">
      <c r="A5209" s="66"/>
      <c r="B5209" s="33" t="s">
        <v>485</v>
      </c>
      <c r="C5209" s="53">
        <v>41025000</v>
      </c>
      <c r="D5209" s="53">
        <v>40986500</v>
      </c>
      <c r="E5209" s="53">
        <v>0</v>
      </c>
      <c r="F5209" s="53">
        <f t="shared" si="2093"/>
        <v>40986500</v>
      </c>
      <c r="G5209" s="53">
        <f t="shared" si="2094"/>
        <v>38500</v>
      </c>
      <c r="H5209" s="67">
        <f t="shared" si="2095"/>
        <v>99.906154783668498</v>
      </c>
    </row>
    <row r="5210" spans="1:17">
      <c r="A5210" s="66"/>
      <c r="B5210" s="33" t="s">
        <v>813</v>
      </c>
      <c r="C5210" s="53">
        <v>2000000</v>
      </c>
      <c r="D5210" s="53">
        <v>0</v>
      </c>
      <c r="E5210" s="53">
        <v>1975000</v>
      </c>
      <c r="F5210" s="53">
        <f t="shared" si="2093"/>
        <v>1975000</v>
      </c>
      <c r="G5210" s="53">
        <f t="shared" si="2094"/>
        <v>25000</v>
      </c>
      <c r="H5210" s="67">
        <f t="shared" si="2095"/>
        <v>98.75</v>
      </c>
    </row>
    <row r="5211" spans="1:17">
      <c r="A5211" s="66"/>
      <c r="B5211" s="33" t="s">
        <v>814</v>
      </c>
      <c r="C5211" s="53">
        <v>10000000</v>
      </c>
      <c r="D5211" s="53">
        <v>0</v>
      </c>
      <c r="E5211" s="53">
        <v>0</v>
      </c>
      <c r="F5211" s="53">
        <f t="shared" si="2093"/>
        <v>0</v>
      </c>
      <c r="G5211" s="53">
        <f t="shared" si="2094"/>
        <v>10000000</v>
      </c>
      <c r="H5211" s="67">
        <f t="shared" si="2095"/>
        <v>0</v>
      </c>
    </row>
    <row r="5212" spans="1:17">
      <c r="A5212" s="66"/>
      <c r="B5212" s="33" t="s">
        <v>815</v>
      </c>
      <c r="C5212" s="53">
        <v>3500000</v>
      </c>
      <c r="D5212" s="53">
        <v>0</v>
      </c>
      <c r="E5212" s="53">
        <v>3500000</v>
      </c>
      <c r="F5212" s="53">
        <f t="shared" si="2093"/>
        <v>3500000</v>
      </c>
      <c r="G5212" s="53">
        <f t="shared" si="2094"/>
        <v>0</v>
      </c>
      <c r="H5212" s="67">
        <f t="shared" si="2095"/>
        <v>100</v>
      </c>
    </row>
    <row r="5213" spans="1:17">
      <c r="A5213" s="66"/>
      <c r="B5213" s="33" t="s">
        <v>816</v>
      </c>
      <c r="C5213" s="53">
        <v>750000</v>
      </c>
      <c r="D5213" s="53">
        <v>692000</v>
      </c>
      <c r="E5213" s="53"/>
      <c r="F5213" s="53">
        <f t="shared" si="2093"/>
        <v>692000</v>
      </c>
      <c r="G5213" s="53">
        <f t="shared" si="2094"/>
        <v>58000</v>
      </c>
      <c r="H5213" s="67">
        <f t="shared" si="2095"/>
        <v>92.266666666666666</v>
      </c>
    </row>
    <row r="5214" spans="1:17">
      <c r="A5214" s="66"/>
      <c r="B5214" s="33" t="s">
        <v>486</v>
      </c>
      <c r="C5214" s="53">
        <v>26000000</v>
      </c>
      <c r="D5214" s="53">
        <v>26000000</v>
      </c>
      <c r="E5214" s="53">
        <v>0</v>
      </c>
      <c r="F5214" s="53">
        <f>D5214+E5214</f>
        <v>26000000</v>
      </c>
      <c r="G5214" s="53">
        <f>C5214-F5214</f>
        <v>0</v>
      </c>
      <c r="H5214" s="67">
        <f>F5214/C5214*100</f>
        <v>100</v>
      </c>
      <c r="P5214" s="24"/>
    </row>
    <row r="5215" spans="1:17">
      <c r="A5215" s="61">
        <v>525121</v>
      </c>
      <c r="B5215" s="62" t="s">
        <v>823</v>
      </c>
      <c r="C5215" s="53"/>
      <c r="D5215" s="53"/>
      <c r="E5215" s="53"/>
      <c r="F5215" s="53"/>
      <c r="G5215" s="53"/>
      <c r="H5215" s="67"/>
    </row>
    <row r="5216" spans="1:17">
      <c r="A5216" s="66"/>
      <c r="B5216" s="33" t="s">
        <v>824</v>
      </c>
      <c r="C5216" s="53">
        <v>2200000</v>
      </c>
      <c r="D5216" s="53">
        <v>0</v>
      </c>
      <c r="E5216" s="53">
        <v>2195500</v>
      </c>
      <c r="F5216" s="53">
        <f t="shared" ref="F5216:F5219" si="2096">D5216+E5216</f>
        <v>2195500</v>
      </c>
      <c r="G5216" s="53">
        <f t="shared" ref="G5216:G5219" si="2097">C5216-F5216</f>
        <v>4500</v>
      </c>
      <c r="H5216" s="67">
        <f t="shared" ref="H5216:H5219" si="2098">F5216/C5216*100</f>
        <v>99.795454545454547</v>
      </c>
      <c r="L5216" s="439"/>
      <c r="M5216" s="439"/>
      <c r="N5216" s="439"/>
      <c r="O5216" s="439"/>
      <c r="P5216" s="439"/>
      <c r="Q5216" s="439"/>
    </row>
    <row r="5217" spans="1:18">
      <c r="A5217" s="66"/>
      <c r="B5217" s="33" t="s">
        <v>825</v>
      </c>
      <c r="C5217" s="53">
        <v>4000000</v>
      </c>
      <c r="D5217" s="53">
        <v>0</v>
      </c>
      <c r="E5217" s="53">
        <v>3981000</v>
      </c>
      <c r="F5217" s="53">
        <f t="shared" si="2096"/>
        <v>3981000</v>
      </c>
      <c r="G5217" s="53">
        <f t="shared" si="2097"/>
        <v>19000</v>
      </c>
      <c r="H5217" s="67">
        <f t="shared" si="2098"/>
        <v>99.524999999999991</v>
      </c>
      <c r="L5217" s="439"/>
      <c r="M5217" s="439"/>
      <c r="N5217" s="439"/>
      <c r="O5217" s="439"/>
      <c r="P5217" s="439"/>
      <c r="Q5217" s="439"/>
    </row>
    <row r="5218" spans="1:18">
      <c r="A5218" s="66"/>
      <c r="B5218" s="33" t="s">
        <v>826</v>
      </c>
      <c r="C5218" s="53">
        <v>4500000</v>
      </c>
      <c r="D5218" s="53">
        <v>0</v>
      </c>
      <c r="E5218" s="53">
        <v>0</v>
      </c>
      <c r="F5218" s="53">
        <f t="shared" si="2096"/>
        <v>0</v>
      </c>
      <c r="G5218" s="53">
        <f t="shared" si="2097"/>
        <v>4500000</v>
      </c>
      <c r="H5218" s="67">
        <f t="shared" si="2098"/>
        <v>0</v>
      </c>
      <c r="L5218" s="440"/>
      <c r="M5218" s="439"/>
      <c r="N5218" s="439"/>
      <c r="O5218" s="439"/>
      <c r="P5218" s="439"/>
      <c r="Q5218" s="439"/>
      <c r="R5218" s="439"/>
    </row>
    <row r="5219" spans="1:18">
      <c r="A5219" s="66"/>
      <c r="B5219" s="33" t="s">
        <v>827</v>
      </c>
      <c r="C5219" s="53">
        <v>2150000</v>
      </c>
      <c r="D5219" s="53">
        <v>2120000</v>
      </c>
      <c r="E5219" s="53"/>
      <c r="F5219" s="53">
        <f t="shared" si="2096"/>
        <v>2120000</v>
      </c>
      <c r="G5219" s="53">
        <f t="shared" si="2097"/>
        <v>30000</v>
      </c>
      <c r="H5219" s="67">
        <f t="shared" si="2098"/>
        <v>98.604651162790702</v>
      </c>
      <c r="L5219" s="439"/>
      <c r="M5219" s="439"/>
      <c r="N5219" s="439"/>
      <c r="O5219" s="439"/>
      <c r="P5219" s="439"/>
      <c r="Q5219" s="439"/>
      <c r="R5219" s="439"/>
    </row>
    <row r="5220" spans="1:18">
      <c r="A5220" s="61">
        <v>537112</v>
      </c>
      <c r="B5220" s="62" t="s">
        <v>477</v>
      </c>
      <c r="C5220" s="53"/>
      <c r="D5220" s="53"/>
      <c r="E5220" s="53"/>
      <c r="F5220" s="53"/>
      <c r="G5220" s="53"/>
      <c r="H5220" s="67"/>
      <c r="L5220" s="439"/>
      <c r="M5220" s="439"/>
      <c r="N5220" s="439"/>
      <c r="O5220" s="439"/>
      <c r="P5220" s="439"/>
      <c r="Q5220" s="439"/>
      <c r="R5220" s="439"/>
    </row>
    <row r="5221" spans="1:18">
      <c r="A5221" s="66"/>
      <c r="B5221" s="33" t="s">
        <v>487</v>
      </c>
      <c r="C5221" s="53">
        <v>12000000</v>
      </c>
      <c r="D5221" s="53">
        <v>12000000</v>
      </c>
      <c r="E5221" s="53">
        <v>0</v>
      </c>
      <c r="F5221" s="53">
        <f>D5221+E5221</f>
        <v>12000000</v>
      </c>
      <c r="G5221" s="53">
        <f>C5221-F5221</f>
        <v>0</v>
      </c>
      <c r="H5221" s="67">
        <f>F5221/C5221*100</f>
        <v>100</v>
      </c>
      <c r="L5221" s="539"/>
      <c r="M5221" s="439"/>
      <c r="N5221" s="439"/>
      <c r="O5221" s="439"/>
      <c r="P5221" s="439"/>
      <c r="Q5221" s="439"/>
      <c r="R5221" s="439"/>
    </row>
    <row r="5222" spans="1:18">
      <c r="A5222" s="66"/>
      <c r="B5222" s="33" t="s">
        <v>549</v>
      </c>
      <c r="C5222" s="53">
        <v>93500000</v>
      </c>
      <c r="D5222" s="53">
        <v>93500000</v>
      </c>
      <c r="E5222" s="53">
        <v>0</v>
      </c>
      <c r="F5222" s="53">
        <f>D5222+E5222</f>
        <v>93500000</v>
      </c>
      <c r="G5222" s="53">
        <f>C5222-F5222</f>
        <v>0</v>
      </c>
      <c r="H5222" s="67">
        <f>F5222/C5222*100</f>
        <v>100</v>
      </c>
      <c r="L5222" s="439"/>
      <c r="M5222" s="439"/>
      <c r="N5222" s="439"/>
      <c r="O5222" s="439"/>
      <c r="P5222" s="439"/>
      <c r="Q5222" s="439"/>
      <c r="R5222" s="439"/>
    </row>
    <row r="5223" spans="1:18">
      <c r="A5223" s="66"/>
      <c r="B5223" s="33" t="s">
        <v>489</v>
      </c>
      <c r="C5223" s="53">
        <v>250000000</v>
      </c>
      <c r="D5223" s="53">
        <v>249975000</v>
      </c>
      <c r="E5223" s="53">
        <v>0</v>
      </c>
      <c r="F5223" s="53">
        <f>D5223+E5223</f>
        <v>249975000</v>
      </c>
      <c r="G5223" s="53">
        <f>C5223-F5223</f>
        <v>25000</v>
      </c>
      <c r="H5223" s="67">
        <f>F5223/C5223*100</f>
        <v>99.99</v>
      </c>
      <c r="L5223" s="439"/>
      <c r="M5223" s="439"/>
      <c r="N5223" s="439"/>
      <c r="O5223" s="439"/>
      <c r="P5223" s="439"/>
      <c r="Q5223" s="439"/>
      <c r="R5223" s="439"/>
    </row>
    <row r="5224" spans="1:18">
      <c r="A5224" s="61"/>
      <c r="B5224" s="33" t="s">
        <v>817</v>
      </c>
      <c r="C5224" s="53">
        <v>20200000</v>
      </c>
      <c r="D5224" s="53">
        <v>8507000</v>
      </c>
      <c r="E5224" s="53">
        <v>11680000</v>
      </c>
      <c r="F5224" s="53">
        <f t="shared" ref="F5224:F5230" si="2099">D5224+E5224</f>
        <v>20187000</v>
      </c>
      <c r="G5224" s="53">
        <f t="shared" ref="G5224:G5230" si="2100">C5224-F5224</f>
        <v>13000</v>
      </c>
      <c r="H5224" s="67">
        <f t="shared" ref="H5224:H5230" si="2101">F5224/C5224*100</f>
        <v>99.93564356435644</v>
      </c>
      <c r="K5224" s="439"/>
      <c r="L5224" s="439"/>
      <c r="M5224" s="439"/>
      <c r="N5224" s="439"/>
      <c r="O5224" s="439"/>
      <c r="P5224" s="439"/>
      <c r="Q5224" s="439"/>
      <c r="R5224" s="439"/>
    </row>
    <row r="5225" spans="1:18">
      <c r="A5225" s="66"/>
      <c r="B5225" s="33" t="s">
        <v>480</v>
      </c>
      <c r="C5225" s="53">
        <v>5000000</v>
      </c>
      <c r="D5225" s="53">
        <v>5000000</v>
      </c>
      <c r="E5225" s="53"/>
      <c r="F5225" s="53">
        <f>D5225+E5225</f>
        <v>5000000</v>
      </c>
      <c r="G5225" s="53">
        <f>C5225-F5225</f>
        <v>0</v>
      </c>
      <c r="H5225" s="67">
        <f>F5225/C5225*100</f>
        <v>100</v>
      </c>
      <c r="J5225" s="24"/>
    </row>
    <row r="5226" spans="1:18">
      <c r="A5226" s="66"/>
      <c r="B5226" s="33" t="s">
        <v>822</v>
      </c>
      <c r="C5226" s="53">
        <v>20500000</v>
      </c>
      <c r="D5226" s="53">
        <v>0</v>
      </c>
      <c r="E5226" s="53">
        <v>0</v>
      </c>
      <c r="F5226" s="53">
        <f>D5226+E5226</f>
        <v>0</v>
      </c>
      <c r="G5226" s="53">
        <f>C5226-F5226</f>
        <v>20500000</v>
      </c>
      <c r="H5226" s="67">
        <f>F5226/C5226*100</f>
        <v>0</v>
      </c>
      <c r="J5226" s="24"/>
    </row>
    <row r="5227" spans="1:18">
      <c r="A5227" s="61"/>
      <c r="B5227" s="33" t="s">
        <v>818</v>
      </c>
      <c r="C5227" s="53">
        <v>10000000</v>
      </c>
      <c r="D5227" s="53">
        <v>0</v>
      </c>
      <c r="E5227" s="53">
        <v>9965000</v>
      </c>
      <c r="F5227" s="53">
        <f t="shared" ref="F5227:F5233" si="2102">D5227+E5227</f>
        <v>9965000</v>
      </c>
      <c r="G5227" s="53">
        <f t="shared" ref="G5227:G5233" si="2103">C5227-F5227</f>
        <v>35000</v>
      </c>
      <c r="H5227" s="67">
        <f t="shared" ref="H5227:H5233" si="2104">F5227/C5227*100</f>
        <v>99.65</v>
      </c>
      <c r="J5227" s="24"/>
    </row>
    <row r="5228" spans="1:18">
      <c r="A5228" s="66"/>
      <c r="B5228" s="33" t="s">
        <v>819</v>
      </c>
      <c r="C5228" s="53">
        <v>13500000</v>
      </c>
      <c r="D5228" s="53">
        <v>0</v>
      </c>
      <c r="E5228" s="53">
        <v>13500000</v>
      </c>
      <c r="F5228" s="53">
        <f t="shared" si="2102"/>
        <v>13500000</v>
      </c>
      <c r="G5228" s="53">
        <f t="shared" si="2103"/>
        <v>0</v>
      </c>
      <c r="H5228" s="67">
        <f t="shared" si="2104"/>
        <v>100</v>
      </c>
      <c r="J5228" s="24"/>
    </row>
    <row r="5229" spans="1:18">
      <c r="A5229" s="66"/>
      <c r="B5229" s="33" t="s">
        <v>820</v>
      </c>
      <c r="C5229" s="53">
        <v>84000000</v>
      </c>
      <c r="D5229" s="53">
        <v>0</v>
      </c>
      <c r="E5229" s="53">
        <v>0</v>
      </c>
      <c r="F5229" s="53">
        <f t="shared" si="2102"/>
        <v>0</v>
      </c>
      <c r="G5229" s="53">
        <f t="shared" si="2103"/>
        <v>84000000</v>
      </c>
      <c r="H5229" s="67">
        <f t="shared" si="2104"/>
        <v>0</v>
      </c>
      <c r="J5229" s="24"/>
    </row>
    <row r="5230" spans="1:18">
      <c r="A5230" s="66"/>
      <c r="B5230" s="33" t="s">
        <v>821</v>
      </c>
      <c r="C5230" s="53">
        <v>53000000</v>
      </c>
      <c r="D5230" s="53">
        <v>0</v>
      </c>
      <c r="E5230" s="53">
        <v>52500000</v>
      </c>
      <c r="F5230" s="53">
        <f t="shared" si="2102"/>
        <v>52500000</v>
      </c>
      <c r="G5230" s="53">
        <f t="shared" si="2103"/>
        <v>500000</v>
      </c>
      <c r="H5230" s="67">
        <f t="shared" si="2104"/>
        <v>99.056603773584911</v>
      </c>
      <c r="J5230" s="540"/>
    </row>
    <row r="5231" spans="1:18">
      <c r="A5231" s="58" t="s">
        <v>50</v>
      </c>
      <c r="B5231" s="59" t="s">
        <v>51</v>
      </c>
      <c r="C5231" s="60"/>
      <c r="D5231" s="53"/>
      <c r="E5231" s="53"/>
      <c r="F5231" s="53"/>
      <c r="G5231" s="53"/>
      <c r="H5231" s="67"/>
    </row>
    <row r="5232" spans="1:18">
      <c r="A5232" s="61">
        <v>525112</v>
      </c>
      <c r="B5232" s="62" t="s">
        <v>32</v>
      </c>
      <c r="C5232" s="63"/>
      <c r="D5232" s="53"/>
      <c r="E5232" s="53"/>
      <c r="F5232" s="53"/>
      <c r="G5232" s="53"/>
      <c r="H5232" s="67"/>
    </row>
    <row r="5233" spans="1:8">
      <c r="A5233" s="66" t="s">
        <v>31</v>
      </c>
      <c r="B5233" s="33" t="s">
        <v>53</v>
      </c>
      <c r="C5233" s="53">
        <v>1540000</v>
      </c>
      <c r="D5233" s="53">
        <v>1540000</v>
      </c>
      <c r="E5233" s="53">
        <v>0</v>
      </c>
      <c r="F5233" s="53">
        <f t="shared" ref="F5233:F5234" si="2105">D5233+E5233</f>
        <v>1540000</v>
      </c>
      <c r="G5233" s="53">
        <f t="shared" ref="G5233:G5234" si="2106">C5233-F5233</f>
        <v>0</v>
      </c>
      <c r="H5233" s="67">
        <f t="shared" ref="H5233:H5234" si="2107">F5233/C5233*100</f>
        <v>100</v>
      </c>
    </row>
    <row r="5234" spans="1:8">
      <c r="A5234" s="66" t="s">
        <v>31</v>
      </c>
      <c r="B5234" s="33" t="s">
        <v>54</v>
      </c>
      <c r="C5234" s="53">
        <v>650000</v>
      </c>
      <c r="D5234" s="53">
        <v>620000</v>
      </c>
      <c r="E5234" s="53">
        <v>0</v>
      </c>
      <c r="F5234" s="53">
        <f t="shared" si="2105"/>
        <v>620000</v>
      </c>
      <c r="G5234" s="53">
        <f t="shared" si="2106"/>
        <v>30000</v>
      </c>
      <c r="H5234" s="67">
        <f t="shared" si="2107"/>
        <v>95.384615384615387</v>
      </c>
    </row>
    <row r="5235" spans="1:8">
      <c r="A5235" s="61">
        <v>525113</v>
      </c>
      <c r="B5235" s="62" t="s">
        <v>39</v>
      </c>
      <c r="C5235" s="63"/>
      <c r="D5235" s="53"/>
      <c r="E5235" s="53"/>
      <c r="F5235" s="53"/>
      <c r="G5235" s="53"/>
      <c r="H5235" s="67"/>
    </row>
    <row r="5236" spans="1:8">
      <c r="A5236" s="66" t="s">
        <v>31</v>
      </c>
      <c r="B5236" s="33" t="s">
        <v>52</v>
      </c>
      <c r="C5236" s="53">
        <v>2000000</v>
      </c>
      <c r="D5236" s="53">
        <v>2000000</v>
      </c>
      <c r="E5236" s="53">
        <v>0</v>
      </c>
      <c r="F5236" s="53">
        <f t="shared" ref="F5236" si="2108">D5236+E5236</f>
        <v>2000000</v>
      </c>
      <c r="G5236" s="53">
        <f t="shared" ref="G5236" si="2109">C5236-F5236</f>
        <v>0</v>
      </c>
      <c r="H5236" s="67">
        <f t="shared" ref="H5236" si="2110">F5236/C5236*100</f>
        <v>100</v>
      </c>
    </row>
    <row r="5237" spans="1:8">
      <c r="A5237" s="58" t="s">
        <v>56</v>
      </c>
      <c r="B5237" s="59" t="s">
        <v>57</v>
      </c>
      <c r="C5237" s="60"/>
      <c r="D5237" s="53"/>
      <c r="E5237" s="60"/>
      <c r="F5237" s="53"/>
      <c r="G5237" s="53"/>
      <c r="H5237" s="67"/>
    </row>
    <row r="5238" spans="1:8">
      <c r="A5238" s="61">
        <v>525111</v>
      </c>
      <c r="B5238" s="62" t="s">
        <v>30</v>
      </c>
      <c r="C5238" s="63"/>
      <c r="D5238" s="53"/>
      <c r="E5238" s="53"/>
      <c r="F5238" s="53"/>
      <c r="G5238" s="53"/>
      <c r="H5238" s="67"/>
    </row>
    <row r="5239" spans="1:8">
      <c r="A5239" s="66" t="s">
        <v>31</v>
      </c>
      <c r="B5239" s="33" t="s">
        <v>58</v>
      </c>
      <c r="C5239" s="53">
        <v>2000000</v>
      </c>
      <c r="D5239" s="53">
        <v>2000000</v>
      </c>
      <c r="E5239" s="53"/>
      <c r="F5239" s="53">
        <f t="shared" ref="F5239" si="2111">D5239+E5239</f>
        <v>2000000</v>
      </c>
      <c r="G5239" s="53">
        <f t="shared" ref="G5239" si="2112">C5239-F5239</f>
        <v>0</v>
      </c>
      <c r="H5239" s="67">
        <f t="shared" ref="H5239" si="2113">F5239/C5239*100</f>
        <v>100</v>
      </c>
    </row>
    <row r="5240" spans="1:8">
      <c r="A5240" s="61">
        <v>525112</v>
      </c>
      <c r="B5240" s="62" t="s">
        <v>32</v>
      </c>
      <c r="C5240" s="63"/>
      <c r="D5240" s="53"/>
      <c r="E5240" s="53"/>
      <c r="F5240" s="53"/>
      <c r="G5240" s="53"/>
      <c r="H5240" s="67"/>
    </row>
    <row r="5241" spans="1:8">
      <c r="A5241" s="66" t="s">
        <v>31</v>
      </c>
      <c r="B5241" s="33" t="s">
        <v>53</v>
      </c>
      <c r="C5241" s="53">
        <v>3250000</v>
      </c>
      <c r="D5241" s="53">
        <v>3250000</v>
      </c>
      <c r="E5241" s="53">
        <v>0</v>
      </c>
      <c r="F5241" s="53">
        <f t="shared" ref="F5241:F5242" si="2114">D5241+E5241</f>
        <v>3250000</v>
      </c>
      <c r="G5241" s="53">
        <f t="shared" ref="G5241:G5242" si="2115">C5241-F5241</f>
        <v>0</v>
      </c>
      <c r="H5241" s="67">
        <f t="shared" ref="H5241:H5242" si="2116">F5241/C5241*100</f>
        <v>100</v>
      </c>
    </row>
    <row r="5242" spans="1:8">
      <c r="A5242" s="66" t="s">
        <v>31</v>
      </c>
      <c r="B5242" s="33" t="s">
        <v>54</v>
      </c>
      <c r="C5242" s="53">
        <v>2000000</v>
      </c>
      <c r="D5242" s="53">
        <v>1984500</v>
      </c>
      <c r="E5242" s="53">
        <v>0</v>
      </c>
      <c r="F5242" s="53">
        <f t="shared" si="2114"/>
        <v>1984500</v>
      </c>
      <c r="G5242" s="53">
        <f t="shared" si="2115"/>
        <v>15500</v>
      </c>
      <c r="H5242" s="67">
        <f t="shared" si="2116"/>
        <v>99.224999999999994</v>
      </c>
    </row>
    <row r="5243" spans="1:8">
      <c r="A5243" s="61">
        <v>525115</v>
      </c>
      <c r="B5243" s="62" t="s">
        <v>43</v>
      </c>
      <c r="C5243" s="53"/>
      <c r="D5243" s="53"/>
      <c r="E5243" s="53"/>
      <c r="F5243" s="53"/>
      <c r="G5243" s="53"/>
      <c r="H5243" s="67"/>
    </row>
    <row r="5244" spans="1:8">
      <c r="A5244" s="66" t="s">
        <v>31</v>
      </c>
      <c r="B5244" s="33" t="s">
        <v>55</v>
      </c>
      <c r="C5244" s="53">
        <v>300000</v>
      </c>
      <c r="D5244" s="53">
        <v>300000</v>
      </c>
      <c r="E5244" s="53"/>
      <c r="F5244" s="53">
        <f t="shared" ref="F5244" si="2117">D5244+E5244</f>
        <v>300000</v>
      </c>
      <c r="G5244" s="53">
        <f t="shared" ref="G5244" si="2118">C5244-F5244</f>
        <v>0</v>
      </c>
      <c r="H5244" s="67">
        <f t="shared" ref="H5244" si="2119">F5244/C5244*100</f>
        <v>100</v>
      </c>
    </row>
    <row r="5245" spans="1:8">
      <c r="A5245" s="54">
        <v>52</v>
      </c>
      <c r="B5245" s="54" t="s">
        <v>61</v>
      </c>
      <c r="C5245" s="666"/>
      <c r="D5245" s="56"/>
      <c r="E5245" s="56"/>
      <c r="F5245" s="56"/>
      <c r="G5245" s="56"/>
      <c r="H5245" s="56"/>
    </row>
    <row r="5246" spans="1:8">
      <c r="A5246" s="58" t="s">
        <v>29</v>
      </c>
      <c r="B5246" s="59" t="s">
        <v>62</v>
      </c>
      <c r="C5246" s="230"/>
      <c r="D5246" s="53"/>
      <c r="E5246" s="60"/>
      <c r="F5246" s="53"/>
      <c r="G5246" s="53"/>
      <c r="H5246" s="67"/>
    </row>
    <row r="5247" spans="1:8" ht="11.25" customHeight="1">
      <c r="A5247" s="66">
        <v>525112</v>
      </c>
      <c r="B5247" s="33" t="s">
        <v>734</v>
      </c>
      <c r="C5247" s="65"/>
      <c r="D5247" s="53"/>
      <c r="E5247" s="53"/>
      <c r="F5247" s="53"/>
      <c r="G5247" s="53"/>
      <c r="H5247" s="67"/>
    </row>
    <row r="5248" spans="1:8" ht="11.25" customHeight="1">
      <c r="A5248" s="66" t="s">
        <v>31</v>
      </c>
      <c r="B5248" s="33" t="s">
        <v>64</v>
      </c>
      <c r="C5248" s="53"/>
      <c r="D5248" s="53"/>
      <c r="E5248" s="53"/>
      <c r="F5248" s="53"/>
      <c r="G5248" s="53"/>
      <c r="H5248" s="67"/>
    </row>
    <row r="5249" spans="1:8" ht="11.25" customHeight="1">
      <c r="A5249" s="66" t="s">
        <v>31</v>
      </c>
      <c r="B5249" s="33" t="s">
        <v>677</v>
      </c>
      <c r="C5249" s="53">
        <v>1500000</v>
      </c>
      <c r="D5249" s="53">
        <v>1500000</v>
      </c>
      <c r="E5249" s="53">
        <v>0</v>
      </c>
      <c r="F5249" s="53">
        <f t="shared" ref="F5249:F5251" si="2120">D5249+E5249</f>
        <v>1500000</v>
      </c>
      <c r="G5249" s="53">
        <f t="shared" ref="G5249:G5251" si="2121">C5249-F5249</f>
        <v>0</v>
      </c>
      <c r="H5249" s="67">
        <f t="shared" ref="H5249:H5251" si="2122">F5249/C5249*100</f>
        <v>100</v>
      </c>
    </row>
    <row r="5250" spans="1:8" ht="11.25" customHeight="1">
      <c r="A5250" s="66"/>
      <c r="B5250" s="33" t="s">
        <v>678</v>
      </c>
      <c r="C5250" s="53">
        <v>7500000</v>
      </c>
      <c r="D5250" s="53">
        <v>855000</v>
      </c>
      <c r="E5250" s="53"/>
      <c r="F5250" s="53">
        <f t="shared" si="2120"/>
        <v>855000</v>
      </c>
      <c r="G5250" s="53">
        <f t="shared" si="2121"/>
        <v>6645000</v>
      </c>
      <c r="H5250" s="67">
        <f t="shared" si="2122"/>
        <v>11.4</v>
      </c>
    </row>
    <row r="5251" spans="1:8" ht="11.25" customHeight="1">
      <c r="A5251" s="66" t="s">
        <v>31</v>
      </c>
      <c r="B5251" s="33" t="s">
        <v>679</v>
      </c>
      <c r="C5251" s="53">
        <v>1500000</v>
      </c>
      <c r="D5251" s="53">
        <v>1281000</v>
      </c>
      <c r="E5251" s="53">
        <v>0</v>
      </c>
      <c r="F5251" s="53">
        <f t="shared" si="2120"/>
        <v>1281000</v>
      </c>
      <c r="G5251" s="53">
        <f t="shared" si="2121"/>
        <v>219000</v>
      </c>
      <c r="H5251" s="67">
        <f t="shared" si="2122"/>
        <v>85.399999999999991</v>
      </c>
    </row>
    <row r="5252" spans="1:8" ht="11.25" customHeight="1">
      <c r="A5252" s="66" t="s">
        <v>31</v>
      </c>
      <c r="B5252" s="33" t="s">
        <v>67</v>
      </c>
      <c r="C5252" s="53"/>
      <c r="D5252" s="53"/>
      <c r="E5252" s="53"/>
      <c r="F5252" s="53"/>
      <c r="G5252" s="53"/>
      <c r="H5252" s="67"/>
    </row>
    <row r="5253" spans="1:8" ht="11.25" customHeight="1">
      <c r="A5253" s="66" t="s">
        <v>31</v>
      </c>
      <c r="B5253" s="33" t="s">
        <v>677</v>
      </c>
      <c r="C5253" s="53">
        <v>1500000</v>
      </c>
      <c r="D5253" s="53">
        <v>1500000</v>
      </c>
      <c r="E5253" s="53"/>
      <c r="F5253" s="53">
        <f t="shared" ref="F5253:F5254" si="2123">D5253+E5253</f>
        <v>1500000</v>
      </c>
      <c r="G5253" s="53">
        <f t="shared" ref="G5253:G5254" si="2124">C5253-F5253</f>
        <v>0</v>
      </c>
      <c r="H5253" s="67">
        <f t="shared" ref="H5253:H5254" si="2125">F5253/C5253*100</f>
        <v>100</v>
      </c>
    </row>
    <row r="5254" spans="1:8" ht="11.25" customHeight="1">
      <c r="A5254" s="66" t="s">
        <v>31</v>
      </c>
      <c r="B5254" s="33" t="s">
        <v>679</v>
      </c>
      <c r="C5254" s="53">
        <v>14800000</v>
      </c>
      <c r="D5254" s="53">
        <v>0</v>
      </c>
      <c r="E5254" s="53"/>
      <c r="F5254" s="53">
        <f t="shared" si="2123"/>
        <v>0</v>
      </c>
      <c r="G5254" s="53">
        <f t="shared" si="2124"/>
        <v>14800000</v>
      </c>
      <c r="H5254" s="67">
        <f t="shared" si="2125"/>
        <v>0</v>
      </c>
    </row>
    <row r="5255" spans="1:8" ht="11.25" customHeight="1">
      <c r="A5255" s="66" t="s">
        <v>680</v>
      </c>
      <c r="B5255" s="33" t="s">
        <v>39</v>
      </c>
      <c r="C5255" s="65"/>
      <c r="D5255" s="53"/>
      <c r="E5255" s="53"/>
      <c r="F5255" s="53"/>
      <c r="G5255" s="53"/>
      <c r="H5255" s="67"/>
    </row>
    <row r="5256" spans="1:8" ht="11.25" customHeight="1">
      <c r="A5256" s="472" t="s">
        <v>31</v>
      </c>
      <c r="B5256" s="33" t="s">
        <v>64</v>
      </c>
      <c r="C5256" s="53"/>
      <c r="D5256" s="53"/>
      <c r="E5256" s="53"/>
      <c r="F5256" s="53"/>
      <c r="G5256" s="53"/>
      <c r="H5256" s="67"/>
    </row>
    <row r="5257" spans="1:8" ht="11.25" customHeight="1">
      <c r="A5257" s="472" t="s">
        <v>31</v>
      </c>
      <c r="B5257" s="33" t="s">
        <v>681</v>
      </c>
      <c r="C5257" s="53">
        <v>19800000</v>
      </c>
      <c r="D5257" s="53">
        <v>19800000</v>
      </c>
      <c r="E5257" s="53">
        <v>0</v>
      </c>
      <c r="F5257" s="53">
        <f t="shared" ref="F5257" si="2126">D5257+E5257</f>
        <v>19800000</v>
      </c>
      <c r="G5257" s="53">
        <f t="shared" ref="G5257" si="2127">C5257-F5257</f>
        <v>0</v>
      </c>
      <c r="H5257" s="67">
        <f t="shared" ref="H5257" si="2128">F5257/C5257*100</f>
        <v>100</v>
      </c>
    </row>
    <row r="5258" spans="1:8" ht="11.25" customHeight="1">
      <c r="A5258" s="428" t="s">
        <v>31</v>
      </c>
      <c r="B5258" s="33" t="s">
        <v>850</v>
      </c>
      <c r="C5258" s="53">
        <v>9000000</v>
      </c>
      <c r="D5258" s="53">
        <v>0</v>
      </c>
      <c r="E5258" s="53">
        <v>0</v>
      </c>
      <c r="F5258" s="53">
        <f>D5258+E5258</f>
        <v>0</v>
      </c>
      <c r="G5258" s="53">
        <f>C5258-F5258</f>
        <v>9000000</v>
      </c>
      <c r="H5258" s="67">
        <f>F5258/C5258*100</f>
        <v>0</v>
      </c>
    </row>
    <row r="5259" spans="1:8" ht="11.25" customHeight="1">
      <c r="A5259" s="472" t="s">
        <v>31</v>
      </c>
      <c r="B5259" s="33" t="s">
        <v>682</v>
      </c>
      <c r="C5259" s="53"/>
      <c r="D5259" s="53"/>
      <c r="E5259" s="53"/>
      <c r="F5259" s="53"/>
      <c r="G5259" s="53"/>
      <c r="H5259" s="67"/>
    </row>
    <row r="5260" spans="1:8" ht="11.25" customHeight="1">
      <c r="A5260" s="472" t="s">
        <v>31</v>
      </c>
      <c r="B5260" s="33" t="s">
        <v>683</v>
      </c>
      <c r="C5260" s="53">
        <v>27000000</v>
      </c>
      <c r="D5260" s="53">
        <v>27000000</v>
      </c>
      <c r="E5260" s="53">
        <v>0</v>
      </c>
      <c r="F5260" s="53">
        <f t="shared" ref="F5260" si="2129">D5260+E5260</f>
        <v>27000000</v>
      </c>
      <c r="G5260" s="53">
        <f t="shared" ref="G5260" si="2130">C5260-F5260</f>
        <v>0</v>
      </c>
      <c r="H5260" s="67">
        <f t="shared" ref="H5260" si="2131">F5260/C5260*100</f>
        <v>100</v>
      </c>
    </row>
    <row r="5261" spans="1:8" ht="11.25" customHeight="1">
      <c r="A5261" s="428" t="s">
        <v>31</v>
      </c>
      <c r="B5261" s="33" t="s">
        <v>851</v>
      </c>
      <c r="C5261" s="53">
        <v>9000000</v>
      </c>
      <c r="D5261" s="53">
        <v>0</v>
      </c>
      <c r="E5261" s="53">
        <v>9000000</v>
      </c>
      <c r="F5261" s="53">
        <f>D5261+E5261</f>
        <v>9000000</v>
      </c>
      <c r="G5261" s="53">
        <f>C5261-F5261</f>
        <v>0</v>
      </c>
      <c r="H5261" s="67">
        <f>F5261/C5261*100</f>
        <v>100</v>
      </c>
    </row>
    <row r="5262" spans="1:8" ht="11.25" customHeight="1">
      <c r="A5262" s="428" t="s">
        <v>31</v>
      </c>
      <c r="B5262" s="33" t="s">
        <v>689</v>
      </c>
      <c r="C5262" s="53"/>
      <c r="D5262" s="53"/>
      <c r="E5262" s="53"/>
      <c r="F5262" s="53"/>
      <c r="G5262" s="53"/>
      <c r="H5262" s="67"/>
    </row>
    <row r="5263" spans="1:8" ht="11.25" customHeight="1">
      <c r="A5263" s="428" t="s">
        <v>31</v>
      </c>
      <c r="B5263" s="33" t="s">
        <v>852</v>
      </c>
      <c r="C5263" s="53">
        <v>8100000</v>
      </c>
      <c r="D5263" s="53">
        <v>0</v>
      </c>
      <c r="E5263" s="53">
        <v>0</v>
      </c>
      <c r="F5263" s="53">
        <f t="shared" ref="F5263" si="2132">D5263+E5263</f>
        <v>0</v>
      </c>
      <c r="G5263" s="53">
        <f t="shared" ref="G5263" si="2133">C5263-F5263</f>
        <v>8100000</v>
      </c>
      <c r="H5263" s="67">
        <f t="shared" ref="H5263" si="2134">F5263/C5263*100</f>
        <v>0</v>
      </c>
    </row>
    <row r="5264" spans="1:8" ht="11.25" customHeight="1">
      <c r="A5264" s="66" t="s">
        <v>684</v>
      </c>
      <c r="B5264" s="33" t="s">
        <v>43</v>
      </c>
      <c r="C5264" s="65"/>
      <c r="D5264" s="53"/>
      <c r="E5264" s="53"/>
      <c r="F5264" s="53"/>
      <c r="G5264" s="53"/>
      <c r="H5264" s="67"/>
    </row>
    <row r="5265" spans="1:11" ht="11.25" customHeight="1">
      <c r="A5265" s="472" t="s">
        <v>31</v>
      </c>
      <c r="B5265" s="33" t="s">
        <v>64</v>
      </c>
      <c r="C5265" s="53"/>
      <c r="D5265" s="53"/>
      <c r="E5265" s="53"/>
      <c r="F5265" s="53"/>
      <c r="G5265" s="53"/>
      <c r="H5265" s="67"/>
    </row>
    <row r="5266" spans="1:11" ht="11.25" customHeight="1">
      <c r="A5266" s="472" t="s">
        <v>31</v>
      </c>
      <c r="B5266" s="33" t="s">
        <v>685</v>
      </c>
      <c r="C5266" s="53">
        <v>250000</v>
      </c>
      <c r="D5266" s="53">
        <v>230000</v>
      </c>
      <c r="E5266" s="53">
        <v>0</v>
      </c>
      <c r="F5266" s="53">
        <f t="shared" ref="F5266" si="2135">D5266+E5266</f>
        <v>230000</v>
      </c>
      <c r="G5266" s="53">
        <f t="shared" ref="G5266" si="2136">C5266-F5266</f>
        <v>20000</v>
      </c>
      <c r="H5266" s="67">
        <f t="shared" ref="H5266" si="2137">F5266/C5266*100</f>
        <v>92</v>
      </c>
    </row>
    <row r="5267" spans="1:11" ht="11.25" customHeight="1">
      <c r="A5267" s="66" t="s">
        <v>686</v>
      </c>
      <c r="B5267" s="33" t="s">
        <v>63</v>
      </c>
      <c r="C5267" s="53"/>
      <c r="D5267" s="53"/>
      <c r="E5267" s="53"/>
      <c r="F5267" s="53"/>
      <c r="G5267" s="53"/>
      <c r="H5267" s="67"/>
    </row>
    <row r="5268" spans="1:11" ht="11.25" customHeight="1">
      <c r="A5268" s="428" t="s">
        <v>31</v>
      </c>
      <c r="B5268" s="33" t="s">
        <v>64</v>
      </c>
      <c r="C5268" s="53"/>
      <c r="D5268" s="53"/>
      <c r="E5268" s="53"/>
      <c r="F5268" s="53"/>
      <c r="G5268" s="53"/>
      <c r="H5268" s="67"/>
    </row>
    <row r="5269" spans="1:11" ht="11.25" customHeight="1">
      <c r="A5269" s="428"/>
      <c r="B5269" s="33" t="s">
        <v>687</v>
      </c>
      <c r="C5269" s="53">
        <v>750000</v>
      </c>
      <c r="D5269" s="53">
        <v>750000</v>
      </c>
      <c r="E5269" s="53"/>
      <c r="F5269" s="53">
        <f t="shared" ref="F5269" si="2138">D5269+E5269</f>
        <v>750000</v>
      </c>
      <c r="G5269" s="53">
        <f t="shared" ref="G5269" si="2139">C5269-F5269</f>
        <v>0</v>
      </c>
      <c r="H5269" s="67">
        <f t="shared" ref="H5269" si="2140">F5269/C5269*100</f>
        <v>100</v>
      </c>
    </row>
    <row r="5270" spans="1:11" ht="11.25" customHeight="1">
      <c r="A5270" s="428" t="s">
        <v>31</v>
      </c>
      <c r="B5270" s="33" t="s">
        <v>682</v>
      </c>
      <c r="C5270" s="53"/>
      <c r="D5270" s="53"/>
      <c r="E5270" s="53"/>
      <c r="F5270" s="53"/>
      <c r="G5270" s="53"/>
      <c r="H5270" s="67"/>
    </row>
    <row r="5271" spans="1:11" ht="11.25" customHeight="1">
      <c r="A5271" s="428" t="s">
        <v>31</v>
      </c>
      <c r="B5271" s="33" t="s">
        <v>687</v>
      </c>
      <c r="C5271" s="53">
        <v>750000</v>
      </c>
      <c r="D5271" s="53">
        <v>0</v>
      </c>
      <c r="E5271" s="53"/>
      <c r="F5271" s="53">
        <f t="shared" ref="F5271" si="2141">D5271+E5271</f>
        <v>0</v>
      </c>
      <c r="G5271" s="53">
        <f t="shared" ref="G5271" si="2142">C5271-F5271</f>
        <v>750000</v>
      </c>
      <c r="H5271" s="67">
        <f t="shared" ref="H5271" si="2143">F5271/C5271*100</f>
        <v>0</v>
      </c>
    </row>
    <row r="5272" spans="1:11" ht="11.25" customHeight="1">
      <c r="A5272" s="66">
        <v>525121</v>
      </c>
      <c r="B5272" s="33" t="s">
        <v>70</v>
      </c>
      <c r="C5272" s="53"/>
      <c r="D5272" s="53"/>
      <c r="E5272" s="53"/>
      <c r="F5272" s="53"/>
      <c r="G5272" s="53"/>
      <c r="H5272" s="67"/>
    </row>
    <row r="5273" spans="1:11" ht="11.25" customHeight="1">
      <c r="A5273" s="66" t="s">
        <v>31</v>
      </c>
      <c r="B5273" s="33" t="s">
        <v>71</v>
      </c>
      <c r="C5273" s="53">
        <v>28602000</v>
      </c>
      <c r="D5273" s="53">
        <v>28592200</v>
      </c>
      <c r="E5273" s="53">
        <v>0</v>
      </c>
      <c r="F5273" s="53">
        <f t="shared" ref="F5273:F5274" si="2144">D5273+E5273</f>
        <v>28592200</v>
      </c>
      <c r="G5273" s="53">
        <f t="shared" ref="G5273:G5274" si="2145">C5273-F5273</f>
        <v>9800</v>
      </c>
      <c r="H5273" s="67">
        <f t="shared" ref="H5273:H5274" si="2146">F5273/C5273*100</f>
        <v>99.965736661771913</v>
      </c>
    </row>
    <row r="5274" spans="1:11" ht="11.25" customHeight="1">
      <c r="A5274" s="66" t="s">
        <v>31</v>
      </c>
      <c r="B5274" s="33" t="s">
        <v>72</v>
      </c>
      <c r="C5274" s="53">
        <v>95880000</v>
      </c>
      <c r="D5274" s="53">
        <v>95865600</v>
      </c>
      <c r="E5274" s="53">
        <v>0</v>
      </c>
      <c r="F5274" s="53">
        <f t="shared" si="2144"/>
        <v>95865600</v>
      </c>
      <c r="G5274" s="53">
        <f t="shared" si="2145"/>
        <v>14400</v>
      </c>
      <c r="H5274" s="67">
        <f t="shared" si="2146"/>
        <v>99.984981226533165</v>
      </c>
      <c r="K5274" s="24"/>
    </row>
    <row r="5275" spans="1:11" ht="11.25" customHeight="1">
      <c r="A5275" s="58" t="s">
        <v>50</v>
      </c>
      <c r="B5275" s="59" t="s">
        <v>51</v>
      </c>
      <c r="C5275" s="60"/>
      <c r="D5275" s="53"/>
      <c r="E5275" s="53"/>
      <c r="F5275" s="53"/>
      <c r="G5275" s="53"/>
      <c r="H5275" s="67"/>
      <c r="K5275" s="24"/>
    </row>
    <row r="5276" spans="1:11" ht="11.25" customHeight="1">
      <c r="A5276" s="66">
        <v>525113</v>
      </c>
      <c r="B5276" s="33" t="s">
        <v>39</v>
      </c>
      <c r="C5276" s="53"/>
      <c r="D5276" s="53"/>
      <c r="E5276" s="53"/>
      <c r="F5276" s="53"/>
      <c r="G5276" s="53"/>
      <c r="H5276" s="67"/>
    </row>
    <row r="5277" spans="1:11" ht="11.25" customHeight="1">
      <c r="A5277" s="66" t="s">
        <v>31</v>
      </c>
      <c r="B5277" s="33" t="s">
        <v>73</v>
      </c>
      <c r="C5277" s="53">
        <v>45000000</v>
      </c>
      <c r="D5277" s="53">
        <v>5250000</v>
      </c>
      <c r="E5277" s="53">
        <v>0</v>
      </c>
      <c r="F5277" s="53">
        <f t="shared" ref="F5277:F5279" si="2147">D5277+E5277</f>
        <v>5250000</v>
      </c>
      <c r="G5277" s="53">
        <f t="shared" ref="G5277:G5279" si="2148">C5277-F5277</f>
        <v>39750000</v>
      </c>
      <c r="H5277" s="67">
        <f t="shared" ref="H5277:H5279" si="2149">F5277/C5277*100</f>
        <v>11.666666666666666</v>
      </c>
    </row>
    <row r="5278" spans="1:11" ht="11.25" customHeight="1">
      <c r="A5278" s="66" t="s">
        <v>31</v>
      </c>
      <c r="B5278" s="33" t="s">
        <v>74</v>
      </c>
      <c r="C5278" s="53">
        <v>13000000</v>
      </c>
      <c r="D5278" s="53">
        <v>3050000</v>
      </c>
      <c r="E5278" s="53">
        <v>0</v>
      </c>
      <c r="F5278" s="53">
        <f t="shared" si="2147"/>
        <v>3050000</v>
      </c>
      <c r="G5278" s="53">
        <f t="shared" si="2148"/>
        <v>9950000</v>
      </c>
      <c r="H5278" s="67">
        <f t="shared" si="2149"/>
        <v>23.46153846153846</v>
      </c>
    </row>
    <row r="5279" spans="1:11" ht="11.25" customHeight="1">
      <c r="A5279" s="66"/>
      <c r="B5279" s="33" t="s">
        <v>158</v>
      </c>
      <c r="C5279" s="53">
        <v>8000000</v>
      </c>
      <c r="D5279" s="53">
        <v>6750000</v>
      </c>
      <c r="E5279" s="53">
        <v>0</v>
      </c>
      <c r="F5279" s="53">
        <f t="shared" si="2147"/>
        <v>6750000</v>
      </c>
      <c r="G5279" s="53">
        <f t="shared" si="2148"/>
        <v>1250000</v>
      </c>
      <c r="H5279" s="67">
        <f t="shared" si="2149"/>
        <v>84.375</v>
      </c>
    </row>
    <row r="5280" spans="1:11" ht="11.25" customHeight="1">
      <c r="A5280" s="66">
        <v>525115</v>
      </c>
      <c r="B5280" s="33" t="s">
        <v>43</v>
      </c>
      <c r="C5280" s="53"/>
      <c r="D5280" s="53"/>
      <c r="E5280" s="53"/>
      <c r="F5280" s="53"/>
      <c r="G5280" s="53"/>
      <c r="H5280" s="67"/>
    </row>
    <row r="5281" spans="1:8" ht="11.25" customHeight="1">
      <c r="A5281" s="66" t="s">
        <v>31</v>
      </c>
      <c r="B5281" s="33" t="s">
        <v>159</v>
      </c>
      <c r="C5281" s="53">
        <v>3300000</v>
      </c>
      <c r="D5281" s="53">
        <v>3300000</v>
      </c>
      <c r="E5281" s="53">
        <v>0</v>
      </c>
      <c r="F5281" s="53">
        <f t="shared" ref="F5281:F5282" si="2150">D5281+E5281</f>
        <v>3300000</v>
      </c>
      <c r="G5281" s="53">
        <f t="shared" ref="G5281:G5282" si="2151">C5281-F5281</f>
        <v>0</v>
      </c>
      <c r="H5281" s="67">
        <f t="shared" ref="H5281:H5282" si="2152">F5281/C5281*100</f>
        <v>100</v>
      </c>
    </row>
    <row r="5282" spans="1:8" ht="11.25" customHeight="1">
      <c r="A5282" s="66" t="s">
        <v>31</v>
      </c>
      <c r="B5282" s="33" t="s">
        <v>76</v>
      </c>
      <c r="C5282" s="53">
        <v>3000000</v>
      </c>
      <c r="D5282" s="53">
        <v>3000000</v>
      </c>
      <c r="E5282" s="53">
        <v>0</v>
      </c>
      <c r="F5282" s="53">
        <f t="shared" si="2150"/>
        <v>3000000</v>
      </c>
      <c r="G5282" s="53">
        <f t="shared" si="2151"/>
        <v>0</v>
      </c>
      <c r="H5282" s="67">
        <f t="shared" si="2152"/>
        <v>100</v>
      </c>
    </row>
    <row r="5283" spans="1:8" ht="11.25" customHeight="1">
      <c r="A5283" s="58" t="s">
        <v>56</v>
      </c>
      <c r="B5283" s="59" t="s">
        <v>77</v>
      </c>
      <c r="C5283" s="60"/>
      <c r="D5283" s="53"/>
      <c r="E5283" s="60"/>
      <c r="F5283" s="53"/>
      <c r="G5283" s="53"/>
      <c r="H5283" s="67"/>
    </row>
    <row r="5284" spans="1:8" ht="11.25" customHeight="1">
      <c r="A5284" s="66">
        <v>525113</v>
      </c>
      <c r="B5284" s="33" t="s">
        <v>39</v>
      </c>
      <c r="C5284" s="53"/>
      <c r="D5284" s="53"/>
      <c r="E5284" s="53"/>
      <c r="F5284" s="53"/>
      <c r="G5284" s="53"/>
      <c r="H5284" s="67"/>
    </row>
    <row r="5285" spans="1:8" ht="11.25" customHeight="1">
      <c r="A5285" s="66" t="s">
        <v>31</v>
      </c>
      <c r="B5285" s="33" t="s">
        <v>78</v>
      </c>
      <c r="C5285" s="53">
        <v>67500000</v>
      </c>
      <c r="D5285" s="53">
        <v>3300000</v>
      </c>
      <c r="E5285" s="53"/>
      <c r="F5285" s="53">
        <f t="shared" ref="F5285:F5287" si="2153">D5285+E5285</f>
        <v>3300000</v>
      </c>
      <c r="G5285" s="53">
        <f t="shared" ref="G5285:G5287" si="2154">C5285-F5285</f>
        <v>64200000</v>
      </c>
      <c r="H5285" s="67">
        <f t="shared" ref="H5285:H5287" si="2155">F5285/C5285*100</f>
        <v>4.8888888888888893</v>
      </c>
    </row>
    <row r="5286" spans="1:8" ht="11.25" customHeight="1">
      <c r="A5286" s="66" t="s">
        <v>31</v>
      </c>
      <c r="B5286" s="33" t="s">
        <v>79</v>
      </c>
      <c r="C5286" s="53">
        <v>10000000</v>
      </c>
      <c r="D5286" s="53">
        <v>1950000</v>
      </c>
      <c r="E5286" s="53">
        <v>0</v>
      </c>
      <c r="F5286" s="53">
        <f t="shared" si="2153"/>
        <v>1950000</v>
      </c>
      <c r="G5286" s="53">
        <f t="shared" si="2154"/>
        <v>8050000</v>
      </c>
      <c r="H5286" s="67">
        <f t="shared" si="2155"/>
        <v>19.5</v>
      </c>
    </row>
    <row r="5287" spans="1:8" ht="11.25" customHeight="1">
      <c r="A5287" s="66"/>
      <c r="B5287" s="33" t="s">
        <v>158</v>
      </c>
      <c r="C5287" s="53">
        <v>2800000</v>
      </c>
      <c r="D5287" s="53">
        <v>0</v>
      </c>
      <c r="E5287" s="53">
        <v>0</v>
      </c>
      <c r="F5287" s="53">
        <f t="shared" si="2153"/>
        <v>0</v>
      </c>
      <c r="G5287" s="53">
        <f t="shared" si="2154"/>
        <v>2800000</v>
      </c>
      <c r="H5287" s="67">
        <f t="shared" si="2155"/>
        <v>0</v>
      </c>
    </row>
    <row r="5288" spans="1:8" ht="11.25" customHeight="1">
      <c r="A5288" s="66">
        <v>525115</v>
      </c>
      <c r="B5288" s="33" t="s">
        <v>43</v>
      </c>
      <c r="C5288" s="53"/>
      <c r="D5288" s="53"/>
      <c r="E5288" s="53"/>
      <c r="F5288" s="53"/>
      <c r="G5288" s="53"/>
      <c r="H5288" s="67"/>
    </row>
    <row r="5289" spans="1:8" ht="11.25" customHeight="1">
      <c r="A5289" s="66" t="s">
        <v>31</v>
      </c>
      <c r="B5289" s="33" t="s">
        <v>75</v>
      </c>
      <c r="C5289" s="53">
        <v>3300000</v>
      </c>
      <c r="D5289" s="53">
        <v>3300000</v>
      </c>
      <c r="E5289" s="53">
        <v>0</v>
      </c>
      <c r="F5289" s="53">
        <f t="shared" ref="F5289:F5290" si="2156">D5289+E5289</f>
        <v>3300000</v>
      </c>
      <c r="G5289" s="53">
        <f t="shared" ref="G5289:G5290" si="2157">C5289-F5289</f>
        <v>0</v>
      </c>
      <c r="H5289" s="67">
        <f t="shared" ref="H5289:H5290" si="2158">F5289/C5289*100</f>
        <v>100</v>
      </c>
    </row>
    <row r="5290" spans="1:8" ht="11.25" customHeight="1">
      <c r="A5290" s="66" t="s">
        <v>31</v>
      </c>
      <c r="B5290" s="33" t="s">
        <v>81</v>
      </c>
      <c r="C5290" s="53">
        <v>2400000</v>
      </c>
      <c r="D5290" s="53">
        <v>2400000</v>
      </c>
      <c r="E5290" s="53">
        <v>0</v>
      </c>
      <c r="F5290" s="53">
        <f t="shared" si="2156"/>
        <v>2400000</v>
      </c>
      <c r="G5290" s="53">
        <f t="shared" si="2157"/>
        <v>0</v>
      </c>
      <c r="H5290" s="67">
        <f t="shared" si="2158"/>
        <v>100</v>
      </c>
    </row>
    <row r="5291" spans="1:8">
      <c r="A5291" s="54">
        <v>53</v>
      </c>
      <c r="B5291" s="54" t="s">
        <v>82</v>
      </c>
      <c r="C5291" s="666"/>
      <c r="D5291" s="56"/>
      <c r="E5291" s="56"/>
      <c r="F5291" s="56"/>
      <c r="G5291" s="56"/>
      <c r="H5291" s="56"/>
    </row>
    <row r="5292" spans="1:8">
      <c r="A5292" s="58" t="s">
        <v>50</v>
      </c>
      <c r="B5292" s="59" t="s">
        <v>51</v>
      </c>
      <c r="C5292" s="230"/>
      <c r="D5292" s="53"/>
      <c r="E5292" s="60"/>
      <c r="F5292" s="53"/>
      <c r="G5292" s="53"/>
      <c r="H5292" s="67"/>
    </row>
    <row r="5293" spans="1:8">
      <c r="A5293" s="66">
        <v>525113</v>
      </c>
      <c r="B5293" s="33" t="s">
        <v>39</v>
      </c>
      <c r="C5293" s="53"/>
      <c r="D5293" s="53"/>
      <c r="E5293" s="53"/>
      <c r="F5293" s="53"/>
      <c r="G5293" s="53"/>
      <c r="H5293" s="67"/>
    </row>
    <row r="5294" spans="1:8">
      <c r="A5294" s="66" t="s">
        <v>31</v>
      </c>
      <c r="B5294" s="33" t="s">
        <v>103</v>
      </c>
      <c r="C5294" s="53">
        <v>1400000</v>
      </c>
      <c r="D5294" s="53">
        <v>1400000</v>
      </c>
      <c r="E5294" s="53">
        <v>0</v>
      </c>
      <c r="F5294" s="53">
        <f t="shared" ref="F5294:F5295" si="2159">D5294+E5294</f>
        <v>1400000</v>
      </c>
      <c r="G5294" s="53">
        <f t="shared" ref="G5294:G5295" si="2160">C5294-F5294</f>
        <v>0</v>
      </c>
      <c r="H5294" s="67">
        <f t="shared" ref="H5294:H5295" si="2161">F5294/C5294*100</f>
        <v>100</v>
      </c>
    </row>
    <row r="5295" spans="1:8">
      <c r="A5295" s="66"/>
      <c r="B5295" s="33" t="s">
        <v>490</v>
      </c>
      <c r="C5295" s="53">
        <v>2409000</v>
      </c>
      <c r="D5295" s="53">
        <v>2350000</v>
      </c>
      <c r="E5295" s="53">
        <v>0</v>
      </c>
      <c r="F5295" s="53">
        <f t="shared" si="2159"/>
        <v>2350000</v>
      </c>
      <c r="G5295" s="53">
        <f t="shared" si="2160"/>
        <v>59000</v>
      </c>
      <c r="H5295" s="67">
        <f t="shared" si="2161"/>
        <v>97.55085097550851</v>
      </c>
    </row>
    <row r="5296" spans="1:8">
      <c r="A5296" s="66">
        <v>525115</v>
      </c>
      <c r="B5296" s="33" t="s">
        <v>43</v>
      </c>
      <c r="C5296" s="53"/>
      <c r="D5296" s="53"/>
      <c r="E5296" s="53"/>
      <c r="F5296" s="53"/>
      <c r="G5296" s="53"/>
      <c r="H5296" s="67"/>
    </row>
    <row r="5297" spans="1:8">
      <c r="A5297" s="66" t="s">
        <v>31</v>
      </c>
      <c r="B5297" s="33" t="s">
        <v>392</v>
      </c>
      <c r="C5297" s="53">
        <v>1100000</v>
      </c>
      <c r="D5297" s="53">
        <v>1080000</v>
      </c>
      <c r="E5297" s="53"/>
      <c r="F5297" s="53">
        <f t="shared" ref="F5297:F5303" si="2162">D5297+E5297</f>
        <v>1080000</v>
      </c>
      <c r="G5297" s="53">
        <f t="shared" ref="G5297:G5303" si="2163">C5297-F5297</f>
        <v>20000</v>
      </c>
      <c r="H5297" s="67">
        <f t="shared" ref="H5297:H5303" si="2164">F5297/C5297*100</f>
        <v>98.181818181818187</v>
      </c>
    </row>
    <row r="5298" spans="1:8">
      <c r="A5298" s="66" t="s">
        <v>31</v>
      </c>
      <c r="B5298" s="33" t="s">
        <v>444</v>
      </c>
      <c r="C5298" s="53">
        <v>300000</v>
      </c>
      <c r="D5298" s="53">
        <v>300000</v>
      </c>
      <c r="E5298" s="53">
        <v>0</v>
      </c>
      <c r="F5298" s="53">
        <f t="shared" si="2162"/>
        <v>300000</v>
      </c>
      <c r="G5298" s="53">
        <f t="shared" si="2163"/>
        <v>0</v>
      </c>
      <c r="H5298" s="67">
        <f t="shared" si="2164"/>
        <v>100</v>
      </c>
    </row>
    <row r="5299" spans="1:8">
      <c r="A5299" s="66" t="s">
        <v>31</v>
      </c>
      <c r="B5299" s="33" t="s">
        <v>394</v>
      </c>
      <c r="C5299" s="53">
        <v>6020000</v>
      </c>
      <c r="D5299" s="53">
        <v>5970000</v>
      </c>
      <c r="E5299" s="53">
        <v>0</v>
      </c>
      <c r="F5299" s="53">
        <f t="shared" si="2162"/>
        <v>5970000</v>
      </c>
      <c r="G5299" s="53">
        <f t="shared" si="2163"/>
        <v>50000</v>
      </c>
      <c r="H5299" s="67">
        <f t="shared" si="2164"/>
        <v>99.169435215946848</v>
      </c>
    </row>
    <row r="5300" spans="1:8">
      <c r="A5300" s="66" t="s">
        <v>31</v>
      </c>
      <c r="B5300" s="33" t="s">
        <v>395</v>
      </c>
      <c r="C5300" s="53">
        <v>2000000</v>
      </c>
      <c r="D5300" s="53">
        <v>2000000</v>
      </c>
      <c r="E5300" s="53"/>
      <c r="F5300" s="53">
        <f t="shared" si="2162"/>
        <v>2000000</v>
      </c>
      <c r="G5300" s="53">
        <f t="shared" si="2163"/>
        <v>0</v>
      </c>
      <c r="H5300" s="67">
        <f t="shared" si="2164"/>
        <v>100</v>
      </c>
    </row>
    <row r="5301" spans="1:8">
      <c r="A5301" s="66"/>
      <c r="B5301" s="33" t="s">
        <v>396</v>
      </c>
      <c r="C5301" s="53">
        <v>5000000</v>
      </c>
      <c r="D5301" s="53">
        <v>5000000</v>
      </c>
      <c r="E5301" s="53">
        <v>0</v>
      </c>
      <c r="F5301" s="53">
        <f t="shared" si="2162"/>
        <v>5000000</v>
      </c>
      <c r="G5301" s="53">
        <f t="shared" si="2163"/>
        <v>0</v>
      </c>
      <c r="H5301" s="67">
        <f t="shared" si="2164"/>
        <v>100</v>
      </c>
    </row>
    <row r="5302" spans="1:8">
      <c r="A5302" s="66" t="s">
        <v>31</v>
      </c>
      <c r="B5302" s="33" t="s">
        <v>87</v>
      </c>
      <c r="C5302" s="53">
        <v>2400000</v>
      </c>
      <c r="D5302" s="53">
        <v>2400000</v>
      </c>
      <c r="E5302" s="53">
        <v>0</v>
      </c>
      <c r="F5302" s="53">
        <f t="shared" si="2162"/>
        <v>2400000</v>
      </c>
      <c r="G5302" s="53">
        <f t="shared" si="2163"/>
        <v>0</v>
      </c>
      <c r="H5302" s="67">
        <f t="shared" si="2164"/>
        <v>100</v>
      </c>
    </row>
    <row r="5303" spans="1:8">
      <c r="A5303" s="66" t="s">
        <v>31</v>
      </c>
      <c r="B5303" s="33" t="s">
        <v>88</v>
      </c>
      <c r="C5303" s="53">
        <v>1650000</v>
      </c>
      <c r="D5303" s="53">
        <v>1600000</v>
      </c>
      <c r="E5303" s="53">
        <v>0</v>
      </c>
      <c r="F5303" s="53">
        <f t="shared" si="2162"/>
        <v>1600000</v>
      </c>
      <c r="G5303" s="53">
        <f t="shared" si="2163"/>
        <v>50000</v>
      </c>
      <c r="H5303" s="67">
        <f t="shared" si="2164"/>
        <v>96.969696969696969</v>
      </c>
    </row>
    <row r="5304" spans="1:8">
      <c r="A5304" s="66">
        <v>525119</v>
      </c>
      <c r="B5304" s="33" t="s">
        <v>63</v>
      </c>
      <c r="C5304" s="53"/>
      <c r="D5304" s="53"/>
      <c r="E5304" s="53"/>
      <c r="F5304" s="53"/>
      <c r="G5304" s="53"/>
      <c r="H5304" s="67"/>
    </row>
    <row r="5305" spans="1:8">
      <c r="A5305" s="66" t="s">
        <v>31</v>
      </c>
      <c r="B5305" s="33" t="s">
        <v>89</v>
      </c>
      <c r="C5305" s="53">
        <v>1150000</v>
      </c>
      <c r="D5305" s="53">
        <v>1120000</v>
      </c>
      <c r="E5305" s="53">
        <v>0</v>
      </c>
      <c r="F5305" s="53">
        <f t="shared" ref="F5305:F5308" si="2165">D5305+E5305</f>
        <v>1120000</v>
      </c>
      <c r="G5305" s="53">
        <f t="shared" ref="G5305:G5308" si="2166">C5305-F5305</f>
        <v>30000</v>
      </c>
      <c r="H5305" s="67">
        <f t="shared" ref="H5305:H5308" si="2167">F5305/C5305*100</f>
        <v>97.391304347826093</v>
      </c>
    </row>
    <row r="5306" spans="1:8">
      <c r="A5306" s="66" t="s">
        <v>31</v>
      </c>
      <c r="B5306" s="33" t="s">
        <v>90</v>
      </c>
      <c r="C5306" s="53">
        <v>20000000</v>
      </c>
      <c r="D5306" s="53">
        <v>20000000</v>
      </c>
      <c r="E5306" s="53">
        <v>0</v>
      </c>
      <c r="F5306" s="53">
        <f t="shared" si="2165"/>
        <v>20000000</v>
      </c>
      <c r="G5306" s="53">
        <f t="shared" si="2166"/>
        <v>0</v>
      </c>
      <c r="H5306" s="67">
        <f t="shared" si="2167"/>
        <v>100</v>
      </c>
    </row>
    <row r="5307" spans="1:8">
      <c r="A5307" s="66" t="s">
        <v>31</v>
      </c>
      <c r="B5307" s="33" t="s">
        <v>99</v>
      </c>
      <c r="C5307" s="53">
        <v>45100000</v>
      </c>
      <c r="D5307" s="53">
        <v>45072000</v>
      </c>
      <c r="E5307" s="53">
        <v>0</v>
      </c>
      <c r="F5307" s="53">
        <f t="shared" si="2165"/>
        <v>45072000</v>
      </c>
      <c r="G5307" s="53">
        <f t="shared" si="2166"/>
        <v>28000</v>
      </c>
      <c r="H5307" s="67">
        <f t="shared" si="2167"/>
        <v>99.937915742793791</v>
      </c>
    </row>
    <row r="5308" spans="1:8">
      <c r="A5308" s="66" t="s">
        <v>31</v>
      </c>
      <c r="B5308" s="33" t="s">
        <v>101</v>
      </c>
      <c r="C5308" s="53">
        <v>23000000</v>
      </c>
      <c r="D5308" s="53">
        <v>23000000</v>
      </c>
      <c r="E5308" s="53">
        <v>0</v>
      </c>
      <c r="F5308" s="53">
        <f t="shared" si="2165"/>
        <v>23000000</v>
      </c>
      <c r="G5308" s="53">
        <f t="shared" si="2166"/>
        <v>0</v>
      </c>
      <c r="H5308" s="67">
        <f t="shared" si="2167"/>
        <v>100</v>
      </c>
    </row>
    <row r="5309" spans="1:8">
      <c r="A5309" s="58" t="s">
        <v>56</v>
      </c>
      <c r="B5309" s="59" t="s">
        <v>102</v>
      </c>
      <c r="C5309" s="65"/>
      <c r="D5309" s="53"/>
      <c r="E5309" s="60"/>
      <c r="F5309" s="53"/>
      <c r="G5309" s="53"/>
      <c r="H5309" s="67"/>
    </row>
    <row r="5310" spans="1:8">
      <c r="A5310" s="66">
        <v>525113</v>
      </c>
      <c r="B5310" s="33" t="s">
        <v>39</v>
      </c>
      <c r="C5310" s="65"/>
      <c r="D5310" s="53"/>
      <c r="E5310" s="53"/>
      <c r="F5310" s="53"/>
      <c r="G5310" s="53"/>
      <c r="H5310" s="67"/>
    </row>
    <row r="5311" spans="1:8">
      <c r="A5311" s="66" t="s">
        <v>31</v>
      </c>
      <c r="B5311" s="33" t="s">
        <v>829</v>
      </c>
      <c r="C5311" s="53">
        <v>2050000</v>
      </c>
      <c r="D5311" s="53">
        <v>2050000</v>
      </c>
      <c r="E5311" s="53">
        <v>0</v>
      </c>
      <c r="F5311" s="53">
        <f t="shared" ref="F5311:F5312" si="2168">D5311+E5311</f>
        <v>2050000</v>
      </c>
      <c r="G5311" s="53">
        <f t="shared" ref="G5311:G5312" si="2169">C5311-F5311</f>
        <v>0</v>
      </c>
      <c r="H5311" s="67">
        <f t="shared" ref="H5311:H5312" si="2170">F5311/C5311*100</f>
        <v>100</v>
      </c>
    </row>
    <row r="5312" spans="1:8">
      <c r="A5312" s="66"/>
      <c r="B5312" s="33" t="s">
        <v>828</v>
      </c>
      <c r="C5312" s="53">
        <v>9000000</v>
      </c>
      <c r="D5312" s="53">
        <v>0</v>
      </c>
      <c r="E5312" s="53">
        <v>0</v>
      </c>
      <c r="F5312" s="53">
        <f t="shared" si="2168"/>
        <v>0</v>
      </c>
      <c r="G5312" s="53">
        <f t="shared" si="2169"/>
        <v>9000000</v>
      </c>
      <c r="H5312" s="67">
        <f t="shared" si="2170"/>
        <v>0</v>
      </c>
    </row>
    <row r="5313" spans="1:8">
      <c r="A5313" s="66">
        <v>525119</v>
      </c>
      <c r="B5313" s="33" t="s">
        <v>63</v>
      </c>
      <c r="C5313" s="53"/>
      <c r="D5313" s="53"/>
      <c r="E5313" s="53"/>
      <c r="F5313" s="53"/>
      <c r="G5313" s="53"/>
      <c r="H5313" s="67"/>
    </row>
    <row r="5314" spans="1:8">
      <c r="A5314" s="70" t="s">
        <v>31</v>
      </c>
      <c r="B5314" s="33" t="s">
        <v>117</v>
      </c>
      <c r="C5314" s="53">
        <v>22000000</v>
      </c>
      <c r="D5314" s="53">
        <v>0</v>
      </c>
      <c r="E5314" s="53">
        <v>0</v>
      </c>
      <c r="F5314" s="53">
        <f t="shared" ref="F5314" si="2171">D5314+E5314</f>
        <v>0</v>
      </c>
      <c r="G5314" s="53">
        <f t="shared" ref="G5314" si="2172">C5314-F5314</f>
        <v>22000000</v>
      </c>
      <c r="H5314" s="67">
        <f t="shared" ref="H5314" si="2173">F5314/C5314*100</f>
        <v>0</v>
      </c>
    </row>
    <row r="5315" spans="1:8">
      <c r="A5315" s="58" t="s">
        <v>59</v>
      </c>
      <c r="B5315" s="59" t="s">
        <v>60</v>
      </c>
      <c r="C5315" s="53"/>
      <c r="D5315" s="53"/>
      <c r="E5315" s="60"/>
      <c r="F5315" s="53"/>
      <c r="G5315" s="53"/>
      <c r="H5315" s="67"/>
    </row>
    <row r="5316" spans="1:8">
      <c r="A5316" s="66">
        <v>525113</v>
      </c>
      <c r="B5316" s="33" t="s">
        <v>39</v>
      </c>
      <c r="C5316" s="53"/>
      <c r="D5316" s="53"/>
      <c r="E5316" s="53"/>
      <c r="F5316" s="53"/>
      <c r="G5316" s="53"/>
      <c r="H5316" s="67"/>
    </row>
    <row r="5317" spans="1:8">
      <c r="A5317" s="66" t="s">
        <v>31</v>
      </c>
      <c r="B5317" s="33" t="s">
        <v>133</v>
      </c>
      <c r="C5317" s="53">
        <v>6000000</v>
      </c>
      <c r="D5317" s="53">
        <v>6000000</v>
      </c>
      <c r="E5317" s="53">
        <v>0</v>
      </c>
      <c r="F5317" s="53">
        <f t="shared" ref="F5317:F5320" si="2174">D5317+E5317</f>
        <v>6000000</v>
      </c>
      <c r="G5317" s="53">
        <f t="shared" ref="G5317:G5320" si="2175">C5317-F5317</f>
        <v>0</v>
      </c>
      <c r="H5317" s="67">
        <f t="shared" ref="H5317:H5320" si="2176">F5317/C5317*100</f>
        <v>100</v>
      </c>
    </row>
    <row r="5318" spans="1:8">
      <c r="A5318" s="66" t="s">
        <v>31</v>
      </c>
      <c r="B5318" s="33" t="s">
        <v>134</v>
      </c>
      <c r="C5318" s="53">
        <v>2000000</v>
      </c>
      <c r="D5318" s="53">
        <v>0</v>
      </c>
      <c r="E5318" s="53">
        <v>0</v>
      </c>
      <c r="F5318" s="53">
        <f t="shared" si="2174"/>
        <v>0</v>
      </c>
      <c r="G5318" s="53">
        <f t="shared" si="2175"/>
        <v>2000000</v>
      </c>
      <c r="H5318" s="67">
        <f t="shared" si="2176"/>
        <v>0</v>
      </c>
    </row>
    <row r="5319" spans="1:8">
      <c r="A5319" s="66" t="s">
        <v>31</v>
      </c>
      <c r="B5319" s="33" t="s">
        <v>135</v>
      </c>
      <c r="C5319" s="53">
        <v>3600000</v>
      </c>
      <c r="D5319" s="53">
        <v>0</v>
      </c>
      <c r="E5319" s="53">
        <v>0</v>
      </c>
      <c r="F5319" s="53">
        <f t="shared" si="2174"/>
        <v>0</v>
      </c>
      <c r="G5319" s="53">
        <f t="shared" si="2175"/>
        <v>3600000</v>
      </c>
      <c r="H5319" s="67">
        <f t="shared" si="2176"/>
        <v>0</v>
      </c>
    </row>
    <row r="5320" spans="1:8">
      <c r="A5320" s="66" t="s">
        <v>31</v>
      </c>
      <c r="B5320" s="33" t="s">
        <v>158</v>
      </c>
      <c r="C5320" s="53">
        <v>700000</v>
      </c>
      <c r="D5320" s="53">
        <v>700000</v>
      </c>
      <c r="E5320" s="53">
        <v>0</v>
      </c>
      <c r="F5320" s="53">
        <f t="shared" si="2174"/>
        <v>700000</v>
      </c>
      <c r="G5320" s="53">
        <f t="shared" si="2175"/>
        <v>0</v>
      </c>
      <c r="H5320" s="67">
        <f t="shared" si="2176"/>
        <v>100</v>
      </c>
    </row>
    <row r="5321" spans="1:8">
      <c r="A5321" s="66">
        <v>525115</v>
      </c>
      <c r="B5321" s="33" t="s">
        <v>43</v>
      </c>
      <c r="C5321" s="53"/>
      <c r="D5321" s="53"/>
      <c r="E5321" s="53"/>
      <c r="F5321" s="53"/>
      <c r="G5321" s="53"/>
      <c r="H5321" s="67"/>
    </row>
    <row r="5322" spans="1:8">
      <c r="A5322" s="66" t="s">
        <v>31</v>
      </c>
      <c r="B5322" s="33" t="s">
        <v>138</v>
      </c>
      <c r="C5322" s="53">
        <v>1000000</v>
      </c>
      <c r="D5322" s="53">
        <v>600000</v>
      </c>
      <c r="E5322" s="53">
        <v>300000</v>
      </c>
      <c r="F5322" s="53">
        <f t="shared" ref="F5322:F5323" si="2177">D5322+E5322</f>
        <v>900000</v>
      </c>
      <c r="G5322" s="53">
        <f t="shared" ref="G5322:G5323" si="2178">C5322-F5322</f>
        <v>100000</v>
      </c>
      <c r="H5322" s="67">
        <f t="shared" ref="H5322:H5323" si="2179">F5322/C5322*100</f>
        <v>90</v>
      </c>
    </row>
    <row r="5323" spans="1:8">
      <c r="A5323" s="66" t="s">
        <v>31</v>
      </c>
      <c r="B5323" s="33" t="s">
        <v>139</v>
      </c>
      <c r="C5323" s="53">
        <v>2300000</v>
      </c>
      <c r="D5323" s="53">
        <v>2300000</v>
      </c>
      <c r="E5323" s="53">
        <v>0</v>
      </c>
      <c r="F5323" s="53">
        <f t="shared" si="2177"/>
        <v>2300000</v>
      </c>
      <c r="G5323" s="53">
        <f t="shared" si="2178"/>
        <v>0</v>
      </c>
      <c r="H5323" s="67">
        <f t="shared" si="2179"/>
        <v>100</v>
      </c>
    </row>
    <row r="5324" spans="1:8">
      <c r="A5324" s="66">
        <v>525119</v>
      </c>
      <c r="B5324" s="33" t="s">
        <v>63</v>
      </c>
      <c r="C5324" s="53"/>
      <c r="D5324" s="53"/>
      <c r="E5324" s="53"/>
      <c r="F5324" s="53"/>
      <c r="G5324" s="53"/>
      <c r="H5324" s="67"/>
    </row>
    <row r="5325" spans="1:8">
      <c r="A5325" s="66" t="s">
        <v>31</v>
      </c>
      <c r="B5325" s="33" t="s">
        <v>143</v>
      </c>
      <c r="C5325" s="53">
        <v>20000000</v>
      </c>
      <c r="D5325" s="53">
        <v>18810000</v>
      </c>
      <c r="E5325" s="53"/>
      <c r="F5325" s="53">
        <f t="shared" ref="F5325:F5326" si="2180">D5325+E5325</f>
        <v>18810000</v>
      </c>
      <c r="G5325" s="53">
        <f t="shared" ref="G5325:G5326" si="2181">C5325-F5325</f>
        <v>1190000</v>
      </c>
      <c r="H5325" s="67">
        <f t="shared" ref="H5325:H5326" si="2182">F5325/C5325*100</f>
        <v>94.05</v>
      </c>
    </row>
    <row r="5326" spans="1:8">
      <c r="A5326" s="66" t="s">
        <v>31</v>
      </c>
      <c r="B5326" s="33" t="s">
        <v>145</v>
      </c>
      <c r="C5326" s="53">
        <v>9000000</v>
      </c>
      <c r="D5326" s="53">
        <v>7644000</v>
      </c>
      <c r="E5326" s="53">
        <v>0</v>
      </c>
      <c r="F5326" s="53">
        <f t="shared" si="2180"/>
        <v>7644000</v>
      </c>
      <c r="G5326" s="53">
        <f t="shared" si="2181"/>
        <v>1356000</v>
      </c>
      <c r="H5326" s="67">
        <f t="shared" si="2182"/>
        <v>84.933333333333337</v>
      </c>
    </row>
    <row r="5327" spans="1:8">
      <c r="A5327" s="54">
        <v>54</v>
      </c>
      <c r="B5327" s="54" t="s">
        <v>147</v>
      </c>
      <c r="C5327" s="55"/>
      <c r="D5327" s="56"/>
      <c r="E5327" s="56"/>
      <c r="F5327" s="56"/>
      <c r="G5327" s="56"/>
      <c r="H5327" s="56"/>
    </row>
    <row r="5328" spans="1:8">
      <c r="A5328" s="58" t="s">
        <v>50</v>
      </c>
      <c r="B5328" s="59" t="s">
        <v>51</v>
      </c>
      <c r="C5328" s="60"/>
      <c r="D5328" s="59"/>
      <c r="E5328" s="60"/>
      <c r="F5328" s="53"/>
      <c r="G5328" s="53"/>
      <c r="H5328" s="67"/>
    </row>
    <row r="5329" spans="1:8">
      <c r="A5329" s="61">
        <v>525113</v>
      </c>
      <c r="B5329" s="62" t="s">
        <v>39</v>
      </c>
      <c r="C5329" s="60"/>
      <c r="D5329" s="59"/>
      <c r="E5329" s="53"/>
      <c r="F5329" s="53"/>
      <c r="G5329" s="53"/>
      <c r="H5329" s="67"/>
    </row>
    <row r="5330" spans="1:8">
      <c r="A5330" s="66" t="s">
        <v>31</v>
      </c>
      <c r="B5330" s="33" t="s">
        <v>148</v>
      </c>
      <c r="C5330" s="53">
        <v>1800000</v>
      </c>
      <c r="D5330" s="53">
        <v>1725000</v>
      </c>
      <c r="E5330" s="53">
        <v>0</v>
      </c>
      <c r="F5330" s="53">
        <f t="shared" ref="F5330:F5331" si="2183">D5330+E5330</f>
        <v>1725000</v>
      </c>
      <c r="G5330" s="53">
        <f t="shared" ref="G5330:G5331" si="2184">C5330-F5330</f>
        <v>75000</v>
      </c>
      <c r="H5330" s="67">
        <f t="shared" ref="H5330:H5331" si="2185">F5330/C5330*100</f>
        <v>95.833333333333343</v>
      </c>
    </row>
    <row r="5331" spans="1:8">
      <c r="A5331" s="66" t="s">
        <v>31</v>
      </c>
      <c r="B5331" s="33" t="s">
        <v>149</v>
      </c>
      <c r="C5331" s="53">
        <v>7780000</v>
      </c>
      <c r="D5331" s="53">
        <v>7765000</v>
      </c>
      <c r="E5331" s="53">
        <v>0</v>
      </c>
      <c r="F5331" s="53">
        <f t="shared" si="2183"/>
        <v>7765000</v>
      </c>
      <c r="G5331" s="53">
        <f t="shared" si="2184"/>
        <v>15000</v>
      </c>
      <c r="H5331" s="67">
        <f t="shared" si="2185"/>
        <v>99.80719794344472</v>
      </c>
    </row>
    <row r="5332" spans="1:8">
      <c r="A5332" s="66">
        <v>525119</v>
      </c>
      <c r="B5332" s="33" t="s">
        <v>63</v>
      </c>
      <c r="C5332" s="53"/>
      <c r="D5332" s="53"/>
      <c r="E5332" s="53"/>
      <c r="F5332" s="53"/>
      <c r="G5332" s="53"/>
      <c r="H5332" s="67"/>
    </row>
    <row r="5333" spans="1:8">
      <c r="A5333" s="66" t="s">
        <v>31</v>
      </c>
      <c r="B5333" s="33" t="s">
        <v>150</v>
      </c>
      <c r="C5333" s="53">
        <v>1700000</v>
      </c>
      <c r="D5333" s="53">
        <v>1698500</v>
      </c>
      <c r="E5333" s="53">
        <v>0</v>
      </c>
      <c r="F5333" s="53">
        <f t="shared" ref="F5333" si="2186">D5333+E5333</f>
        <v>1698500</v>
      </c>
      <c r="G5333" s="53">
        <f t="shared" ref="G5333" si="2187">C5333-F5333</f>
        <v>1500</v>
      </c>
      <c r="H5333" s="67">
        <f t="shared" ref="H5333" si="2188">F5333/C5333*100</f>
        <v>99.911764705882362</v>
      </c>
    </row>
    <row r="5334" spans="1:8">
      <c r="A5334" s="58" t="s">
        <v>56</v>
      </c>
      <c r="B5334" s="59" t="s">
        <v>57</v>
      </c>
      <c r="C5334" s="60"/>
      <c r="D5334" s="60"/>
      <c r="E5334" s="53"/>
      <c r="F5334" s="53"/>
      <c r="G5334" s="53"/>
      <c r="H5334" s="67"/>
    </row>
    <row r="5335" spans="1:8">
      <c r="A5335" s="66">
        <v>525113</v>
      </c>
      <c r="B5335" s="33" t="s">
        <v>39</v>
      </c>
      <c r="C5335" s="53"/>
      <c r="D5335" s="53"/>
      <c r="E5335" s="53"/>
      <c r="F5335" s="53"/>
      <c r="G5335" s="53"/>
      <c r="H5335" s="67"/>
    </row>
    <row r="5336" spans="1:8">
      <c r="A5336" s="66" t="s">
        <v>31</v>
      </c>
      <c r="B5336" s="33" t="s">
        <v>151</v>
      </c>
      <c r="C5336" s="53">
        <v>2100000</v>
      </c>
      <c r="D5336" s="53">
        <v>2100000</v>
      </c>
      <c r="E5336" s="53">
        <v>0</v>
      </c>
      <c r="F5336" s="53">
        <f t="shared" ref="F5336:F5337" si="2189">D5336+E5336</f>
        <v>2100000</v>
      </c>
      <c r="G5336" s="53">
        <f t="shared" ref="G5336:G5337" si="2190">C5336-F5336</f>
        <v>0</v>
      </c>
      <c r="H5336" s="67">
        <f t="shared" ref="H5336:H5337" si="2191">F5336/C5336*100</f>
        <v>100</v>
      </c>
    </row>
    <row r="5337" spans="1:8">
      <c r="A5337" s="66" t="s">
        <v>31</v>
      </c>
      <c r="B5337" s="33" t="s">
        <v>152</v>
      </c>
      <c r="C5337" s="53">
        <v>10400000</v>
      </c>
      <c r="D5337" s="53">
        <v>10395000</v>
      </c>
      <c r="E5337" s="53">
        <v>0</v>
      </c>
      <c r="F5337" s="53">
        <f t="shared" si="2189"/>
        <v>10395000</v>
      </c>
      <c r="G5337" s="53">
        <f t="shared" si="2190"/>
        <v>5000</v>
      </c>
      <c r="H5337" s="67">
        <f t="shared" si="2191"/>
        <v>99.95192307692308</v>
      </c>
    </row>
    <row r="5338" spans="1:8">
      <c r="A5338" s="66">
        <v>525119</v>
      </c>
      <c r="B5338" s="33" t="s">
        <v>63</v>
      </c>
      <c r="C5338" s="53"/>
      <c r="D5338" s="53"/>
      <c r="E5338" s="53"/>
      <c r="F5338" s="53"/>
      <c r="G5338" s="53"/>
      <c r="H5338" s="67"/>
    </row>
    <row r="5339" spans="1:8">
      <c r="A5339" s="66" t="s">
        <v>31</v>
      </c>
      <c r="B5339" s="33" t="s">
        <v>150</v>
      </c>
      <c r="C5339" s="53">
        <v>2500000</v>
      </c>
      <c r="D5339" s="53">
        <v>2497500</v>
      </c>
      <c r="E5339" s="53">
        <v>0</v>
      </c>
      <c r="F5339" s="53">
        <f t="shared" ref="F5339" si="2192">D5339+E5339</f>
        <v>2497500</v>
      </c>
      <c r="G5339" s="53">
        <f t="shared" ref="G5339" si="2193">C5339-F5339</f>
        <v>2500</v>
      </c>
      <c r="H5339" s="67">
        <f t="shared" ref="H5339" si="2194">F5339/C5339*100</f>
        <v>99.9</v>
      </c>
    </row>
    <row r="5340" spans="1:8">
      <c r="A5340" s="58" t="s">
        <v>59</v>
      </c>
      <c r="B5340" s="59" t="s">
        <v>60</v>
      </c>
      <c r="C5340" s="60"/>
      <c r="D5340" s="60"/>
      <c r="E5340" s="53"/>
      <c r="F5340" s="53"/>
      <c r="G5340" s="53"/>
      <c r="H5340" s="67"/>
    </row>
    <row r="5341" spans="1:8">
      <c r="A5341" s="66">
        <v>525119</v>
      </c>
      <c r="B5341" s="33" t="s">
        <v>63</v>
      </c>
      <c r="C5341" s="53"/>
      <c r="D5341" s="53"/>
      <c r="E5341" s="53"/>
      <c r="F5341" s="53"/>
      <c r="G5341" s="53"/>
      <c r="H5341" s="67"/>
    </row>
    <row r="5342" spans="1:8">
      <c r="A5342" s="66" t="s">
        <v>31</v>
      </c>
      <c r="B5342" s="33" t="s">
        <v>150</v>
      </c>
      <c r="C5342" s="53">
        <v>1869000</v>
      </c>
      <c r="D5342" s="53">
        <v>1864500</v>
      </c>
      <c r="E5342" s="53">
        <v>0</v>
      </c>
      <c r="F5342" s="53">
        <f t="shared" ref="F5342" si="2195">D5342+E5342</f>
        <v>1864500</v>
      </c>
      <c r="G5342" s="53">
        <f t="shared" ref="G5342" si="2196">C5342-F5342</f>
        <v>4500</v>
      </c>
      <c r="H5342" s="67">
        <f t="shared" ref="H5342" si="2197">F5342/C5342*100</f>
        <v>99.759229534510425</v>
      </c>
    </row>
    <row r="5343" spans="1:8" ht="13.5" thickBot="1">
      <c r="A5343" s="231"/>
      <c r="B5343" s="35"/>
      <c r="C5343" s="39"/>
      <c r="D5343" s="35"/>
      <c r="E5343" s="39"/>
      <c r="F5343" s="35"/>
      <c r="G5343" s="35"/>
      <c r="H5343" s="35"/>
    </row>
    <row r="5344" spans="1:8" ht="19.5" customHeight="1" thickTop="1">
      <c r="A5344" s="40"/>
      <c r="B5344" s="597" t="s">
        <v>166</v>
      </c>
      <c r="C5344" s="41">
        <f>SUM(C5179:C5342)</f>
        <v>1481795000</v>
      </c>
      <c r="D5344" s="41">
        <f t="shared" ref="D5344" si="2198">SUM(D5179:D5342)</f>
        <v>987229377</v>
      </c>
      <c r="E5344" s="41">
        <f>SUM(E5179:E5342)</f>
        <v>122996500</v>
      </c>
      <c r="F5344" s="41">
        <f t="shared" ref="F5344:G5344" si="2199">SUM(F5179:F5342)</f>
        <v>1106625877</v>
      </c>
      <c r="G5344" s="41">
        <f t="shared" si="2199"/>
        <v>371569123</v>
      </c>
      <c r="H5344" s="44">
        <f>F5344/C5344*100</f>
        <v>74.681442237286532</v>
      </c>
    </row>
    <row r="5345" spans="6:10" ht="23.25" customHeight="1">
      <c r="J5345" s="24"/>
    </row>
    <row r="5346" spans="6:10" ht="13.5">
      <c r="F5346" s="607" t="s">
        <v>712</v>
      </c>
      <c r="G5346" s="607"/>
      <c r="H5346" s="607"/>
    </row>
    <row r="5347" spans="6:10" ht="13.5">
      <c r="F5347" s="598"/>
      <c r="G5347" s="598"/>
      <c r="H5347" s="598"/>
    </row>
    <row r="5348" spans="6:10" ht="13.5">
      <c r="F5348" s="607" t="s">
        <v>154</v>
      </c>
      <c r="G5348" s="607"/>
      <c r="H5348" s="607"/>
    </row>
    <row r="5349" spans="6:10" ht="13.5">
      <c r="F5349" s="607" t="s">
        <v>155</v>
      </c>
      <c r="G5349" s="607"/>
      <c r="H5349" s="607"/>
    </row>
    <row r="5350" spans="6:10" ht="13.5">
      <c r="F5350" s="20"/>
      <c r="G5350" s="20"/>
      <c r="H5350" s="21"/>
    </row>
    <row r="5351" spans="6:10" ht="13.5">
      <c r="F5351" s="20"/>
      <c r="G5351" s="20"/>
      <c r="H5351" s="21"/>
    </row>
    <row r="5352" spans="6:10" ht="13.5">
      <c r="F5352" s="20"/>
      <c r="G5352" s="20"/>
      <c r="H5352" s="20"/>
    </row>
    <row r="5353" spans="6:10" ht="13.5">
      <c r="F5353" s="608" t="s">
        <v>156</v>
      </c>
      <c r="G5353" s="608"/>
      <c r="H5353" s="608"/>
    </row>
    <row r="5354" spans="6:10" ht="13.5">
      <c r="F5354" s="599" t="s">
        <v>157</v>
      </c>
      <c r="G5354" s="599"/>
      <c r="H5354" s="599"/>
    </row>
    <row r="5367" spans="1:8" ht="15.75">
      <c r="A5367" s="600" t="s">
        <v>0</v>
      </c>
      <c r="B5367" s="600"/>
      <c r="C5367" s="600"/>
      <c r="D5367" s="600"/>
      <c r="E5367" s="600"/>
      <c r="F5367" s="600"/>
      <c r="G5367" s="600"/>
      <c r="H5367" s="600"/>
    </row>
    <row r="5368" spans="1:8" ht="15.75">
      <c r="A5368" s="600" t="s">
        <v>1</v>
      </c>
      <c r="B5368" s="600"/>
      <c r="C5368" s="600"/>
      <c r="D5368" s="600"/>
      <c r="E5368" s="600"/>
      <c r="F5368" s="600"/>
      <c r="G5368" s="600"/>
      <c r="H5368" s="600"/>
    </row>
    <row r="5369" spans="1:8" ht="15.75">
      <c r="A5369" s="600" t="s">
        <v>2</v>
      </c>
      <c r="B5369" s="600"/>
      <c r="C5369" s="600"/>
      <c r="D5369" s="600"/>
      <c r="E5369" s="600"/>
      <c r="F5369" s="600"/>
      <c r="G5369" s="600"/>
      <c r="H5369" s="600"/>
    </row>
    <row r="5370" spans="1:8">
      <c r="A5370" s="2"/>
      <c r="B5370" s="2"/>
      <c r="C5370" s="2"/>
      <c r="D5370" s="2"/>
      <c r="E5370" s="2"/>
      <c r="F5370" s="2"/>
      <c r="G5370" s="2"/>
      <c r="H5370" s="2"/>
    </row>
    <row r="5371" spans="1:8">
      <c r="A5371" s="2" t="s">
        <v>3</v>
      </c>
      <c r="B5371" s="2"/>
      <c r="C5371" s="2"/>
      <c r="D5371" s="2"/>
      <c r="E5371" s="2"/>
      <c r="F5371" s="2"/>
      <c r="G5371" s="2"/>
      <c r="H5371" s="2"/>
    </row>
    <row r="5372" spans="1:8">
      <c r="A5372" s="520" t="s">
        <v>867</v>
      </c>
      <c r="B5372" s="520"/>
      <c r="C5372" s="2"/>
      <c r="D5372" s="2"/>
      <c r="E5372" s="2"/>
      <c r="F5372" s="2"/>
      <c r="G5372" s="2"/>
      <c r="H5372" s="2"/>
    </row>
    <row r="5373" spans="1:8">
      <c r="A5373" s="2" t="s">
        <v>708</v>
      </c>
      <c r="B5373" s="1"/>
      <c r="C5373" s="2"/>
      <c r="D5373" s="2"/>
      <c r="E5373" s="2"/>
      <c r="F5373" s="2"/>
      <c r="G5373" s="2"/>
      <c r="H5373" s="2"/>
    </row>
    <row r="5374" spans="1:8">
      <c r="A5374" s="1"/>
      <c r="B5374" s="1"/>
      <c r="C5374" s="3"/>
      <c r="D5374" s="1"/>
      <c r="E5374" s="3"/>
      <c r="F5374" s="1"/>
      <c r="G5374" s="1"/>
    </row>
    <row r="5375" spans="1:8">
      <c r="A5375" s="1"/>
      <c r="B5375" s="1"/>
      <c r="C5375" s="3"/>
      <c r="D5375" s="1"/>
      <c r="E5375" s="3"/>
      <c r="F5375" s="22"/>
      <c r="G5375" s="1"/>
    </row>
    <row r="5376" spans="1:8" ht="12.75" customHeight="1">
      <c r="A5376" s="601" t="s">
        <v>4</v>
      </c>
      <c r="B5376" s="604" t="s">
        <v>5</v>
      </c>
      <c r="C5376" s="595"/>
      <c r="D5376" s="595" t="s">
        <v>6</v>
      </c>
      <c r="E5376" s="595" t="s">
        <v>7</v>
      </c>
      <c r="F5376" s="595" t="s">
        <v>6</v>
      </c>
      <c r="G5376" s="595" t="s">
        <v>8</v>
      </c>
      <c r="H5376" s="595" t="s">
        <v>9</v>
      </c>
    </row>
    <row r="5377" spans="1:8">
      <c r="A5377" s="602"/>
      <c r="B5377" s="605"/>
      <c r="C5377" s="596" t="s">
        <v>10</v>
      </c>
      <c r="D5377" s="596" t="s">
        <v>11</v>
      </c>
      <c r="E5377" s="596" t="s">
        <v>12</v>
      </c>
      <c r="F5377" s="596" t="s">
        <v>13</v>
      </c>
      <c r="G5377" s="596" t="s">
        <v>14</v>
      </c>
      <c r="H5377" s="596" t="s">
        <v>15</v>
      </c>
    </row>
    <row r="5378" spans="1:8">
      <c r="A5378" s="602"/>
      <c r="B5378" s="605"/>
      <c r="C5378" s="596"/>
      <c r="D5378" s="596" t="s">
        <v>16</v>
      </c>
      <c r="E5378" s="596"/>
      <c r="F5378" s="596" t="s">
        <v>17</v>
      </c>
      <c r="G5378" s="596" t="s">
        <v>18</v>
      </c>
      <c r="H5378" s="596" t="s">
        <v>19</v>
      </c>
    </row>
    <row r="5379" spans="1:8">
      <c r="A5379" s="603"/>
      <c r="B5379" s="606"/>
      <c r="C5379" s="596" t="s">
        <v>20</v>
      </c>
      <c r="D5379" s="597" t="s">
        <v>20</v>
      </c>
      <c r="E5379" s="597" t="s">
        <v>20</v>
      </c>
      <c r="F5379" s="597" t="s">
        <v>20</v>
      </c>
      <c r="G5379" s="597" t="s">
        <v>20</v>
      </c>
      <c r="H5379" s="596" t="s">
        <v>21</v>
      </c>
    </row>
    <row r="5380" spans="1:8">
      <c r="A5380" s="7">
        <v>1</v>
      </c>
      <c r="B5380" s="7">
        <v>2</v>
      </c>
      <c r="C5380" s="8">
        <v>3</v>
      </c>
      <c r="D5380" s="9">
        <v>4</v>
      </c>
      <c r="E5380" s="8">
        <v>5</v>
      </c>
      <c r="F5380" s="8">
        <v>6</v>
      </c>
      <c r="G5380" s="8">
        <v>7</v>
      </c>
      <c r="H5380" s="8">
        <v>8</v>
      </c>
    </row>
    <row r="5381" spans="1:8">
      <c r="A5381" s="33" t="s">
        <v>22</v>
      </c>
      <c r="B5381" s="52" t="s">
        <v>170</v>
      </c>
      <c r="C5381" s="34"/>
      <c r="D5381" s="33"/>
      <c r="E5381" s="53"/>
      <c r="F5381" s="33"/>
      <c r="G5381" s="33"/>
      <c r="H5381" s="33"/>
    </row>
    <row r="5382" spans="1:8">
      <c r="A5382" s="33" t="s">
        <v>23</v>
      </c>
      <c r="B5382" s="33" t="s">
        <v>24</v>
      </c>
      <c r="C5382" s="53"/>
      <c r="D5382" s="33"/>
      <c r="E5382" s="53"/>
      <c r="F5382" s="33"/>
      <c r="G5382" s="33"/>
      <c r="H5382" s="33"/>
    </row>
    <row r="5383" spans="1:8">
      <c r="A5383" s="33" t="s">
        <v>25</v>
      </c>
      <c r="B5383" s="33" t="s">
        <v>161</v>
      </c>
      <c r="C5383" s="53"/>
      <c r="D5383" s="33"/>
      <c r="E5383" s="53"/>
      <c r="F5383" s="33"/>
      <c r="G5383" s="33"/>
      <c r="H5383" s="33"/>
    </row>
    <row r="5384" spans="1:8">
      <c r="A5384" s="33" t="s">
        <v>26</v>
      </c>
      <c r="B5384" s="33" t="s">
        <v>27</v>
      </c>
      <c r="C5384" s="53"/>
      <c r="D5384" s="33"/>
      <c r="E5384" s="53"/>
      <c r="F5384" s="33"/>
      <c r="G5384" s="33"/>
      <c r="H5384" s="33"/>
    </row>
    <row r="5385" spans="1:8">
      <c r="A5385" s="54">
        <v>51</v>
      </c>
      <c r="B5385" s="54" t="s">
        <v>28</v>
      </c>
      <c r="C5385" s="55"/>
      <c r="D5385" s="55"/>
      <c r="E5385" s="56"/>
      <c r="F5385" s="57"/>
      <c r="G5385" s="57"/>
      <c r="H5385" s="57"/>
    </row>
    <row r="5386" spans="1:8">
      <c r="A5386" s="58" t="s">
        <v>29</v>
      </c>
      <c r="B5386" s="59" t="s">
        <v>62</v>
      </c>
      <c r="C5386" s="60"/>
      <c r="D5386" s="230"/>
      <c r="E5386" s="230"/>
      <c r="F5386" s="68"/>
      <c r="G5386" s="68"/>
      <c r="H5386" s="64"/>
    </row>
    <row r="5387" spans="1:8">
      <c r="A5387" s="61">
        <v>525112</v>
      </c>
      <c r="B5387" s="62" t="s">
        <v>32</v>
      </c>
      <c r="C5387" s="53"/>
      <c r="D5387" s="53"/>
      <c r="E5387" s="53"/>
      <c r="F5387" s="53"/>
      <c r="G5387" s="53"/>
      <c r="H5387" s="64"/>
    </row>
    <row r="5388" spans="1:8">
      <c r="A5388" s="66" t="s">
        <v>31</v>
      </c>
      <c r="B5388" s="33" t="s">
        <v>33</v>
      </c>
      <c r="C5388" s="53">
        <v>10000000</v>
      </c>
      <c r="D5388" s="53">
        <v>9960500</v>
      </c>
      <c r="E5388" s="53">
        <v>0</v>
      </c>
      <c r="F5388" s="53">
        <f>D5388+E5388</f>
        <v>9960500</v>
      </c>
      <c r="G5388" s="53">
        <f>C5388-F5388</f>
        <v>39500</v>
      </c>
      <c r="H5388" s="67">
        <f>F5388/C5388*100</f>
        <v>99.605000000000004</v>
      </c>
    </row>
    <row r="5389" spans="1:8">
      <c r="A5389" s="70" t="s">
        <v>31</v>
      </c>
      <c r="B5389" s="33" t="s">
        <v>35</v>
      </c>
      <c r="C5389" s="53">
        <v>6000000</v>
      </c>
      <c r="D5389" s="53">
        <v>6000000</v>
      </c>
      <c r="E5389" s="53"/>
      <c r="F5389" s="53">
        <f t="shared" ref="F5389:F5397" si="2200">D5389+E5389</f>
        <v>6000000</v>
      </c>
      <c r="G5389" s="53">
        <f t="shared" ref="G5389:G5397" si="2201">C5389-F5389</f>
        <v>0</v>
      </c>
      <c r="H5389" s="67">
        <f t="shared" ref="H5389:H5397" si="2202">F5389/C5389*100</f>
        <v>100</v>
      </c>
    </row>
    <row r="5390" spans="1:8">
      <c r="A5390" s="70"/>
      <c r="B5390" s="33" t="s">
        <v>802</v>
      </c>
      <c r="C5390" s="53">
        <f>50000*50</f>
        <v>2500000</v>
      </c>
      <c r="D5390" s="53">
        <v>2500000</v>
      </c>
      <c r="E5390" s="53"/>
      <c r="F5390" s="53">
        <f t="shared" si="2200"/>
        <v>2500000</v>
      </c>
      <c r="G5390" s="53">
        <f t="shared" si="2201"/>
        <v>0</v>
      </c>
      <c r="H5390" s="67">
        <f t="shared" si="2202"/>
        <v>100</v>
      </c>
    </row>
    <row r="5391" spans="1:8">
      <c r="A5391" s="70"/>
      <c r="B5391" s="33" t="s">
        <v>803</v>
      </c>
      <c r="C5391" s="53">
        <f>50000*50</f>
        <v>2500000</v>
      </c>
      <c r="D5391" s="53">
        <v>2500000</v>
      </c>
      <c r="E5391" s="53"/>
      <c r="F5391" s="53">
        <f t="shared" si="2200"/>
        <v>2500000</v>
      </c>
      <c r="G5391" s="53">
        <f t="shared" si="2201"/>
        <v>0</v>
      </c>
      <c r="H5391" s="67">
        <f t="shared" si="2202"/>
        <v>100</v>
      </c>
    </row>
    <row r="5392" spans="1:8">
      <c r="A5392" s="70"/>
      <c r="B5392" s="33" t="s">
        <v>804</v>
      </c>
      <c r="C5392" s="53">
        <f>50000*80*4</f>
        <v>16000000</v>
      </c>
      <c r="D5392" s="53">
        <v>16000000</v>
      </c>
      <c r="E5392" s="53"/>
      <c r="F5392" s="53">
        <f t="shared" si="2200"/>
        <v>16000000</v>
      </c>
      <c r="G5392" s="53">
        <f t="shared" si="2201"/>
        <v>0</v>
      </c>
      <c r="H5392" s="67">
        <f t="shared" si="2202"/>
        <v>100</v>
      </c>
    </row>
    <row r="5393" spans="1:8">
      <c r="A5393" s="70"/>
      <c r="B5393" s="33" t="s">
        <v>805</v>
      </c>
      <c r="C5393" s="53">
        <f>25*50000</f>
        <v>1250000</v>
      </c>
      <c r="D5393" s="53">
        <v>1250000</v>
      </c>
      <c r="E5393" s="53"/>
      <c r="F5393" s="53">
        <f t="shared" si="2200"/>
        <v>1250000</v>
      </c>
      <c r="G5393" s="53">
        <f t="shared" si="2201"/>
        <v>0</v>
      </c>
      <c r="H5393" s="67">
        <f t="shared" si="2202"/>
        <v>100</v>
      </c>
    </row>
    <row r="5394" spans="1:8">
      <c r="A5394" s="70"/>
      <c r="B5394" s="33" t="s">
        <v>806</v>
      </c>
      <c r="C5394" s="53">
        <v>6500000</v>
      </c>
      <c r="D5394" s="53">
        <v>6500000</v>
      </c>
      <c r="E5394" s="53"/>
      <c r="F5394" s="53">
        <f t="shared" si="2200"/>
        <v>6500000</v>
      </c>
      <c r="G5394" s="53">
        <f t="shared" si="2201"/>
        <v>0</v>
      </c>
      <c r="H5394" s="67">
        <f t="shared" si="2202"/>
        <v>100</v>
      </c>
    </row>
    <row r="5395" spans="1:8">
      <c r="A5395" s="70"/>
      <c r="B5395" s="33" t="s">
        <v>807</v>
      </c>
      <c r="C5395" s="53">
        <v>3650000</v>
      </c>
      <c r="D5395" s="53">
        <v>3622000</v>
      </c>
      <c r="E5395" s="53"/>
      <c r="F5395" s="53">
        <f t="shared" si="2200"/>
        <v>3622000</v>
      </c>
      <c r="G5395" s="53">
        <f t="shared" si="2201"/>
        <v>28000</v>
      </c>
      <c r="H5395" s="67">
        <f t="shared" si="2202"/>
        <v>99.232876712328761</v>
      </c>
    </row>
    <row r="5396" spans="1:8">
      <c r="A5396" s="70"/>
      <c r="B5396" s="33" t="s">
        <v>808</v>
      </c>
      <c r="C5396" s="53">
        <v>1650000</v>
      </c>
      <c r="D5396" s="53">
        <v>1650000</v>
      </c>
      <c r="E5396" s="53"/>
      <c r="F5396" s="53">
        <f t="shared" si="2200"/>
        <v>1650000</v>
      </c>
      <c r="G5396" s="53">
        <f t="shared" si="2201"/>
        <v>0</v>
      </c>
      <c r="H5396" s="67">
        <f t="shared" si="2202"/>
        <v>100</v>
      </c>
    </row>
    <row r="5397" spans="1:8">
      <c r="A5397" s="70"/>
      <c r="B5397" s="33" t="s">
        <v>809</v>
      </c>
      <c r="C5397" s="53">
        <v>5500000</v>
      </c>
      <c r="D5397" s="53">
        <v>5459800</v>
      </c>
      <c r="E5397" s="53"/>
      <c r="F5397" s="53">
        <f t="shared" si="2200"/>
        <v>5459800</v>
      </c>
      <c r="G5397" s="53">
        <f t="shared" si="2201"/>
        <v>40200</v>
      </c>
      <c r="H5397" s="67">
        <f t="shared" si="2202"/>
        <v>99.269090909090906</v>
      </c>
    </row>
    <row r="5398" spans="1:8">
      <c r="A5398" s="61">
        <v>525113</v>
      </c>
      <c r="B5398" s="62" t="s">
        <v>39</v>
      </c>
      <c r="C5398" s="65"/>
      <c r="D5398" s="53"/>
      <c r="E5398" s="53"/>
      <c r="F5398" s="53"/>
      <c r="G5398" s="53"/>
      <c r="H5398" s="67"/>
    </row>
    <row r="5399" spans="1:8">
      <c r="A5399" s="61"/>
      <c r="B5399" s="33" t="s">
        <v>376</v>
      </c>
      <c r="C5399" s="53">
        <v>9000000</v>
      </c>
      <c r="D5399" s="53">
        <v>9000000</v>
      </c>
      <c r="E5399" s="53"/>
      <c r="F5399" s="53">
        <f t="shared" ref="F5399:F5403" si="2203">D5399+E5399</f>
        <v>9000000</v>
      </c>
      <c r="G5399" s="53">
        <f t="shared" ref="G5399:G5403" si="2204">C5399-F5399</f>
        <v>0</v>
      </c>
      <c r="H5399" s="67">
        <f t="shared" ref="H5399:H5403" si="2205">F5399/C5399*100</f>
        <v>100</v>
      </c>
    </row>
    <row r="5400" spans="1:8">
      <c r="A5400" s="66" t="s">
        <v>31</v>
      </c>
      <c r="B5400" s="33" t="s">
        <v>40</v>
      </c>
      <c r="C5400" s="53">
        <v>5400000</v>
      </c>
      <c r="D5400" s="53">
        <v>5400000</v>
      </c>
      <c r="E5400" s="53">
        <v>0</v>
      </c>
      <c r="F5400" s="53">
        <f t="shared" si="2203"/>
        <v>5400000</v>
      </c>
      <c r="G5400" s="53">
        <f t="shared" si="2204"/>
        <v>0</v>
      </c>
      <c r="H5400" s="67">
        <f t="shared" si="2205"/>
        <v>100</v>
      </c>
    </row>
    <row r="5401" spans="1:8">
      <c r="A5401" s="66"/>
      <c r="B5401" s="33" t="s">
        <v>970</v>
      </c>
      <c r="C5401" s="53">
        <v>10800000</v>
      </c>
      <c r="D5401" s="53">
        <v>10800000</v>
      </c>
      <c r="E5401" s="53">
        <v>0</v>
      </c>
      <c r="F5401" s="53">
        <f t="shared" si="2203"/>
        <v>10800000</v>
      </c>
      <c r="G5401" s="53">
        <f t="shared" si="2204"/>
        <v>0</v>
      </c>
      <c r="H5401" s="67">
        <f t="shared" si="2205"/>
        <v>100</v>
      </c>
    </row>
    <row r="5402" spans="1:8">
      <c r="A5402" s="66"/>
      <c r="B5402" s="33" t="s">
        <v>971</v>
      </c>
      <c r="C5402" s="53">
        <v>3600000</v>
      </c>
      <c r="D5402" s="53"/>
      <c r="E5402" s="53">
        <v>0</v>
      </c>
      <c r="F5402" s="53"/>
      <c r="G5402" s="53"/>
      <c r="H5402" s="67"/>
    </row>
    <row r="5403" spans="1:8">
      <c r="A5403" s="66"/>
      <c r="B5403" s="33" t="s">
        <v>810</v>
      </c>
      <c r="C5403" s="53">
        <v>7200000</v>
      </c>
      <c r="D5403" s="53">
        <v>7200000</v>
      </c>
      <c r="E5403" s="53"/>
      <c r="F5403" s="53">
        <f t="shared" ref="F5403:F5407" si="2206">D5403+E5403</f>
        <v>7200000</v>
      </c>
      <c r="G5403" s="53">
        <f t="shared" ref="G5403:G5407" si="2207">C5403-F5403</f>
        <v>0</v>
      </c>
      <c r="H5403" s="67">
        <f t="shared" ref="H5403:H5407" si="2208">F5403/C5403*100</f>
        <v>100</v>
      </c>
    </row>
    <row r="5404" spans="1:8">
      <c r="A5404" s="61">
        <v>525115</v>
      </c>
      <c r="B5404" s="62" t="s">
        <v>43</v>
      </c>
      <c r="C5404" s="65"/>
      <c r="D5404" s="53"/>
      <c r="E5404" s="53"/>
      <c r="F5404" s="53"/>
      <c r="G5404" s="53"/>
      <c r="H5404" s="67"/>
    </row>
    <row r="5405" spans="1:8">
      <c r="A5405" s="61"/>
      <c r="B5405" s="33" t="s">
        <v>377</v>
      </c>
      <c r="C5405" s="53">
        <v>10200000</v>
      </c>
      <c r="D5405" s="53">
        <v>10200000</v>
      </c>
      <c r="E5405" s="53">
        <v>0</v>
      </c>
      <c r="F5405" s="53">
        <f t="shared" ref="F5405:F5415" si="2209">D5405+E5405</f>
        <v>10200000</v>
      </c>
      <c r="G5405" s="53">
        <f t="shared" ref="G5405:G5415" si="2210">C5405-F5405</f>
        <v>0</v>
      </c>
      <c r="H5405" s="67">
        <f t="shared" ref="H5405:H5415" si="2211">F5405/C5405*100</f>
        <v>100</v>
      </c>
    </row>
    <row r="5406" spans="1:8">
      <c r="A5406" s="61"/>
      <c r="B5406" s="33" t="s">
        <v>378</v>
      </c>
      <c r="C5406" s="53">
        <v>10200000</v>
      </c>
      <c r="D5406" s="53">
        <v>10200000</v>
      </c>
      <c r="E5406" s="53">
        <v>0</v>
      </c>
      <c r="F5406" s="53">
        <f t="shared" si="2209"/>
        <v>10200000</v>
      </c>
      <c r="G5406" s="53">
        <f t="shared" si="2210"/>
        <v>0</v>
      </c>
      <c r="H5406" s="67">
        <f t="shared" si="2211"/>
        <v>100</v>
      </c>
    </row>
    <row r="5407" spans="1:8">
      <c r="A5407" s="66" t="s">
        <v>31</v>
      </c>
      <c r="B5407" s="33" t="s">
        <v>44</v>
      </c>
      <c r="C5407" s="53">
        <v>3700000</v>
      </c>
      <c r="D5407" s="53">
        <v>1888257</v>
      </c>
      <c r="E5407" s="53">
        <v>0</v>
      </c>
      <c r="F5407" s="53">
        <f t="shared" si="2209"/>
        <v>1888257</v>
      </c>
      <c r="G5407" s="53">
        <f t="shared" si="2210"/>
        <v>1811743</v>
      </c>
      <c r="H5407" s="67">
        <f t="shared" si="2211"/>
        <v>51.033972972972975</v>
      </c>
    </row>
    <row r="5408" spans="1:8">
      <c r="A5408" s="66"/>
      <c r="B5408" s="33" t="s">
        <v>524</v>
      </c>
      <c r="C5408" s="53">
        <v>5250000</v>
      </c>
      <c r="D5408" s="53">
        <v>5118520</v>
      </c>
      <c r="E5408" s="53">
        <v>0</v>
      </c>
      <c r="F5408" s="53">
        <f t="shared" si="2209"/>
        <v>5118520</v>
      </c>
      <c r="G5408" s="53">
        <f t="shared" si="2210"/>
        <v>131480</v>
      </c>
      <c r="H5408" s="67">
        <f t="shared" si="2211"/>
        <v>97.495619047619044</v>
      </c>
    </row>
    <row r="5409" spans="1:8">
      <c r="A5409" s="66" t="s">
        <v>31</v>
      </c>
      <c r="B5409" s="33" t="s">
        <v>45</v>
      </c>
      <c r="C5409" s="53">
        <v>650000</v>
      </c>
      <c r="D5409" s="53">
        <v>570000</v>
      </c>
      <c r="E5409" s="53">
        <v>0</v>
      </c>
      <c r="F5409" s="53">
        <f t="shared" si="2209"/>
        <v>570000</v>
      </c>
      <c r="G5409" s="53">
        <f t="shared" si="2210"/>
        <v>80000</v>
      </c>
      <c r="H5409" s="67">
        <f t="shared" si="2211"/>
        <v>87.692307692307693</v>
      </c>
    </row>
    <row r="5410" spans="1:8">
      <c r="A5410" s="66" t="s">
        <v>31</v>
      </c>
      <c r="B5410" s="33" t="s">
        <v>46</v>
      </c>
      <c r="C5410" s="53">
        <v>3000000</v>
      </c>
      <c r="D5410" s="53">
        <v>2470000</v>
      </c>
      <c r="E5410" s="53"/>
      <c r="F5410" s="53">
        <f t="shared" si="2209"/>
        <v>2470000</v>
      </c>
      <c r="G5410" s="53">
        <f t="shared" si="2210"/>
        <v>530000</v>
      </c>
      <c r="H5410" s="67">
        <f t="shared" si="2211"/>
        <v>82.333333333333343</v>
      </c>
    </row>
    <row r="5411" spans="1:8">
      <c r="A5411" s="66" t="s">
        <v>31</v>
      </c>
      <c r="B5411" s="33" t="s">
        <v>47</v>
      </c>
      <c r="C5411" s="53">
        <v>3600000</v>
      </c>
      <c r="D5411" s="53">
        <v>2150000</v>
      </c>
      <c r="E5411" s="53"/>
      <c r="F5411" s="53">
        <f t="shared" si="2209"/>
        <v>2150000</v>
      </c>
      <c r="G5411" s="53">
        <f t="shared" si="2210"/>
        <v>1450000</v>
      </c>
      <c r="H5411" s="67">
        <f t="shared" si="2211"/>
        <v>59.722222222222221</v>
      </c>
    </row>
    <row r="5412" spans="1:8">
      <c r="A5412" s="66"/>
      <c r="B5412" s="33" t="s">
        <v>811</v>
      </c>
      <c r="C5412" s="53">
        <v>5400000</v>
      </c>
      <c r="D5412" s="53">
        <v>0</v>
      </c>
      <c r="E5412" s="53">
        <v>0</v>
      </c>
      <c r="F5412" s="53">
        <f t="shared" si="2209"/>
        <v>0</v>
      </c>
      <c r="G5412" s="53">
        <f t="shared" si="2210"/>
        <v>5400000</v>
      </c>
      <c r="H5412" s="67">
        <f t="shared" si="2211"/>
        <v>0</v>
      </c>
    </row>
    <row r="5413" spans="1:8">
      <c r="A5413" s="66"/>
      <c r="B5413" s="33" t="s">
        <v>968</v>
      </c>
      <c r="C5413" s="53">
        <v>6750000</v>
      </c>
      <c r="D5413" s="53">
        <v>0</v>
      </c>
      <c r="E5413" s="53">
        <v>0</v>
      </c>
      <c r="F5413" s="53">
        <f t="shared" si="2209"/>
        <v>0</v>
      </c>
      <c r="G5413" s="53">
        <f t="shared" si="2210"/>
        <v>6750000</v>
      </c>
      <c r="H5413" s="67">
        <f t="shared" si="2211"/>
        <v>0</v>
      </c>
    </row>
    <row r="5414" spans="1:8">
      <c r="A5414" s="66"/>
      <c r="B5414" s="33" t="s">
        <v>812</v>
      </c>
      <c r="C5414" s="53">
        <v>10120000</v>
      </c>
      <c r="D5414" s="53">
        <v>0</v>
      </c>
      <c r="E5414" s="53">
        <v>0</v>
      </c>
      <c r="F5414" s="53">
        <f t="shared" si="2209"/>
        <v>0</v>
      </c>
      <c r="G5414" s="53">
        <f t="shared" si="2210"/>
        <v>10120000</v>
      </c>
      <c r="H5414" s="67">
        <f t="shared" si="2211"/>
        <v>0</v>
      </c>
    </row>
    <row r="5415" spans="1:8">
      <c r="A5415" s="66"/>
      <c r="B5415" s="33" t="s">
        <v>969</v>
      </c>
      <c r="C5415" s="53">
        <v>20250000</v>
      </c>
      <c r="D5415" s="53">
        <v>0</v>
      </c>
      <c r="E5415" s="53">
        <v>0</v>
      </c>
      <c r="F5415" s="53">
        <f t="shared" si="2209"/>
        <v>0</v>
      </c>
      <c r="G5415" s="53">
        <f t="shared" si="2210"/>
        <v>20250000</v>
      </c>
      <c r="H5415" s="67">
        <f t="shared" si="2211"/>
        <v>0</v>
      </c>
    </row>
    <row r="5416" spans="1:8">
      <c r="A5416" s="61">
        <v>525119</v>
      </c>
      <c r="B5416" s="62" t="s">
        <v>63</v>
      </c>
      <c r="C5416" s="65"/>
      <c r="D5416" s="53"/>
      <c r="E5416" s="53"/>
      <c r="F5416" s="53"/>
      <c r="G5416" s="53"/>
      <c r="H5416" s="67"/>
    </row>
    <row r="5417" spans="1:8">
      <c r="A5417" s="66"/>
      <c r="B5417" s="33" t="s">
        <v>484</v>
      </c>
      <c r="C5417" s="53">
        <v>40000000</v>
      </c>
      <c r="D5417" s="53">
        <v>40000000</v>
      </c>
      <c r="E5417" s="53">
        <v>0</v>
      </c>
      <c r="F5417" s="53">
        <f t="shared" ref="F5417:F5422" si="2212">D5417+E5417</f>
        <v>40000000</v>
      </c>
      <c r="G5417" s="53">
        <f t="shared" ref="G5417:G5422" si="2213">C5417-F5417</f>
        <v>0</v>
      </c>
      <c r="H5417" s="67">
        <f t="shared" ref="H5417:H5422" si="2214">F5417/C5417*100</f>
        <v>100</v>
      </c>
    </row>
    <row r="5418" spans="1:8">
      <c r="A5418" s="66"/>
      <c r="B5418" s="33" t="s">
        <v>485</v>
      </c>
      <c r="C5418" s="53">
        <v>41025000</v>
      </c>
      <c r="D5418" s="53">
        <v>40986500</v>
      </c>
      <c r="E5418" s="53">
        <v>0</v>
      </c>
      <c r="F5418" s="53">
        <f t="shared" si="2212"/>
        <v>40986500</v>
      </c>
      <c r="G5418" s="53">
        <f t="shared" si="2213"/>
        <v>38500</v>
      </c>
      <c r="H5418" s="67">
        <f t="shared" si="2214"/>
        <v>99.906154783668498</v>
      </c>
    </row>
    <row r="5419" spans="1:8">
      <c r="A5419" s="66"/>
      <c r="B5419" s="33" t="s">
        <v>813</v>
      </c>
      <c r="C5419" s="53">
        <v>2000000</v>
      </c>
      <c r="D5419" s="53">
        <v>1975000</v>
      </c>
      <c r="E5419" s="53">
        <v>0</v>
      </c>
      <c r="F5419" s="53">
        <f t="shared" si="2212"/>
        <v>1975000</v>
      </c>
      <c r="G5419" s="53">
        <f t="shared" si="2213"/>
        <v>25000</v>
      </c>
      <c r="H5419" s="67">
        <f t="shared" si="2214"/>
        <v>98.75</v>
      </c>
    </row>
    <row r="5420" spans="1:8">
      <c r="A5420" s="66"/>
      <c r="B5420" s="33" t="s">
        <v>814</v>
      </c>
      <c r="C5420" s="53">
        <v>10000000</v>
      </c>
      <c r="D5420" s="53">
        <v>0</v>
      </c>
      <c r="E5420" s="53">
        <v>9955000</v>
      </c>
      <c r="F5420" s="53">
        <f t="shared" si="2212"/>
        <v>9955000</v>
      </c>
      <c r="G5420" s="53">
        <f t="shared" si="2213"/>
        <v>45000</v>
      </c>
      <c r="H5420" s="67">
        <f t="shared" si="2214"/>
        <v>99.550000000000011</v>
      </c>
    </row>
    <row r="5421" spans="1:8">
      <c r="A5421" s="66"/>
      <c r="B5421" s="33" t="s">
        <v>815</v>
      </c>
      <c r="C5421" s="53">
        <v>3500000</v>
      </c>
      <c r="D5421" s="53">
        <v>3500000</v>
      </c>
      <c r="E5421" s="53">
        <v>0</v>
      </c>
      <c r="F5421" s="53">
        <f t="shared" si="2212"/>
        <v>3500000</v>
      </c>
      <c r="G5421" s="53">
        <f t="shared" si="2213"/>
        <v>0</v>
      </c>
      <c r="H5421" s="67">
        <f t="shared" si="2214"/>
        <v>100</v>
      </c>
    </row>
    <row r="5422" spans="1:8">
      <c r="A5422" s="66"/>
      <c r="B5422" s="33" t="s">
        <v>816</v>
      </c>
      <c r="C5422" s="53">
        <v>750000</v>
      </c>
      <c r="D5422" s="53">
        <v>692000</v>
      </c>
      <c r="E5422" s="53"/>
      <c r="F5422" s="53">
        <f t="shared" si="2212"/>
        <v>692000</v>
      </c>
      <c r="G5422" s="53">
        <f t="shared" si="2213"/>
        <v>58000</v>
      </c>
      <c r="H5422" s="67">
        <f t="shared" si="2214"/>
        <v>92.266666666666666</v>
      </c>
    </row>
    <row r="5423" spans="1:8">
      <c r="A5423" s="66"/>
      <c r="B5423" s="33" t="s">
        <v>486</v>
      </c>
      <c r="C5423" s="53">
        <v>26000000</v>
      </c>
      <c r="D5423" s="53">
        <v>26000000</v>
      </c>
      <c r="E5423" s="53">
        <v>0</v>
      </c>
      <c r="F5423" s="53">
        <f>D5423+E5423</f>
        <v>26000000</v>
      </c>
      <c r="G5423" s="53">
        <f>C5423-F5423</f>
        <v>0</v>
      </c>
      <c r="H5423" s="67">
        <f>F5423/C5423*100</f>
        <v>100</v>
      </c>
    </row>
    <row r="5424" spans="1:8">
      <c r="A5424" s="61">
        <v>525121</v>
      </c>
      <c r="B5424" s="62" t="s">
        <v>823</v>
      </c>
      <c r="C5424" s="53"/>
      <c r="D5424" s="53"/>
      <c r="E5424" s="53"/>
      <c r="F5424" s="53"/>
      <c r="G5424" s="53"/>
      <c r="H5424" s="67"/>
    </row>
    <row r="5425" spans="1:8">
      <c r="A5425" s="66"/>
      <c r="B5425" s="33" t="s">
        <v>824</v>
      </c>
      <c r="C5425" s="53">
        <v>2200000</v>
      </c>
      <c r="D5425" s="53">
        <v>2195500</v>
      </c>
      <c r="E5425" s="53">
        <v>0</v>
      </c>
      <c r="F5425" s="53">
        <f t="shared" ref="F5425:F5428" si="2215">D5425+E5425</f>
        <v>2195500</v>
      </c>
      <c r="G5425" s="53">
        <f t="shared" ref="G5425:G5428" si="2216">C5425-F5425</f>
        <v>4500</v>
      </c>
      <c r="H5425" s="67">
        <f t="shared" ref="H5425:H5428" si="2217">F5425/C5425*100</f>
        <v>99.795454545454547</v>
      </c>
    </row>
    <row r="5426" spans="1:8">
      <c r="A5426" s="66"/>
      <c r="B5426" s="33" t="s">
        <v>825</v>
      </c>
      <c r="C5426" s="53">
        <v>4000000</v>
      </c>
      <c r="D5426" s="53">
        <v>3981000</v>
      </c>
      <c r="E5426" s="53">
        <v>0</v>
      </c>
      <c r="F5426" s="53">
        <f t="shared" si="2215"/>
        <v>3981000</v>
      </c>
      <c r="G5426" s="53">
        <f t="shared" si="2216"/>
        <v>19000</v>
      </c>
      <c r="H5426" s="67">
        <f t="shared" si="2217"/>
        <v>99.524999999999991</v>
      </c>
    </row>
    <row r="5427" spans="1:8">
      <c r="A5427" s="66"/>
      <c r="B5427" s="33" t="s">
        <v>826</v>
      </c>
      <c r="C5427" s="53">
        <v>4500000</v>
      </c>
      <c r="D5427" s="53">
        <v>0</v>
      </c>
      <c r="E5427" s="53">
        <v>0</v>
      </c>
      <c r="F5427" s="53">
        <f t="shared" si="2215"/>
        <v>0</v>
      </c>
      <c r="G5427" s="53">
        <f t="shared" si="2216"/>
        <v>4500000</v>
      </c>
      <c r="H5427" s="67">
        <f t="shared" si="2217"/>
        <v>0</v>
      </c>
    </row>
    <row r="5428" spans="1:8">
      <c r="A5428" s="66"/>
      <c r="B5428" s="33" t="s">
        <v>827</v>
      </c>
      <c r="C5428" s="53">
        <v>2150000</v>
      </c>
      <c r="D5428" s="53">
        <v>2120000</v>
      </c>
      <c r="E5428" s="53"/>
      <c r="F5428" s="53">
        <f t="shared" si="2215"/>
        <v>2120000</v>
      </c>
      <c r="G5428" s="53">
        <f t="shared" si="2216"/>
        <v>30000</v>
      </c>
      <c r="H5428" s="67">
        <f t="shared" si="2217"/>
        <v>98.604651162790702</v>
      </c>
    </row>
    <row r="5429" spans="1:8">
      <c r="A5429" s="61">
        <v>537112</v>
      </c>
      <c r="B5429" s="62" t="s">
        <v>477</v>
      </c>
      <c r="C5429" s="53"/>
      <c r="D5429" s="53"/>
      <c r="E5429" s="53"/>
      <c r="F5429" s="53"/>
      <c r="G5429" s="53"/>
      <c r="H5429" s="67"/>
    </row>
    <row r="5430" spans="1:8">
      <c r="A5430" s="66"/>
      <c r="B5430" s="33" t="s">
        <v>487</v>
      </c>
      <c r="C5430" s="53">
        <v>12000000</v>
      </c>
      <c r="D5430" s="53">
        <v>12000000</v>
      </c>
      <c r="E5430" s="53">
        <v>0</v>
      </c>
      <c r="F5430" s="53">
        <f>D5430+E5430</f>
        <v>12000000</v>
      </c>
      <c r="G5430" s="53">
        <f>C5430-F5430</f>
        <v>0</v>
      </c>
      <c r="H5430" s="67">
        <f>F5430/C5430*100</f>
        <v>100</v>
      </c>
    </row>
    <row r="5431" spans="1:8">
      <c r="A5431" s="66"/>
      <c r="B5431" s="33" t="s">
        <v>549</v>
      </c>
      <c r="C5431" s="53">
        <v>93500000</v>
      </c>
      <c r="D5431" s="53">
        <v>93500000</v>
      </c>
      <c r="E5431" s="53">
        <v>0</v>
      </c>
      <c r="F5431" s="53">
        <f>D5431+E5431</f>
        <v>93500000</v>
      </c>
      <c r="G5431" s="53">
        <f>C5431-F5431</f>
        <v>0</v>
      </c>
      <c r="H5431" s="67">
        <f>F5431/C5431*100</f>
        <v>100</v>
      </c>
    </row>
    <row r="5432" spans="1:8">
      <c r="A5432" s="66"/>
      <c r="B5432" s="33" t="s">
        <v>489</v>
      </c>
      <c r="C5432" s="53">
        <v>250000000</v>
      </c>
      <c r="D5432" s="53">
        <v>249975000</v>
      </c>
      <c r="E5432" s="53">
        <v>0</v>
      </c>
      <c r="F5432" s="53">
        <f>D5432+E5432</f>
        <v>249975000</v>
      </c>
      <c r="G5432" s="53">
        <f>C5432-F5432</f>
        <v>25000</v>
      </c>
      <c r="H5432" s="67">
        <f>F5432/C5432*100</f>
        <v>99.99</v>
      </c>
    </row>
    <row r="5433" spans="1:8">
      <c r="A5433" s="61"/>
      <c r="B5433" s="33" t="s">
        <v>817</v>
      </c>
      <c r="C5433" s="53">
        <v>20200000</v>
      </c>
      <c r="D5433" s="53">
        <v>20187000</v>
      </c>
      <c r="E5433" s="53">
        <v>0</v>
      </c>
      <c r="F5433" s="53">
        <f t="shared" ref="F5433:F5439" si="2218">D5433+E5433</f>
        <v>20187000</v>
      </c>
      <c r="G5433" s="53">
        <f t="shared" ref="G5433:G5439" si="2219">C5433-F5433</f>
        <v>13000</v>
      </c>
      <c r="H5433" s="67">
        <f t="shared" ref="H5433:H5439" si="2220">F5433/C5433*100</f>
        <v>99.93564356435644</v>
      </c>
    </row>
    <row r="5434" spans="1:8">
      <c r="A5434" s="66"/>
      <c r="B5434" s="33" t="s">
        <v>480</v>
      </c>
      <c r="C5434" s="53">
        <v>5000000</v>
      </c>
      <c r="D5434" s="53">
        <v>5000000</v>
      </c>
      <c r="E5434" s="53"/>
      <c r="F5434" s="53">
        <f>D5434+E5434</f>
        <v>5000000</v>
      </c>
      <c r="G5434" s="53">
        <f>C5434-F5434</f>
        <v>0</v>
      </c>
      <c r="H5434" s="67">
        <f>F5434/C5434*100</f>
        <v>100</v>
      </c>
    </row>
    <row r="5435" spans="1:8">
      <c r="A5435" s="66"/>
      <c r="B5435" s="33" t="s">
        <v>822</v>
      </c>
      <c r="C5435" s="53">
        <v>20500000</v>
      </c>
      <c r="D5435" s="53">
        <v>0</v>
      </c>
      <c r="E5435" s="53">
        <v>0</v>
      </c>
      <c r="F5435" s="53">
        <f>D5435+E5435</f>
        <v>0</v>
      </c>
      <c r="G5435" s="53">
        <f>C5435-F5435</f>
        <v>20500000</v>
      </c>
      <c r="H5435" s="67">
        <f>F5435/C5435*100</f>
        <v>0</v>
      </c>
    </row>
    <row r="5436" spans="1:8">
      <c r="A5436" s="61"/>
      <c r="B5436" s="33" t="s">
        <v>818</v>
      </c>
      <c r="C5436" s="53">
        <v>10000000</v>
      </c>
      <c r="D5436" s="53">
        <v>9965000</v>
      </c>
      <c r="E5436" s="53">
        <v>0</v>
      </c>
      <c r="F5436" s="53">
        <f t="shared" ref="F5436:F5442" si="2221">D5436+E5436</f>
        <v>9965000</v>
      </c>
      <c r="G5436" s="53">
        <f t="shared" ref="G5436:G5442" si="2222">C5436-F5436</f>
        <v>35000</v>
      </c>
      <c r="H5436" s="67">
        <f t="shared" ref="H5436:H5442" si="2223">F5436/C5436*100</f>
        <v>99.65</v>
      </c>
    </row>
    <row r="5437" spans="1:8">
      <c r="A5437" s="66"/>
      <c r="B5437" s="33" t="s">
        <v>819</v>
      </c>
      <c r="C5437" s="53">
        <v>13500000</v>
      </c>
      <c r="D5437" s="53">
        <v>13500000</v>
      </c>
      <c r="E5437" s="53">
        <v>0</v>
      </c>
      <c r="F5437" s="53">
        <f t="shared" si="2221"/>
        <v>13500000</v>
      </c>
      <c r="G5437" s="53">
        <f t="shared" si="2222"/>
        <v>0</v>
      </c>
      <c r="H5437" s="67">
        <f t="shared" si="2223"/>
        <v>100</v>
      </c>
    </row>
    <row r="5438" spans="1:8">
      <c r="A5438" s="66"/>
      <c r="B5438" s="33" t="s">
        <v>820</v>
      </c>
      <c r="C5438" s="53">
        <v>84000000</v>
      </c>
      <c r="D5438" s="53">
        <v>0</v>
      </c>
      <c r="E5438" s="53">
        <v>0</v>
      </c>
      <c r="F5438" s="53">
        <f t="shared" si="2221"/>
        <v>0</v>
      </c>
      <c r="G5438" s="53">
        <f t="shared" si="2222"/>
        <v>84000000</v>
      </c>
      <c r="H5438" s="67">
        <f t="shared" si="2223"/>
        <v>0</v>
      </c>
    </row>
    <row r="5439" spans="1:8">
      <c r="A5439" s="66"/>
      <c r="B5439" s="33" t="s">
        <v>821</v>
      </c>
      <c r="C5439" s="53">
        <v>53000000</v>
      </c>
      <c r="D5439" s="53">
        <v>52500000</v>
      </c>
      <c r="E5439" s="53">
        <v>0</v>
      </c>
      <c r="F5439" s="53">
        <f t="shared" si="2221"/>
        <v>52500000</v>
      </c>
      <c r="G5439" s="53">
        <f t="shared" si="2222"/>
        <v>500000</v>
      </c>
      <c r="H5439" s="67">
        <f t="shared" si="2223"/>
        <v>99.056603773584911</v>
      </c>
    </row>
    <row r="5440" spans="1:8">
      <c r="A5440" s="58" t="s">
        <v>50</v>
      </c>
      <c r="B5440" s="59" t="s">
        <v>51</v>
      </c>
      <c r="C5440" s="60"/>
      <c r="D5440" s="53"/>
      <c r="E5440" s="53"/>
      <c r="F5440" s="53"/>
      <c r="G5440" s="53"/>
      <c r="H5440" s="67"/>
    </row>
    <row r="5441" spans="1:8">
      <c r="A5441" s="61">
        <v>525112</v>
      </c>
      <c r="B5441" s="62" t="s">
        <v>32</v>
      </c>
      <c r="C5441" s="63"/>
      <c r="D5441" s="53"/>
      <c r="E5441" s="53"/>
      <c r="F5441" s="53"/>
      <c r="G5441" s="53"/>
      <c r="H5441" s="67"/>
    </row>
    <row r="5442" spans="1:8">
      <c r="A5442" s="66" t="s">
        <v>31</v>
      </c>
      <c r="B5442" s="33" t="s">
        <v>53</v>
      </c>
      <c r="C5442" s="53">
        <v>1540000</v>
      </c>
      <c r="D5442" s="53">
        <v>1540000</v>
      </c>
      <c r="E5442" s="53">
        <v>0</v>
      </c>
      <c r="F5442" s="53">
        <f t="shared" ref="F5442:F5443" si="2224">D5442+E5442</f>
        <v>1540000</v>
      </c>
      <c r="G5442" s="53">
        <f t="shared" ref="G5442:G5443" si="2225">C5442-F5442</f>
        <v>0</v>
      </c>
      <c r="H5442" s="67">
        <f t="shared" ref="H5442:H5443" si="2226">F5442/C5442*100</f>
        <v>100</v>
      </c>
    </row>
    <row r="5443" spans="1:8">
      <c r="A5443" s="66" t="s">
        <v>31</v>
      </c>
      <c r="B5443" s="33" t="s">
        <v>54</v>
      </c>
      <c r="C5443" s="53">
        <v>650000</v>
      </c>
      <c r="D5443" s="53">
        <v>620000</v>
      </c>
      <c r="E5443" s="53">
        <v>0</v>
      </c>
      <c r="F5443" s="53">
        <f t="shared" si="2224"/>
        <v>620000</v>
      </c>
      <c r="G5443" s="53">
        <f t="shared" si="2225"/>
        <v>30000</v>
      </c>
      <c r="H5443" s="67">
        <f t="shared" si="2226"/>
        <v>95.384615384615387</v>
      </c>
    </row>
    <row r="5444" spans="1:8">
      <c r="A5444" s="61">
        <v>525113</v>
      </c>
      <c r="B5444" s="62" t="s">
        <v>39</v>
      </c>
      <c r="C5444" s="63"/>
      <c r="D5444" s="53"/>
      <c r="E5444" s="53"/>
      <c r="F5444" s="53"/>
      <c r="G5444" s="53"/>
      <c r="H5444" s="67"/>
    </row>
    <row r="5445" spans="1:8">
      <c r="A5445" s="66" t="s">
        <v>31</v>
      </c>
      <c r="B5445" s="33" t="s">
        <v>52</v>
      </c>
      <c r="C5445" s="53">
        <v>2000000</v>
      </c>
      <c r="D5445" s="53">
        <v>2000000</v>
      </c>
      <c r="E5445" s="53">
        <v>0</v>
      </c>
      <c r="F5445" s="53">
        <f t="shared" ref="F5445" si="2227">D5445+E5445</f>
        <v>2000000</v>
      </c>
      <c r="G5445" s="53">
        <f t="shared" ref="G5445" si="2228">C5445-F5445</f>
        <v>0</v>
      </c>
      <c r="H5445" s="67">
        <f t="shared" ref="H5445" si="2229">F5445/C5445*100</f>
        <v>100</v>
      </c>
    </row>
    <row r="5446" spans="1:8">
      <c r="A5446" s="58" t="s">
        <v>56</v>
      </c>
      <c r="B5446" s="59" t="s">
        <v>57</v>
      </c>
      <c r="C5446" s="60"/>
      <c r="D5446" s="53"/>
      <c r="E5446" s="60"/>
      <c r="F5446" s="53"/>
      <c r="G5446" s="53"/>
      <c r="H5446" s="67"/>
    </row>
    <row r="5447" spans="1:8">
      <c r="A5447" s="61">
        <v>525111</v>
      </c>
      <c r="B5447" s="62" t="s">
        <v>30</v>
      </c>
      <c r="C5447" s="63"/>
      <c r="D5447" s="53"/>
      <c r="E5447" s="53"/>
      <c r="F5447" s="53"/>
      <c r="G5447" s="53"/>
      <c r="H5447" s="67"/>
    </row>
    <row r="5448" spans="1:8">
      <c r="A5448" s="66" t="s">
        <v>31</v>
      </c>
      <c r="B5448" s="33" t="s">
        <v>58</v>
      </c>
      <c r="C5448" s="53">
        <v>2000000</v>
      </c>
      <c r="D5448" s="53">
        <v>2000000</v>
      </c>
      <c r="E5448" s="53"/>
      <c r="F5448" s="53">
        <f t="shared" ref="F5448" si="2230">D5448+E5448</f>
        <v>2000000</v>
      </c>
      <c r="G5448" s="53">
        <f t="shared" ref="G5448" si="2231">C5448-F5448</f>
        <v>0</v>
      </c>
      <c r="H5448" s="67">
        <f t="shared" ref="H5448" si="2232">F5448/C5448*100</f>
        <v>100</v>
      </c>
    </row>
    <row r="5449" spans="1:8">
      <c r="A5449" s="61">
        <v>525112</v>
      </c>
      <c r="B5449" s="62" t="s">
        <v>32</v>
      </c>
      <c r="C5449" s="63"/>
      <c r="D5449" s="53"/>
      <c r="E5449" s="53"/>
      <c r="F5449" s="53"/>
      <c r="G5449" s="53"/>
      <c r="H5449" s="67"/>
    </row>
    <row r="5450" spans="1:8">
      <c r="A5450" s="66" t="s">
        <v>31</v>
      </c>
      <c r="B5450" s="33" t="s">
        <v>53</v>
      </c>
      <c r="C5450" s="53">
        <v>3250000</v>
      </c>
      <c r="D5450" s="53">
        <v>3250000</v>
      </c>
      <c r="E5450" s="53">
        <v>0</v>
      </c>
      <c r="F5450" s="53">
        <f t="shared" ref="F5450:F5451" si="2233">D5450+E5450</f>
        <v>3250000</v>
      </c>
      <c r="G5450" s="53">
        <f t="shared" ref="G5450:G5451" si="2234">C5450-F5450</f>
        <v>0</v>
      </c>
      <c r="H5450" s="67">
        <f t="shared" ref="H5450:H5451" si="2235">F5450/C5450*100</f>
        <v>100</v>
      </c>
    </row>
    <row r="5451" spans="1:8">
      <c r="A5451" s="66" t="s">
        <v>31</v>
      </c>
      <c r="B5451" s="33" t="s">
        <v>54</v>
      </c>
      <c r="C5451" s="53">
        <v>2000000</v>
      </c>
      <c r="D5451" s="53">
        <v>1984500</v>
      </c>
      <c r="E5451" s="53">
        <v>0</v>
      </c>
      <c r="F5451" s="53">
        <f t="shared" si="2233"/>
        <v>1984500</v>
      </c>
      <c r="G5451" s="53">
        <f t="shared" si="2234"/>
        <v>15500</v>
      </c>
      <c r="H5451" s="67">
        <f t="shared" si="2235"/>
        <v>99.224999999999994</v>
      </c>
    </row>
    <row r="5452" spans="1:8">
      <c r="A5452" s="61">
        <v>525115</v>
      </c>
      <c r="B5452" s="62" t="s">
        <v>43</v>
      </c>
      <c r="C5452" s="53"/>
      <c r="D5452" s="53"/>
      <c r="E5452" s="53"/>
      <c r="F5452" s="53"/>
      <c r="G5452" s="53"/>
      <c r="H5452" s="67"/>
    </row>
    <row r="5453" spans="1:8">
      <c r="A5453" s="66" t="s">
        <v>31</v>
      </c>
      <c r="B5453" s="33" t="s">
        <v>55</v>
      </c>
      <c r="C5453" s="53">
        <v>300000</v>
      </c>
      <c r="D5453" s="53">
        <v>300000</v>
      </c>
      <c r="E5453" s="53"/>
      <c r="F5453" s="53">
        <f t="shared" ref="F5453" si="2236">D5453+E5453</f>
        <v>300000</v>
      </c>
      <c r="G5453" s="53">
        <f t="shared" ref="G5453" si="2237">C5453-F5453</f>
        <v>0</v>
      </c>
      <c r="H5453" s="67">
        <f t="shared" ref="H5453" si="2238">F5453/C5453*100</f>
        <v>100</v>
      </c>
    </row>
    <row r="5454" spans="1:8">
      <c r="A5454" s="54">
        <v>52</v>
      </c>
      <c r="B5454" s="54" t="s">
        <v>61</v>
      </c>
      <c r="C5454" s="666"/>
      <c r="D5454" s="56"/>
      <c r="E5454" s="56"/>
      <c r="F5454" s="56"/>
      <c r="G5454" s="56"/>
      <c r="H5454" s="56"/>
    </row>
    <row r="5455" spans="1:8">
      <c r="A5455" s="58" t="s">
        <v>29</v>
      </c>
      <c r="B5455" s="59" t="s">
        <v>62</v>
      </c>
      <c r="C5455" s="230"/>
      <c r="D5455" s="53"/>
      <c r="E5455" s="60"/>
      <c r="F5455" s="53"/>
      <c r="G5455" s="53"/>
      <c r="H5455" s="67"/>
    </row>
    <row r="5456" spans="1:8">
      <c r="A5456" s="66">
        <v>525112</v>
      </c>
      <c r="B5456" s="33" t="s">
        <v>734</v>
      </c>
      <c r="C5456" s="65"/>
      <c r="D5456" s="53"/>
      <c r="E5456" s="53"/>
      <c r="F5456" s="53"/>
      <c r="G5456" s="53"/>
      <c r="H5456" s="67"/>
    </row>
    <row r="5457" spans="1:8">
      <c r="A5457" s="66" t="s">
        <v>31</v>
      </c>
      <c r="B5457" s="33" t="s">
        <v>64</v>
      </c>
      <c r="C5457" s="53"/>
      <c r="D5457" s="53"/>
      <c r="E5457" s="53"/>
      <c r="F5457" s="53"/>
      <c r="G5457" s="53"/>
      <c r="H5457" s="67"/>
    </row>
    <row r="5458" spans="1:8" ht="12" customHeight="1">
      <c r="A5458" s="66" t="s">
        <v>31</v>
      </c>
      <c r="B5458" s="33" t="s">
        <v>677</v>
      </c>
      <c r="C5458" s="53">
        <v>1500000</v>
      </c>
      <c r="D5458" s="53">
        <v>1500000</v>
      </c>
      <c r="E5458" s="53">
        <v>0</v>
      </c>
      <c r="F5458" s="53">
        <f t="shared" ref="F5458:F5460" si="2239">D5458+E5458</f>
        <v>1500000</v>
      </c>
      <c r="G5458" s="53">
        <f t="shared" ref="G5458:G5460" si="2240">C5458-F5458</f>
        <v>0</v>
      </c>
      <c r="H5458" s="67">
        <f t="shared" ref="H5458:H5460" si="2241">F5458/C5458*100</f>
        <v>100</v>
      </c>
    </row>
    <row r="5459" spans="1:8" ht="12" customHeight="1">
      <c r="A5459" s="66"/>
      <c r="B5459" s="33" t="s">
        <v>678</v>
      </c>
      <c r="C5459" s="53">
        <v>7500000</v>
      </c>
      <c r="D5459" s="53">
        <v>855000</v>
      </c>
      <c r="E5459" s="53">
        <v>6575000</v>
      </c>
      <c r="F5459" s="53">
        <f t="shared" si="2239"/>
        <v>7430000</v>
      </c>
      <c r="G5459" s="53">
        <f t="shared" si="2240"/>
        <v>70000</v>
      </c>
      <c r="H5459" s="67">
        <f t="shared" si="2241"/>
        <v>99.066666666666663</v>
      </c>
    </row>
    <row r="5460" spans="1:8" ht="12" customHeight="1">
      <c r="A5460" s="66" t="s">
        <v>31</v>
      </c>
      <c r="B5460" s="33" t="s">
        <v>679</v>
      </c>
      <c r="C5460" s="53">
        <v>1500000</v>
      </c>
      <c r="D5460" s="53">
        <v>1281000</v>
      </c>
      <c r="E5460" s="53">
        <v>0</v>
      </c>
      <c r="F5460" s="53">
        <f t="shared" si="2239"/>
        <v>1281000</v>
      </c>
      <c r="G5460" s="53">
        <f t="shared" si="2240"/>
        <v>219000</v>
      </c>
      <c r="H5460" s="67">
        <f t="shared" si="2241"/>
        <v>85.399999999999991</v>
      </c>
    </row>
    <row r="5461" spans="1:8" ht="12" customHeight="1">
      <c r="A5461" s="66" t="s">
        <v>31</v>
      </c>
      <c r="B5461" s="33" t="s">
        <v>67</v>
      </c>
      <c r="C5461" s="53"/>
      <c r="D5461" s="53"/>
      <c r="E5461" s="53"/>
      <c r="F5461" s="53"/>
      <c r="G5461" s="53"/>
      <c r="H5461" s="67"/>
    </row>
    <row r="5462" spans="1:8" ht="12" customHeight="1">
      <c r="A5462" s="66" t="s">
        <v>31</v>
      </c>
      <c r="B5462" s="33" t="s">
        <v>677</v>
      </c>
      <c r="C5462" s="53">
        <v>1500000</v>
      </c>
      <c r="D5462" s="53">
        <v>1500000</v>
      </c>
      <c r="E5462" s="53"/>
      <c r="F5462" s="53">
        <f t="shared" ref="F5462:F5463" si="2242">D5462+E5462</f>
        <v>1500000</v>
      </c>
      <c r="G5462" s="53">
        <f t="shared" ref="G5462:G5463" si="2243">C5462-F5462</f>
        <v>0</v>
      </c>
      <c r="H5462" s="67">
        <f t="shared" ref="H5462:H5463" si="2244">F5462/C5462*100</f>
        <v>100</v>
      </c>
    </row>
    <row r="5463" spans="1:8" ht="12" customHeight="1">
      <c r="A5463" s="66" t="s">
        <v>31</v>
      </c>
      <c r="B5463" s="33" t="s">
        <v>679</v>
      </c>
      <c r="C5463" s="53">
        <v>14800000</v>
      </c>
      <c r="D5463" s="53">
        <v>0</v>
      </c>
      <c r="E5463" s="53">
        <v>13840000</v>
      </c>
      <c r="F5463" s="53">
        <f t="shared" si="2242"/>
        <v>13840000</v>
      </c>
      <c r="G5463" s="53">
        <f t="shared" si="2243"/>
        <v>960000</v>
      </c>
      <c r="H5463" s="67">
        <f t="shared" si="2244"/>
        <v>93.513513513513516</v>
      </c>
    </row>
    <row r="5464" spans="1:8" ht="12" customHeight="1">
      <c r="A5464" s="66" t="s">
        <v>680</v>
      </c>
      <c r="B5464" s="33" t="s">
        <v>39</v>
      </c>
      <c r="C5464" s="65"/>
      <c r="D5464" s="53"/>
      <c r="E5464" s="53"/>
      <c r="F5464" s="53"/>
      <c r="G5464" s="53"/>
      <c r="H5464" s="67"/>
    </row>
    <row r="5465" spans="1:8" ht="12" customHeight="1">
      <c r="A5465" s="472" t="s">
        <v>31</v>
      </c>
      <c r="B5465" s="33" t="s">
        <v>64</v>
      </c>
      <c r="C5465" s="53"/>
      <c r="D5465" s="53"/>
      <c r="E5465" s="53"/>
      <c r="F5465" s="53"/>
      <c r="G5465" s="53"/>
      <c r="H5465" s="67"/>
    </row>
    <row r="5466" spans="1:8" ht="12" customHeight="1">
      <c r="A5466" s="472" t="s">
        <v>31</v>
      </c>
      <c r="B5466" s="33" t="s">
        <v>681</v>
      </c>
      <c r="C5466" s="53">
        <v>19800000</v>
      </c>
      <c r="D5466" s="53">
        <v>19800000</v>
      </c>
      <c r="E5466" s="53">
        <v>0</v>
      </c>
      <c r="F5466" s="53">
        <f t="shared" ref="F5466" si="2245">D5466+E5466</f>
        <v>19800000</v>
      </c>
      <c r="G5466" s="53">
        <f t="shared" ref="G5466" si="2246">C5466-F5466</f>
        <v>0</v>
      </c>
      <c r="H5466" s="67">
        <f t="shared" ref="H5466" si="2247">F5466/C5466*100</f>
        <v>100</v>
      </c>
    </row>
    <row r="5467" spans="1:8" ht="12" customHeight="1">
      <c r="A5467" s="428" t="s">
        <v>31</v>
      </c>
      <c r="B5467" s="33" t="s">
        <v>850</v>
      </c>
      <c r="C5467" s="53">
        <v>9000000</v>
      </c>
      <c r="D5467" s="53">
        <v>0</v>
      </c>
      <c r="E5467" s="53">
        <v>9000000</v>
      </c>
      <c r="F5467" s="53">
        <f>D5467+E5467</f>
        <v>9000000</v>
      </c>
      <c r="G5467" s="53">
        <f>C5467-F5467</f>
        <v>0</v>
      </c>
      <c r="H5467" s="67">
        <f>F5467/C5467*100</f>
        <v>100</v>
      </c>
    </row>
    <row r="5468" spans="1:8" ht="12" customHeight="1">
      <c r="A5468" s="472" t="s">
        <v>31</v>
      </c>
      <c r="B5468" s="33" t="s">
        <v>682</v>
      </c>
      <c r="C5468" s="53"/>
      <c r="D5468" s="53"/>
      <c r="E5468" s="53"/>
      <c r="F5468" s="53"/>
      <c r="G5468" s="53"/>
      <c r="H5468" s="67"/>
    </row>
    <row r="5469" spans="1:8" ht="12" customHeight="1">
      <c r="A5469" s="472" t="s">
        <v>31</v>
      </c>
      <c r="B5469" s="33" t="s">
        <v>683</v>
      </c>
      <c r="C5469" s="53">
        <v>27000000</v>
      </c>
      <c r="D5469" s="53">
        <v>27000000</v>
      </c>
      <c r="E5469" s="53">
        <v>0</v>
      </c>
      <c r="F5469" s="53">
        <f t="shared" ref="F5469" si="2248">D5469+E5469</f>
        <v>27000000</v>
      </c>
      <c r="G5469" s="53">
        <f t="shared" ref="G5469" si="2249">C5469-F5469</f>
        <v>0</v>
      </c>
      <c r="H5469" s="67">
        <f t="shared" ref="H5469" si="2250">F5469/C5469*100</f>
        <v>100</v>
      </c>
    </row>
    <row r="5470" spans="1:8" ht="12" customHeight="1">
      <c r="A5470" s="428" t="s">
        <v>31</v>
      </c>
      <c r="B5470" s="33" t="s">
        <v>851</v>
      </c>
      <c r="C5470" s="53">
        <v>9000000</v>
      </c>
      <c r="D5470" s="53">
        <v>9000000</v>
      </c>
      <c r="E5470" s="53">
        <v>0</v>
      </c>
      <c r="F5470" s="53">
        <f>D5470+E5470</f>
        <v>9000000</v>
      </c>
      <c r="G5470" s="53">
        <f>C5470-F5470</f>
        <v>0</v>
      </c>
      <c r="H5470" s="67">
        <f>F5470/C5470*100</f>
        <v>100</v>
      </c>
    </row>
    <row r="5471" spans="1:8" ht="12" customHeight="1">
      <c r="A5471" s="428" t="s">
        <v>31</v>
      </c>
      <c r="B5471" s="33" t="s">
        <v>689</v>
      </c>
      <c r="C5471" s="53"/>
      <c r="D5471" s="53"/>
      <c r="E5471" s="53"/>
      <c r="F5471" s="53"/>
      <c r="G5471" s="53"/>
      <c r="H5471" s="67"/>
    </row>
    <row r="5472" spans="1:8" ht="12" customHeight="1">
      <c r="A5472" s="428" t="s">
        <v>31</v>
      </c>
      <c r="B5472" s="33" t="s">
        <v>852</v>
      </c>
      <c r="C5472" s="53">
        <v>8100000</v>
      </c>
      <c r="D5472" s="53">
        <v>0</v>
      </c>
      <c r="E5472" s="53">
        <v>0</v>
      </c>
      <c r="F5472" s="53">
        <f t="shared" ref="F5472" si="2251">D5472+E5472</f>
        <v>0</v>
      </c>
      <c r="G5472" s="53">
        <f t="shared" ref="G5472" si="2252">C5472-F5472</f>
        <v>8100000</v>
      </c>
      <c r="H5472" s="67">
        <f t="shared" ref="H5472" si="2253">F5472/C5472*100</f>
        <v>0</v>
      </c>
    </row>
    <row r="5473" spans="1:8" ht="12" customHeight="1">
      <c r="A5473" s="66" t="s">
        <v>684</v>
      </c>
      <c r="B5473" s="33" t="s">
        <v>43</v>
      </c>
      <c r="C5473" s="65"/>
      <c r="D5473" s="53"/>
      <c r="E5473" s="53"/>
      <c r="F5473" s="53"/>
      <c r="G5473" s="53"/>
      <c r="H5473" s="67"/>
    </row>
    <row r="5474" spans="1:8" ht="12" customHeight="1">
      <c r="A5474" s="472" t="s">
        <v>31</v>
      </c>
      <c r="B5474" s="33" t="s">
        <v>64</v>
      </c>
      <c r="C5474" s="53"/>
      <c r="D5474" s="53"/>
      <c r="E5474" s="53"/>
      <c r="F5474" s="53"/>
      <c r="G5474" s="53"/>
      <c r="H5474" s="67"/>
    </row>
    <row r="5475" spans="1:8" ht="12" customHeight="1">
      <c r="A5475" s="472" t="s">
        <v>31</v>
      </c>
      <c r="B5475" s="33" t="s">
        <v>685</v>
      </c>
      <c r="C5475" s="53">
        <v>250000</v>
      </c>
      <c r="D5475" s="53">
        <v>230000</v>
      </c>
      <c r="E5475" s="53">
        <v>0</v>
      </c>
      <c r="F5475" s="53">
        <f t="shared" ref="F5475" si="2254">D5475+E5475</f>
        <v>230000</v>
      </c>
      <c r="G5475" s="53">
        <f t="shared" ref="G5475" si="2255">C5475-F5475</f>
        <v>20000</v>
      </c>
      <c r="H5475" s="67">
        <f t="shared" ref="H5475" si="2256">F5475/C5475*100</f>
        <v>92</v>
      </c>
    </row>
    <row r="5476" spans="1:8" ht="12" customHeight="1">
      <c r="A5476" s="66" t="s">
        <v>686</v>
      </c>
      <c r="B5476" s="33" t="s">
        <v>63</v>
      </c>
      <c r="C5476" s="53"/>
      <c r="D5476" s="53"/>
      <c r="E5476" s="53"/>
      <c r="F5476" s="53"/>
      <c r="G5476" s="53"/>
      <c r="H5476" s="67"/>
    </row>
    <row r="5477" spans="1:8" ht="15">
      <c r="A5477" s="428" t="s">
        <v>31</v>
      </c>
      <c r="B5477" s="33" t="s">
        <v>64</v>
      </c>
      <c r="C5477" s="53"/>
      <c r="D5477" s="53"/>
      <c r="E5477" s="53"/>
      <c r="F5477" s="53"/>
      <c r="G5477" s="53"/>
      <c r="H5477" s="67"/>
    </row>
    <row r="5478" spans="1:8" ht="15">
      <c r="A5478" s="428"/>
      <c r="B5478" s="33" t="s">
        <v>687</v>
      </c>
      <c r="C5478" s="53">
        <v>750000</v>
      </c>
      <c r="D5478" s="53">
        <v>750000</v>
      </c>
      <c r="E5478" s="53"/>
      <c r="F5478" s="53">
        <f t="shared" ref="F5478" si="2257">D5478+E5478</f>
        <v>750000</v>
      </c>
      <c r="G5478" s="53">
        <f t="shared" ref="G5478" si="2258">C5478-F5478</f>
        <v>0</v>
      </c>
      <c r="H5478" s="67">
        <f t="shared" ref="H5478" si="2259">F5478/C5478*100</f>
        <v>100</v>
      </c>
    </row>
    <row r="5479" spans="1:8" ht="13.5" customHeight="1">
      <c r="A5479" s="428" t="s">
        <v>31</v>
      </c>
      <c r="B5479" s="33" t="s">
        <v>682</v>
      </c>
      <c r="C5479" s="53"/>
      <c r="D5479" s="53"/>
      <c r="E5479" s="53"/>
      <c r="F5479" s="53"/>
      <c r="G5479" s="53"/>
      <c r="H5479" s="67"/>
    </row>
    <row r="5480" spans="1:8" ht="13.5" customHeight="1">
      <c r="A5480" s="428" t="s">
        <v>31</v>
      </c>
      <c r="B5480" s="33" t="s">
        <v>687</v>
      </c>
      <c r="C5480" s="53">
        <v>750000</v>
      </c>
      <c r="D5480" s="53">
        <v>0</v>
      </c>
      <c r="E5480" s="53"/>
      <c r="F5480" s="53">
        <f t="shared" ref="F5480" si="2260">D5480+E5480</f>
        <v>0</v>
      </c>
      <c r="G5480" s="53">
        <f t="shared" ref="G5480" si="2261">C5480-F5480</f>
        <v>750000</v>
      </c>
      <c r="H5480" s="67">
        <f t="shared" ref="H5480" si="2262">F5480/C5480*100</f>
        <v>0</v>
      </c>
    </row>
    <row r="5481" spans="1:8" ht="13.5" customHeight="1">
      <c r="A5481" s="66">
        <v>525121</v>
      </c>
      <c r="B5481" s="33" t="s">
        <v>70</v>
      </c>
      <c r="C5481" s="53"/>
      <c r="D5481" s="53"/>
      <c r="E5481" s="53"/>
      <c r="F5481" s="53"/>
      <c r="G5481" s="53"/>
      <c r="H5481" s="67"/>
    </row>
    <row r="5482" spans="1:8">
      <c r="A5482" s="66" t="s">
        <v>31</v>
      </c>
      <c r="B5482" s="33" t="s">
        <v>71</v>
      </c>
      <c r="C5482" s="53">
        <v>28602000</v>
      </c>
      <c r="D5482" s="53">
        <v>28592200</v>
      </c>
      <c r="E5482" s="53">
        <v>0</v>
      </c>
      <c r="F5482" s="53">
        <f t="shared" ref="F5482:F5483" si="2263">D5482+E5482</f>
        <v>28592200</v>
      </c>
      <c r="G5482" s="53">
        <f t="shared" ref="G5482:G5483" si="2264">C5482-F5482</f>
        <v>9800</v>
      </c>
      <c r="H5482" s="67">
        <f t="shared" ref="H5482:H5483" si="2265">F5482/C5482*100</f>
        <v>99.965736661771913</v>
      </c>
    </row>
    <row r="5483" spans="1:8">
      <c r="A5483" s="66" t="s">
        <v>31</v>
      </c>
      <c r="B5483" s="33" t="s">
        <v>72</v>
      </c>
      <c r="C5483" s="53">
        <v>95880000</v>
      </c>
      <c r="D5483" s="53">
        <v>95865600</v>
      </c>
      <c r="E5483" s="53">
        <v>0</v>
      </c>
      <c r="F5483" s="53">
        <f t="shared" si="2263"/>
        <v>95865600</v>
      </c>
      <c r="G5483" s="53">
        <f t="shared" si="2264"/>
        <v>14400</v>
      </c>
      <c r="H5483" s="67">
        <f t="shared" si="2265"/>
        <v>99.984981226533165</v>
      </c>
    </row>
    <row r="5484" spans="1:8">
      <c r="A5484" s="58" t="s">
        <v>50</v>
      </c>
      <c r="B5484" s="59" t="s">
        <v>51</v>
      </c>
      <c r="C5484" s="60"/>
      <c r="D5484" s="53"/>
      <c r="E5484" s="53"/>
      <c r="F5484" s="53"/>
      <c r="G5484" s="53"/>
      <c r="H5484" s="67"/>
    </row>
    <row r="5485" spans="1:8">
      <c r="A5485" s="66">
        <v>525113</v>
      </c>
      <c r="B5485" s="33" t="s">
        <v>39</v>
      </c>
      <c r="C5485" s="53"/>
      <c r="D5485" s="53"/>
      <c r="E5485" s="53"/>
      <c r="F5485" s="53"/>
      <c r="G5485" s="53"/>
      <c r="H5485" s="67"/>
    </row>
    <row r="5486" spans="1:8">
      <c r="A5486" s="66" t="s">
        <v>31</v>
      </c>
      <c r="B5486" s="33" t="s">
        <v>73</v>
      </c>
      <c r="C5486" s="53">
        <v>45000000</v>
      </c>
      <c r="D5486" s="53">
        <v>5250000</v>
      </c>
      <c r="E5486" s="53">
        <v>0</v>
      </c>
      <c r="F5486" s="53">
        <f t="shared" ref="F5486:F5488" si="2266">D5486+E5486</f>
        <v>5250000</v>
      </c>
      <c r="G5486" s="53">
        <f t="shared" ref="G5486:G5488" si="2267">C5486-F5486</f>
        <v>39750000</v>
      </c>
      <c r="H5486" s="67">
        <f t="shared" ref="H5486:H5488" si="2268">F5486/C5486*100</f>
        <v>11.666666666666666</v>
      </c>
    </row>
    <row r="5487" spans="1:8">
      <c r="A5487" s="66" t="s">
        <v>31</v>
      </c>
      <c r="B5487" s="33" t="s">
        <v>74</v>
      </c>
      <c r="C5487" s="53">
        <v>13000000</v>
      </c>
      <c r="D5487" s="53">
        <v>3050000</v>
      </c>
      <c r="E5487" s="53">
        <v>0</v>
      </c>
      <c r="F5487" s="53">
        <f t="shared" si="2266"/>
        <v>3050000</v>
      </c>
      <c r="G5487" s="53">
        <f t="shared" si="2267"/>
        <v>9950000</v>
      </c>
      <c r="H5487" s="67">
        <f t="shared" si="2268"/>
        <v>23.46153846153846</v>
      </c>
    </row>
    <row r="5488" spans="1:8">
      <c r="A5488" s="66"/>
      <c r="B5488" s="33" t="s">
        <v>158</v>
      </c>
      <c r="C5488" s="53">
        <v>8000000</v>
      </c>
      <c r="D5488" s="53">
        <v>6750000</v>
      </c>
      <c r="E5488" s="53">
        <v>0</v>
      </c>
      <c r="F5488" s="53">
        <f t="shared" si="2266"/>
        <v>6750000</v>
      </c>
      <c r="G5488" s="53">
        <f t="shared" si="2267"/>
        <v>1250000</v>
      </c>
      <c r="H5488" s="67">
        <f t="shared" si="2268"/>
        <v>84.375</v>
      </c>
    </row>
    <row r="5489" spans="1:8">
      <c r="A5489" s="66">
        <v>525115</v>
      </c>
      <c r="B5489" s="33" t="s">
        <v>43</v>
      </c>
      <c r="C5489" s="53"/>
      <c r="D5489" s="53"/>
      <c r="E5489" s="53"/>
      <c r="F5489" s="53"/>
      <c r="G5489" s="53"/>
      <c r="H5489" s="67"/>
    </row>
    <row r="5490" spans="1:8">
      <c r="A5490" s="66" t="s">
        <v>31</v>
      </c>
      <c r="B5490" s="33" t="s">
        <v>159</v>
      </c>
      <c r="C5490" s="53">
        <v>3300000</v>
      </c>
      <c r="D5490" s="53">
        <v>3300000</v>
      </c>
      <c r="E5490" s="53">
        <v>0</v>
      </c>
      <c r="F5490" s="53">
        <f t="shared" ref="F5490:F5491" si="2269">D5490+E5490</f>
        <v>3300000</v>
      </c>
      <c r="G5490" s="53">
        <f t="shared" ref="G5490:G5491" si="2270">C5490-F5490</f>
        <v>0</v>
      </c>
      <c r="H5490" s="67">
        <f t="shared" ref="H5490:H5491" si="2271">F5490/C5490*100</f>
        <v>100</v>
      </c>
    </row>
    <row r="5491" spans="1:8">
      <c r="A5491" s="66" t="s">
        <v>31</v>
      </c>
      <c r="B5491" s="33" t="s">
        <v>76</v>
      </c>
      <c r="C5491" s="53">
        <v>3000000</v>
      </c>
      <c r="D5491" s="53">
        <v>3000000</v>
      </c>
      <c r="E5491" s="53">
        <v>0</v>
      </c>
      <c r="F5491" s="53">
        <f t="shared" si="2269"/>
        <v>3000000</v>
      </c>
      <c r="G5491" s="53">
        <f t="shared" si="2270"/>
        <v>0</v>
      </c>
      <c r="H5491" s="67">
        <f t="shared" si="2271"/>
        <v>100</v>
      </c>
    </row>
    <row r="5492" spans="1:8">
      <c r="A5492" s="58" t="s">
        <v>56</v>
      </c>
      <c r="B5492" s="59" t="s">
        <v>77</v>
      </c>
      <c r="C5492" s="60"/>
      <c r="D5492" s="53"/>
      <c r="E5492" s="60"/>
      <c r="F5492" s="53"/>
      <c r="G5492" s="53"/>
      <c r="H5492" s="67"/>
    </row>
    <row r="5493" spans="1:8">
      <c r="A5493" s="66">
        <v>525113</v>
      </c>
      <c r="B5493" s="33" t="s">
        <v>39</v>
      </c>
      <c r="C5493" s="53"/>
      <c r="D5493" s="53"/>
      <c r="E5493" s="53"/>
      <c r="F5493" s="53"/>
      <c r="G5493" s="53"/>
      <c r="H5493" s="67"/>
    </row>
    <row r="5494" spans="1:8">
      <c r="A5494" s="66" t="s">
        <v>31</v>
      </c>
      <c r="B5494" s="33" t="s">
        <v>78</v>
      </c>
      <c r="C5494" s="53">
        <v>67500000</v>
      </c>
      <c r="D5494" s="53">
        <v>3300000</v>
      </c>
      <c r="E5494" s="53"/>
      <c r="F5494" s="53">
        <f t="shared" ref="F5494:F5496" si="2272">D5494+E5494</f>
        <v>3300000</v>
      </c>
      <c r="G5494" s="53">
        <f t="shared" ref="G5494:G5496" si="2273">C5494-F5494</f>
        <v>64200000</v>
      </c>
      <c r="H5494" s="67">
        <f t="shared" ref="H5494:H5496" si="2274">F5494/C5494*100</f>
        <v>4.8888888888888893</v>
      </c>
    </row>
    <row r="5495" spans="1:8">
      <c r="A5495" s="66" t="s">
        <v>31</v>
      </c>
      <c r="B5495" s="33" t="s">
        <v>79</v>
      </c>
      <c r="C5495" s="53">
        <v>10000000</v>
      </c>
      <c r="D5495" s="53">
        <v>1950000</v>
      </c>
      <c r="E5495" s="53">
        <v>0</v>
      </c>
      <c r="F5495" s="53">
        <f t="shared" si="2272"/>
        <v>1950000</v>
      </c>
      <c r="G5495" s="53">
        <f t="shared" si="2273"/>
        <v>8050000</v>
      </c>
      <c r="H5495" s="67">
        <f t="shared" si="2274"/>
        <v>19.5</v>
      </c>
    </row>
    <row r="5496" spans="1:8">
      <c r="A5496" s="66"/>
      <c r="B5496" s="33" t="s">
        <v>158</v>
      </c>
      <c r="C5496" s="53">
        <v>2800000</v>
      </c>
      <c r="D5496" s="53">
        <v>0</v>
      </c>
      <c r="E5496" s="53">
        <v>0</v>
      </c>
      <c r="F5496" s="53">
        <f t="shared" si="2272"/>
        <v>0</v>
      </c>
      <c r="G5496" s="53">
        <f t="shared" si="2273"/>
        <v>2800000</v>
      </c>
      <c r="H5496" s="67">
        <f t="shared" si="2274"/>
        <v>0</v>
      </c>
    </row>
    <row r="5497" spans="1:8">
      <c r="A5497" s="66">
        <v>525115</v>
      </c>
      <c r="B5497" s="33" t="s">
        <v>43</v>
      </c>
      <c r="C5497" s="53"/>
      <c r="D5497" s="53"/>
      <c r="E5497" s="53"/>
      <c r="F5497" s="53"/>
      <c r="G5497" s="53"/>
      <c r="H5497" s="67"/>
    </row>
    <row r="5498" spans="1:8">
      <c r="A5498" s="66" t="s">
        <v>31</v>
      </c>
      <c r="B5498" s="33" t="s">
        <v>75</v>
      </c>
      <c r="C5498" s="53">
        <v>3300000</v>
      </c>
      <c r="D5498" s="53">
        <v>3300000</v>
      </c>
      <c r="E5498" s="53">
        <v>0</v>
      </c>
      <c r="F5498" s="53">
        <f t="shared" ref="F5498:F5499" si="2275">D5498+E5498</f>
        <v>3300000</v>
      </c>
      <c r="G5498" s="53">
        <f t="shared" ref="G5498:G5499" si="2276">C5498-F5498</f>
        <v>0</v>
      </c>
      <c r="H5498" s="67">
        <f t="shared" ref="H5498:H5499" si="2277">F5498/C5498*100</f>
        <v>100</v>
      </c>
    </row>
    <row r="5499" spans="1:8">
      <c r="A5499" s="66" t="s">
        <v>31</v>
      </c>
      <c r="B5499" s="33" t="s">
        <v>81</v>
      </c>
      <c r="C5499" s="53">
        <v>2400000</v>
      </c>
      <c r="D5499" s="53">
        <v>2400000</v>
      </c>
      <c r="E5499" s="53">
        <v>0</v>
      </c>
      <c r="F5499" s="53">
        <f t="shared" si="2275"/>
        <v>2400000</v>
      </c>
      <c r="G5499" s="53">
        <f t="shared" si="2276"/>
        <v>0</v>
      </c>
      <c r="H5499" s="67">
        <f t="shared" si="2277"/>
        <v>100</v>
      </c>
    </row>
    <row r="5500" spans="1:8">
      <c r="A5500" s="54">
        <v>53</v>
      </c>
      <c r="B5500" s="54" t="s">
        <v>82</v>
      </c>
      <c r="C5500" s="666"/>
      <c r="D5500" s="56"/>
      <c r="E5500" s="56"/>
      <c r="F5500" s="56"/>
      <c r="G5500" s="56"/>
      <c r="H5500" s="56"/>
    </row>
    <row r="5501" spans="1:8">
      <c r="A5501" s="58" t="s">
        <v>50</v>
      </c>
      <c r="B5501" s="59" t="s">
        <v>51</v>
      </c>
      <c r="C5501" s="230"/>
      <c r="D5501" s="53"/>
      <c r="E5501" s="60"/>
      <c r="F5501" s="53"/>
      <c r="G5501" s="53"/>
      <c r="H5501" s="67"/>
    </row>
    <row r="5502" spans="1:8">
      <c r="A5502" s="66">
        <v>525113</v>
      </c>
      <c r="B5502" s="33" t="s">
        <v>39</v>
      </c>
      <c r="C5502" s="53"/>
      <c r="D5502" s="53"/>
      <c r="E5502" s="53"/>
      <c r="F5502" s="53"/>
      <c r="G5502" s="53"/>
      <c r="H5502" s="67"/>
    </row>
    <row r="5503" spans="1:8">
      <c r="A5503" s="66" t="s">
        <v>31</v>
      </c>
      <c r="B5503" s="33" t="s">
        <v>103</v>
      </c>
      <c r="C5503" s="53">
        <v>1400000</v>
      </c>
      <c r="D5503" s="53">
        <v>1400000</v>
      </c>
      <c r="E5503" s="53">
        <v>0</v>
      </c>
      <c r="F5503" s="53">
        <f t="shared" ref="F5503:F5504" si="2278">D5503+E5503</f>
        <v>1400000</v>
      </c>
      <c r="G5503" s="53">
        <f t="shared" ref="G5503:G5504" si="2279">C5503-F5503</f>
        <v>0</v>
      </c>
      <c r="H5503" s="67">
        <f t="shared" ref="H5503:H5504" si="2280">F5503/C5503*100</f>
        <v>100</v>
      </c>
    </row>
    <row r="5504" spans="1:8">
      <c r="A5504" s="66"/>
      <c r="B5504" s="33" t="s">
        <v>490</v>
      </c>
      <c r="C5504" s="53">
        <v>2409000</v>
      </c>
      <c r="D5504" s="53">
        <v>2350000</v>
      </c>
      <c r="E5504" s="53">
        <v>0</v>
      </c>
      <c r="F5504" s="53">
        <f t="shared" si="2278"/>
        <v>2350000</v>
      </c>
      <c r="G5504" s="53">
        <f t="shared" si="2279"/>
        <v>59000</v>
      </c>
      <c r="H5504" s="67">
        <f t="shared" si="2280"/>
        <v>97.55085097550851</v>
      </c>
    </row>
    <row r="5505" spans="1:8">
      <c r="A5505" s="66">
        <v>525115</v>
      </c>
      <c r="B5505" s="33" t="s">
        <v>43</v>
      </c>
      <c r="C5505" s="53"/>
      <c r="D5505" s="53"/>
      <c r="E5505" s="53"/>
      <c r="F5505" s="53"/>
      <c r="G5505" s="53"/>
      <c r="H5505" s="67"/>
    </row>
    <row r="5506" spans="1:8">
      <c r="A5506" s="66" t="s">
        <v>31</v>
      </c>
      <c r="B5506" s="33" t="s">
        <v>392</v>
      </c>
      <c r="C5506" s="53">
        <v>1100000</v>
      </c>
      <c r="D5506" s="53">
        <v>1080000</v>
      </c>
      <c r="E5506" s="53"/>
      <c r="F5506" s="53">
        <f t="shared" ref="F5506:F5512" si="2281">D5506+E5506</f>
        <v>1080000</v>
      </c>
      <c r="G5506" s="53">
        <f t="shared" ref="G5506:G5512" si="2282">C5506-F5506</f>
        <v>20000</v>
      </c>
      <c r="H5506" s="67">
        <f t="shared" ref="H5506:H5512" si="2283">F5506/C5506*100</f>
        <v>98.181818181818187</v>
      </c>
    </row>
    <row r="5507" spans="1:8">
      <c r="A5507" s="66" t="s">
        <v>31</v>
      </c>
      <c r="B5507" s="33" t="s">
        <v>444</v>
      </c>
      <c r="C5507" s="53">
        <v>300000</v>
      </c>
      <c r="D5507" s="53">
        <v>300000</v>
      </c>
      <c r="E5507" s="53">
        <v>0</v>
      </c>
      <c r="F5507" s="53">
        <f t="shared" si="2281"/>
        <v>300000</v>
      </c>
      <c r="G5507" s="53">
        <f t="shared" si="2282"/>
        <v>0</v>
      </c>
      <c r="H5507" s="67">
        <f t="shared" si="2283"/>
        <v>100</v>
      </c>
    </row>
    <row r="5508" spans="1:8">
      <c r="A5508" s="66" t="s">
        <v>31</v>
      </c>
      <c r="B5508" s="33" t="s">
        <v>394</v>
      </c>
      <c r="C5508" s="53">
        <v>6020000</v>
      </c>
      <c r="D5508" s="53">
        <v>5970000</v>
      </c>
      <c r="E5508" s="53">
        <v>0</v>
      </c>
      <c r="F5508" s="53">
        <f t="shared" si="2281"/>
        <v>5970000</v>
      </c>
      <c r="G5508" s="53">
        <f t="shared" si="2282"/>
        <v>50000</v>
      </c>
      <c r="H5508" s="67">
        <f t="shared" si="2283"/>
        <v>99.169435215946848</v>
      </c>
    </row>
    <row r="5509" spans="1:8">
      <c r="A5509" s="66" t="s">
        <v>31</v>
      </c>
      <c r="B5509" s="33" t="s">
        <v>395</v>
      </c>
      <c r="C5509" s="53">
        <v>2000000</v>
      </c>
      <c r="D5509" s="53">
        <v>2000000</v>
      </c>
      <c r="E5509" s="53"/>
      <c r="F5509" s="53">
        <f t="shared" si="2281"/>
        <v>2000000</v>
      </c>
      <c r="G5509" s="53">
        <f t="shared" si="2282"/>
        <v>0</v>
      </c>
      <c r="H5509" s="67">
        <f t="shared" si="2283"/>
        <v>100</v>
      </c>
    </row>
    <row r="5510" spans="1:8">
      <c r="A5510" s="66"/>
      <c r="B5510" s="33" t="s">
        <v>396</v>
      </c>
      <c r="C5510" s="53">
        <v>5000000</v>
      </c>
      <c r="D5510" s="53">
        <v>5000000</v>
      </c>
      <c r="E5510" s="53">
        <v>0</v>
      </c>
      <c r="F5510" s="53">
        <f t="shared" si="2281"/>
        <v>5000000</v>
      </c>
      <c r="G5510" s="53">
        <f t="shared" si="2282"/>
        <v>0</v>
      </c>
      <c r="H5510" s="67">
        <f t="shared" si="2283"/>
        <v>100</v>
      </c>
    </row>
    <row r="5511" spans="1:8">
      <c r="A5511" s="66" t="s">
        <v>31</v>
      </c>
      <c r="B5511" s="33" t="s">
        <v>87</v>
      </c>
      <c r="C5511" s="53">
        <v>2400000</v>
      </c>
      <c r="D5511" s="53">
        <v>2400000</v>
      </c>
      <c r="E5511" s="53">
        <v>0</v>
      </c>
      <c r="F5511" s="53">
        <f t="shared" si="2281"/>
        <v>2400000</v>
      </c>
      <c r="G5511" s="53">
        <f t="shared" si="2282"/>
        <v>0</v>
      </c>
      <c r="H5511" s="67">
        <f t="shared" si="2283"/>
        <v>100</v>
      </c>
    </row>
    <row r="5512" spans="1:8">
      <c r="A5512" s="66" t="s">
        <v>31</v>
      </c>
      <c r="B5512" s="33" t="s">
        <v>88</v>
      </c>
      <c r="C5512" s="53">
        <v>1650000</v>
      </c>
      <c r="D5512" s="53">
        <v>1600000</v>
      </c>
      <c r="E5512" s="53">
        <v>0</v>
      </c>
      <c r="F5512" s="53">
        <f t="shared" si="2281"/>
        <v>1600000</v>
      </c>
      <c r="G5512" s="53">
        <f t="shared" si="2282"/>
        <v>50000</v>
      </c>
      <c r="H5512" s="67">
        <f t="shared" si="2283"/>
        <v>96.969696969696969</v>
      </c>
    </row>
    <row r="5513" spans="1:8">
      <c r="A5513" s="66">
        <v>525119</v>
      </c>
      <c r="B5513" s="33" t="s">
        <v>63</v>
      </c>
      <c r="C5513" s="53"/>
      <c r="D5513" s="53"/>
      <c r="E5513" s="53"/>
      <c r="F5513" s="53"/>
      <c r="G5513" s="53"/>
      <c r="H5513" s="67"/>
    </row>
    <row r="5514" spans="1:8">
      <c r="A5514" s="66" t="s">
        <v>31</v>
      </c>
      <c r="B5514" s="33" t="s">
        <v>89</v>
      </c>
      <c r="C5514" s="53">
        <v>1150000</v>
      </c>
      <c r="D5514" s="53">
        <v>1120000</v>
      </c>
      <c r="E5514" s="53">
        <v>0</v>
      </c>
      <c r="F5514" s="53">
        <f t="shared" ref="F5514:F5517" si="2284">D5514+E5514</f>
        <v>1120000</v>
      </c>
      <c r="G5514" s="53">
        <f t="shared" ref="G5514:G5517" si="2285">C5514-F5514</f>
        <v>30000</v>
      </c>
      <c r="H5514" s="67">
        <f t="shared" ref="H5514:H5517" si="2286">F5514/C5514*100</f>
        <v>97.391304347826093</v>
      </c>
    </row>
    <row r="5515" spans="1:8">
      <c r="A5515" s="66" t="s">
        <v>31</v>
      </c>
      <c r="B5515" s="33" t="s">
        <v>90</v>
      </c>
      <c r="C5515" s="53">
        <v>20000000</v>
      </c>
      <c r="D5515" s="53">
        <v>20000000</v>
      </c>
      <c r="E5515" s="53">
        <v>0</v>
      </c>
      <c r="F5515" s="53">
        <f t="shared" si="2284"/>
        <v>20000000</v>
      </c>
      <c r="G5515" s="53">
        <f t="shared" si="2285"/>
        <v>0</v>
      </c>
      <c r="H5515" s="67">
        <f t="shared" si="2286"/>
        <v>100</v>
      </c>
    </row>
    <row r="5516" spans="1:8">
      <c r="A5516" s="66" t="s">
        <v>31</v>
      </c>
      <c r="B5516" s="33" t="s">
        <v>99</v>
      </c>
      <c r="C5516" s="53">
        <v>45100000</v>
      </c>
      <c r="D5516" s="53">
        <v>45072000</v>
      </c>
      <c r="E5516" s="53">
        <v>0</v>
      </c>
      <c r="F5516" s="53">
        <f t="shared" si="2284"/>
        <v>45072000</v>
      </c>
      <c r="G5516" s="53">
        <f t="shared" si="2285"/>
        <v>28000</v>
      </c>
      <c r="H5516" s="67">
        <f t="shared" si="2286"/>
        <v>99.937915742793791</v>
      </c>
    </row>
    <row r="5517" spans="1:8">
      <c r="A5517" s="66" t="s">
        <v>31</v>
      </c>
      <c r="B5517" s="33" t="s">
        <v>101</v>
      </c>
      <c r="C5517" s="53">
        <v>23000000</v>
      </c>
      <c r="D5517" s="53">
        <v>23000000</v>
      </c>
      <c r="E5517" s="53">
        <v>0</v>
      </c>
      <c r="F5517" s="53">
        <f t="shared" si="2284"/>
        <v>23000000</v>
      </c>
      <c r="G5517" s="53">
        <f t="shared" si="2285"/>
        <v>0</v>
      </c>
      <c r="H5517" s="67">
        <f t="shared" si="2286"/>
        <v>100</v>
      </c>
    </row>
    <row r="5518" spans="1:8">
      <c r="A5518" s="58" t="s">
        <v>56</v>
      </c>
      <c r="B5518" s="59" t="s">
        <v>102</v>
      </c>
      <c r="C5518" s="65"/>
      <c r="D5518" s="53"/>
      <c r="E5518" s="60"/>
      <c r="F5518" s="53"/>
      <c r="G5518" s="53"/>
      <c r="H5518" s="67"/>
    </row>
    <row r="5519" spans="1:8">
      <c r="A5519" s="66">
        <v>525113</v>
      </c>
      <c r="B5519" s="33" t="s">
        <v>39</v>
      </c>
      <c r="C5519" s="65"/>
      <c r="D5519" s="53"/>
      <c r="E5519" s="53"/>
      <c r="F5519" s="53"/>
      <c r="G5519" s="53"/>
      <c r="H5519" s="67"/>
    </row>
    <row r="5520" spans="1:8">
      <c r="A5520" s="66" t="s">
        <v>31</v>
      </c>
      <c r="B5520" s="33" t="s">
        <v>829</v>
      </c>
      <c r="C5520" s="53">
        <v>2050000</v>
      </c>
      <c r="D5520" s="53">
        <v>2050000</v>
      </c>
      <c r="E5520" s="53">
        <v>0</v>
      </c>
      <c r="F5520" s="53">
        <f t="shared" ref="F5520:F5521" si="2287">D5520+E5520</f>
        <v>2050000</v>
      </c>
      <c r="G5520" s="53">
        <f t="shared" ref="G5520:G5521" si="2288">C5520-F5520</f>
        <v>0</v>
      </c>
      <c r="H5520" s="67">
        <f t="shared" ref="H5520:H5521" si="2289">F5520/C5520*100</f>
        <v>100</v>
      </c>
    </row>
    <row r="5521" spans="1:8">
      <c r="A5521" s="66"/>
      <c r="B5521" s="33" t="s">
        <v>828</v>
      </c>
      <c r="C5521" s="53">
        <v>9000000</v>
      </c>
      <c r="D5521" s="53">
        <v>0</v>
      </c>
      <c r="E5521" s="53">
        <v>0</v>
      </c>
      <c r="F5521" s="53">
        <f t="shared" si="2287"/>
        <v>0</v>
      </c>
      <c r="G5521" s="53">
        <f t="shared" si="2288"/>
        <v>9000000</v>
      </c>
      <c r="H5521" s="67">
        <f t="shared" si="2289"/>
        <v>0</v>
      </c>
    </row>
    <row r="5522" spans="1:8">
      <c r="A5522" s="66">
        <v>525119</v>
      </c>
      <c r="B5522" s="33" t="s">
        <v>63</v>
      </c>
      <c r="C5522" s="53"/>
      <c r="D5522" s="53"/>
      <c r="E5522" s="53"/>
      <c r="F5522" s="53"/>
      <c r="G5522" s="53"/>
      <c r="H5522" s="67"/>
    </row>
    <row r="5523" spans="1:8">
      <c r="A5523" s="70" t="s">
        <v>31</v>
      </c>
      <c r="B5523" s="33" t="s">
        <v>117</v>
      </c>
      <c r="C5523" s="53">
        <v>22000000</v>
      </c>
      <c r="D5523" s="53">
        <v>0</v>
      </c>
      <c r="E5523" s="53">
        <v>22000000</v>
      </c>
      <c r="F5523" s="53">
        <f t="shared" ref="F5523" si="2290">D5523+E5523</f>
        <v>22000000</v>
      </c>
      <c r="G5523" s="53">
        <f t="shared" ref="G5523" si="2291">C5523-F5523</f>
        <v>0</v>
      </c>
      <c r="H5523" s="67">
        <f t="shared" ref="H5523" si="2292">F5523/C5523*100</f>
        <v>100</v>
      </c>
    </row>
    <row r="5524" spans="1:8">
      <c r="A5524" s="58" t="s">
        <v>59</v>
      </c>
      <c r="B5524" s="59" t="s">
        <v>60</v>
      </c>
      <c r="C5524" s="53"/>
      <c r="D5524" s="53"/>
      <c r="E5524" s="60"/>
      <c r="F5524" s="53"/>
      <c r="G5524" s="53"/>
      <c r="H5524" s="67"/>
    </row>
    <row r="5525" spans="1:8">
      <c r="A5525" s="66">
        <v>525113</v>
      </c>
      <c r="B5525" s="33" t="s">
        <v>39</v>
      </c>
      <c r="C5525" s="53"/>
      <c r="D5525" s="53"/>
      <c r="E5525" s="53"/>
      <c r="F5525" s="53"/>
      <c r="G5525" s="53"/>
      <c r="H5525" s="67"/>
    </row>
    <row r="5526" spans="1:8">
      <c r="A5526" s="66" t="s">
        <v>31</v>
      </c>
      <c r="B5526" s="33" t="s">
        <v>133</v>
      </c>
      <c r="C5526" s="53">
        <v>6000000</v>
      </c>
      <c r="D5526" s="53">
        <v>6000000</v>
      </c>
      <c r="E5526" s="53">
        <v>0</v>
      </c>
      <c r="F5526" s="53">
        <f t="shared" ref="F5526:F5529" si="2293">D5526+E5526</f>
        <v>6000000</v>
      </c>
      <c r="G5526" s="53">
        <f t="shared" ref="G5526:G5529" si="2294">C5526-F5526</f>
        <v>0</v>
      </c>
      <c r="H5526" s="67">
        <f t="shared" ref="H5526:H5529" si="2295">F5526/C5526*100</f>
        <v>100</v>
      </c>
    </row>
    <row r="5527" spans="1:8">
      <c r="A5527" s="66" t="s">
        <v>31</v>
      </c>
      <c r="B5527" s="33" t="s">
        <v>134</v>
      </c>
      <c r="C5527" s="53">
        <v>2000000</v>
      </c>
      <c r="D5527" s="53">
        <v>0</v>
      </c>
      <c r="E5527" s="53">
        <v>0</v>
      </c>
      <c r="F5527" s="53">
        <f t="shared" si="2293"/>
        <v>0</v>
      </c>
      <c r="G5527" s="53">
        <f t="shared" si="2294"/>
        <v>2000000</v>
      </c>
      <c r="H5527" s="67">
        <f t="shared" si="2295"/>
        <v>0</v>
      </c>
    </row>
    <row r="5528" spans="1:8">
      <c r="A5528" s="66" t="s">
        <v>31</v>
      </c>
      <c r="B5528" s="33" t="s">
        <v>135</v>
      </c>
      <c r="C5528" s="53">
        <v>3600000</v>
      </c>
      <c r="D5528" s="53">
        <v>0</v>
      </c>
      <c r="E5528" s="53">
        <v>0</v>
      </c>
      <c r="F5528" s="53">
        <f t="shared" si="2293"/>
        <v>0</v>
      </c>
      <c r="G5528" s="53">
        <f t="shared" si="2294"/>
        <v>3600000</v>
      </c>
      <c r="H5528" s="67">
        <f t="shared" si="2295"/>
        <v>0</v>
      </c>
    </row>
    <row r="5529" spans="1:8">
      <c r="A5529" s="66" t="s">
        <v>31</v>
      </c>
      <c r="B5529" s="33" t="s">
        <v>158</v>
      </c>
      <c r="C5529" s="53">
        <v>700000</v>
      </c>
      <c r="D5529" s="53">
        <v>700000</v>
      </c>
      <c r="E5529" s="53">
        <v>0</v>
      </c>
      <c r="F5529" s="53">
        <f t="shared" si="2293"/>
        <v>700000</v>
      </c>
      <c r="G5529" s="53">
        <f t="shared" si="2294"/>
        <v>0</v>
      </c>
      <c r="H5529" s="67">
        <f t="shared" si="2295"/>
        <v>100</v>
      </c>
    </row>
    <row r="5530" spans="1:8">
      <c r="A5530" s="66">
        <v>525115</v>
      </c>
      <c r="B5530" s="33" t="s">
        <v>43</v>
      </c>
      <c r="C5530" s="53"/>
      <c r="D5530" s="53"/>
      <c r="E5530" s="53"/>
      <c r="F5530" s="53"/>
      <c r="G5530" s="53"/>
      <c r="H5530" s="67"/>
    </row>
    <row r="5531" spans="1:8">
      <c r="A5531" s="66" t="s">
        <v>31</v>
      </c>
      <c r="B5531" s="33" t="s">
        <v>138</v>
      </c>
      <c r="C5531" s="53">
        <v>1000000</v>
      </c>
      <c r="D5531" s="53">
        <v>900000</v>
      </c>
      <c r="E5531" s="53">
        <v>0</v>
      </c>
      <c r="F5531" s="53">
        <f t="shared" ref="F5531:F5532" si="2296">D5531+E5531</f>
        <v>900000</v>
      </c>
      <c r="G5531" s="53">
        <f t="shared" ref="G5531:G5532" si="2297">C5531-F5531</f>
        <v>100000</v>
      </c>
      <c r="H5531" s="67">
        <f t="shared" ref="H5531:H5532" si="2298">F5531/C5531*100</f>
        <v>90</v>
      </c>
    </row>
    <row r="5532" spans="1:8">
      <c r="A5532" s="66" t="s">
        <v>31</v>
      </c>
      <c r="B5532" s="33" t="s">
        <v>139</v>
      </c>
      <c r="C5532" s="53">
        <v>2300000</v>
      </c>
      <c r="D5532" s="53">
        <v>2300000</v>
      </c>
      <c r="E5532" s="53">
        <v>0</v>
      </c>
      <c r="F5532" s="53">
        <f t="shared" si="2296"/>
        <v>2300000</v>
      </c>
      <c r="G5532" s="53">
        <f t="shared" si="2297"/>
        <v>0</v>
      </c>
      <c r="H5532" s="67">
        <f t="shared" si="2298"/>
        <v>100</v>
      </c>
    </row>
    <row r="5533" spans="1:8">
      <c r="A5533" s="66">
        <v>525119</v>
      </c>
      <c r="B5533" s="33" t="s">
        <v>63</v>
      </c>
      <c r="C5533" s="53"/>
      <c r="D5533" s="53"/>
      <c r="E5533" s="53"/>
      <c r="F5533" s="53"/>
      <c r="G5533" s="53"/>
      <c r="H5533" s="67"/>
    </row>
    <row r="5534" spans="1:8">
      <c r="A5534" s="66" t="s">
        <v>31</v>
      </c>
      <c r="B5534" s="33" t="s">
        <v>143</v>
      </c>
      <c r="C5534" s="53">
        <v>20000000</v>
      </c>
      <c r="D5534" s="53">
        <v>18810000</v>
      </c>
      <c r="E5534" s="53"/>
      <c r="F5534" s="53">
        <f t="shared" ref="F5534:F5535" si="2299">D5534+E5534</f>
        <v>18810000</v>
      </c>
      <c r="G5534" s="53">
        <f t="shared" ref="G5534:G5535" si="2300">C5534-F5534</f>
        <v>1190000</v>
      </c>
      <c r="H5534" s="67">
        <f t="shared" ref="H5534:H5535" si="2301">F5534/C5534*100</f>
        <v>94.05</v>
      </c>
    </row>
    <row r="5535" spans="1:8">
      <c r="A5535" s="66" t="s">
        <v>31</v>
      </c>
      <c r="B5535" s="33" t="s">
        <v>145</v>
      </c>
      <c r="C5535" s="53">
        <v>9000000</v>
      </c>
      <c r="D5535" s="53">
        <v>7644000</v>
      </c>
      <c r="E5535" s="53">
        <v>1205000</v>
      </c>
      <c r="F5535" s="53">
        <f t="shared" si="2299"/>
        <v>8849000</v>
      </c>
      <c r="G5535" s="53">
        <f t="shared" si="2300"/>
        <v>151000</v>
      </c>
      <c r="H5535" s="67">
        <f t="shared" si="2301"/>
        <v>98.322222222222223</v>
      </c>
    </row>
    <row r="5536" spans="1:8">
      <c r="A5536" s="54">
        <v>54</v>
      </c>
      <c r="B5536" s="54" t="s">
        <v>147</v>
      </c>
      <c r="C5536" s="55"/>
      <c r="D5536" s="56"/>
      <c r="E5536" s="56"/>
      <c r="F5536" s="56"/>
      <c r="G5536" s="56"/>
      <c r="H5536" s="56"/>
    </row>
    <row r="5537" spans="1:8">
      <c r="A5537" s="58" t="s">
        <v>50</v>
      </c>
      <c r="B5537" s="59" t="s">
        <v>51</v>
      </c>
      <c r="C5537" s="60"/>
      <c r="D5537" s="59"/>
      <c r="E5537" s="60"/>
      <c r="F5537" s="53"/>
      <c r="G5537" s="53"/>
      <c r="H5537" s="67"/>
    </row>
    <row r="5538" spans="1:8">
      <c r="A5538" s="61">
        <v>525113</v>
      </c>
      <c r="B5538" s="62" t="s">
        <v>39</v>
      </c>
      <c r="C5538" s="60"/>
      <c r="D5538" s="59"/>
      <c r="E5538" s="53"/>
      <c r="F5538" s="53"/>
      <c r="G5538" s="53"/>
      <c r="H5538" s="67"/>
    </row>
    <row r="5539" spans="1:8">
      <c r="A5539" s="66" t="s">
        <v>31</v>
      </c>
      <c r="B5539" s="33" t="s">
        <v>148</v>
      </c>
      <c r="C5539" s="53">
        <v>1800000</v>
      </c>
      <c r="D5539" s="53">
        <v>1725000</v>
      </c>
      <c r="E5539" s="53">
        <v>0</v>
      </c>
      <c r="F5539" s="53">
        <f t="shared" ref="F5539:F5540" si="2302">D5539+E5539</f>
        <v>1725000</v>
      </c>
      <c r="G5539" s="53">
        <f t="shared" ref="G5539:G5540" si="2303">C5539-F5539</f>
        <v>75000</v>
      </c>
      <c r="H5539" s="67">
        <f t="shared" ref="H5539:H5540" si="2304">F5539/C5539*100</f>
        <v>95.833333333333343</v>
      </c>
    </row>
    <row r="5540" spans="1:8">
      <c r="A5540" s="66" t="s">
        <v>31</v>
      </c>
      <c r="B5540" s="33" t="s">
        <v>149</v>
      </c>
      <c r="C5540" s="53">
        <v>7780000</v>
      </c>
      <c r="D5540" s="53">
        <v>7765000</v>
      </c>
      <c r="E5540" s="53">
        <v>0</v>
      </c>
      <c r="F5540" s="53">
        <f t="shared" si="2302"/>
        <v>7765000</v>
      </c>
      <c r="G5540" s="53">
        <f t="shared" si="2303"/>
        <v>15000</v>
      </c>
      <c r="H5540" s="67">
        <f t="shared" si="2304"/>
        <v>99.80719794344472</v>
      </c>
    </row>
    <row r="5541" spans="1:8">
      <c r="A5541" s="66">
        <v>525119</v>
      </c>
      <c r="B5541" s="33" t="s">
        <v>63</v>
      </c>
      <c r="C5541" s="53"/>
      <c r="D5541" s="53"/>
      <c r="E5541" s="53"/>
      <c r="F5541" s="53"/>
      <c r="G5541" s="53"/>
      <c r="H5541" s="67"/>
    </row>
    <row r="5542" spans="1:8">
      <c r="A5542" s="66" t="s">
        <v>31</v>
      </c>
      <c r="B5542" s="33" t="s">
        <v>150</v>
      </c>
      <c r="C5542" s="53">
        <v>1700000</v>
      </c>
      <c r="D5542" s="53">
        <v>1698500</v>
      </c>
      <c r="E5542" s="53">
        <v>0</v>
      </c>
      <c r="F5542" s="53">
        <f t="shared" ref="F5542" si="2305">D5542+E5542</f>
        <v>1698500</v>
      </c>
      <c r="G5542" s="53">
        <f t="shared" ref="G5542" si="2306">C5542-F5542</f>
        <v>1500</v>
      </c>
      <c r="H5542" s="67">
        <f t="shared" ref="H5542" si="2307">F5542/C5542*100</f>
        <v>99.911764705882362</v>
      </c>
    </row>
    <row r="5543" spans="1:8">
      <c r="A5543" s="58" t="s">
        <v>56</v>
      </c>
      <c r="B5543" s="59" t="s">
        <v>57</v>
      </c>
      <c r="C5543" s="60"/>
      <c r="D5543" s="60"/>
      <c r="E5543" s="53"/>
      <c r="F5543" s="53"/>
      <c r="G5543" s="53"/>
      <c r="H5543" s="67"/>
    </row>
    <row r="5544" spans="1:8">
      <c r="A5544" s="66">
        <v>525113</v>
      </c>
      <c r="B5544" s="33" t="s">
        <v>39</v>
      </c>
      <c r="C5544" s="53"/>
      <c r="D5544" s="53"/>
      <c r="E5544" s="53"/>
      <c r="F5544" s="53"/>
      <c r="G5544" s="53"/>
      <c r="H5544" s="67"/>
    </row>
    <row r="5545" spans="1:8">
      <c r="A5545" s="66" t="s">
        <v>31</v>
      </c>
      <c r="B5545" s="33" t="s">
        <v>151</v>
      </c>
      <c r="C5545" s="53">
        <v>2100000</v>
      </c>
      <c r="D5545" s="53">
        <v>2100000</v>
      </c>
      <c r="E5545" s="53">
        <v>0</v>
      </c>
      <c r="F5545" s="53">
        <f t="shared" ref="F5545:F5546" si="2308">D5545+E5545</f>
        <v>2100000</v>
      </c>
      <c r="G5545" s="53">
        <f t="shared" ref="G5545:G5546" si="2309">C5545-F5545</f>
        <v>0</v>
      </c>
      <c r="H5545" s="67">
        <f t="shared" ref="H5545:H5546" si="2310">F5545/C5545*100</f>
        <v>100</v>
      </c>
    </row>
    <row r="5546" spans="1:8">
      <c r="A5546" s="66" t="s">
        <v>31</v>
      </c>
      <c r="B5546" s="33" t="s">
        <v>152</v>
      </c>
      <c r="C5546" s="53">
        <v>10400000</v>
      </c>
      <c r="D5546" s="53">
        <v>10395000</v>
      </c>
      <c r="E5546" s="53">
        <v>0</v>
      </c>
      <c r="F5546" s="53">
        <f t="shared" si="2308"/>
        <v>10395000</v>
      </c>
      <c r="G5546" s="53">
        <f t="shared" si="2309"/>
        <v>5000</v>
      </c>
      <c r="H5546" s="67">
        <f t="shared" si="2310"/>
        <v>99.95192307692308</v>
      </c>
    </row>
    <row r="5547" spans="1:8">
      <c r="A5547" s="66">
        <v>525119</v>
      </c>
      <c r="B5547" s="33" t="s">
        <v>63</v>
      </c>
      <c r="C5547" s="53"/>
      <c r="D5547" s="53"/>
      <c r="E5547" s="53"/>
      <c r="F5547" s="53"/>
      <c r="G5547" s="53"/>
      <c r="H5547" s="67"/>
    </row>
    <row r="5548" spans="1:8">
      <c r="A5548" s="66" t="s">
        <v>31</v>
      </c>
      <c r="B5548" s="33" t="s">
        <v>150</v>
      </c>
      <c r="C5548" s="53">
        <v>2500000</v>
      </c>
      <c r="D5548" s="53">
        <v>2497500</v>
      </c>
      <c r="E5548" s="53">
        <v>0</v>
      </c>
      <c r="F5548" s="53">
        <f t="shared" ref="F5548" si="2311">D5548+E5548</f>
        <v>2497500</v>
      </c>
      <c r="G5548" s="53">
        <f t="shared" ref="G5548" si="2312">C5548-F5548</f>
        <v>2500</v>
      </c>
      <c r="H5548" s="67">
        <f t="shared" ref="H5548" si="2313">F5548/C5548*100</f>
        <v>99.9</v>
      </c>
    </row>
    <row r="5549" spans="1:8">
      <c r="A5549" s="58" t="s">
        <v>59</v>
      </c>
      <c r="B5549" s="59" t="s">
        <v>60</v>
      </c>
      <c r="C5549" s="60"/>
      <c r="D5549" s="60"/>
      <c r="E5549" s="53"/>
      <c r="F5549" s="53"/>
      <c r="G5549" s="53"/>
      <c r="H5549" s="67"/>
    </row>
    <row r="5550" spans="1:8">
      <c r="A5550" s="66">
        <v>525119</v>
      </c>
      <c r="B5550" s="33" t="s">
        <v>63</v>
      </c>
      <c r="C5550" s="53"/>
      <c r="D5550" s="53"/>
      <c r="E5550" s="53"/>
      <c r="F5550" s="53"/>
      <c r="G5550" s="53"/>
      <c r="H5550" s="67"/>
    </row>
    <row r="5551" spans="1:8">
      <c r="A5551" s="66" t="s">
        <v>31</v>
      </c>
      <c r="B5551" s="33" t="s">
        <v>150</v>
      </c>
      <c r="C5551" s="53">
        <v>1869000</v>
      </c>
      <c r="D5551" s="53">
        <v>1864500</v>
      </c>
      <c r="E5551" s="53">
        <v>0</v>
      </c>
      <c r="F5551" s="53">
        <f t="shared" ref="F5551" si="2314">D5551+E5551</f>
        <v>1864500</v>
      </c>
      <c r="G5551" s="53">
        <f t="shared" ref="G5551" si="2315">C5551-F5551</f>
        <v>4500</v>
      </c>
      <c r="H5551" s="67">
        <f t="shared" ref="H5551" si="2316">F5551/C5551*100</f>
        <v>99.759229534510425</v>
      </c>
    </row>
    <row r="5552" spans="1:8" ht="13.5" thickBot="1">
      <c r="A5552" s="231"/>
      <c r="B5552" s="35"/>
      <c r="C5552" s="39"/>
      <c r="D5552" s="35"/>
      <c r="E5552" s="39"/>
      <c r="F5552" s="35"/>
      <c r="G5552" s="35"/>
      <c r="H5552" s="35"/>
    </row>
    <row r="5553" spans="1:11" ht="19.5" customHeight="1" thickTop="1">
      <c r="A5553" s="40"/>
      <c r="B5553" s="597" t="s">
        <v>166</v>
      </c>
      <c r="C5553" s="41">
        <f>SUM(C5388:C5551)</f>
        <v>1481795000</v>
      </c>
      <c r="D5553" s="41">
        <f t="shared" ref="D5553" si="2317">SUM(D5388:D5551)</f>
        <v>1106625877</v>
      </c>
      <c r="E5553" s="41">
        <f>SUM(E5388:E5551)</f>
        <v>62575000</v>
      </c>
      <c r="F5553" s="41">
        <f t="shared" ref="F5553:G5553" si="2318">SUM(F5388:F5551)</f>
        <v>1169200877</v>
      </c>
      <c r="G5553" s="41">
        <f t="shared" si="2318"/>
        <v>308994123</v>
      </c>
      <c r="H5553" s="44">
        <f>F5553/C5553*100</f>
        <v>78.904361062090231</v>
      </c>
    </row>
    <row r="5554" spans="1:11" ht="20.25" customHeight="1">
      <c r="K5554" s="24"/>
    </row>
    <row r="5555" spans="1:11" ht="13.5">
      <c r="F5555" s="607" t="s">
        <v>712</v>
      </c>
      <c r="G5555" s="607"/>
      <c r="H5555" s="607"/>
    </row>
    <row r="5556" spans="1:11" ht="13.5">
      <c r="F5556" s="598"/>
      <c r="G5556" s="598"/>
      <c r="H5556" s="598"/>
    </row>
    <row r="5557" spans="1:11" ht="13.5">
      <c r="F5557" s="607" t="s">
        <v>154</v>
      </c>
      <c r="G5557" s="607"/>
      <c r="H5557" s="607"/>
    </row>
    <row r="5558" spans="1:11" ht="13.5">
      <c r="F5558" s="607" t="s">
        <v>155</v>
      </c>
      <c r="G5558" s="607"/>
      <c r="H5558" s="607"/>
    </row>
    <row r="5559" spans="1:11" ht="13.5">
      <c r="F5559" s="20"/>
      <c r="G5559" s="20"/>
      <c r="H5559" s="21"/>
    </row>
    <row r="5560" spans="1:11" ht="13.5">
      <c r="F5560" s="20"/>
      <c r="G5560" s="20"/>
      <c r="H5560" s="21"/>
    </row>
    <row r="5561" spans="1:11" ht="13.5">
      <c r="F5561" s="20"/>
      <c r="G5561" s="20"/>
      <c r="H5561" s="20"/>
    </row>
    <row r="5562" spans="1:11" ht="13.5">
      <c r="F5562" s="608" t="s">
        <v>156</v>
      </c>
      <c r="G5562" s="608"/>
      <c r="H5562" s="608"/>
    </row>
    <row r="5563" spans="1:11" ht="13.5">
      <c r="F5563" s="599" t="s">
        <v>157</v>
      </c>
      <c r="G5563" s="599"/>
      <c r="H5563" s="599"/>
    </row>
    <row r="5571" spans="1:8" ht="15.75">
      <c r="A5571" s="600" t="s">
        <v>0</v>
      </c>
      <c r="B5571" s="600"/>
      <c r="C5571" s="600"/>
      <c r="D5571" s="600"/>
      <c r="E5571" s="600"/>
      <c r="F5571" s="600"/>
      <c r="G5571" s="600"/>
      <c r="H5571" s="600"/>
    </row>
    <row r="5572" spans="1:8" ht="15.75">
      <c r="A5572" s="600" t="s">
        <v>1</v>
      </c>
      <c r="B5572" s="600"/>
      <c r="C5572" s="600"/>
      <c r="D5572" s="600"/>
      <c r="E5572" s="600"/>
      <c r="F5572" s="600"/>
      <c r="G5572" s="600"/>
      <c r="H5572" s="600"/>
    </row>
    <row r="5573" spans="1:8" ht="15.75">
      <c r="A5573" s="600" t="s">
        <v>2</v>
      </c>
      <c r="B5573" s="600"/>
      <c r="C5573" s="600"/>
      <c r="D5573" s="600"/>
      <c r="E5573" s="600"/>
      <c r="F5573" s="600"/>
      <c r="G5573" s="600"/>
      <c r="H5573" s="600"/>
    </row>
    <row r="5574" spans="1:8">
      <c r="A5574" s="2"/>
      <c r="B5574" s="2"/>
      <c r="C5574" s="2"/>
      <c r="D5574" s="2"/>
      <c r="E5574" s="2"/>
      <c r="F5574" s="2"/>
      <c r="G5574" s="2"/>
      <c r="H5574" s="2"/>
    </row>
    <row r="5575" spans="1:8">
      <c r="A5575" s="2" t="s">
        <v>3</v>
      </c>
      <c r="B5575" s="2"/>
      <c r="C5575" s="2"/>
      <c r="D5575" s="2"/>
      <c r="E5575" s="2"/>
      <c r="F5575" s="2"/>
      <c r="G5575" s="2"/>
      <c r="H5575" s="2"/>
    </row>
    <row r="5576" spans="1:8">
      <c r="A5576" s="520" t="s">
        <v>909</v>
      </c>
      <c r="B5576" s="520"/>
      <c r="C5576" s="2"/>
      <c r="D5576" s="2"/>
      <c r="E5576" s="2"/>
      <c r="F5576" s="2"/>
      <c r="G5576" s="2"/>
      <c r="H5576" s="2"/>
    </row>
    <row r="5577" spans="1:8">
      <c r="A5577" s="2" t="s">
        <v>910</v>
      </c>
      <c r="B5577" s="1"/>
      <c r="C5577" s="2"/>
      <c r="D5577" s="2"/>
      <c r="E5577" s="2"/>
      <c r="F5577" s="2"/>
      <c r="G5577" s="2"/>
      <c r="H5577" s="2"/>
    </row>
    <row r="5578" spans="1:8">
      <c r="A5578" s="1"/>
      <c r="B5578" s="1"/>
      <c r="C5578" s="3"/>
      <c r="D5578" s="1"/>
      <c r="E5578" s="3"/>
      <c r="F5578" s="1"/>
      <c r="G5578" s="1"/>
    </row>
    <row r="5579" spans="1:8">
      <c r="A5579" s="1"/>
      <c r="B5579" s="1"/>
      <c r="C5579" s="3"/>
      <c r="D5579" s="1"/>
      <c r="E5579" s="3"/>
      <c r="F5579" s="22"/>
      <c r="G5579" s="1"/>
    </row>
    <row r="5580" spans="1:8" ht="12.75" customHeight="1">
      <c r="A5580" s="601" t="s">
        <v>4</v>
      </c>
      <c r="B5580" s="604" t="s">
        <v>5</v>
      </c>
      <c r="C5580" s="595"/>
      <c r="D5580" s="595" t="s">
        <v>6</v>
      </c>
      <c r="E5580" s="595" t="s">
        <v>7</v>
      </c>
      <c r="F5580" s="595" t="s">
        <v>6</v>
      </c>
      <c r="G5580" s="595" t="s">
        <v>8</v>
      </c>
      <c r="H5580" s="595" t="s">
        <v>9</v>
      </c>
    </row>
    <row r="5581" spans="1:8">
      <c r="A5581" s="602"/>
      <c r="B5581" s="605"/>
      <c r="C5581" s="596" t="s">
        <v>10</v>
      </c>
      <c r="D5581" s="596" t="s">
        <v>11</v>
      </c>
      <c r="E5581" s="596" t="s">
        <v>12</v>
      </c>
      <c r="F5581" s="596" t="s">
        <v>13</v>
      </c>
      <c r="G5581" s="596" t="s">
        <v>14</v>
      </c>
      <c r="H5581" s="596" t="s">
        <v>15</v>
      </c>
    </row>
    <row r="5582" spans="1:8">
      <c r="A5582" s="602"/>
      <c r="B5582" s="605"/>
      <c r="C5582" s="596"/>
      <c r="D5582" s="596" t="s">
        <v>16</v>
      </c>
      <c r="E5582" s="596"/>
      <c r="F5582" s="596" t="s">
        <v>17</v>
      </c>
      <c r="G5582" s="596" t="s">
        <v>18</v>
      </c>
      <c r="H5582" s="596" t="s">
        <v>19</v>
      </c>
    </row>
    <row r="5583" spans="1:8">
      <c r="A5583" s="603"/>
      <c r="B5583" s="606"/>
      <c r="C5583" s="596" t="s">
        <v>20</v>
      </c>
      <c r="D5583" s="597" t="s">
        <v>20</v>
      </c>
      <c r="E5583" s="597" t="s">
        <v>20</v>
      </c>
      <c r="F5583" s="597" t="s">
        <v>20</v>
      </c>
      <c r="G5583" s="597" t="s">
        <v>20</v>
      </c>
      <c r="H5583" s="596" t="s">
        <v>21</v>
      </c>
    </row>
    <row r="5584" spans="1:8">
      <c r="A5584" s="7">
        <v>1</v>
      </c>
      <c r="B5584" s="7">
        <v>2</v>
      </c>
      <c r="C5584" s="8">
        <v>3</v>
      </c>
      <c r="D5584" s="9">
        <v>4</v>
      </c>
      <c r="E5584" s="8">
        <v>5</v>
      </c>
      <c r="F5584" s="8">
        <v>6</v>
      </c>
      <c r="G5584" s="8">
        <v>7</v>
      </c>
      <c r="H5584" s="8">
        <v>8</v>
      </c>
    </row>
    <row r="5585" spans="1:8">
      <c r="A5585" s="33" t="s">
        <v>22</v>
      </c>
      <c r="B5585" s="52" t="s">
        <v>170</v>
      </c>
      <c r="C5585" s="34"/>
      <c r="D5585" s="33"/>
      <c r="E5585" s="53"/>
      <c r="F5585" s="33"/>
      <c r="G5585" s="33"/>
      <c r="H5585" s="33"/>
    </row>
    <row r="5586" spans="1:8">
      <c r="A5586" s="33" t="s">
        <v>23</v>
      </c>
      <c r="B5586" s="33" t="s">
        <v>24</v>
      </c>
      <c r="C5586" s="53"/>
      <c r="D5586" s="33"/>
      <c r="E5586" s="53"/>
      <c r="F5586" s="33"/>
      <c r="G5586" s="33"/>
      <c r="H5586" s="33"/>
    </row>
    <row r="5587" spans="1:8">
      <c r="A5587" s="33" t="s">
        <v>25</v>
      </c>
      <c r="B5587" s="33" t="s">
        <v>161</v>
      </c>
      <c r="C5587" s="53"/>
      <c r="D5587" s="33"/>
      <c r="E5587" s="53"/>
      <c r="F5587" s="33"/>
      <c r="G5587" s="33"/>
      <c r="H5587" s="33"/>
    </row>
    <row r="5588" spans="1:8">
      <c r="A5588" s="33" t="s">
        <v>26</v>
      </c>
      <c r="B5588" s="33" t="s">
        <v>27</v>
      </c>
      <c r="C5588" s="53"/>
      <c r="D5588" s="33"/>
      <c r="E5588" s="53"/>
      <c r="F5588" s="33"/>
      <c r="G5588" s="33"/>
      <c r="H5588" s="33"/>
    </row>
    <row r="5589" spans="1:8">
      <c r="A5589" s="54">
        <v>51</v>
      </c>
      <c r="B5589" s="54" t="s">
        <v>28</v>
      </c>
      <c r="C5589" s="55"/>
      <c r="D5589" s="55"/>
      <c r="E5589" s="56"/>
      <c r="F5589" s="57"/>
      <c r="G5589" s="57"/>
      <c r="H5589" s="57"/>
    </row>
    <row r="5590" spans="1:8">
      <c r="A5590" s="58" t="s">
        <v>29</v>
      </c>
      <c r="B5590" s="59" t="s">
        <v>62</v>
      </c>
      <c r="C5590" s="60"/>
      <c r="D5590" s="230"/>
      <c r="E5590" s="230"/>
      <c r="F5590" s="68"/>
      <c r="G5590" s="68"/>
      <c r="H5590" s="64"/>
    </row>
    <row r="5591" spans="1:8">
      <c r="A5591" s="61">
        <v>525112</v>
      </c>
      <c r="B5591" s="62" t="s">
        <v>32</v>
      </c>
      <c r="C5591" s="53"/>
      <c r="D5591" s="53"/>
      <c r="E5591" s="53"/>
      <c r="F5591" s="53"/>
      <c r="G5591" s="53"/>
      <c r="H5591" s="64"/>
    </row>
    <row r="5592" spans="1:8">
      <c r="A5592" s="66" t="s">
        <v>31</v>
      </c>
      <c r="B5592" s="33" t="s">
        <v>33</v>
      </c>
      <c r="C5592" s="53">
        <v>10000000</v>
      </c>
      <c r="D5592" s="53">
        <v>9960500</v>
      </c>
      <c r="E5592" s="53">
        <v>0</v>
      </c>
      <c r="F5592" s="53">
        <f>D5592+E5592</f>
        <v>9960500</v>
      </c>
      <c r="G5592" s="53">
        <f>C5592-F5592</f>
        <v>39500</v>
      </c>
      <c r="H5592" s="67">
        <f>F5592/C5592*100</f>
        <v>99.605000000000004</v>
      </c>
    </row>
    <row r="5593" spans="1:8">
      <c r="A5593" s="70" t="s">
        <v>31</v>
      </c>
      <c r="B5593" s="33" t="s">
        <v>35</v>
      </c>
      <c r="C5593" s="53">
        <v>6000000</v>
      </c>
      <c r="D5593" s="53">
        <v>6000000</v>
      </c>
      <c r="E5593" s="53"/>
      <c r="F5593" s="53">
        <f t="shared" ref="F5593:F5601" si="2319">D5593+E5593</f>
        <v>6000000</v>
      </c>
      <c r="G5593" s="53">
        <f t="shared" ref="G5593:G5601" si="2320">C5593-F5593</f>
        <v>0</v>
      </c>
      <c r="H5593" s="67">
        <f t="shared" ref="H5593:H5601" si="2321">F5593/C5593*100</f>
        <v>100</v>
      </c>
    </row>
    <row r="5594" spans="1:8">
      <c r="A5594" s="70"/>
      <c r="B5594" s="33" t="s">
        <v>802</v>
      </c>
      <c r="C5594" s="53">
        <f>50000*50</f>
        <v>2500000</v>
      </c>
      <c r="D5594" s="53">
        <v>2500000</v>
      </c>
      <c r="E5594" s="53"/>
      <c r="F5594" s="53">
        <f t="shared" si="2319"/>
        <v>2500000</v>
      </c>
      <c r="G5594" s="53">
        <f t="shared" si="2320"/>
        <v>0</v>
      </c>
      <c r="H5594" s="67">
        <f t="shared" si="2321"/>
        <v>100</v>
      </c>
    </row>
    <row r="5595" spans="1:8">
      <c r="A5595" s="70"/>
      <c r="B5595" s="33" t="s">
        <v>803</v>
      </c>
      <c r="C5595" s="53">
        <f>50000*50</f>
        <v>2500000</v>
      </c>
      <c r="D5595" s="53">
        <v>2500000</v>
      </c>
      <c r="E5595" s="53"/>
      <c r="F5595" s="53">
        <f t="shared" si="2319"/>
        <v>2500000</v>
      </c>
      <c r="G5595" s="53">
        <f t="shared" si="2320"/>
        <v>0</v>
      </c>
      <c r="H5595" s="67">
        <f t="shared" si="2321"/>
        <v>100</v>
      </c>
    </row>
    <row r="5596" spans="1:8">
      <c r="A5596" s="70"/>
      <c r="B5596" s="33" t="s">
        <v>804</v>
      </c>
      <c r="C5596" s="53">
        <f>50000*80*4</f>
        <v>16000000</v>
      </c>
      <c r="D5596" s="53">
        <v>16000000</v>
      </c>
      <c r="E5596" s="53"/>
      <c r="F5596" s="53">
        <f t="shared" si="2319"/>
        <v>16000000</v>
      </c>
      <c r="G5596" s="53">
        <f t="shared" si="2320"/>
        <v>0</v>
      </c>
      <c r="H5596" s="67">
        <f t="shared" si="2321"/>
        <v>100</v>
      </c>
    </row>
    <row r="5597" spans="1:8">
      <c r="A5597" s="70"/>
      <c r="B5597" s="33" t="s">
        <v>805</v>
      </c>
      <c r="C5597" s="53">
        <f>25*50000</f>
        <v>1250000</v>
      </c>
      <c r="D5597" s="53">
        <v>1250000</v>
      </c>
      <c r="E5597" s="53"/>
      <c r="F5597" s="53">
        <f t="shared" si="2319"/>
        <v>1250000</v>
      </c>
      <c r="G5597" s="53">
        <f t="shared" si="2320"/>
        <v>0</v>
      </c>
      <c r="H5597" s="67">
        <f t="shared" si="2321"/>
        <v>100</v>
      </c>
    </row>
    <row r="5598" spans="1:8">
      <c r="A5598" s="70"/>
      <c r="B5598" s="33" t="s">
        <v>806</v>
      </c>
      <c r="C5598" s="53">
        <v>6500000</v>
      </c>
      <c r="D5598" s="53">
        <v>6500000</v>
      </c>
      <c r="E5598" s="53"/>
      <c r="F5598" s="53">
        <f t="shared" si="2319"/>
        <v>6500000</v>
      </c>
      <c r="G5598" s="53">
        <f t="shared" si="2320"/>
        <v>0</v>
      </c>
      <c r="H5598" s="67">
        <f t="shared" si="2321"/>
        <v>100</v>
      </c>
    </row>
    <row r="5599" spans="1:8">
      <c r="A5599" s="70"/>
      <c r="B5599" s="33" t="s">
        <v>807</v>
      </c>
      <c r="C5599" s="53">
        <v>3650000</v>
      </c>
      <c r="D5599" s="53">
        <v>3622000</v>
      </c>
      <c r="E5599" s="53"/>
      <c r="F5599" s="53">
        <f t="shared" si="2319"/>
        <v>3622000</v>
      </c>
      <c r="G5599" s="53">
        <f t="shared" si="2320"/>
        <v>28000</v>
      </c>
      <c r="H5599" s="67">
        <f t="shared" si="2321"/>
        <v>99.232876712328761</v>
      </c>
    </row>
    <row r="5600" spans="1:8">
      <c r="A5600" s="70"/>
      <c r="B5600" s="33" t="s">
        <v>808</v>
      </c>
      <c r="C5600" s="53">
        <v>1650000</v>
      </c>
      <c r="D5600" s="53">
        <v>1650000</v>
      </c>
      <c r="E5600" s="53"/>
      <c r="F5600" s="53">
        <f t="shared" si="2319"/>
        <v>1650000</v>
      </c>
      <c r="G5600" s="53">
        <f t="shared" si="2320"/>
        <v>0</v>
      </c>
      <c r="H5600" s="67">
        <f t="shared" si="2321"/>
        <v>100</v>
      </c>
    </row>
    <row r="5601" spans="1:8">
      <c r="A5601" s="70"/>
      <c r="B5601" s="33" t="s">
        <v>809</v>
      </c>
      <c r="C5601" s="53">
        <v>5500000</v>
      </c>
      <c r="D5601" s="53">
        <v>5459800</v>
      </c>
      <c r="E5601" s="53"/>
      <c r="F5601" s="53">
        <f t="shared" si="2319"/>
        <v>5459800</v>
      </c>
      <c r="G5601" s="53">
        <f t="shared" si="2320"/>
        <v>40200</v>
      </c>
      <c r="H5601" s="67">
        <f t="shared" si="2321"/>
        <v>99.269090909090906</v>
      </c>
    </row>
    <row r="5602" spans="1:8">
      <c r="A5602" s="61">
        <v>525113</v>
      </c>
      <c r="B5602" s="62" t="s">
        <v>39</v>
      </c>
      <c r="C5602" s="65"/>
      <c r="D5602" s="53"/>
      <c r="E5602" s="53"/>
      <c r="F5602" s="53"/>
      <c r="G5602" s="53"/>
      <c r="H5602" s="67"/>
    </row>
    <row r="5603" spans="1:8">
      <c r="A5603" s="61"/>
      <c r="B5603" s="33" t="s">
        <v>376</v>
      </c>
      <c r="C5603" s="53">
        <v>9000000</v>
      </c>
      <c r="D5603" s="53">
        <v>9000000</v>
      </c>
      <c r="E5603" s="53"/>
      <c r="F5603" s="53">
        <f t="shared" ref="F5603:F5607" si="2322">D5603+E5603</f>
        <v>9000000</v>
      </c>
      <c r="G5603" s="53">
        <f t="shared" ref="G5603:G5607" si="2323">C5603-F5603</f>
        <v>0</v>
      </c>
      <c r="H5603" s="67">
        <f t="shared" ref="H5603:H5607" si="2324">F5603/C5603*100</f>
        <v>100</v>
      </c>
    </row>
    <row r="5604" spans="1:8">
      <c r="A5604" s="66" t="s">
        <v>31</v>
      </c>
      <c r="B5604" s="33" t="s">
        <v>40</v>
      </c>
      <c r="C5604" s="53">
        <v>5400000</v>
      </c>
      <c r="D5604" s="53">
        <v>5400000</v>
      </c>
      <c r="E5604" s="53">
        <v>0</v>
      </c>
      <c r="F5604" s="53">
        <f t="shared" si="2322"/>
        <v>5400000</v>
      </c>
      <c r="G5604" s="53">
        <f t="shared" si="2323"/>
        <v>0</v>
      </c>
      <c r="H5604" s="67">
        <f t="shared" si="2324"/>
        <v>100</v>
      </c>
    </row>
    <row r="5605" spans="1:8">
      <c r="A5605" s="66"/>
      <c r="B5605" s="33" t="s">
        <v>970</v>
      </c>
      <c r="C5605" s="53">
        <v>10800000</v>
      </c>
      <c r="D5605" s="53">
        <v>10800000</v>
      </c>
      <c r="E5605" s="53">
        <v>0</v>
      </c>
      <c r="F5605" s="53">
        <f t="shared" si="2322"/>
        <v>10800000</v>
      </c>
      <c r="G5605" s="53">
        <f t="shared" si="2323"/>
        <v>0</v>
      </c>
      <c r="H5605" s="67">
        <f t="shared" si="2324"/>
        <v>100</v>
      </c>
    </row>
    <row r="5606" spans="1:8">
      <c r="A5606" s="66"/>
      <c r="B5606" s="33" t="s">
        <v>971</v>
      </c>
      <c r="C5606" s="53">
        <v>3600000</v>
      </c>
      <c r="D5606" s="53"/>
      <c r="E5606" s="53">
        <v>0</v>
      </c>
      <c r="F5606" s="53"/>
      <c r="G5606" s="53"/>
      <c r="H5606" s="67"/>
    </row>
    <row r="5607" spans="1:8">
      <c r="A5607" s="66"/>
      <c r="B5607" s="33" t="s">
        <v>810</v>
      </c>
      <c r="C5607" s="53">
        <v>7200000</v>
      </c>
      <c r="D5607" s="53">
        <v>7200000</v>
      </c>
      <c r="E5607" s="53"/>
      <c r="F5607" s="53">
        <f t="shared" ref="F5607:F5611" si="2325">D5607+E5607</f>
        <v>7200000</v>
      </c>
      <c r="G5607" s="53">
        <f t="shared" ref="G5607:G5611" si="2326">C5607-F5607</f>
        <v>0</v>
      </c>
      <c r="H5607" s="67">
        <f t="shared" ref="H5607:H5611" si="2327">F5607/C5607*100</f>
        <v>100</v>
      </c>
    </row>
    <row r="5608" spans="1:8">
      <c r="A5608" s="61">
        <v>525115</v>
      </c>
      <c r="B5608" s="62" t="s">
        <v>43</v>
      </c>
      <c r="C5608" s="65"/>
      <c r="D5608" s="53"/>
      <c r="E5608" s="53"/>
      <c r="F5608" s="53"/>
      <c r="G5608" s="53"/>
      <c r="H5608" s="67"/>
    </row>
    <row r="5609" spans="1:8">
      <c r="A5609" s="61"/>
      <c r="B5609" s="33" t="s">
        <v>377</v>
      </c>
      <c r="C5609" s="53">
        <v>10200000</v>
      </c>
      <c r="D5609" s="53">
        <v>10200000</v>
      </c>
      <c r="E5609" s="53">
        <v>0</v>
      </c>
      <c r="F5609" s="53">
        <f t="shared" ref="F5609:F5619" si="2328">D5609+E5609</f>
        <v>10200000</v>
      </c>
      <c r="G5609" s="53">
        <f t="shared" ref="G5609:G5619" si="2329">C5609-F5609</f>
        <v>0</v>
      </c>
      <c r="H5609" s="67">
        <f t="shared" ref="H5609:H5619" si="2330">F5609/C5609*100</f>
        <v>100</v>
      </c>
    </row>
    <row r="5610" spans="1:8">
      <c r="A5610" s="61"/>
      <c r="B5610" s="33" t="s">
        <v>378</v>
      </c>
      <c r="C5610" s="53">
        <v>10200000</v>
      </c>
      <c r="D5610" s="53">
        <v>10200000</v>
      </c>
      <c r="E5610" s="53">
        <v>0</v>
      </c>
      <c r="F5610" s="53">
        <f t="shared" si="2328"/>
        <v>10200000</v>
      </c>
      <c r="G5610" s="53">
        <f t="shared" si="2329"/>
        <v>0</v>
      </c>
      <c r="H5610" s="67">
        <f t="shared" si="2330"/>
        <v>100</v>
      </c>
    </row>
    <row r="5611" spans="1:8">
      <c r="A5611" s="66" t="s">
        <v>31</v>
      </c>
      <c r="B5611" s="33" t="s">
        <v>44</v>
      </c>
      <c r="C5611" s="53">
        <v>3700000</v>
      </c>
      <c r="D5611" s="53">
        <v>1888257</v>
      </c>
      <c r="E5611" s="53">
        <v>0</v>
      </c>
      <c r="F5611" s="53">
        <f t="shared" si="2328"/>
        <v>1888257</v>
      </c>
      <c r="G5611" s="53">
        <f t="shared" si="2329"/>
        <v>1811743</v>
      </c>
      <c r="H5611" s="67">
        <f t="shared" si="2330"/>
        <v>51.033972972972975</v>
      </c>
    </row>
    <row r="5612" spans="1:8">
      <c r="A5612" s="66"/>
      <c r="B5612" s="33" t="s">
        <v>524</v>
      </c>
      <c r="C5612" s="53">
        <v>5250000</v>
      </c>
      <c r="D5612" s="53">
        <v>5118520</v>
      </c>
      <c r="E5612" s="53">
        <v>0</v>
      </c>
      <c r="F5612" s="53">
        <f t="shared" si="2328"/>
        <v>5118520</v>
      </c>
      <c r="G5612" s="53">
        <f t="shared" si="2329"/>
        <v>131480</v>
      </c>
      <c r="H5612" s="67">
        <f t="shared" si="2330"/>
        <v>97.495619047619044</v>
      </c>
    </row>
    <row r="5613" spans="1:8">
      <c r="A5613" s="66" t="s">
        <v>31</v>
      </c>
      <c r="B5613" s="33" t="s">
        <v>45</v>
      </c>
      <c r="C5613" s="53">
        <v>650000</v>
      </c>
      <c r="D5613" s="53">
        <v>570000</v>
      </c>
      <c r="E5613" s="53">
        <v>0</v>
      </c>
      <c r="F5613" s="53">
        <f t="shared" si="2328"/>
        <v>570000</v>
      </c>
      <c r="G5613" s="53">
        <f t="shared" si="2329"/>
        <v>80000</v>
      </c>
      <c r="H5613" s="67">
        <f t="shared" si="2330"/>
        <v>87.692307692307693</v>
      </c>
    </row>
    <row r="5614" spans="1:8">
      <c r="A5614" s="66" t="s">
        <v>31</v>
      </c>
      <c r="B5614" s="33" t="s">
        <v>46</v>
      </c>
      <c r="C5614" s="53">
        <v>3000000</v>
      </c>
      <c r="D5614" s="53">
        <v>2470000</v>
      </c>
      <c r="E5614" s="53"/>
      <c r="F5614" s="53">
        <f t="shared" si="2328"/>
        <v>2470000</v>
      </c>
      <c r="G5614" s="53">
        <f t="shared" si="2329"/>
        <v>530000</v>
      </c>
      <c r="H5614" s="67">
        <f t="shared" si="2330"/>
        <v>82.333333333333343</v>
      </c>
    </row>
    <row r="5615" spans="1:8">
      <c r="A5615" s="66" t="s">
        <v>31</v>
      </c>
      <c r="B5615" s="33" t="s">
        <v>47</v>
      </c>
      <c r="C5615" s="53">
        <v>3600000</v>
      </c>
      <c r="D5615" s="53">
        <v>2150000</v>
      </c>
      <c r="E5615" s="53"/>
      <c r="F5615" s="53">
        <f t="shared" si="2328"/>
        <v>2150000</v>
      </c>
      <c r="G5615" s="53">
        <f t="shared" si="2329"/>
        <v>1450000</v>
      </c>
      <c r="H5615" s="67">
        <f t="shared" si="2330"/>
        <v>59.722222222222221</v>
      </c>
    </row>
    <row r="5616" spans="1:8">
      <c r="A5616" s="66"/>
      <c r="B5616" s="33" t="s">
        <v>811</v>
      </c>
      <c r="C5616" s="53">
        <v>5400000</v>
      </c>
      <c r="D5616" s="53">
        <v>0</v>
      </c>
      <c r="E5616" s="53">
        <v>3100000</v>
      </c>
      <c r="F5616" s="53">
        <f t="shared" si="2328"/>
        <v>3100000</v>
      </c>
      <c r="G5616" s="53">
        <f t="shared" si="2329"/>
        <v>2300000</v>
      </c>
      <c r="H5616" s="67">
        <f t="shared" si="2330"/>
        <v>57.407407407407405</v>
      </c>
    </row>
    <row r="5617" spans="1:8">
      <c r="A5617" s="66"/>
      <c r="B5617" s="33" t="s">
        <v>968</v>
      </c>
      <c r="C5617" s="53">
        <v>6750000</v>
      </c>
      <c r="D5617" s="53">
        <v>0</v>
      </c>
      <c r="E5617" s="53">
        <v>0</v>
      </c>
      <c r="F5617" s="53">
        <f t="shared" si="2328"/>
        <v>0</v>
      </c>
      <c r="G5617" s="53">
        <f t="shared" si="2329"/>
        <v>6750000</v>
      </c>
      <c r="H5617" s="67">
        <f t="shared" si="2330"/>
        <v>0</v>
      </c>
    </row>
    <row r="5618" spans="1:8">
      <c r="A5618" s="66"/>
      <c r="B5618" s="33" t="s">
        <v>812</v>
      </c>
      <c r="C5618" s="53">
        <v>10120000</v>
      </c>
      <c r="D5618" s="53">
        <v>0</v>
      </c>
      <c r="E5618" s="53">
        <v>0</v>
      </c>
      <c r="F5618" s="53">
        <f t="shared" si="2328"/>
        <v>0</v>
      </c>
      <c r="G5618" s="53">
        <f t="shared" si="2329"/>
        <v>10120000</v>
      </c>
      <c r="H5618" s="67">
        <f t="shared" si="2330"/>
        <v>0</v>
      </c>
    </row>
    <row r="5619" spans="1:8">
      <c r="A5619" s="66"/>
      <c r="B5619" s="33" t="s">
        <v>969</v>
      </c>
      <c r="C5619" s="53">
        <v>20250000</v>
      </c>
      <c r="D5619" s="53">
        <v>0</v>
      </c>
      <c r="E5619" s="53">
        <v>0</v>
      </c>
      <c r="F5619" s="53">
        <f t="shared" si="2328"/>
        <v>0</v>
      </c>
      <c r="G5619" s="53">
        <f t="shared" si="2329"/>
        <v>20250000</v>
      </c>
      <c r="H5619" s="67">
        <f t="shared" si="2330"/>
        <v>0</v>
      </c>
    </row>
    <row r="5620" spans="1:8">
      <c r="A5620" s="61">
        <v>525119</v>
      </c>
      <c r="B5620" s="62" t="s">
        <v>63</v>
      </c>
      <c r="C5620" s="65"/>
      <c r="D5620" s="53"/>
      <c r="E5620" s="53"/>
      <c r="F5620" s="53"/>
      <c r="G5620" s="53"/>
      <c r="H5620" s="67"/>
    </row>
    <row r="5621" spans="1:8">
      <c r="A5621" s="66"/>
      <c r="B5621" s="33" t="s">
        <v>484</v>
      </c>
      <c r="C5621" s="53">
        <v>40000000</v>
      </c>
      <c r="D5621" s="53">
        <v>40000000</v>
      </c>
      <c r="E5621" s="53">
        <v>0</v>
      </c>
      <c r="F5621" s="53">
        <f t="shared" ref="F5621:F5626" si="2331">D5621+E5621</f>
        <v>40000000</v>
      </c>
      <c r="G5621" s="53">
        <f t="shared" ref="G5621:G5626" si="2332">C5621-F5621</f>
        <v>0</v>
      </c>
      <c r="H5621" s="67">
        <f t="shared" ref="H5621:H5626" si="2333">F5621/C5621*100</f>
        <v>100</v>
      </c>
    </row>
    <row r="5622" spans="1:8">
      <c r="A5622" s="66"/>
      <c r="B5622" s="33" t="s">
        <v>485</v>
      </c>
      <c r="C5622" s="53">
        <v>41025000</v>
      </c>
      <c r="D5622" s="53">
        <v>40986500</v>
      </c>
      <c r="E5622" s="53">
        <v>0</v>
      </c>
      <c r="F5622" s="53">
        <f t="shared" si="2331"/>
        <v>40986500</v>
      </c>
      <c r="G5622" s="53">
        <f t="shared" si="2332"/>
        <v>38500</v>
      </c>
      <c r="H5622" s="67">
        <f t="shared" si="2333"/>
        <v>99.906154783668498</v>
      </c>
    </row>
    <row r="5623" spans="1:8">
      <c r="A5623" s="66"/>
      <c r="B5623" s="33" t="s">
        <v>813</v>
      </c>
      <c r="C5623" s="53">
        <v>2000000</v>
      </c>
      <c r="D5623" s="53">
        <v>1975000</v>
      </c>
      <c r="E5623" s="53">
        <v>0</v>
      </c>
      <c r="F5623" s="53">
        <f t="shared" si="2331"/>
        <v>1975000</v>
      </c>
      <c r="G5623" s="53">
        <f t="shared" si="2332"/>
        <v>25000</v>
      </c>
      <c r="H5623" s="67">
        <f t="shared" si="2333"/>
        <v>98.75</v>
      </c>
    </row>
    <row r="5624" spans="1:8">
      <c r="A5624" s="66"/>
      <c r="B5624" s="33" t="s">
        <v>814</v>
      </c>
      <c r="C5624" s="53">
        <v>10000000</v>
      </c>
      <c r="D5624" s="53">
        <v>9955000</v>
      </c>
      <c r="E5624" s="53">
        <v>0</v>
      </c>
      <c r="F5624" s="53">
        <f t="shared" si="2331"/>
        <v>9955000</v>
      </c>
      <c r="G5624" s="53">
        <f t="shared" si="2332"/>
        <v>45000</v>
      </c>
      <c r="H5624" s="67">
        <f t="shared" si="2333"/>
        <v>99.550000000000011</v>
      </c>
    </row>
    <row r="5625" spans="1:8">
      <c r="A5625" s="66"/>
      <c r="B5625" s="33" t="s">
        <v>815</v>
      </c>
      <c r="C5625" s="53">
        <v>3500000</v>
      </c>
      <c r="D5625" s="53">
        <v>3500000</v>
      </c>
      <c r="E5625" s="53">
        <v>0</v>
      </c>
      <c r="F5625" s="53">
        <f t="shared" si="2331"/>
        <v>3500000</v>
      </c>
      <c r="G5625" s="53">
        <f t="shared" si="2332"/>
        <v>0</v>
      </c>
      <c r="H5625" s="67">
        <f t="shared" si="2333"/>
        <v>100</v>
      </c>
    </row>
    <row r="5626" spans="1:8">
      <c r="A5626" s="66"/>
      <c r="B5626" s="33" t="s">
        <v>816</v>
      </c>
      <c r="C5626" s="53">
        <v>750000</v>
      </c>
      <c r="D5626" s="53">
        <v>692000</v>
      </c>
      <c r="E5626" s="53"/>
      <c r="F5626" s="53">
        <f t="shared" si="2331"/>
        <v>692000</v>
      </c>
      <c r="G5626" s="53">
        <f t="shared" si="2332"/>
        <v>58000</v>
      </c>
      <c r="H5626" s="67">
        <f t="shared" si="2333"/>
        <v>92.266666666666666</v>
      </c>
    </row>
    <row r="5627" spans="1:8">
      <c r="A5627" s="66"/>
      <c r="B5627" s="33" t="s">
        <v>486</v>
      </c>
      <c r="C5627" s="53">
        <v>26000000</v>
      </c>
      <c r="D5627" s="53">
        <v>26000000</v>
      </c>
      <c r="E5627" s="53">
        <v>0</v>
      </c>
      <c r="F5627" s="53">
        <f>D5627+E5627</f>
        <v>26000000</v>
      </c>
      <c r="G5627" s="53">
        <f>C5627-F5627</f>
        <v>0</v>
      </c>
      <c r="H5627" s="67">
        <f>F5627/C5627*100</f>
        <v>100</v>
      </c>
    </row>
    <row r="5628" spans="1:8">
      <c r="A5628" s="61">
        <v>525121</v>
      </c>
      <c r="B5628" s="62" t="s">
        <v>823</v>
      </c>
      <c r="C5628" s="53"/>
      <c r="D5628" s="53"/>
      <c r="E5628" s="53"/>
      <c r="F5628" s="53"/>
      <c r="G5628" s="53"/>
      <c r="H5628" s="67"/>
    </row>
    <row r="5629" spans="1:8">
      <c r="A5629" s="66"/>
      <c r="B5629" s="33" t="s">
        <v>824</v>
      </c>
      <c r="C5629" s="53">
        <v>2200000</v>
      </c>
      <c r="D5629" s="53">
        <v>2195500</v>
      </c>
      <c r="E5629" s="53">
        <v>0</v>
      </c>
      <c r="F5629" s="53">
        <f t="shared" ref="F5629:F5632" si="2334">D5629+E5629</f>
        <v>2195500</v>
      </c>
      <c r="G5629" s="53">
        <f t="shared" ref="G5629:G5632" si="2335">C5629-F5629</f>
        <v>4500</v>
      </c>
      <c r="H5629" s="67">
        <f t="shared" ref="H5629:H5632" si="2336">F5629/C5629*100</f>
        <v>99.795454545454547</v>
      </c>
    </row>
    <row r="5630" spans="1:8">
      <c r="A5630" s="66"/>
      <c r="B5630" s="33" t="s">
        <v>825</v>
      </c>
      <c r="C5630" s="53">
        <v>4000000</v>
      </c>
      <c r="D5630" s="53">
        <v>3981000</v>
      </c>
      <c r="E5630" s="53">
        <v>0</v>
      </c>
      <c r="F5630" s="53">
        <f t="shared" si="2334"/>
        <v>3981000</v>
      </c>
      <c r="G5630" s="53">
        <f t="shared" si="2335"/>
        <v>19000</v>
      </c>
      <c r="H5630" s="67">
        <f t="shared" si="2336"/>
        <v>99.524999999999991</v>
      </c>
    </row>
    <row r="5631" spans="1:8">
      <c r="A5631" s="66"/>
      <c r="B5631" s="33" t="s">
        <v>826</v>
      </c>
      <c r="C5631" s="53">
        <v>4500000</v>
      </c>
      <c r="D5631" s="53">
        <v>0</v>
      </c>
      <c r="E5631" s="53">
        <v>0</v>
      </c>
      <c r="F5631" s="53">
        <f t="shared" si="2334"/>
        <v>0</v>
      </c>
      <c r="G5631" s="53">
        <f t="shared" si="2335"/>
        <v>4500000</v>
      </c>
      <c r="H5631" s="67">
        <f t="shared" si="2336"/>
        <v>0</v>
      </c>
    </row>
    <row r="5632" spans="1:8">
      <c r="A5632" s="66"/>
      <c r="B5632" s="33" t="s">
        <v>827</v>
      </c>
      <c r="C5632" s="53">
        <v>2150000</v>
      </c>
      <c r="D5632" s="53">
        <v>2120000</v>
      </c>
      <c r="E5632" s="53"/>
      <c r="F5632" s="53">
        <f t="shared" si="2334"/>
        <v>2120000</v>
      </c>
      <c r="G5632" s="53">
        <f t="shared" si="2335"/>
        <v>30000</v>
      </c>
      <c r="H5632" s="67">
        <f t="shared" si="2336"/>
        <v>98.604651162790702</v>
      </c>
    </row>
    <row r="5633" spans="1:8">
      <c r="A5633" s="61">
        <v>537112</v>
      </c>
      <c r="B5633" s="62" t="s">
        <v>477</v>
      </c>
      <c r="C5633" s="53"/>
      <c r="D5633" s="53"/>
      <c r="E5633" s="53"/>
      <c r="F5633" s="53"/>
      <c r="G5633" s="53"/>
      <c r="H5633" s="67"/>
    </row>
    <row r="5634" spans="1:8">
      <c r="A5634" s="66"/>
      <c r="B5634" s="33" t="s">
        <v>487</v>
      </c>
      <c r="C5634" s="53">
        <v>12000000</v>
      </c>
      <c r="D5634" s="53">
        <v>12000000</v>
      </c>
      <c r="E5634" s="53">
        <v>0</v>
      </c>
      <c r="F5634" s="53">
        <f>D5634+E5634</f>
        <v>12000000</v>
      </c>
      <c r="G5634" s="53">
        <f>C5634-F5634</f>
        <v>0</v>
      </c>
      <c r="H5634" s="67">
        <f>F5634/C5634*100</f>
        <v>100</v>
      </c>
    </row>
    <row r="5635" spans="1:8">
      <c r="A5635" s="66"/>
      <c r="B5635" s="33" t="s">
        <v>549</v>
      </c>
      <c r="C5635" s="53">
        <v>93500000</v>
      </c>
      <c r="D5635" s="53">
        <v>93500000</v>
      </c>
      <c r="E5635" s="53">
        <v>0</v>
      </c>
      <c r="F5635" s="53">
        <f>D5635+E5635</f>
        <v>93500000</v>
      </c>
      <c r="G5635" s="53">
        <f>C5635-F5635</f>
        <v>0</v>
      </c>
      <c r="H5635" s="67">
        <f>F5635/C5635*100</f>
        <v>100</v>
      </c>
    </row>
    <row r="5636" spans="1:8">
      <c r="A5636" s="66"/>
      <c r="B5636" s="33" t="s">
        <v>489</v>
      </c>
      <c r="C5636" s="53">
        <v>250000000</v>
      </c>
      <c r="D5636" s="53">
        <v>249975000</v>
      </c>
      <c r="E5636" s="53">
        <v>0</v>
      </c>
      <c r="F5636" s="53">
        <f>D5636+E5636</f>
        <v>249975000</v>
      </c>
      <c r="G5636" s="53">
        <f>C5636-F5636</f>
        <v>25000</v>
      </c>
      <c r="H5636" s="67">
        <f>F5636/C5636*100</f>
        <v>99.99</v>
      </c>
    </row>
    <row r="5637" spans="1:8">
      <c r="A5637" s="61"/>
      <c r="B5637" s="33" t="s">
        <v>817</v>
      </c>
      <c r="C5637" s="53">
        <v>20200000</v>
      </c>
      <c r="D5637" s="53">
        <v>20187000</v>
      </c>
      <c r="E5637" s="53">
        <v>0</v>
      </c>
      <c r="F5637" s="53">
        <f t="shared" ref="F5637:F5643" si="2337">D5637+E5637</f>
        <v>20187000</v>
      </c>
      <c r="G5637" s="53">
        <f t="shared" ref="G5637:G5643" si="2338">C5637-F5637</f>
        <v>13000</v>
      </c>
      <c r="H5637" s="67">
        <f t="shared" ref="H5637:H5643" si="2339">F5637/C5637*100</f>
        <v>99.93564356435644</v>
      </c>
    </row>
    <row r="5638" spans="1:8">
      <c r="A5638" s="66"/>
      <c r="B5638" s="33" t="s">
        <v>480</v>
      </c>
      <c r="C5638" s="53">
        <v>5000000</v>
      </c>
      <c r="D5638" s="53">
        <v>5000000</v>
      </c>
      <c r="E5638" s="53"/>
      <c r="F5638" s="53">
        <f>D5638+E5638</f>
        <v>5000000</v>
      </c>
      <c r="G5638" s="53">
        <f>C5638-F5638</f>
        <v>0</v>
      </c>
      <c r="H5638" s="67">
        <f>F5638/C5638*100</f>
        <v>100</v>
      </c>
    </row>
    <row r="5639" spans="1:8">
      <c r="A5639" s="66"/>
      <c r="B5639" s="33" t="s">
        <v>822</v>
      </c>
      <c r="C5639" s="53">
        <v>20500000</v>
      </c>
      <c r="D5639" s="53">
        <v>0</v>
      </c>
      <c r="E5639" s="53">
        <v>0</v>
      </c>
      <c r="F5639" s="53">
        <f>D5639+E5639</f>
        <v>0</v>
      </c>
      <c r="G5639" s="53">
        <f>C5639-F5639</f>
        <v>20500000</v>
      </c>
      <c r="H5639" s="67">
        <f>F5639/C5639*100</f>
        <v>0</v>
      </c>
    </row>
    <row r="5640" spans="1:8">
      <c r="A5640" s="61"/>
      <c r="B5640" s="33" t="s">
        <v>818</v>
      </c>
      <c r="C5640" s="53">
        <v>10000000</v>
      </c>
      <c r="D5640" s="53">
        <v>9965000</v>
      </c>
      <c r="E5640" s="53">
        <v>0</v>
      </c>
      <c r="F5640" s="53">
        <f t="shared" ref="F5640:F5646" si="2340">D5640+E5640</f>
        <v>9965000</v>
      </c>
      <c r="G5640" s="53">
        <f t="shared" ref="G5640:G5646" si="2341">C5640-F5640</f>
        <v>35000</v>
      </c>
      <c r="H5640" s="67">
        <f t="shared" ref="H5640:H5646" si="2342">F5640/C5640*100</f>
        <v>99.65</v>
      </c>
    </row>
    <row r="5641" spans="1:8">
      <c r="A5641" s="66"/>
      <c r="B5641" s="33" t="s">
        <v>819</v>
      </c>
      <c r="C5641" s="53">
        <v>13500000</v>
      </c>
      <c r="D5641" s="53">
        <v>13500000</v>
      </c>
      <c r="E5641" s="53">
        <v>0</v>
      </c>
      <c r="F5641" s="53">
        <f t="shared" si="2340"/>
        <v>13500000</v>
      </c>
      <c r="G5641" s="53">
        <f t="shared" si="2341"/>
        <v>0</v>
      </c>
      <c r="H5641" s="67">
        <f t="shared" si="2342"/>
        <v>100</v>
      </c>
    </row>
    <row r="5642" spans="1:8">
      <c r="A5642" s="66"/>
      <c r="B5642" s="33" t="s">
        <v>820</v>
      </c>
      <c r="C5642" s="53">
        <v>84000000</v>
      </c>
      <c r="D5642" s="53">
        <v>0</v>
      </c>
      <c r="E5642" s="53">
        <v>0</v>
      </c>
      <c r="F5642" s="53">
        <f t="shared" si="2340"/>
        <v>0</v>
      </c>
      <c r="G5642" s="53">
        <f t="shared" si="2341"/>
        <v>84000000</v>
      </c>
      <c r="H5642" s="67">
        <f t="shared" si="2342"/>
        <v>0</v>
      </c>
    </row>
    <row r="5643" spans="1:8">
      <c r="A5643" s="66"/>
      <c r="B5643" s="33" t="s">
        <v>821</v>
      </c>
      <c r="C5643" s="53">
        <v>53000000</v>
      </c>
      <c r="D5643" s="53">
        <v>52500000</v>
      </c>
      <c r="E5643" s="53">
        <v>0</v>
      </c>
      <c r="F5643" s="53">
        <f t="shared" si="2340"/>
        <v>52500000</v>
      </c>
      <c r="G5643" s="53">
        <f t="shared" si="2341"/>
        <v>500000</v>
      </c>
      <c r="H5643" s="67">
        <f t="shared" si="2342"/>
        <v>99.056603773584911</v>
      </c>
    </row>
    <row r="5644" spans="1:8" ht="12" customHeight="1">
      <c r="A5644" s="58" t="s">
        <v>50</v>
      </c>
      <c r="B5644" s="59" t="s">
        <v>51</v>
      </c>
      <c r="C5644" s="60"/>
      <c r="D5644" s="53"/>
      <c r="E5644" s="53"/>
      <c r="F5644" s="53"/>
      <c r="G5644" s="53"/>
      <c r="H5644" s="67"/>
    </row>
    <row r="5645" spans="1:8" ht="12" customHeight="1">
      <c r="A5645" s="61">
        <v>525112</v>
      </c>
      <c r="B5645" s="62" t="s">
        <v>32</v>
      </c>
      <c r="C5645" s="63"/>
      <c r="D5645" s="53"/>
      <c r="E5645" s="53"/>
      <c r="F5645" s="53"/>
      <c r="G5645" s="53"/>
      <c r="H5645" s="67"/>
    </row>
    <row r="5646" spans="1:8" ht="12" customHeight="1">
      <c r="A5646" s="66" t="s">
        <v>31</v>
      </c>
      <c r="B5646" s="33" t="s">
        <v>53</v>
      </c>
      <c r="C5646" s="53">
        <v>1540000</v>
      </c>
      <c r="D5646" s="53">
        <v>1540000</v>
      </c>
      <c r="E5646" s="53">
        <v>0</v>
      </c>
      <c r="F5646" s="53">
        <f t="shared" ref="F5646:F5647" si="2343">D5646+E5646</f>
        <v>1540000</v>
      </c>
      <c r="G5646" s="53">
        <f t="shared" ref="G5646:G5647" si="2344">C5646-F5646</f>
        <v>0</v>
      </c>
      <c r="H5646" s="67">
        <f t="shared" ref="H5646:H5647" si="2345">F5646/C5646*100</f>
        <v>100</v>
      </c>
    </row>
    <row r="5647" spans="1:8" ht="12" customHeight="1">
      <c r="A5647" s="66" t="s">
        <v>31</v>
      </c>
      <c r="B5647" s="33" t="s">
        <v>54</v>
      </c>
      <c r="C5647" s="53">
        <v>650000</v>
      </c>
      <c r="D5647" s="53">
        <v>620000</v>
      </c>
      <c r="E5647" s="53">
        <v>0</v>
      </c>
      <c r="F5647" s="53">
        <f t="shared" si="2343"/>
        <v>620000</v>
      </c>
      <c r="G5647" s="53">
        <f t="shared" si="2344"/>
        <v>30000</v>
      </c>
      <c r="H5647" s="67">
        <f t="shared" si="2345"/>
        <v>95.384615384615387</v>
      </c>
    </row>
    <row r="5648" spans="1:8" ht="12" customHeight="1">
      <c r="A5648" s="61">
        <v>525113</v>
      </c>
      <c r="B5648" s="62" t="s">
        <v>39</v>
      </c>
      <c r="C5648" s="63"/>
      <c r="D5648" s="53"/>
      <c r="E5648" s="53"/>
      <c r="F5648" s="53"/>
      <c r="G5648" s="53"/>
      <c r="H5648" s="67"/>
    </row>
    <row r="5649" spans="1:8" ht="12" customHeight="1">
      <c r="A5649" s="66" t="s">
        <v>31</v>
      </c>
      <c r="B5649" s="33" t="s">
        <v>52</v>
      </c>
      <c r="C5649" s="53">
        <v>2000000</v>
      </c>
      <c r="D5649" s="53">
        <v>2000000</v>
      </c>
      <c r="E5649" s="53">
        <v>0</v>
      </c>
      <c r="F5649" s="53">
        <f t="shared" ref="F5649" si="2346">D5649+E5649</f>
        <v>2000000</v>
      </c>
      <c r="G5649" s="53">
        <f t="shared" ref="G5649" si="2347">C5649-F5649</f>
        <v>0</v>
      </c>
      <c r="H5649" s="67">
        <f t="shared" ref="H5649" si="2348">F5649/C5649*100</f>
        <v>100</v>
      </c>
    </row>
    <row r="5650" spans="1:8" ht="12" customHeight="1">
      <c r="A5650" s="58" t="s">
        <v>56</v>
      </c>
      <c r="B5650" s="59" t="s">
        <v>57</v>
      </c>
      <c r="C5650" s="60"/>
      <c r="D5650" s="53"/>
      <c r="E5650" s="60"/>
      <c r="F5650" s="53"/>
      <c r="G5650" s="53"/>
      <c r="H5650" s="67"/>
    </row>
    <row r="5651" spans="1:8" ht="12" customHeight="1">
      <c r="A5651" s="61">
        <v>525111</v>
      </c>
      <c r="B5651" s="62" t="s">
        <v>30</v>
      </c>
      <c r="C5651" s="63"/>
      <c r="D5651" s="53"/>
      <c r="E5651" s="53"/>
      <c r="F5651" s="53"/>
      <c r="G5651" s="53"/>
      <c r="H5651" s="67"/>
    </row>
    <row r="5652" spans="1:8" ht="12" customHeight="1">
      <c r="A5652" s="66" t="s">
        <v>31</v>
      </c>
      <c r="B5652" s="33" t="s">
        <v>58</v>
      </c>
      <c r="C5652" s="53">
        <v>2000000</v>
      </c>
      <c r="D5652" s="53">
        <v>2000000</v>
      </c>
      <c r="E5652" s="53"/>
      <c r="F5652" s="53">
        <f t="shared" ref="F5652" si="2349">D5652+E5652</f>
        <v>2000000</v>
      </c>
      <c r="G5652" s="53">
        <f t="shared" ref="G5652" si="2350">C5652-F5652</f>
        <v>0</v>
      </c>
      <c r="H5652" s="67">
        <f t="shared" ref="H5652" si="2351">F5652/C5652*100</f>
        <v>100</v>
      </c>
    </row>
    <row r="5653" spans="1:8" ht="12" customHeight="1">
      <c r="A5653" s="61">
        <v>525112</v>
      </c>
      <c r="B5653" s="62" t="s">
        <v>32</v>
      </c>
      <c r="C5653" s="63"/>
      <c r="D5653" s="53"/>
      <c r="E5653" s="53"/>
      <c r="F5653" s="53"/>
      <c r="G5653" s="53"/>
      <c r="H5653" s="67"/>
    </row>
    <row r="5654" spans="1:8" ht="12" customHeight="1">
      <c r="A5654" s="66" t="s">
        <v>31</v>
      </c>
      <c r="B5654" s="33" t="s">
        <v>53</v>
      </c>
      <c r="C5654" s="53">
        <v>3250000</v>
      </c>
      <c r="D5654" s="53">
        <v>3250000</v>
      </c>
      <c r="E5654" s="53">
        <v>0</v>
      </c>
      <c r="F5654" s="53">
        <f t="shared" ref="F5654:F5655" si="2352">D5654+E5654</f>
        <v>3250000</v>
      </c>
      <c r="G5654" s="53">
        <f t="shared" ref="G5654:G5655" si="2353">C5654-F5654</f>
        <v>0</v>
      </c>
      <c r="H5654" s="67">
        <f t="shared" ref="H5654:H5655" si="2354">F5654/C5654*100</f>
        <v>100</v>
      </c>
    </row>
    <row r="5655" spans="1:8" ht="12" customHeight="1">
      <c r="A5655" s="66" t="s">
        <v>31</v>
      </c>
      <c r="B5655" s="33" t="s">
        <v>54</v>
      </c>
      <c r="C5655" s="53">
        <v>2000000</v>
      </c>
      <c r="D5655" s="53">
        <v>1984500</v>
      </c>
      <c r="E5655" s="53">
        <v>0</v>
      </c>
      <c r="F5655" s="53">
        <f t="shared" si="2352"/>
        <v>1984500</v>
      </c>
      <c r="G5655" s="53">
        <f t="shared" si="2353"/>
        <v>15500</v>
      </c>
      <c r="H5655" s="67">
        <f t="shared" si="2354"/>
        <v>99.224999999999994</v>
      </c>
    </row>
    <row r="5656" spans="1:8" ht="12" customHeight="1">
      <c r="A5656" s="61">
        <v>525115</v>
      </c>
      <c r="B5656" s="62" t="s">
        <v>43</v>
      </c>
      <c r="C5656" s="53"/>
      <c r="D5656" s="53"/>
      <c r="E5656" s="53"/>
      <c r="F5656" s="53"/>
      <c r="G5656" s="53"/>
      <c r="H5656" s="67"/>
    </row>
    <row r="5657" spans="1:8" ht="12" customHeight="1">
      <c r="A5657" s="66" t="s">
        <v>31</v>
      </c>
      <c r="B5657" s="33" t="s">
        <v>55</v>
      </c>
      <c r="C5657" s="53">
        <v>300000</v>
      </c>
      <c r="D5657" s="53">
        <v>300000</v>
      </c>
      <c r="E5657" s="53"/>
      <c r="F5657" s="53">
        <f t="shared" ref="F5657" si="2355">D5657+E5657</f>
        <v>300000</v>
      </c>
      <c r="G5657" s="53">
        <f t="shared" ref="G5657" si="2356">C5657-F5657</f>
        <v>0</v>
      </c>
      <c r="H5657" s="67">
        <f t="shared" ref="H5657" si="2357">F5657/C5657*100</f>
        <v>100</v>
      </c>
    </row>
    <row r="5658" spans="1:8" ht="12" customHeight="1">
      <c r="A5658" s="54">
        <v>52</v>
      </c>
      <c r="B5658" s="54" t="s">
        <v>61</v>
      </c>
      <c r="C5658" s="666"/>
      <c r="D5658" s="56"/>
      <c r="E5658" s="56"/>
      <c r="F5658" s="56"/>
      <c r="G5658" s="56"/>
      <c r="H5658" s="56"/>
    </row>
    <row r="5659" spans="1:8" ht="12" customHeight="1">
      <c r="A5659" s="58" t="s">
        <v>29</v>
      </c>
      <c r="B5659" s="59" t="s">
        <v>62</v>
      </c>
      <c r="C5659" s="230"/>
      <c r="D5659" s="53"/>
      <c r="E5659" s="60"/>
      <c r="F5659" s="53"/>
      <c r="G5659" s="53"/>
      <c r="H5659" s="67"/>
    </row>
    <row r="5660" spans="1:8" ht="12" customHeight="1">
      <c r="A5660" s="66">
        <v>525112</v>
      </c>
      <c r="B5660" s="33" t="s">
        <v>734</v>
      </c>
      <c r="C5660" s="65"/>
      <c r="D5660" s="53"/>
      <c r="E5660" s="53"/>
      <c r="F5660" s="53"/>
      <c r="G5660" s="53"/>
      <c r="H5660" s="67"/>
    </row>
    <row r="5661" spans="1:8" ht="12" customHeight="1">
      <c r="A5661" s="66" t="s">
        <v>31</v>
      </c>
      <c r="B5661" s="33" t="s">
        <v>64</v>
      </c>
      <c r="C5661" s="53"/>
      <c r="D5661" s="53"/>
      <c r="E5661" s="53"/>
      <c r="F5661" s="53"/>
      <c r="G5661" s="53"/>
      <c r="H5661" s="67"/>
    </row>
    <row r="5662" spans="1:8" ht="12" customHeight="1">
      <c r="A5662" s="66" t="s">
        <v>31</v>
      </c>
      <c r="B5662" s="33" t="s">
        <v>677</v>
      </c>
      <c r="C5662" s="53">
        <v>1500000</v>
      </c>
      <c r="D5662" s="53">
        <v>1500000</v>
      </c>
      <c r="E5662" s="53">
        <v>0</v>
      </c>
      <c r="F5662" s="53">
        <f t="shared" ref="F5662:F5664" si="2358">D5662+E5662</f>
        <v>1500000</v>
      </c>
      <c r="G5662" s="53">
        <f t="shared" ref="G5662:G5664" si="2359">C5662-F5662</f>
        <v>0</v>
      </c>
      <c r="H5662" s="67">
        <f t="shared" ref="H5662:H5664" si="2360">F5662/C5662*100</f>
        <v>100</v>
      </c>
    </row>
    <row r="5663" spans="1:8" ht="12" customHeight="1">
      <c r="A5663" s="66"/>
      <c r="B5663" s="33" t="s">
        <v>678</v>
      </c>
      <c r="C5663" s="53">
        <v>7500000</v>
      </c>
      <c r="D5663" s="53">
        <v>7430000</v>
      </c>
      <c r="E5663" s="53">
        <v>0</v>
      </c>
      <c r="F5663" s="53">
        <f t="shared" si="2358"/>
        <v>7430000</v>
      </c>
      <c r="G5663" s="53">
        <f t="shared" si="2359"/>
        <v>70000</v>
      </c>
      <c r="H5663" s="67">
        <f t="shared" si="2360"/>
        <v>99.066666666666663</v>
      </c>
    </row>
    <row r="5664" spans="1:8" ht="12" customHeight="1">
      <c r="A5664" s="66" t="s">
        <v>31</v>
      </c>
      <c r="B5664" s="33" t="s">
        <v>679</v>
      </c>
      <c r="C5664" s="53">
        <v>1500000</v>
      </c>
      <c r="D5664" s="53">
        <v>1281000</v>
      </c>
      <c r="E5664" s="53">
        <v>0</v>
      </c>
      <c r="F5664" s="53">
        <f t="shared" si="2358"/>
        <v>1281000</v>
      </c>
      <c r="G5664" s="53">
        <f t="shared" si="2359"/>
        <v>219000</v>
      </c>
      <c r="H5664" s="67">
        <f t="shared" si="2360"/>
        <v>85.399999999999991</v>
      </c>
    </row>
    <row r="5665" spans="1:8" ht="12" customHeight="1">
      <c r="A5665" s="66" t="s">
        <v>31</v>
      </c>
      <c r="B5665" s="33" t="s">
        <v>67</v>
      </c>
      <c r="C5665" s="53"/>
      <c r="D5665" s="53"/>
      <c r="E5665" s="53"/>
      <c r="F5665" s="53"/>
      <c r="G5665" s="53"/>
      <c r="H5665" s="67"/>
    </row>
    <row r="5666" spans="1:8" ht="12" customHeight="1">
      <c r="A5666" s="66" t="s">
        <v>31</v>
      </c>
      <c r="B5666" s="33" t="s">
        <v>677</v>
      </c>
      <c r="C5666" s="53">
        <v>1500000</v>
      </c>
      <c r="D5666" s="53">
        <v>1500000</v>
      </c>
      <c r="E5666" s="53"/>
      <c r="F5666" s="53">
        <f t="shared" ref="F5666:F5667" si="2361">D5666+E5666</f>
        <v>1500000</v>
      </c>
      <c r="G5666" s="53">
        <f t="shared" ref="G5666:G5667" si="2362">C5666-F5666</f>
        <v>0</v>
      </c>
      <c r="H5666" s="67">
        <f t="shared" ref="H5666:H5667" si="2363">F5666/C5666*100</f>
        <v>100</v>
      </c>
    </row>
    <row r="5667" spans="1:8" ht="12" customHeight="1">
      <c r="A5667" s="66" t="s">
        <v>31</v>
      </c>
      <c r="B5667" s="33" t="s">
        <v>679</v>
      </c>
      <c r="C5667" s="53">
        <v>14800000</v>
      </c>
      <c r="D5667" s="53">
        <v>13840000</v>
      </c>
      <c r="E5667" s="53">
        <v>0</v>
      </c>
      <c r="F5667" s="53">
        <f t="shared" si="2361"/>
        <v>13840000</v>
      </c>
      <c r="G5667" s="53">
        <f t="shared" si="2362"/>
        <v>960000</v>
      </c>
      <c r="H5667" s="67">
        <f t="shared" si="2363"/>
        <v>93.513513513513516</v>
      </c>
    </row>
    <row r="5668" spans="1:8" ht="12" customHeight="1">
      <c r="A5668" s="66" t="s">
        <v>680</v>
      </c>
      <c r="B5668" s="33" t="s">
        <v>39</v>
      </c>
      <c r="C5668" s="65"/>
      <c r="D5668" s="53"/>
      <c r="E5668" s="53"/>
      <c r="F5668" s="53"/>
      <c r="G5668" s="53"/>
      <c r="H5668" s="67"/>
    </row>
    <row r="5669" spans="1:8" ht="12" customHeight="1">
      <c r="A5669" s="472" t="s">
        <v>31</v>
      </c>
      <c r="B5669" s="33" t="s">
        <v>64</v>
      </c>
      <c r="C5669" s="53"/>
      <c r="D5669" s="53"/>
      <c r="E5669" s="53"/>
      <c r="F5669" s="53"/>
      <c r="G5669" s="53"/>
      <c r="H5669" s="67"/>
    </row>
    <row r="5670" spans="1:8" ht="12" customHeight="1">
      <c r="A5670" s="472" t="s">
        <v>31</v>
      </c>
      <c r="B5670" s="33" t="s">
        <v>681</v>
      </c>
      <c r="C5670" s="53">
        <v>19800000</v>
      </c>
      <c r="D5670" s="53">
        <v>19800000</v>
      </c>
      <c r="E5670" s="53">
        <v>0</v>
      </c>
      <c r="F5670" s="53">
        <f t="shared" ref="F5670" si="2364">D5670+E5670</f>
        <v>19800000</v>
      </c>
      <c r="G5670" s="53">
        <f t="shared" ref="G5670" si="2365">C5670-F5670</f>
        <v>0</v>
      </c>
      <c r="H5670" s="67">
        <f t="shared" ref="H5670" si="2366">F5670/C5670*100</f>
        <v>100</v>
      </c>
    </row>
    <row r="5671" spans="1:8" ht="12" customHeight="1">
      <c r="A5671" s="428" t="s">
        <v>31</v>
      </c>
      <c r="B5671" s="33" t="s">
        <v>850</v>
      </c>
      <c r="C5671" s="53">
        <v>9000000</v>
      </c>
      <c r="D5671" s="53">
        <v>9000000</v>
      </c>
      <c r="E5671" s="53">
        <v>0</v>
      </c>
      <c r="F5671" s="53">
        <f>D5671+E5671</f>
        <v>9000000</v>
      </c>
      <c r="G5671" s="53">
        <f>C5671-F5671</f>
        <v>0</v>
      </c>
      <c r="H5671" s="67">
        <f>F5671/C5671*100</f>
        <v>100</v>
      </c>
    </row>
    <row r="5672" spans="1:8" ht="12" customHeight="1">
      <c r="A5672" s="472" t="s">
        <v>31</v>
      </c>
      <c r="B5672" s="33" t="s">
        <v>682</v>
      </c>
      <c r="C5672" s="53"/>
      <c r="D5672" s="53"/>
      <c r="E5672" s="53"/>
      <c r="F5672" s="53"/>
      <c r="G5672" s="53"/>
      <c r="H5672" s="67"/>
    </row>
    <row r="5673" spans="1:8" ht="12" customHeight="1">
      <c r="A5673" s="472" t="s">
        <v>31</v>
      </c>
      <c r="B5673" s="33" t="s">
        <v>683</v>
      </c>
      <c r="C5673" s="53">
        <v>27000000</v>
      </c>
      <c r="D5673" s="53">
        <v>27000000</v>
      </c>
      <c r="E5673" s="53">
        <v>0</v>
      </c>
      <c r="F5673" s="53">
        <f t="shared" ref="F5673" si="2367">D5673+E5673</f>
        <v>27000000</v>
      </c>
      <c r="G5673" s="53">
        <f t="shared" ref="G5673" si="2368">C5673-F5673</f>
        <v>0</v>
      </c>
      <c r="H5673" s="67">
        <f t="shared" ref="H5673" si="2369">F5673/C5673*100</f>
        <v>100</v>
      </c>
    </row>
    <row r="5674" spans="1:8" ht="12" customHeight="1">
      <c r="A5674" s="428" t="s">
        <v>31</v>
      </c>
      <c r="B5674" s="33" t="s">
        <v>851</v>
      </c>
      <c r="C5674" s="53">
        <v>9000000</v>
      </c>
      <c r="D5674" s="53">
        <v>9000000</v>
      </c>
      <c r="E5674" s="53">
        <v>0</v>
      </c>
      <c r="F5674" s="53">
        <f>D5674+E5674</f>
        <v>9000000</v>
      </c>
      <c r="G5674" s="53">
        <f>C5674-F5674</f>
        <v>0</v>
      </c>
      <c r="H5674" s="67">
        <f>F5674/C5674*100</f>
        <v>100</v>
      </c>
    </row>
    <row r="5675" spans="1:8" ht="12" customHeight="1">
      <c r="A5675" s="428" t="s">
        <v>31</v>
      </c>
      <c r="B5675" s="33" t="s">
        <v>689</v>
      </c>
      <c r="C5675" s="53"/>
      <c r="D5675" s="53"/>
      <c r="E5675" s="53"/>
      <c r="F5675" s="53"/>
      <c r="G5675" s="53"/>
      <c r="H5675" s="67"/>
    </row>
    <row r="5676" spans="1:8" ht="12" customHeight="1">
      <c r="A5676" s="428" t="s">
        <v>31</v>
      </c>
      <c r="B5676" s="33" t="s">
        <v>852</v>
      </c>
      <c r="C5676" s="53">
        <v>8100000</v>
      </c>
      <c r="D5676" s="53">
        <v>0</v>
      </c>
      <c r="E5676" s="53">
        <v>0</v>
      </c>
      <c r="F5676" s="53">
        <f t="shared" ref="F5676" si="2370">D5676+E5676</f>
        <v>0</v>
      </c>
      <c r="G5676" s="53">
        <f t="shared" ref="G5676" si="2371">C5676-F5676</f>
        <v>8100000</v>
      </c>
      <c r="H5676" s="67">
        <f t="shared" ref="H5676" si="2372">F5676/C5676*100</f>
        <v>0</v>
      </c>
    </row>
    <row r="5677" spans="1:8" ht="12" customHeight="1">
      <c r="A5677" s="66" t="s">
        <v>684</v>
      </c>
      <c r="B5677" s="33" t="s">
        <v>43</v>
      </c>
      <c r="C5677" s="65"/>
      <c r="D5677" s="53"/>
      <c r="E5677" s="53"/>
      <c r="F5677" s="53"/>
      <c r="G5677" s="53"/>
      <c r="H5677" s="67"/>
    </row>
    <row r="5678" spans="1:8" ht="12" customHeight="1">
      <c r="A5678" s="472" t="s">
        <v>31</v>
      </c>
      <c r="B5678" s="33" t="s">
        <v>64</v>
      </c>
      <c r="C5678" s="53"/>
      <c r="D5678" s="53"/>
      <c r="E5678" s="53"/>
      <c r="F5678" s="53"/>
      <c r="G5678" s="53"/>
      <c r="H5678" s="67"/>
    </row>
    <row r="5679" spans="1:8" ht="12" customHeight="1">
      <c r="A5679" s="472" t="s">
        <v>31</v>
      </c>
      <c r="B5679" s="33" t="s">
        <v>685</v>
      </c>
      <c r="C5679" s="53">
        <v>250000</v>
      </c>
      <c r="D5679" s="53">
        <v>230000</v>
      </c>
      <c r="E5679" s="53">
        <v>0</v>
      </c>
      <c r="F5679" s="53">
        <f t="shared" ref="F5679" si="2373">D5679+E5679</f>
        <v>230000</v>
      </c>
      <c r="G5679" s="53">
        <f t="shared" ref="G5679" si="2374">C5679-F5679</f>
        <v>20000</v>
      </c>
      <c r="H5679" s="67">
        <f t="shared" ref="H5679" si="2375">F5679/C5679*100</f>
        <v>92</v>
      </c>
    </row>
    <row r="5680" spans="1:8" ht="12" customHeight="1">
      <c r="A5680" s="66" t="s">
        <v>686</v>
      </c>
      <c r="B5680" s="33" t="s">
        <v>63</v>
      </c>
      <c r="C5680" s="53"/>
      <c r="D5680" s="53"/>
      <c r="E5680" s="53"/>
      <c r="F5680" s="53"/>
      <c r="G5680" s="53"/>
      <c r="H5680" s="67"/>
    </row>
    <row r="5681" spans="1:16" ht="12" customHeight="1">
      <c r="A5681" s="428" t="s">
        <v>31</v>
      </c>
      <c r="B5681" s="33" t="s">
        <v>64</v>
      </c>
      <c r="C5681" s="53"/>
      <c r="D5681" s="53"/>
      <c r="E5681" s="53"/>
      <c r="F5681" s="53"/>
      <c r="G5681" s="53"/>
      <c r="H5681" s="67"/>
    </row>
    <row r="5682" spans="1:16" ht="12" customHeight="1">
      <c r="A5682" s="428"/>
      <c r="B5682" s="33" t="s">
        <v>687</v>
      </c>
      <c r="C5682" s="53">
        <v>750000</v>
      </c>
      <c r="D5682" s="53">
        <v>750000</v>
      </c>
      <c r="E5682" s="53"/>
      <c r="F5682" s="53">
        <f t="shared" ref="F5682" si="2376">D5682+E5682</f>
        <v>750000</v>
      </c>
      <c r="G5682" s="53">
        <f t="shared" ref="G5682" si="2377">C5682-F5682</f>
        <v>0</v>
      </c>
      <c r="H5682" s="67">
        <f t="shared" ref="H5682" si="2378">F5682/C5682*100</f>
        <v>100</v>
      </c>
      <c r="L5682" s="439"/>
      <c r="M5682" s="439"/>
      <c r="N5682" s="439"/>
      <c r="O5682" s="439"/>
      <c r="P5682" s="439"/>
    </row>
    <row r="5683" spans="1:16" ht="12" customHeight="1">
      <c r="A5683" s="428" t="s">
        <v>31</v>
      </c>
      <c r="B5683" s="33" t="s">
        <v>682</v>
      </c>
      <c r="C5683" s="53"/>
      <c r="D5683" s="53"/>
      <c r="E5683" s="53"/>
      <c r="F5683" s="53"/>
      <c r="G5683" s="53"/>
      <c r="H5683" s="67"/>
      <c r="L5683" s="439"/>
      <c r="M5683" s="439"/>
      <c r="N5683" s="439"/>
      <c r="O5683" s="439"/>
      <c r="P5683" s="439"/>
    </row>
    <row r="5684" spans="1:16" ht="12" customHeight="1">
      <c r="A5684" s="428" t="s">
        <v>31</v>
      </c>
      <c r="B5684" s="33" t="s">
        <v>687</v>
      </c>
      <c r="C5684" s="53">
        <v>750000</v>
      </c>
      <c r="D5684" s="53">
        <v>0</v>
      </c>
      <c r="E5684" s="53"/>
      <c r="F5684" s="53">
        <f t="shared" ref="F5684" si="2379">D5684+E5684</f>
        <v>0</v>
      </c>
      <c r="G5684" s="53">
        <f t="shared" ref="G5684" si="2380">C5684-F5684</f>
        <v>750000</v>
      </c>
      <c r="H5684" s="67">
        <f t="shared" ref="H5684" si="2381">F5684/C5684*100</f>
        <v>0</v>
      </c>
    </row>
    <row r="5685" spans="1:16" ht="12" customHeight="1">
      <c r="A5685" s="66">
        <v>525121</v>
      </c>
      <c r="B5685" s="33" t="s">
        <v>70</v>
      </c>
      <c r="C5685" s="53"/>
      <c r="D5685" s="53"/>
      <c r="E5685" s="53"/>
      <c r="F5685" s="53"/>
      <c r="G5685" s="53"/>
      <c r="H5685" s="67"/>
    </row>
    <row r="5686" spans="1:16" ht="12" customHeight="1">
      <c r="A5686" s="66" t="s">
        <v>31</v>
      </c>
      <c r="B5686" s="33" t="s">
        <v>71</v>
      </c>
      <c r="C5686" s="53">
        <v>28602000</v>
      </c>
      <c r="D5686" s="53">
        <v>28592200</v>
      </c>
      <c r="E5686" s="53">
        <v>0</v>
      </c>
      <c r="F5686" s="53">
        <f t="shared" ref="F5686:F5687" si="2382">D5686+E5686</f>
        <v>28592200</v>
      </c>
      <c r="G5686" s="53">
        <f t="shared" ref="G5686:G5687" si="2383">C5686-F5686</f>
        <v>9800</v>
      </c>
      <c r="H5686" s="67">
        <f t="shared" ref="H5686:H5687" si="2384">F5686/C5686*100</f>
        <v>99.965736661771913</v>
      </c>
    </row>
    <row r="5687" spans="1:16" ht="12" customHeight="1">
      <c r="A5687" s="66" t="s">
        <v>31</v>
      </c>
      <c r="B5687" s="33" t="s">
        <v>72</v>
      </c>
      <c r="C5687" s="53">
        <v>95880000</v>
      </c>
      <c r="D5687" s="53">
        <v>95865600</v>
      </c>
      <c r="E5687" s="53">
        <v>0</v>
      </c>
      <c r="F5687" s="53">
        <f t="shared" si="2382"/>
        <v>95865600</v>
      </c>
      <c r="G5687" s="53">
        <f t="shared" si="2383"/>
        <v>14400</v>
      </c>
      <c r="H5687" s="67">
        <f t="shared" si="2384"/>
        <v>99.984981226533165</v>
      </c>
    </row>
    <row r="5688" spans="1:16" ht="12" customHeight="1">
      <c r="A5688" s="58" t="s">
        <v>50</v>
      </c>
      <c r="B5688" s="59" t="s">
        <v>51</v>
      </c>
      <c r="C5688" s="60"/>
      <c r="D5688" s="53"/>
      <c r="E5688" s="53"/>
      <c r="F5688" s="53"/>
      <c r="G5688" s="53"/>
      <c r="H5688" s="67"/>
    </row>
    <row r="5689" spans="1:16" ht="12" customHeight="1">
      <c r="A5689" s="66">
        <v>525113</v>
      </c>
      <c r="B5689" s="33" t="s">
        <v>39</v>
      </c>
      <c r="C5689" s="53"/>
      <c r="D5689" s="53"/>
      <c r="E5689" s="53"/>
      <c r="F5689" s="53"/>
      <c r="G5689" s="53"/>
      <c r="H5689" s="67"/>
    </row>
    <row r="5690" spans="1:16">
      <c r="A5690" s="66" t="s">
        <v>31</v>
      </c>
      <c r="B5690" s="33" t="s">
        <v>73</v>
      </c>
      <c r="C5690" s="53">
        <v>45000000</v>
      </c>
      <c r="D5690" s="53">
        <v>5250000</v>
      </c>
      <c r="E5690" s="53">
        <v>0</v>
      </c>
      <c r="F5690" s="53">
        <f t="shared" ref="F5690:F5692" si="2385">D5690+E5690</f>
        <v>5250000</v>
      </c>
      <c r="G5690" s="53">
        <f t="shared" ref="G5690:G5692" si="2386">C5690-F5690</f>
        <v>39750000</v>
      </c>
      <c r="H5690" s="67">
        <f t="shared" ref="H5690:H5692" si="2387">F5690/C5690*100</f>
        <v>11.666666666666666</v>
      </c>
    </row>
    <row r="5691" spans="1:16">
      <c r="A5691" s="66" t="s">
        <v>31</v>
      </c>
      <c r="B5691" s="33" t="s">
        <v>74</v>
      </c>
      <c r="C5691" s="53">
        <v>13000000</v>
      </c>
      <c r="D5691" s="53">
        <v>3050000</v>
      </c>
      <c r="E5691" s="53">
        <v>0</v>
      </c>
      <c r="F5691" s="53">
        <f t="shared" si="2385"/>
        <v>3050000</v>
      </c>
      <c r="G5691" s="53">
        <f t="shared" si="2386"/>
        <v>9950000</v>
      </c>
      <c r="H5691" s="67">
        <f t="shared" si="2387"/>
        <v>23.46153846153846</v>
      </c>
    </row>
    <row r="5692" spans="1:16">
      <c r="A5692" s="66"/>
      <c r="B5692" s="33" t="s">
        <v>158</v>
      </c>
      <c r="C5692" s="53">
        <v>8000000</v>
      </c>
      <c r="D5692" s="53">
        <v>6750000</v>
      </c>
      <c r="E5692" s="53">
        <v>0</v>
      </c>
      <c r="F5692" s="53">
        <f t="shared" si="2385"/>
        <v>6750000</v>
      </c>
      <c r="G5692" s="53">
        <f t="shared" si="2386"/>
        <v>1250000</v>
      </c>
      <c r="H5692" s="67">
        <f t="shared" si="2387"/>
        <v>84.375</v>
      </c>
    </row>
    <row r="5693" spans="1:16">
      <c r="A5693" s="66">
        <v>525115</v>
      </c>
      <c r="B5693" s="33" t="s">
        <v>43</v>
      </c>
      <c r="C5693" s="53"/>
      <c r="D5693" s="53"/>
      <c r="E5693" s="53"/>
      <c r="F5693" s="53"/>
      <c r="G5693" s="53"/>
      <c r="H5693" s="67"/>
    </row>
    <row r="5694" spans="1:16">
      <c r="A5694" s="66" t="s">
        <v>31</v>
      </c>
      <c r="B5694" s="33" t="s">
        <v>159</v>
      </c>
      <c r="C5694" s="53">
        <v>3300000</v>
      </c>
      <c r="D5694" s="53">
        <v>3300000</v>
      </c>
      <c r="E5694" s="53">
        <v>0</v>
      </c>
      <c r="F5694" s="53">
        <f t="shared" ref="F5694:F5695" si="2388">D5694+E5694</f>
        <v>3300000</v>
      </c>
      <c r="G5694" s="53">
        <f t="shared" ref="G5694:G5695" si="2389">C5694-F5694</f>
        <v>0</v>
      </c>
      <c r="H5694" s="67">
        <f t="shared" ref="H5694:H5695" si="2390">F5694/C5694*100</f>
        <v>100</v>
      </c>
    </row>
    <row r="5695" spans="1:16">
      <c r="A5695" s="66" t="s">
        <v>31</v>
      </c>
      <c r="B5695" s="33" t="s">
        <v>76</v>
      </c>
      <c r="C5695" s="53">
        <v>3000000</v>
      </c>
      <c r="D5695" s="53">
        <v>3000000</v>
      </c>
      <c r="E5695" s="53">
        <v>0</v>
      </c>
      <c r="F5695" s="53">
        <f t="shared" si="2388"/>
        <v>3000000</v>
      </c>
      <c r="G5695" s="53">
        <f t="shared" si="2389"/>
        <v>0</v>
      </c>
      <c r="H5695" s="67">
        <f t="shared" si="2390"/>
        <v>100</v>
      </c>
    </row>
    <row r="5696" spans="1:16">
      <c r="A5696" s="58" t="s">
        <v>56</v>
      </c>
      <c r="B5696" s="59" t="s">
        <v>77</v>
      </c>
      <c r="C5696" s="60"/>
      <c r="D5696" s="53"/>
      <c r="E5696" s="60"/>
      <c r="F5696" s="53"/>
      <c r="G5696" s="53"/>
      <c r="H5696" s="67"/>
    </row>
    <row r="5697" spans="1:18">
      <c r="A5697" s="66">
        <v>525113</v>
      </c>
      <c r="B5697" s="33" t="s">
        <v>39</v>
      </c>
      <c r="C5697" s="53"/>
      <c r="D5697" s="53"/>
      <c r="E5697" s="53"/>
      <c r="F5697" s="53"/>
      <c r="G5697" s="53"/>
      <c r="H5697" s="67"/>
    </row>
    <row r="5698" spans="1:18">
      <c r="A5698" s="66" t="s">
        <v>31</v>
      </c>
      <c r="B5698" s="33" t="s">
        <v>78</v>
      </c>
      <c r="C5698" s="53">
        <v>67500000</v>
      </c>
      <c r="D5698" s="53">
        <v>3300000</v>
      </c>
      <c r="E5698" s="53"/>
      <c r="F5698" s="53">
        <f t="shared" ref="F5698:F5700" si="2391">D5698+E5698</f>
        <v>3300000</v>
      </c>
      <c r="G5698" s="53">
        <f t="shared" ref="G5698:G5700" si="2392">C5698-F5698</f>
        <v>64200000</v>
      </c>
      <c r="H5698" s="67">
        <f t="shared" ref="H5698:H5700" si="2393">F5698/C5698*100</f>
        <v>4.8888888888888893</v>
      </c>
    </row>
    <row r="5699" spans="1:18">
      <c r="A5699" s="66" t="s">
        <v>31</v>
      </c>
      <c r="B5699" s="33" t="s">
        <v>79</v>
      </c>
      <c r="C5699" s="53">
        <v>10000000</v>
      </c>
      <c r="D5699" s="53">
        <v>1950000</v>
      </c>
      <c r="E5699" s="53">
        <v>0</v>
      </c>
      <c r="F5699" s="53">
        <f t="shared" si="2391"/>
        <v>1950000</v>
      </c>
      <c r="G5699" s="53">
        <f t="shared" si="2392"/>
        <v>8050000</v>
      </c>
      <c r="H5699" s="67">
        <f t="shared" si="2393"/>
        <v>19.5</v>
      </c>
    </row>
    <row r="5700" spans="1:18">
      <c r="A5700" s="66"/>
      <c r="B5700" s="33" t="s">
        <v>158</v>
      </c>
      <c r="C5700" s="53">
        <v>2800000</v>
      </c>
      <c r="D5700" s="53">
        <v>0</v>
      </c>
      <c r="E5700" s="53">
        <v>0</v>
      </c>
      <c r="F5700" s="53">
        <f t="shared" si="2391"/>
        <v>0</v>
      </c>
      <c r="G5700" s="53">
        <f t="shared" si="2392"/>
        <v>2800000</v>
      </c>
      <c r="H5700" s="67">
        <f t="shared" si="2393"/>
        <v>0</v>
      </c>
      <c r="R5700" s="440"/>
    </row>
    <row r="5701" spans="1:18">
      <c r="A5701" s="66">
        <v>525115</v>
      </c>
      <c r="B5701" s="33" t="s">
        <v>43</v>
      </c>
      <c r="C5701" s="53"/>
      <c r="D5701" s="53"/>
      <c r="E5701" s="53"/>
      <c r="F5701" s="53"/>
      <c r="G5701" s="53"/>
      <c r="H5701" s="67"/>
    </row>
    <row r="5702" spans="1:18">
      <c r="A5702" s="66" t="s">
        <v>31</v>
      </c>
      <c r="B5702" s="33" t="s">
        <v>75</v>
      </c>
      <c r="C5702" s="53">
        <v>3300000</v>
      </c>
      <c r="D5702" s="53">
        <v>3300000</v>
      </c>
      <c r="E5702" s="53">
        <v>0</v>
      </c>
      <c r="F5702" s="53">
        <f t="shared" ref="F5702:F5703" si="2394">D5702+E5702</f>
        <v>3300000</v>
      </c>
      <c r="G5702" s="53">
        <f t="shared" ref="G5702:G5703" si="2395">C5702-F5702</f>
        <v>0</v>
      </c>
      <c r="H5702" s="67">
        <f t="shared" ref="H5702:H5703" si="2396">F5702/C5702*100</f>
        <v>100</v>
      </c>
    </row>
    <row r="5703" spans="1:18">
      <c r="A5703" s="66" t="s">
        <v>31</v>
      </c>
      <c r="B5703" s="33" t="s">
        <v>81</v>
      </c>
      <c r="C5703" s="53">
        <v>2400000</v>
      </c>
      <c r="D5703" s="53">
        <v>2400000</v>
      </c>
      <c r="E5703" s="53">
        <v>0</v>
      </c>
      <c r="F5703" s="53">
        <f t="shared" si="2394"/>
        <v>2400000</v>
      </c>
      <c r="G5703" s="53">
        <f t="shared" si="2395"/>
        <v>0</v>
      </c>
      <c r="H5703" s="67">
        <f t="shared" si="2396"/>
        <v>100</v>
      </c>
    </row>
    <row r="5704" spans="1:18">
      <c r="A5704" s="54">
        <v>53</v>
      </c>
      <c r="B5704" s="54" t="s">
        <v>82</v>
      </c>
      <c r="C5704" s="666"/>
      <c r="D5704" s="56"/>
      <c r="E5704" s="56"/>
      <c r="F5704" s="56"/>
      <c r="G5704" s="56"/>
      <c r="H5704" s="56"/>
    </row>
    <row r="5705" spans="1:18">
      <c r="A5705" s="58" t="s">
        <v>50</v>
      </c>
      <c r="B5705" s="59" t="s">
        <v>51</v>
      </c>
      <c r="C5705" s="230"/>
      <c r="D5705" s="53"/>
      <c r="E5705" s="60"/>
      <c r="F5705" s="53"/>
      <c r="G5705" s="53"/>
      <c r="H5705" s="67"/>
    </row>
    <row r="5706" spans="1:18">
      <c r="A5706" s="66">
        <v>525113</v>
      </c>
      <c r="B5706" s="33" t="s">
        <v>39</v>
      </c>
      <c r="C5706" s="53"/>
      <c r="D5706" s="53"/>
      <c r="E5706" s="53"/>
      <c r="F5706" s="53"/>
      <c r="G5706" s="53"/>
      <c r="H5706" s="67"/>
    </row>
    <row r="5707" spans="1:18">
      <c r="A5707" s="66" t="s">
        <v>31</v>
      </c>
      <c r="B5707" s="33" t="s">
        <v>103</v>
      </c>
      <c r="C5707" s="53">
        <v>1400000</v>
      </c>
      <c r="D5707" s="53">
        <v>1400000</v>
      </c>
      <c r="E5707" s="53">
        <v>0</v>
      </c>
      <c r="F5707" s="53">
        <f t="shared" ref="F5707:F5708" si="2397">D5707+E5707</f>
        <v>1400000</v>
      </c>
      <c r="G5707" s="53">
        <f t="shared" ref="G5707:G5708" si="2398">C5707-F5707</f>
        <v>0</v>
      </c>
      <c r="H5707" s="67">
        <f t="shared" ref="H5707:H5708" si="2399">F5707/C5707*100</f>
        <v>100</v>
      </c>
    </row>
    <row r="5708" spans="1:18">
      <c r="A5708" s="66"/>
      <c r="B5708" s="33" t="s">
        <v>490</v>
      </c>
      <c r="C5708" s="53">
        <v>2409000</v>
      </c>
      <c r="D5708" s="53">
        <v>2350000</v>
      </c>
      <c r="E5708" s="53">
        <v>0</v>
      </c>
      <c r="F5708" s="53">
        <f t="shared" si="2397"/>
        <v>2350000</v>
      </c>
      <c r="G5708" s="53">
        <f t="shared" si="2398"/>
        <v>59000</v>
      </c>
      <c r="H5708" s="67">
        <f t="shared" si="2399"/>
        <v>97.55085097550851</v>
      </c>
    </row>
    <row r="5709" spans="1:18">
      <c r="A5709" s="66">
        <v>525115</v>
      </c>
      <c r="B5709" s="33" t="s">
        <v>43</v>
      </c>
      <c r="C5709" s="53"/>
      <c r="D5709" s="53"/>
      <c r="E5709" s="53"/>
      <c r="F5709" s="53"/>
      <c r="G5709" s="53"/>
      <c r="H5709" s="67"/>
    </row>
    <row r="5710" spans="1:18">
      <c r="A5710" s="66" t="s">
        <v>31</v>
      </c>
      <c r="B5710" s="33" t="s">
        <v>392</v>
      </c>
      <c r="C5710" s="53">
        <v>1100000</v>
      </c>
      <c r="D5710" s="53">
        <v>1080000</v>
      </c>
      <c r="E5710" s="53"/>
      <c r="F5710" s="53">
        <f t="shared" ref="F5710:F5716" si="2400">D5710+E5710</f>
        <v>1080000</v>
      </c>
      <c r="G5710" s="53">
        <f t="shared" ref="G5710:G5716" si="2401">C5710-F5710</f>
        <v>20000</v>
      </c>
      <c r="H5710" s="67">
        <f t="shared" ref="H5710:H5716" si="2402">F5710/C5710*100</f>
        <v>98.181818181818187</v>
      </c>
    </row>
    <row r="5711" spans="1:18">
      <c r="A5711" s="66" t="s">
        <v>31</v>
      </c>
      <c r="B5711" s="33" t="s">
        <v>444</v>
      </c>
      <c r="C5711" s="53">
        <v>300000</v>
      </c>
      <c r="D5711" s="53">
        <v>300000</v>
      </c>
      <c r="E5711" s="53">
        <v>0</v>
      </c>
      <c r="F5711" s="53">
        <f t="shared" si="2400"/>
        <v>300000</v>
      </c>
      <c r="G5711" s="53">
        <f t="shared" si="2401"/>
        <v>0</v>
      </c>
      <c r="H5711" s="67">
        <f t="shared" si="2402"/>
        <v>100</v>
      </c>
    </row>
    <row r="5712" spans="1:18">
      <c r="A5712" s="66" t="s">
        <v>31</v>
      </c>
      <c r="B5712" s="33" t="s">
        <v>394</v>
      </c>
      <c r="C5712" s="53">
        <v>6020000</v>
      </c>
      <c r="D5712" s="53">
        <v>5970000</v>
      </c>
      <c r="E5712" s="53">
        <v>0</v>
      </c>
      <c r="F5712" s="53">
        <f t="shared" si="2400"/>
        <v>5970000</v>
      </c>
      <c r="G5712" s="53">
        <f t="shared" si="2401"/>
        <v>50000</v>
      </c>
      <c r="H5712" s="67">
        <f t="shared" si="2402"/>
        <v>99.169435215946848</v>
      </c>
    </row>
    <row r="5713" spans="1:8">
      <c r="A5713" s="66" t="s">
        <v>31</v>
      </c>
      <c r="B5713" s="33" t="s">
        <v>395</v>
      </c>
      <c r="C5713" s="53">
        <v>2000000</v>
      </c>
      <c r="D5713" s="53">
        <v>2000000</v>
      </c>
      <c r="E5713" s="53"/>
      <c r="F5713" s="53">
        <f t="shared" si="2400"/>
        <v>2000000</v>
      </c>
      <c r="G5713" s="53">
        <f t="shared" si="2401"/>
        <v>0</v>
      </c>
      <c r="H5713" s="67">
        <f t="shared" si="2402"/>
        <v>100</v>
      </c>
    </row>
    <row r="5714" spans="1:8">
      <c r="A5714" s="66"/>
      <c r="B5714" s="33" t="s">
        <v>396</v>
      </c>
      <c r="C5714" s="53">
        <v>5000000</v>
      </c>
      <c r="D5714" s="53">
        <v>5000000</v>
      </c>
      <c r="E5714" s="53">
        <v>0</v>
      </c>
      <c r="F5714" s="53">
        <f t="shared" si="2400"/>
        <v>5000000</v>
      </c>
      <c r="G5714" s="53">
        <f t="shared" si="2401"/>
        <v>0</v>
      </c>
      <c r="H5714" s="67">
        <f t="shared" si="2402"/>
        <v>100</v>
      </c>
    </row>
    <row r="5715" spans="1:8">
      <c r="A5715" s="66" t="s">
        <v>31</v>
      </c>
      <c r="B5715" s="33" t="s">
        <v>87</v>
      </c>
      <c r="C5715" s="53">
        <v>2400000</v>
      </c>
      <c r="D5715" s="53">
        <v>2400000</v>
      </c>
      <c r="E5715" s="53">
        <v>0</v>
      </c>
      <c r="F5715" s="53">
        <f t="shared" si="2400"/>
        <v>2400000</v>
      </c>
      <c r="G5715" s="53">
        <f t="shared" si="2401"/>
        <v>0</v>
      </c>
      <c r="H5715" s="67">
        <f t="shared" si="2402"/>
        <v>100</v>
      </c>
    </row>
    <row r="5716" spans="1:8">
      <c r="A5716" s="66" t="s">
        <v>31</v>
      </c>
      <c r="B5716" s="33" t="s">
        <v>88</v>
      </c>
      <c r="C5716" s="53">
        <v>1650000</v>
      </c>
      <c r="D5716" s="53">
        <v>1600000</v>
      </c>
      <c r="E5716" s="53">
        <v>0</v>
      </c>
      <c r="F5716" s="53">
        <f t="shared" si="2400"/>
        <v>1600000</v>
      </c>
      <c r="G5716" s="53">
        <f t="shared" si="2401"/>
        <v>50000</v>
      </c>
      <c r="H5716" s="67">
        <f t="shared" si="2402"/>
        <v>96.969696969696969</v>
      </c>
    </row>
    <row r="5717" spans="1:8">
      <c r="A5717" s="66">
        <v>525119</v>
      </c>
      <c r="B5717" s="33" t="s">
        <v>63</v>
      </c>
      <c r="C5717" s="53"/>
      <c r="D5717" s="53"/>
      <c r="E5717" s="53"/>
      <c r="F5717" s="53"/>
      <c r="G5717" s="53"/>
      <c r="H5717" s="67"/>
    </row>
    <row r="5718" spans="1:8">
      <c r="A5718" s="66" t="s">
        <v>31</v>
      </c>
      <c r="B5718" s="33" t="s">
        <v>89</v>
      </c>
      <c r="C5718" s="53">
        <v>1150000</v>
      </c>
      <c r="D5718" s="53">
        <v>1120000</v>
      </c>
      <c r="E5718" s="53">
        <v>0</v>
      </c>
      <c r="F5718" s="53">
        <f t="shared" ref="F5718:F5721" si="2403">D5718+E5718</f>
        <v>1120000</v>
      </c>
      <c r="G5718" s="53">
        <f t="shared" ref="G5718:G5721" si="2404">C5718-F5718</f>
        <v>30000</v>
      </c>
      <c r="H5718" s="67">
        <f t="shared" ref="H5718:H5721" si="2405">F5718/C5718*100</f>
        <v>97.391304347826093</v>
      </c>
    </row>
    <row r="5719" spans="1:8">
      <c r="A5719" s="66" t="s">
        <v>31</v>
      </c>
      <c r="B5719" s="33" t="s">
        <v>90</v>
      </c>
      <c r="C5719" s="53">
        <v>20000000</v>
      </c>
      <c r="D5719" s="53">
        <v>20000000</v>
      </c>
      <c r="E5719" s="53">
        <v>0</v>
      </c>
      <c r="F5719" s="53">
        <f t="shared" si="2403"/>
        <v>20000000</v>
      </c>
      <c r="G5719" s="53">
        <f t="shared" si="2404"/>
        <v>0</v>
      </c>
      <c r="H5719" s="67">
        <f t="shared" si="2405"/>
        <v>100</v>
      </c>
    </row>
    <row r="5720" spans="1:8">
      <c r="A5720" s="66" t="s">
        <v>31</v>
      </c>
      <c r="B5720" s="33" t="s">
        <v>99</v>
      </c>
      <c r="C5720" s="53">
        <v>45100000</v>
      </c>
      <c r="D5720" s="53">
        <v>45072000</v>
      </c>
      <c r="E5720" s="53">
        <v>0</v>
      </c>
      <c r="F5720" s="53">
        <f t="shared" si="2403"/>
        <v>45072000</v>
      </c>
      <c r="G5720" s="53">
        <f t="shared" si="2404"/>
        <v>28000</v>
      </c>
      <c r="H5720" s="67">
        <f t="shared" si="2405"/>
        <v>99.937915742793791</v>
      </c>
    </row>
    <row r="5721" spans="1:8">
      <c r="A5721" s="66" t="s">
        <v>31</v>
      </c>
      <c r="B5721" s="33" t="s">
        <v>101</v>
      </c>
      <c r="C5721" s="53">
        <v>23000000</v>
      </c>
      <c r="D5721" s="53">
        <v>23000000</v>
      </c>
      <c r="E5721" s="53">
        <v>0</v>
      </c>
      <c r="F5721" s="53">
        <f t="shared" si="2403"/>
        <v>23000000</v>
      </c>
      <c r="G5721" s="53">
        <f t="shared" si="2404"/>
        <v>0</v>
      </c>
      <c r="H5721" s="67">
        <f t="shared" si="2405"/>
        <v>100</v>
      </c>
    </row>
    <row r="5722" spans="1:8">
      <c r="A5722" s="58" t="s">
        <v>56</v>
      </c>
      <c r="B5722" s="59" t="s">
        <v>102</v>
      </c>
      <c r="C5722" s="65"/>
      <c r="D5722" s="53"/>
      <c r="E5722" s="60"/>
      <c r="F5722" s="53"/>
      <c r="G5722" s="53"/>
      <c r="H5722" s="67"/>
    </row>
    <row r="5723" spans="1:8">
      <c r="A5723" s="66">
        <v>525113</v>
      </c>
      <c r="B5723" s="33" t="s">
        <v>39</v>
      </c>
      <c r="C5723" s="65"/>
      <c r="D5723" s="53"/>
      <c r="E5723" s="53"/>
      <c r="F5723" s="53"/>
      <c r="G5723" s="53"/>
      <c r="H5723" s="67"/>
    </row>
    <row r="5724" spans="1:8">
      <c r="A5724" s="66" t="s">
        <v>31</v>
      </c>
      <c r="B5724" s="33" t="s">
        <v>829</v>
      </c>
      <c r="C5724" s="53">
        <v>2050000</v>
      </c>
      <c r="D5724" s="53">
        <v>2050000</v>
      </c>
      <c r="E5724" s="53">
        <v>0</v>
      </c>
      <c r="F5724" s="53">
        <f t="shared" ref="F5724:F5725" si="2406">D5724+E5724</f>
        <v>2050000</v>
      </c>
      <c r="G5724" s="53">
        <f t="shared" ref="G5724:G5725" si="2407">C5724-F5724</f>
        <v>0</v>
      </c>
      <c r="H5724" s="67">
        <f t="shared" ref="H5724:H5725" si="2408">F5724/C5724*100</f>
        <v>100</v>
      </c>
    </row>
    <row r="5725" spans="1:8">
      <c r="A5725" s="66"/>
      <c r="B5725" s="33" t="s">
        <v>828</v>
      </c>
      <c r="C5725" s="53">
        <v>9000000</v>
      </c>
      <c r="D5725" s="53">
        <v>0</v>
      </c>
      <c r="E5725" s="53">
        <v>0</v>
      </c>
      <c r="F5725" s="53">
        <f t="shared" si="2406"/>
        <v>0</v>
      </c>
      <c r="G5725" s="53">
        <f t="shared" si="2407"/>
        <v>9000000</v>
      </c>
      <c r="H5725" s="67">
        <f t="shared" si="2408"/>
        <v>0</v>
      </c>
    </row>
    <row r="5726" spans="1:8">
      <c r="A5726" s="66">
        <v>525119</v>
      </c>
      <c r="B5726" s="33" t="s">
        <v>63</v>
      </c>
      <c r="C5726" s="53"/>
      <c r="D5726" s="53"/>
      <c r="E5726" s="53"/>
      <c r="F5726" s="53"/>
      <c r="G5726" s="53"/>
      <c r="H5726" s="67"/>
    </row>
    <row r="5727" spans="1:8">
      <c r="A5727" s="70" t="s">
        <v>31</v>
      </c>
      <c r="B5727" s="33" t="s">
        <v>117</v>
      </c>
      <c r="C5727" s="53">
        <v>22000000</v>
      </c>
      <c r="D5727" s="53">
        <v>22000000</v>
      </c>
      <c r="E5727" s="53">
        <v>0</v>
      </c>
      <c r="F5727" s="53">
        <f t="shared" ref="F5727" si="2409">D5727+E5727</f>
        <v>22000000</v>
      </c>
      <c r="G5727" s="53">
        <f t="shared" ref="G5727" si="2410">C5727-F5727</f>
        <v>0</v>
      </c>
      <c r="H5727" s="67">
        <f t="shared" ref="H5727" si="2411">F5727/C5727*100</f>
        <v>100</v>
      </c>
    </row>
    <row r="5728" spans="1:8">
      <c r="A5728" s="58" t="s">
        <v>59</v>
      </c>
      <c r="B5728" s="59" t="s">
        <v>60</v>
      </c>
      <c r="C5728" s="53"/>
      <c r="D5728" s="53"/>
      <c r="E5728" s="60"/>
      <c r="F5728" s="53"/>
      <c r="G5728" s="53"/>
      <c r="H5728" s="67"/>
    </row>
    <row r="5729" spans="1:8">
      <c r="A5729" s="66">
        <v>525113</v>
      </c>
      <c r="B5729" s="33" t="s">
        <v>39</v>
      </c>
      <c r="C5729" s="53"/>
      <c r="D5729" s="53"/>
      <c r="E5729" s="53"/>
      <c r="F5729" s="53"/>
      <c r="G5729" s="53"/>
      <c r="H5729" s="67"/>
    </row>
    <row r="5730" spans="1:8">
      <c r="A5730" s="66" t="s">
        <v>31</v>
      </c>
      <c r="B5730" s="33" t="s">
        <v>133</v>
      </c>
      <c r="C5730" s="53">
        <v>6000000</v>
      </c>
      <c r="D5730" s="53">
        <v>6000000</v>
      </c>
      <c r="E5730" s="53">
        <v>0</v>
      </c>
      <c r="F5730" s="53">
        <f t="shared" ref="F5730:F5733" si="2412">D5730+E5730</f>
        <v>6000000</v>
      </c>
      <c r="G5730" s="53">
        <f t="shared" ref="G5730:G5733" si="2413">C5730-F5730</f>
        <v>0</v>
      </c>
      <c r="H5730" s="67">
        <f t="shared" ref="H5730:H5733" si="2414">F5730/C5730*100</f>
        <v>100</v>
      </c>
    </row>
    <row r="5731" spans="1:8">
      <c r="A5731" s="66" t="s">
        <v>31</v>
      </c>
      <c r="B5731" s="33" t="s">
        <v>134</v>
      </c>
      <c r="C5731" s="53">
        <v>2000000</v>
      </c>
      <c r="D5731" s="53">
        <v>0</v>
      </c>
      <c r="E5731" s="53">
        <v>0</v>
      </c>
      <c r="F5731" s="53">
        <f t="shared" si="2412"/>
        <v>0</v>
      </c>
      <c r="G5731" s="53">
        <f t="shared" si="2413"/>
        <v>2000000</v>
      </c>
      <c r="H5731" s="67">
        <f t="shared" si="2414"/>
        <v>0</v>
      </c>
    </row>
    <row r="5732" spans="1:8">
      <c r="A5732" s="66" t="s">
        <v>31</v>
      </c>
      <c r="B5732" s="33" t="s">
        <v>135</v>
      </c>
      <c r="C5732" s="53">
        <v>3600000</v>
      </c>
      <c r="D5732" s="53">
        <v>0</v>
      </c>
      <c r="E5732" s="53">
        <v>0</v>
      </c>
      <c r="F5732" s="53">
        <f t="shared" si="2412"/>
        <v>0</v>
      </c>
      <c r="G5732" s="53">
        <f t="shared" si="2413"/>
        <v>3600000</v>
      </c>
      <c r="H5732" s="67">
        <f t="shared" si="2414"/>
        <v>0</v>
      </c>
    </row>
    <row r="5733" spans="1:8">
      <c r="A5733" s="66" t="s">
        <v>31</v>
      </c>
      <c r="B5733" s="33" t="s">
        <v>158</v>
      </c>
      <c r="C5733" s="53">
        <v>700000</v>
      </c>
      <c r="D5733" s="53">
        <v>700000</v>
      </c>
      <c r="E5733" s="53">
        <v>0</v>
      </c>
      <c r="F5733" s="53">
        <f t="shared" si="2412"/>
        <v>700000</v>
      </c>
      <c r="G5733" s="53">
        <f t="shared" si="2413"/>
        <v>0</v>
      </c>
      <c r="H5733" s="67">
        <f t="shared" si="2414"/>
        <v>100</v>
      </c>
    </row>
    <row r="5734" spans="1:8">
      <c r="A5734" s="66">
        <v>525115</v>
      </c>
      <c r="B5734" s="33" t="s">
        <v>43</v>
      </c>
      <c r="C5734" s="53"/>
      <c r="D5734" s="53"/>
      <c r="E5734" s="53"/>
      <c r="F5734" s="53"/>
      <c r="G5734" s="53"/>
      <c r="H5734" s="67"/>
    </row>
    <row r="5735" spans="1:8">
      <c r="A5735" s="66" t="s">
        <v>31</v>
      </c>
      <c r="B5735" s="33" t="s">
        <v>138</v>
      </c>
      <c r="C5735" s="53">
        <v>1000000</v>
      </c>
      <c r="D5735" s="53">
        <v>900000</v>
      </c>
      <c r="E5735" s="53">
        <v>0</v>
      </c>
      <c r="F5735" s="53">
        <f t="shared" ref="F5735:F5736" si="2415">D5735+E5735</f>
        <v>900000</v>
      </c>
      <c r="G5735" s="53">
        <f t="shared" ref="G5735:G5736" si="2416">C5735-F5735</f>
        <v>100000</v>
      </c>
      <c r="H5735" s="67">
        <f t="shared" ref="H5735:H5736" si="2417">F5735/C5735*100</f>
        <v>90</v>
      </c>
    </row>
    <row r="5736" spans="1:8">
      <c r="A5736" s="66" t="s">
        <v>31</v>
      </c>
      <c r="B5736" s="33" t="s">
        <v>139</v>
      </c>
      <c r="C5736" s="53">
        <v>2300000</v>
      </c>
      <c r="D5736" s="53">
        <v>2300000</v>
      </c>
      <c r="E5736" s="53">
        <v>0</v>
      </c>
      <c r="F5736" s="53">
        <f t="shared" si="2415"/>
        <v>2300000</v>
      </c>
      <c r="G5736" s="53">
        <f t="shared" si="2416"/>
        <v>0</v>
      </c>
      <c r="H5736" s="67">
        <f t="shared" si="2417"/>
        <v>100</v>
      </c>
    </row>
    <row r="5737" spans="1:8">
      <c r="A5737" s="66">
        <v>525119</v>
      </c>
      <c r="B5737" s="33" t="s">
        <v>63</v>
      </c>
      <c r="C5737" s="53"/>
      <c r="D5737" s="53"/>
      <c r="E5737" s="53"/>
      <c r="F5737" s="53"/>
      <c r="G5737" s="53"/>
      <c r="H5737" s="67"/>
    </row>
    <row r="5738" spans="1:8">
      <c r="A5738" s="66" t="s">
        <v>31</v>
      </c>
      <c r="B5738" s="33" t="s">
        <v>143</v>
      </c>
      <c r="C5738" s="53">
        <v>20000000</v>
      </c>
      <c r="D5738" s="53">
        <v>18810000</v>
      </c>
      <c r="E5738" s="53"/>
      <c r="F5738" s="53">
        <f t="shared" ref="F5738:F5739" si="2418">D5738+E5738</f>
        <v>18810000</v>
      </c>
      <c r="G5738" s="53">
        <f t="shared" ref="G5738:G5739" si="2419">C5738-F5738</f>
        <v>1190000</v>
      </c>
      <c r="H5738" s="67">
        <f t="shared" ref="H5738:H5739" si="2420">F5738/C5738*100</f>
        <v>94.05</v>
      </c>
    </row>
    <row r="5739" spans="1:8">
      <c r="A5739" s="66" t="s">
        <v>31</v>
      </c>
      <c r="B5739" s="33" t="s">
        <v>145</v>
      </c>
      <c r="C5739" s="53">
        <v>9000000</v>
      </c>
      <c r="D5739" s="53">
        <v>8849000</v>
      </c>
      <c r="E5739" s="53">
        <v>0</v>
      </c>
      <c r="F5739" s="53">
        <f t="shared" si="2418"/>
        <v>8849000</v>
      </c>
      <c r="G5739" s="53">
        <f t="shared" si="2419"/>
        <v>151000</v>
      </c>
      <c r="H5739" s="67">
        <f t="shared" si="2420"/>
        <v>98.322222222222223</v>
      </c>
    </row>
    <row r="5740" spans="1:8">
      <c r="A5740" s="54">
        <v>54</v>
      </c>
      <c r="B5740" s="54" t="s">
        <v>147</v>
      </c>
      <c r="C5740" s="55"/>
      <c r="D5740" s="56"/>
      <c r="E5740" s="56"/>
      <c r="F5740" s="56"/>
      <c r="G5740" s="56"/>
      <c r="H5740" s="56"/>
    </row>
    <row r="5741" spans="1:8">
      <c r="A5741" s="58" t="s">
        <v>50</v>
      </c>
      <c r="B5741" s="59" t="s">
        <v>51</v>
      </c>
      <c r="C5741" s="60"/>
      <c r="D5741" s="59"/>
      <c r="E5741" s="60"/>
      <c r="F5741" s="53"/>
      <c r="G5741" s="53"/>
      <c r="H5741" s="67"/>
    </row>
    <row r="5742" spans="1:8">
      <c r="A5742" s="61">
        <v>525113</v>
      </c>
      <c r="B5742" s="62" t="s">
        <v>39</v>
      </c>
      <c r="C5742" s="60"/>
      <c r="D5742" s="59"/>
      <c r="E5742" s="53"/>
      <c r="F5742" s="53"/>
      <c r="G5742" s="53"/>
      <c r="H5742" s="67"/>
    </row>
    <row r="5743" spans="1:8">
      <c r="A5743" s="66" t="s">
        <v>31</v>
      </c>
      <c r="B5743" s="33" t="s">
        <v>148</v>
      </c>
      <c r="C5743" s="53">
        <v>1800000</v>
      </c>
      <c r="D5743" s="53">
        <v>1725000</v>
      </c>
      <c r="E5743" s="53">
        <v>0</v>
      </c>
      <c r="F5743" s="53">
        <f t="shared" ref="F5743:F5744" si="2421">D5743+E5743</f>
        <v>1725000</v>
      </c>
      <c r="G5743" s="53">
        <f t="shared" ref="G5743:G5744" si="2422">C5743-F5743</f>
        <v>75000</v>
      </c>
      <c r="H5743" s="67">
        <f t="shared" ref="H5743:H5744" si="2423">F5743/C5743*100</f>
        <v>95.833333333333343</v>
      </c>
    </row>
    <row r="5744" spans="1:8">
      <c r="A5744" s="66" t="s">
        <v>31</v>
      </c>
      <c r="B5744" s="33" t="s">
        <v>149</v>
      </c>
      <c r="C5744" s="53">
        <v>7780000</v>
      </c>
      <c r="D5744" s="53">
        <v>7765000</v>
      </c>
      <c r="E5744" s="53">
        <v>0</v>
      </c>
      <c r="F5744" s="53">
        <f t="shared" si="2421"/>
        <v>7765000</v>
      </c>
      <c r="G5744" s="53">
        <f t="shared" si="2422"/>
        <v>15000</v>
      </c>
      <c r="H5744" s="67">
        <f t="shared" si="2423"/>
        <v>99.80719794344472</v>
      </c>
    </row>
    <row r="5745" spans="1:11">
      <c r="A5745" s="66">
        <v>525119</v>
      </c>
      <c r="B5745" s="33" t="s">
        <v>63</v>
      </c>
      <c r="C5745" s="53"/>
      <c r="D5745" s="53"/>
      <c r="E5745" s="53"/>
      <c r="F5745" s="53"/>
      <c r="G5745" s="53"/>
      <c r="H5745" s="67"/>
    </row>
    <row r="5746" spans="1:11">
      <c r="A5746" s="66" t="s">
        <v>31</v>
      </c>
      <c r="B5746" s="33" t="s">
        <v>150</v>
      </c>
      <c r="C5746" s="53">
        <v>1700000</v>
      </c>
      <c r="D5746" s="53">
        <v>1698500</v>
      </c>
      <c r="E5746" s="53">
        <v>0</v>
      </c>
      <c r="F5746" s="53">
        <f t="shared" ref="F5746" si="2424">D5746+E5746</f>
        <v>1698500</v>
      </c>
      <c r="G5746" s="53">
        <f t="shared" ref="G5746" si="2425">C5746-F5746</f>
        <v>1500</v>
      </c>
      <c r="H5746" s="67">
        <f t="shared" ref="H5746" si="2426">F5746/C5746*100</f>
        <v>99.911764705882362</v>
      </c>
    </row>
    <row r="5747" spans="1:11">
      <c r="A5747" s="58" t="s">
        <v>56</v>
      </c>
      <c r="B5747" s="59" t="s">
        <v>57</v>
      </c>
      <c r="C5747" s="60"/>
      <c r="D5747" s="60"/>
      <c r="E5747" s="53"/>
      <c r="F5747" s="53"/>
      <c r="G5747" s="53"/>
      <c r="H5747" s="67"/>
    </row>
    <row r="5748" spans="1:11">
      <c r="A5748" s="66">
        <v>525113</v>
      </c>
      <c r="B5748" s="33" t="s">
        <v>39</v>
      </c>
      <c r="C5748" s="53"/>
      <c r="D5748" s="53"/>
      <c r="E5748" s="53"/>
      <c r="F5748" s="53"/>
      <c r="G5748" s="53"/>
      <c r="H5748" s="67"/>
    </row>
    <row r="5749" spans="1:11">
      <c r="A5749" s="66" t="s">
        <v>31</v>
      </c>
      <c r="B5749" s="33" t="s">
        <v>151</v>
      </c>
      <c r="C5749" s="53">
        <v>2100000</v>
      </c>
      <c r="D5749" s="53">
        <v>2100000</v>
      </c>
      <c r="E5749" s="53">
        <v>0</v>
      </c>
      <c r="F5749" s="53">
        <f t="shared" ref="F5749:F5750" si="2427">D5749+E5749</f>
        <v>2100000</v>
      </c>
      <c r="G5749" s="53">
        <f t="shared" ref="G5749:G5750" si="2428">C5749-F5749</f>
        <v>0</v>
      </c>
      <c r="H5749" s="67">
        <f t="shared" ref="H5749:H5750" si="2429">F5749/C5749*100</f>
        <v>100</v>
      </c>
    </row>
    <row r="5750" spans="1:11">
      <c r="A5750" s="66" t="s">
        <v>31</v>
      </c>
      <c r="B5750" s="33" t="s">
        <v>152</v>
      </c>
      <c r="C5750" s="53">
        <v>10400000</v>
      </c>
      <c r="D5750" s="53">
        <v>10395000</v>
      </c>
      <c r="E5750" s="53">
        <v>0</v>
      </c>
      <c r="F5750" s="53">
        <f t="shared" si="2427"/>
        <v>10395000</v>
      </c>
      <c r="G5750" s="53">
        <f t="shared" si="2428"/>
        <v>5000</v>
      </c>
      <c r="H5750" s="67">
        <f t="shared" si="2429"/>
        <v>99.95192307692308</v>
      </c>
    </row>
    <row r="5751" spans="1:11">
      <c r="A5751" s="66">
        <v>525119</v>
      </c>
      <c r="B5751" s="33" t="s">
        <v>63</v>
      </c>
      <c r="C5751" s="53"/>
      <c r="D5751" s="53"/>
      <c r="E5751" s="53"/>
      <c r="F5751" s="53"/>
      <c r="G5751" s="53"/>
      <c r="H5751" s="67"/>
    </row>
    <row r="5752" spans="1:11">
      <c r="A5752" s="66" t="s">
        <v>31</v>
      </c>
      <c r="B5752" s="33" t="s">
        <v>150</v>
      </c>
      <c r="C5752" s="53">
        <v>2500000</v>
      </c>
      <c r="D5752" s="53">
        <v>2497500</v>
      </c>
      <c r="E5752" s="53">
        <v>0</v>
      </c>
      <c r="F5752" s="53">
        <f t="shared" ref="F5752" si="2430">D5752+E5752</f>
        <v>2497500</v>
      </c>
      <c r="G5752" s="53">
        <f t="shared" ref="G5752" si="2431">C5752-F5752</f>
        <v>2500</v>
      </c>
      <c r="H5752" s="67">
        <f t="shared" ref="H5752" si="2432">F5752/C5752*100</f>
        <v>99.9</v>
      </c>
    </row>
    <row r="5753" spans="1:11">
      <c r="A5753" s="58" t="s">
        <v>59</v>
      </c>
      <c r="B5753" s="59" t="s">
        <v>60</v>
      </c>
      <c r="C5753" s="60"/>
      <c r="D5753" s="60"/>
      <c r="E5753" s="53"/>
      <c r="F5753" s="53"/>
      <c r="G5753" s="53"/>
      <c r="H5753" s="67"/>
    </row>
    <row r="5754" spans="1:11">
      <c r="A5754" s="66">
        <v>525119</v>
      </c>
      <c r="B5754" s="33" t="s">
        <v>63</v>
      </c>
      <c r="C5754" s="53"/>
      <c r="D5754" s="53"/>
      <c r="E5754" s="53"/>
      <c r="F5754" s="53"/>
      <c r="G5754" s="53"/>
      <c r="H5754" s="67"/>
    </row>
    <row r="5755" spans="1:11">
      <c r="A5755" s="66" t="s">
        <v>31</v>
      </c>
      <c r="B5755" s="33" t="s">
        <v>150</v>
      </c>
      <c r="C5755" s="53">
        <v>1869000</v>
      </c>
      <c r="D5755" s="53">
        <v>1864500</v>
      </c>
      <c r="E5755" s="53">
        <v>0</v>
      </c>
      <c r="F5755" s="53">
        <f t="shared" ref="F5755" si="2433">D5755+E5755</f>
        <v>1864500</v>
      </c>
      <c r="G5755" s="53">
        <f t="shared" ref="G5755" si="2434">C5755-F5755</f>
        <v>4500</v>
      </c>
      <c r="H5755" s="67">
        <f t="shared" ref="H5755" si="2435">F5755/C5755*100</f>
        <v>99.759229534510425</v>
      </c>
    </row>
    <row r="5756" spans="1:11" ht="13.5" thickBot="1">
      <c r="A5756" s="231"/>
      <c r="B5756" s="35"/>
      <c r="C5756" s="39"/>
      <c r="D5756" s="35"/>
      <c r="E5756" s="39"/>
      <c r="F5756" s="35"/>
      <c r="G5756" s="35"/>
      <c r="H5756" s="35"/>
    </row>
    <row r="5757" spans="1:11" ht="18" customHeight="1" thickTop="1">
      <c r="A5757" s="40"/>
      <c r="B5757" s="597" t="s">
        <v>166</v>
      </c>
      <c r="C5757" s="41">
        <f>SUM(C5592:C5755)</f>
        <v>1481795000</v>
      </c>
      <c r="D5757" s="41">
        <f t="shared" ref="D5757" si="2436">SUM(D5592:D5755)</f>
        <v>1169200877</v>
      </c>
      <c r="E5757" s="41">
        <f>SUM(E5592:E5755)</f>
        <v>3100000</v>
      </c>
      <c r="F5757" s="41">
        <f t="shared" ref="F5757:G5757" si="2437">SUM(F5592:F5755)</f>
        <v>1172300877</v>
      </c>
      <c r="G5757" s="41">
        <f t="shared" si="2437"/>
        <v>305894123</v>
      </c>
      <c r="H5757" s="44">
        <f>F5757/C5757*100</f>
        <v>79.113566788928296</v>
      </c>
      <c r="J5757" s="563"/>
    </row>
    <row r="5758" spans="1:11" ht="23.25" customHeight="1">
      <c r="J5758" s="564"/>
      <c r="K5758" s="564"/>
    </row>
    <row r="5759" spans="1:11" ht="13.5">
      <c r="F5759" s="607" t="s">
        <v>965</v>
      </c>
      <c r="G5759" s="607"/>
      <c r="H5759" s="607"/>
    </row>
    <row r="5760" spans="1:11" ht="13.5">
      <c r="F5760" s="598"/>
      <c r="G5760" s="598"/>
      <c r="H5760" s="598"/>
    </row>
    <row r="5761" spans="6:8" ht="13.5">
      <c r="F5761" s="607" t="s">
        <v>154</v>
      </c>
      <c r="G5761" s="607"/>
      <c r="H5761" s="607"/>
    </row>
    <row r="5762" spans="6:8" ht="13.5">
      <c r="F5762" s="607" t="s">
        <v>155</v>
      </c>
      <c r="G5762" s="607"/>
      <c r="H5762" s="607"/>
    </row>
    <row r="5763" spans="6:8" ht="13.5">
      <c r="F5763" s="20"/>
      <c r="G5763" s="20"/>
      <c r="H5763" s="21"/>
    </row>
    <row r="5764" spans="6:8" ht="13.5">
      <c r="F5764" s="20"/>
      <c r="G5764" s="20"/>
      <c r="H5764" s="21"/>
    </row>
    <row r="5765" spans="6:8" ht="13.5">
      <c r="F5765" s="20"/>
      <c r="G5765" s="20"/>
      <c r="H5765" s="20"/>
    </row>
    <row r="5766" spans="6:8" ht="13.5">
      <c r="F5766" s="608" t="s">
        <v>156</v>
      </c>
      <c r="G5766" s="608"/>
      <c r="H5766" s="608"/>
    </row>
    <row r="5767" spans="6:8" ht="13.5">
      <c r="F5767" s="599" t="s">
        <v>157</v>
      </c>
      <c r="G5767" s="599"/>
      <c r="H5767" s="599"/>
    </row>
    <row r="5777" spans="1:8" ht="15.75">
      <c r="A5777" s="600" t="s">
        <v>0</v>
      </c>
      <c r="B5777" s="600"/>
      <c r="C5777" s="600"/>
      <c r="D5777" s="600"/>
      <c r="E5777" s="600"/>
      <c r="F5777" s="600"/>
      <c r="G5777" s="600"/>
      <c r="H5777" s="600"/>
    </row>
    <row r="5778" spans="1:8" ht="15.75">
      <c r="A5778" s="600" t="s">
        <v>1</v>
      </c>
      <c r="B5778" s="600"/>
      <c r="C5778" s="600"/>
      <c r="D5778" s="600"/>
      <c r="E5778" s="600"/>
      <c r="F5778" s="600"/>
      <c r="G5778" s="600"/>
      <c r="H5778" s="600"/>
    </row>
    <row r="5779" spans="1:8" ht="15.75">
      <c r="A5779" s="600" t="s">
        <v>2</v>
      </c>
      <c r="B5779" s="600"/>
      <c r="C5779" s="600"/>
      <c r="D5779" s="600"/>
      <c r="E5779" s="600"/>
      <c r="F5779" s="600"/>
      <c r="G5779" s="600"/>
      <c r="H5779" s="600"/>
    </row>
    <row r="5780" spans="1:8">
      <c r="A5780" s="2"/>
      <c r="B5780" s="2"/>
      <c r="C5780" s="2"/>
      <c r="D5780" s="2"/>
      <c r="E5780" s="2"/>
      <c r="F5780" s="2"/>
      <c r="G5780" s="2"/>
      <c r="H5780" s="2"/>
    </row>
    <row r="5781" spans="1:8">
      <c r="A5781" s="2" t="s">
        <v>3</v>
      </c>
      <c r="B5781" s="2"/>
      <c r="C5781" s="2"/>
      <c r="D5781" s="2"/>
      <c r="E5781" s="2"/>
      <c r="F5781" s="2"/>
      <c r="G5781" s="2"/>
      <c r="H5781" s="2"/>
    </row>
    <row r="5782" spans="1:8">
      <c r="A5782" s="520" t="s">
        <v>934</v>
      </c>
      <c r="B5782" s="520"/>
      <c r="C5782" s="2"/>
      <c r="D5782" s="2"/>
      <c r="E5782" s="2"/>
      <c r="F5782" s="2"/>
      <c r="G5782" s="2"/>
      <c r="H5782" s="2"/>
    </row>
    <row r="5783" spans="1:8">
      <c r="A5783" s="2" t="s">
        <v>910</v>
      </c>
      <c r="B5783" s="1"/>
      <c r="C5783" s="2"/>
      <c r="D5783" s="2"/>
      <c r="E5783" s="2"/>
      <c r="F5783" s="2"/>
      <c r="G5783" s="2"/>
      <c r="H5783" s="2"/>
    </row>
    <row r="5784" spans="1:8">
      <c r="A5784" s="1"/>
      <c r="B5784" s="1"/>
      <c r="C5784" s="3"/>
      <c r="D5784" s="1"/>
      <c r="E5784" s="3"/>
      <c r="F5784" s="1"/>
      <c r="G5784" s="1"/>
    </row>
    <row r="5785" spans="1:8">
      <c r="A5785" s="1"/>
      <c r="B5785" s="1"/>
      <c r="C5785" s="3"/>
      <c r="D5785" s="1"/>
      <c r="E5785" s="3"/>
      <c r="F5785" s="22"/>
      <c r="G5785" s="1"/>
    </row>
    <row r="5786" spans="1:8" ht="12.75" customHeight="1">
      <c r="A5786" s="601" t="s">
        <v>4</v>
      </c>
      <c r="B5786" s="604" t="s">
        <v>5</v>
      </c>
      <c r="C5786" s="595"/>
      <c r="D5786" s="595" t="s">
        <v>6</v>
      </c>
      <c r="E5786" s="595" t="s">
        <v>7</v>
      </c>
      <c r="F5786" s="595" t="s">
        <v>6</v>
      </c>
      <c r="G5786" s="595" t="s">
        <v>8</v>
      </c>
      <c r="H5786" s="595" t="s">
        <v>9</v>
      </c>
    </row>
    <row r="5787" spans="1:8">
      <c r="A5787" s="602"/>
      <c r="B5787" s="605"/>
      <c r="C5787" s="596" t="s">
        <v>10</v>
      </c>
      <c r="D5787" s="596" t="s">
        <v>11</v>
      </c>
      <c r="E5787" s="596" t="s">
        <v>12</v>
      </c>
      <c r="F5787" s="596" t="s">
        <v>13</v>
      </c>
      <c r="G5787" s="596" t="s">
        <v>14</v>
      </c>
      <c r="H5787" s="596" t="s">
        <v>15</v>
      </c>
    </row>
    <row r="5788" spans="1:8">
      <c r="A5788" s="602"/>
      <c r="B5788" s="605"/>
      <c r="C5788" s="596"/>
      <c r="D5788" s="596" t="s">
        <v>16</v>
      </c>
      <c r="E5788" s="596"/>
      <c r="F5788" s="596" t="s">
        <v>17</v>
      </c>
      <c r="G5788" s="596" t="s">
        <v>18</v>
      </c>
      <c r="H5788" s="596" t="s">
        <v>19</v>
      </c>
    </row>
    <row r="5789" spans="1:8">
      <c r="A5789" s="603"/>
      <c r="B5789" s="606"/>
      <c r="C5789" s="596" t="s">
        <v>20</v>
      </c>
      <c r="D5789" s="597" t="s">
        <v>20</v>
      </c>
      <c r="E5789" s="597" t="s">
        <v>20</v>
      </c>
      <c r="F5789" s="597" t="s">
        <v>20</v>
      </c>
      <c r="G5789" s="597" t="s">
        <v>20</v>
      </c>
      <c r="H5789" s="596" t="s">
        <v>21</v>
      </c>
    </row>
    <row r="5790" spans="1:8">
      <c r="A5790" s="7">
        <v>1</v>
      </c>
      <c r="B5790" s="7">
        <v>2</v>
      </c>
      <c r="C5790" s="8">
        <v>3</v>
      </c>
      <c r="D5790" s="9">
        <v>4</v>
      </c>
      <c r="E5790" s="8">
        <v>5</v>
      </c>
      <c r="F5790" s="8">
        <v>6</v>
      </c>
      <c r="G5790" s="8">
        <v>7</v>
      </c>
      <c r="H5790" s="8">
        <v>8</v>
      </c>
    </row>
    <row r="5791" spans="1:8">
      <c r="A5791" s="33" t="s">
        <v>22</v>
      </c>
      <c r="B5791" s="52" t="s">
        <v>170</v>
      </c>
      <c r="C5791" s="34"/>
      <c r="D5791" s="33"/>
      <c r="E5791" s="53"/>
      <c r="F5791" s="33"/>
      <c r="G5791" s="33"/>
      <c r="H5791" s="33"/>
    </row>
    <row r="5792" spans="1:8">
      <c r="A5792" s="33" t="s">
        <v>23</v>
      </c>
      <c r="B5792" s="33" t="s">
        <v>24</v>
      </c>
      <c r="C5792" s="53"/>
      <c r="D5792" s="33"/>
      <c r="E5792" s="53"/>
      <c r="F5792" s="33"/>
      <c r="G5792" s="33"/>
      <c r="H5792" s="33"/>
    </row>
    <row r="5793" spans="1:8">
      <c r="A5793" s="33" t="s">
        <v>25</v>
      </c>
      <c r="B5793" s="33" t="s">
        <v>161</v>
      </c>
      <c r="C5793" s="53"/>
      <c r="D5793" s="33"/>
      <c r="E5793" s="53"/>
      <c r="F5793" s="33"/>
      <c r="G5793" s="33"/>
      <c r="H5793" s="33"/>
    </row>
    <row r="5794" spans="1:8">
      <c r="A5794" s="33" t="s">
        <v>26</v>
      </c>
      <c r="B5794" s="33" t="s">
        <v>27</v>
      </c>
      <c r="C5794" s="53"/>
      <c r="D5794" s="33"/>
      <c r="E5794" s="53"/>
      <c r="F5794" s="33"/>
      <c r="G5794" s="33"/>
      <c r="H5794" s="33"/>
    </row>
    <row r="5795" spans="1:8">
      <c r="A5795" s="54">
        <v>51</v>
      </c>
      <c r="B5795" s="54" t="s">
        <v>28</v>
      </c>
      <c r="C5795" s="55"/>
      <c r="D5795" s="55"/>
      <c r="E5795" s="56"/>
      <c r="F5795" s="57"/>
      <c r="G5795" s="57"/>
      <c r="H5795" s="57"/>
    </row>
    <row r="5796" spans="1:8">
      <c r="A5796" s="58" t="s">
        <v>29</v>
      </c>
      <c r="B5796" s="59" t="s">
        <v>62</v>
      </c>
      <c r="C5796" s="60"/>
      <c r="D5796" s="230"/>
      <c r="E5796" s="230"/>
      <c r="F5796" s="68"/>
      <c r="G5796" s="68"/>
      <c r="H5796" s="64"/>
    </row>
    <row r="5797" spans="1:8">
      <c r="A5797" s="61">
        <v>525112</v>
      </c>
      <c r="B5797" s="62" t="s">
        <v>32</v>
      </c>
      <c r="C5797" s="53"/>
      <c r="D5797" s="53"/>
      <c r="E5797" s="53"/>
      <c r="F5797" s="53"/>
      <c r="G5797" s="53"/>
      <c r="H5797" s="64"/>
    </row>
    <row r="5798" spans="1:8" ht="12.75" customHeight="1">
      <c r="A5798" s="66" t="s">
        <v>31</v>
      </c>
      <c r="B5798" s="33" t="s">
        <v>33</v>
      </c>
      <c r="C5798" s="53">
        <v>10000000</v>
      </c>
      <c r="D5798" s="53">
        <v>9960500</v>
      </c>
      <c r="E5798" s="53">
        <v>0</v>
      </c>
      <c r="F5798" s="53">
        <f>D5798+E5798</f>
        <v>9960500</v>
      </c>
      <c r="G5798" s="53">
        <f>C5798-F5798</f>
        <v>39500</v>
      </c>
      <c r="H5798" s="67">
        <f>F5798/C5798*100</f>
        <v>99.605000000000004</v>
      </c>
    </row>
    <row r="5799" spans="1:8" ht="12.75" customHeight="1">
      <c r="A5799" s="70" t="s">
        <v>31</v>
      </c>
      <c r="B5799" s="33" t="s">
        <v>35</v>
      </c>
      <c r="C5799" s="53">
        <v>6000000</v>
      </c>
      <c r="D5799" s="53">
        <v>6000000</v>
      </c>
      <c r="E5799" s="53"/>
      <c r="F5799" s="53">
        <f t="shared" ref="F5799:F5807" si="2438">D5799+E5799</f>
        <v>6000000</v>
      </c>
      <c r="G5799" s="53">
        <f t="shared" ref="G5799:G5807" si="2439">C5799-F5799</f>
        <v>0</v>
      </c>
      <c r="H5799" s="67">
        <f t="shared" ref="H5799:H5807" si="2440">F5799/C5799*100</f>
        <v>100</v>
      </c>
    </row>
    <row r="5800" spans="1:8" ht="12.75" customHeight="1">
      <c r="A5800" s="70"/>
      <c r="B5800" s="33" t="s">
        <v>802</v>
      </c>
      <c r="C5800" s="53">
        <f>50000*50</f>
        <v>2500000</v>
      </c>
      <c r="D5800" s="53">
        <v>2500000</v>
      </c>
      <c r="E5800" s="53"/>
      <c r="F5800" s="53">
        <f t="shared" si="2438"/>
        <v>2500000</v>
      </c>
      <c r="G5800" s="53">
        <f t="shared" si="2439"/>
        <v>0</v>
      </c>
      <c r="H5800" s="67">
        <f t="shared" si="2440"/>
        <v>100</v>
      </c>
    </row>
    <row r="5801" spans="1:8" ht="12.75" customHeight="1">
      <c r="A5801" s="70"/>
      <c r="B5801" s="33" t="s">
        <v>803</v>
      </c>
      <c r="C5801" s="53">
        <f>50000*50</f>
        <v>2500000</v>
      </c>
      <c r="D5801" s="53">
        <v>2500000</v>
      </c>
      <c r="E5801" s="53"/>
      <c r="F5801" s="53">
        <f t="shared" si="2438"/>
        <v>2500000</v>
      </c>
      <c r="G5801" s="53">
        <f t="shared" si="2439"/>
        <v>0</v>
      </c>
      <c r="H5801" s="67">
        <f t="shared" si="2440"/>
        <v>100</v>
      </c>
    </row>
    <row r="5802" spans="1:8" ht="12.75" customHeight="1">
      <c r="A5802" s="70"/>
      <c r="B5802" s="33" t="s">
        <v>804</v>
      </c>
      <c r="C5802" s="53">
        <f>50000*80*4</f>
        <v>16000000</v>
      </c>
      <c r="D5802" s="53">
        <v>16000000</v>
      </c>
      <c r="E5802" s="53"/>
      <c r="F5802" s="53">
        <f t="shared" si="2438"/>
        <v>16000000</v>
      </c>
      <c r="G5802" s="53">
        <f t="shared" si="2439"/>
        <v>0</v>
      </c>
      <c r="H5802" s="67">
        <f t="shared" si="2440"/>
        <v>100</v>
      </c>
    </row>
    <row r="5803" spans="1:8" ht="12.75" customHeight="1">
      <c r="A5803" s="70"/>
      <c r="B5803" s="33" t="s">
        <v>805</v>
      </c>
      <c r="C5803" s="53">
        <f>25*50000</f>
        <v>1250000</v>
      </c>
      <c r="D5803" s="53">
        <v>1250000</v>
      </c>
      <c r="E5803" s="53"/>
      <c r="F5803" s="53">
        <f t="shared" si="2438"/>
        <v>1250000</v>
      </c>
      <c r="G5803" s="53">
        <f t="shared" si="2439"/>
        <v>0</v>
      </c>
      <c r="H5803" s="67">
        <f t="shared" si="2440"/>
        <v>100</v>
      </c>
    </row>
    <row r="5804" spans="1:8" ht="12.75" customHeight="1">
      <c r="A5804" s="70"/>
      <c r="B5804" s="33" t="s">
        <v>806</v>
      </c>
      <c r="C5804" s="53">
        <v>6500000</v>
      </c>
      <c r="D5804" s="53">
        <v>6500000</v>
      </c>
      <c r="E5804" s="53"/>
      <c r="F5804" s="53">
        <f t="shared" si="2438"/>
        <v>6500000</v>
      </c>
      <c r="G5804" s="53">
        <f t="shared" si="2439"/>
        <v>0</v>
      </c>
      <c r="H5804" s="67">
        <f t="shared" si="2440"/>
        <v>100</v>
      </c>
    </row>
    <row r="5805" spans="1:8" ht="12.75" customHeight="1">
      <c r="A5805" s="70"/>
      <c r="B5805" s="33" t="s">
        <v>807</v>
      </c>
      <c r="C5805" s="53">
        <v>3650000</v>
      </c>
      <c r="D5805" s="53">
        <v>3622000</v>
      </c>
      <c r="E5805" s="53"/>
      <c r="F5805" s="53">
        <f t="shared" si="2438"/>
        <v>3622000</v>
      </c>
      <c r="G5805" s="53">
        <f t="shared" si="2439"/>
        <v>28000</v>
      </c>
      <c r="H5805" s="67">
        <f t="shared" si="2440"/>
        <v>99.232876712328761</v>
      </c>
    </row>
    <row r="5806" spans="1:8" ht="12.75" customHeight="1">
      <c r="A5806" s="70"/>
      <c r="B5806" s="33" t="s">
        <v>808</v>
      </c>
      <c r="C5806" s="53">
        <v>1650000</v>
      </c>
      <c r="D5806" s="53">
        <v>1650000</v>
      </c>
      <c r="E5806" s="53"/>
      <c r="F5806" s="53">
        <f t="shared" si="2438"/>
        <v>1650000</v>
      </c>
      <c r="G5806" s="53">
        <f t="shared" si="2439"/>
        <v>0</v>
      </c>
      <c r="H5806" s="67">
        <f t="shared" si="2440"/>
        <v>100</v>
      </c>
    </row>
    <row r="5807" spans="1:8" ht="12.75" customHeight="1">
      <c r="A5807" s="70"/>
      <c r="B5807" s="33" t="s">
        <v>809</v>
      </c>
      <c r="C5807" s="53">
        <v>5500000</v>
      </c>
      <c r="D5807" s="53">
        <v>5459800</v>
      </c>
      <c r="E5807" s="53"/>
      <c r="F5807" s="53">
        <f t="shared" si="2438"/>
        <v>5459800</v>
      </c>
      <c r="G5807" s="53">
        <f t="shared" si="2439"/>
        <v>40200</v>
      </c>
      <c r="H5807" s="67">
        <f t="shared" si="2440"/>
        <v>99.269090909090906</v>
      </c>
    </row>
    <row r="5808" spans="1:8" ht="12.75" customHeight="1">
      <c r="A5808" s="61">
        <v>525113</v>
      </c>
      <c r="B5808" s="62" t="s">
        <v>39</v>
      </c>
      <c r="C5808" s="65"/>
      <c r="D5808" s="53"/>
      <c r="E5808" s="53"/>
      <c r="F5808" s="53"/>
      <c r="G5808" s="53"/>
      <c r="H5808" s="67"/>
    </row>
    <row r="5809" spans="1:8" ht="12.75" customHeight="1">
      <c r="A5809" s="61"/>
      <c r="B5809" s="33" t="s">
        <v>376</v>
      </c>
      <c r="C5809" s="53">
        <v>9000000</v>
      </c>
      <c r="D5809" s="53">
        <v>9000000</v>
      </c>
      <c r="E5809" s="53"/>
      <c r="F5809" s="53">
        <f t="shared" ref="F5809:F5813" si="2441">D5809+E5809</f>
        <v>9000000</v>
      </c>
      <c r="G5809" s="53">
        <f t="shared" ref="G5809:G5813" si="2442">C5809-F5809</f>
        <v>0</v>
      </c>
      <c r="H5809" s="67">
        <f t="shared" ref="H5809:H5813" si="2443">F5809/C5809*100</f>
        <v>100</v>
      </c>
    </row>
    <row r="5810" spans="1:8" ht="12.75" customHeight="1">
      <c r="A5810" s="66" t="s">
        <v>31</v>
      </c>
      <c r="B5810" s="33" t="s">
        <v>40</v>
      </c>
      <c r="C5810" s="53">
        <v>5400000</v>
      </c>
      <c r="D5810" s="53">
        <v>5400000</v>
      </c>
      <c r="E5810" s="53">
        <v>0</v>
      </c>
      <c r="F5810" s="53">
        <f t="shared" si="2441"/>
        <v>5400000</v>
      </c>
      <c r="G5810" s="53">
        <f t="shared" si="2442"/>
        <v>0</v>
      </c>
      <c r="H5810" s="67">
        <f t="shared" si="2443"/>
        <v>100</v>
      </c>
    </row>
    <row r="5811" spans="1:8" ht="12.75" customHeight="1">
      <c r="A5811" s="66"/>
      <c r="B5811" s="33" t="s">
        <v>970</v>
      </c>
      <c r="C5811" s="53">
        <v>10800000</v>
      </c>
      <c r="D5811" s="53">
        <v>10800000</v>
      </c>
      <c r="E5811" s="53">
        <v>0</v>
      </c>
      <c r="F5811" s="53">
        <f t="shared" si="2441"/>
        <v>10800000</v>
      </c>
      <c r="G5811" s="53">
        <f t="shared" si="2442"/>
        <v>0</v>
      </c>
      <c r="H5811" s="67">
        <f t="shared" si="2443"/>
        <v>100</v>
      </c>
    </row>
    <row r="5812" spans="1:8" ht="12.75" customHeight="1">
      <c r="A5812" s="66"/>
      <c r="B5812" s="33" t="s">
        <v>971</v>
      </c>
      <c r="C5812" s="53">
        <v>3600000</v>
      </c>
      <c r="D5812" s="53"/>
      <c r="E5812" s="53">
        <v>0</v>
      </c>
      <c r="F5812" s="53"/>
      <c r="G5812" s="53"/>
      <c r="H5812" s="67"/>
    </row>
    <row r="5813" spans="1:8" ht="12.75" customHeight="1">
      <c r="A5813" s="66"/>
      <c r="B5813" s="33" t="s">
        <v>810</v>
      </c>
      <c r="C5813" s="53">
        <v>7200000</v>
      </c>
      <c r="D5813" s="53">
        <v>7200000</v>
      </c>
      <c r="E5813" s="53"/>
      <c r="F5813" s="53">
        <f t="shared" ref="F5813:F5817" si="2444">D5813+E5813</f>
        <v>7200000</v>
      </c>
      <c r="G5813" s="53">
        <f t="shared" ref="G5813:G5817" si="2445">C5813-F5813</f>
        <v>0</v>
      </c>
      <c r="H5813" s="67">
        <f t="shared" ref="H5813:H5817" si="2446">F5813/C5813*100</f>
        <v>100</v>
      </c>
    </row>
    <row r="5814" spans="1:8" ht="12.75" customHeight="1">
      <c r="A5814" s="61">
        <v>525115</v>
      </c>
      <c r="B5814" s="62" t="s">
        <v>43</v>
      </c>
      <c r="C5814" s="65"/>
      <c r="D5814" s="53"/>
      <c r="E5814" s="53"/>
      <c r="F5814" s="53"/>
      <c r="G5814" s="53"/>
      <c r="H5814" s="67"/>
    </row>
    <row r="5815" spans="1:8" ht="12.75" customHeight="1">
      <c r="A5815" s="61"/>
      <c r="B5815" s="33" t="s">
        <v>377</v>
      </c>
      <c r="C5815" s="53">
        <v>10200000</v>
      </c>
      <c r="D5815" s="53">
        <v>10200000</v>
      </c>
      <c r="E5815" s="53">
        <v>0</v>
      </c>
      <c r="F5815" s="53">
        <f t="shared" ref="F5815:F5825" si="2447">D5815+E5815</f>
        <v>10200000</v>
      </c>
      <c r="G5815" s="53">
        <f t="shared" ref="G5815:G5825" si="2448">C5815-F5815</f>
        <v>0</v>
      </c>
      <c r="H5815" s="67">
        <f t="shared" ref="H5815:H5825" si="2449">F5815/C5815*100</f>
        <v>100</v>
      </c>
    </row>
    <row r="5816" spans="1:8" ht="12.75" customHeight="1">
      <c r="A5816" s="61"/>
      <c r="B5816" s="33" t="s">
        <v>378</v>
      </c>
      <c r="C5816" s="53">
        <v>10200000</v>
      </c>
      <c r="D5816" s="53">
        <v>10200000</v>
      </c>
      <c r="E5816" s="53">
        <v>0</v>
      </c>
      <c r="F5816" s="53">
        <f t="shared" si="2447"/>
        <v>10200000</v>
      </c>
      <c r="G5816" s="53">
        <f t="shared" si="2448"/>
        <v>0</v>
      </c>
      <c r="H5816" s="67">
        <f t="shared" si="2449"/>
        <v>100</v>
      </c>
    </row>
    <row r="5817" spans="1:8" ht="12.75" customHeight="1">
      <c r="A5817" s="66" t="s">
        <v>31</v>
      </c>
      <c r="B5817" s="33" t="s">
        <v>44</v>
      </c>
      <c r="C5817" s="53">
        <v>3700000</v>
      </c>
      <c r="D5817" s="53">
        <v>1888257</v>
      </c>
      <c r="E5817" s="53">
        <v>0</v>
      </c>
      <c r="F5817" s="53">
        <f t="shared" si="2447"/>
        <v>1888257</v>
      </c>
      <c r="G5817" s="53">
        <f t="shared" si="2448"/>
        <v>1811743</v>
      </c>
      <c r="H5817" s="67">
        <f t="shared" si="2449"/>
        <v>51.033972972972975</v>
      </c>
    </row>
    <row r="5818" spans="1:8" ht="12.75" customHeight="1">
      <c r="A5818" s="66"/>
      <c r="B5818" s="33" t="s">
        <v>524</v>
      </c>
      <c r="C5818" s="53">
        <v>5250000</v>
      </c>
      <c r="D5818" s="53">
        <v>5118520</v>
      </c>
      <c r="E5818" s="53">
        <v>0</v>
      </c>
      <c r="F5818" s="53">
        <f t="shared" si="2447"/>
        <v>5118520</v>
      </c>
      <c r="G5818" s="53">
        <f t="shared" si="2448"/>
        <v>131480</v>
      </c>
      <c r="H5818" s="67">
        <f t="shared" si="2449"/>
        <v>97.495619047619044</v>
      </c>
    </row>
    <row r="5819" spans="1:8" ht="12.75" customHeight="1">
      <c r="A5819" s="66" t="s">
        <v>31</v>
      </c>
      <c r="B5819" s="33" t="s">
        <v>45</v>
      </c>
      <c r="C5819" s="53">
        <v>650000</v>
      </c>
      <c r="D5819" s="53">
        <v>570000</v>
      </c>
      <c r="E5819" s="53">
        <v>0</v>
      </c>
      <c r="F5819" s="53">
        <f t="shared" si="2447"/>
        <v>570000</v>
      </c>
      <c r="G5819" s="53">
        <f t="shared" si="2448"/>
        <v>80000</v>
      </c>
      <c r="H5819" s="67">
        <f t="shared" si="2449"/>
        <v>87.692307692307693</v>
      </c>
    </row>
    <row r="5820" spans="1:8" ht="12.75" customHeight="1">
      <c r="A5820" s="66" t="s">
        <v>31</v>
      </c>
      <c r="B5820" s="33" t="s">
        <v>46</v>
      </c>
      <c r="C5820" s="53">
        <v>3000000</v>
      </c>
      <c r="D5820" s="53">
        <v>2470000</v>
      </c>
      <c r="E5820" s="53"/>
      <c r="F5820" s="53">
        <f t="shared" si="2447"/>
        <v>2470000</v>
      </c>
      <c r="G5820" s="53">
        <f t="shared" si="2448"/>
        <v>530000</v>
      </c>
      <c r="H5820" s="67">
        <f t="shared" si="2449"/>
        <v>82.333333333333343</v>
      </c>
    </row>
    <row r="5821" spans="1:8" ht="12.75" customHeight="1">
      <c r="A5821" s="66" t="s">
        <v>31</v>
      </c>
      <c r="B5821" s="33" t="s">
        <v>47</v>
      </c>
      <c r="C5821" s="53">
        <v>3600000</v>
      </c>
      <c r="D5821" s="53">
        <v>2150000</v>
      </c>
      <c r="E5821" s="53"/>
      <c r="F5821" s="53">
        <f t="shared" si="2447"/>
        <v>2150000</v>
      </c>
      <c r="G5821" s="53">
        <f t="shared" si="2448"/>
        <v>1450000</v>
      </c>
      <c r="H5821" s="67">
        <f t="shared" si="2449"/>
        <v>59.722222222222221</v>
      </c>
    </row>
    <row r="5822" spans="1:8" ht="12.75" customHeight="1">
      <c r="A5822" s="66"/>
      <c r="B5822" s="33" t="s">
        <v>811</v>
      </c>
      <c r="C5822" s="53">
        <v>5400000</v>
      </c>
      <c r="D5822" s="53">
        <v>3100000</v>
      </c>
      <c r="E5822" s="53">
        <v>0</v>
      </c>
      <c r="F5822" s="53">
        <f t="shared" si="2447"/>
        <v>3100000</v>
      </c>
      <c r="G5822" s="53">
        <f t="shared" si="2448"/>
        <v>2300000</v>
      </c>
      <c r="H5822" s="67">
        <f t="shared" si="2449"/>
        <v>57.407407407407405</v>
      </c>
    </row>
    <row r="5823" spans="1:8" ht="12.75" customHeight="1">
      <c r="A5823" s="66"/>
      <c r="B5823" s="33" t="s">
        <v>968</v>
      </c>
      <c r="C5823" s="53">
        <v>6750000</v>
      </c>
      <c r="D5823" s="53">
        <v>0</v>
      </c>
      <c r="E5823" s="53">
        <v>0</v>
      </c>
      <c r="F5823" s="53">
        <f t="shared" si="2447"/>
        <v>0</v>
      </c>
      <c r="G5823" s="53">
        <f t="shared" si="2448"/>
        <v>6750000</v>
      </c>
      <c r="H5823" s="67">
        <f t="shared" si="2449"/>
        <v>0</v>
      </c>
    </row>
    <row r="5824" spans="1:8" ht="12.75" customHeight="1">
      <c r="A5824" s="66"/>
      <c r="B5824" s="33" t="s">
        <v>812</v>
      </c>
      <c r="C5824" s="53">
        <v>10120000</v>
      </c>
      <c r="D5824" s="53">
        <v>0</v>
      </c>
      <c r="E5824" s="53">
        <v>0</v>
      </c>
      <c r="F5824" s="53">
        <f t="shared" si="2447"/>
        <v>0</v>
      </c>
      <c r="G5824" s="53">
        <f t="shared" si="2448"/>
        <v>10120000</v>
      </c>
      <c r="H5824" s="67">
        <f t="shared" si="2449"/>
        <v>0</v>
      </c>
    </row>
    <row r="5825" spans="1:8" ht="12.75" customHeight="1">
      <c r="A5825" s="66"/>
      <c r="B5825" s="33" t="s">
        <v>969</v>
      </c>
      <c r="C5825" s="53">
        <v>20250000</v>
      </c>
      <c r="D5825" s="53">
        <v>0</v>
      </c>
      <c r="E5825" s="53">
        <v>0</v>
      </c>
      <c r="F5825" s="53">
        <f t="shared" si="2447"/>
        <v>0</v>
      </c>
      <c r="G5825" s="53">
        <f t="shared" si="2448"/>
        <v>20250000</v>
      </c>
      <c r="H5825" s="67">
        <f t="shared" si="2449"/>
        <v>0</v>
      </c>
    </row>
    <row r="5826" spans="1:8" ht="12.75" customHeight="1">
      <c r="A5826" s="61">
        <v>525119</v>
      </c>
      <c r="B5826" s="62" t="s">
        <v>63</v>
      </c>
      <c r="C5826" s="65"/>
      <c r="D5826" s="53"/>
      <c r="E5826" s="53"/>
      <c r="F5826" s="53"/>
      <c r="G5826" s="53"/>
      <c r="H5826" s="67"/>
    </row>
    <row r="5827" spans="1:8" ht="12.75" customHeight="1">
      <c r="A5827" s="66"/>
      <c r="B5827" s="33" t="s">
        <v>484</v>
      </c>
      <c r="C5827" s="53">
        <v>40000000</v>
      </c>
      <c r="D5827" s="53">
        <v>40000000</v>
      </c>
      <c r="E5827" s="53">
        <v>0</v>
      </c>
      <c r="F5827" s="53">
        <f t="shared" ref="F5827:F5832" si="2450">D5827+E5827</f>
        <v>40000000</v>
      </c>
      <c r="G5827" s="53">
        <f t="shared" ref="G5827:G5832" si="2451">C5827-F5827</f>
        <v>0</v>
      </c>
      <c r="H5827" s="67">
        <f t="shared" ref="H5827:H5832" si="2452">F5827/C5827*100</f>
        <v>100</v>
      </c>
    </row>
    <row r="5828" spans="1:8" ht="12.75" customHeight="1">
      <c r="A5828" s="66"/>
      <c r="B5828" s="33" t="s">
        <v>485</v>
      </c>
      <c r="C5828" s="53">
        <v>41025000</v>
      </c>
      <c r="D5828" s="53">
        <v>40986500</v>
      </c>
      <c r="E5828" s="53">
        <v>0</v>
      </c>
      <c r="F5828" s="53">
        <f t="shared" si="2450"/>
        <v>40986500</v>
      </c>
      <c r="G5828" s="53">
        <f t="shared" si="2451"/>
        <v>38500</v>
      </c>
      <c r="H5828" s="67">
        <f t="shared" si="2452"/>
        <v>99.906154783668498</v>
      </c>
    </row>
    <row r="5829" spans="1:8" ht="12.75" customHeight="1">
      <c r="A5829" s="66"/>
      <c r="B5829" s="33" t="s">
        <v>813</v>
      </c>
      <c r="C5829" s="53">
        <v>2000000</v>
      </c>
      <c r="D5829" s="53">
        <v>1975000</v>
      </c>
      <c r="E5829" s="53">
        <v>0</v>
      </c>
      <c r="F5829" s="53">
        <f t="shared" si="2450"/>
        <v>1975000</v>
      </c>
      <c r="G5829" s="53">
        <f t="shared" si="2451"/>
        <v>25000</v>
      </c>
      <c r="H5829" s="67">
        <f t="shared" si="2452"/>
        <v>98.75</v>
      </c>
    </row>
    <row r="5830" spans="1:8" ht="12.75" customHeight="1">
      <c r="A5830" s="66"/>
      <c r="B5830" s="33" t="s">
        <v>814</v>
      </c>
      <c r="C5830" s="53">
        <v>10000000</v>
      </c>
      <c r="D5830" s="53">
        <v>9955000</v>
      </c>
      <c r="E5830" s="53">
        <v>0</v>
      </c>
      <c r="F5830" s="53">
        <f t="shared" si="2450"/>
        <v>9955000</v>
      </c>
      <c r="G5830" s="53">
        <f t="shared" si="2451"/>
        <v>45000</v>
      </c>
      <c r="H5830" s="67">
        <f t="shared" si="2452"/>
        <v>99.550000000000011</v>
      </c>
    </row>
    <row r="5831" spans="1:8" ht="12.75" customHeight="1">
      <c r="A5831" s="66"/>
      <c r="B5831" s="33" t="s">
        <v>815</v>
      </c>
      <c r="C5831" s="53">
        <v>3500000</v>
      </c>
      <c r="D5831" s="53">
        <v>3500000</v>
      </c>
      <c r="E5831" s="53">
        <v>0</v>
      </c>
      <c r="F5831" s="53">
        <f t="shared" si="2450"/>
        <v>3500000</v>
      </c>
      <c r="G5831" s="53">
        <f t="shared" si="2451"/>
        <v>0</v>
      </c>
      <c r="H5831" s="67">
        <f t="shared" si="2452"/>
        <v>100</v>
      </c>
    </row>
    <row r="5832" spans="1:8" ht="12.75" customHeight="1">
      <c r="A5832" s="66"/>
      <c r="B5832" s="33" t="s">
        <v>816</v>
      </c>
      <c r="C5832" s="53">
        <v>750000</v>
      </c>
      <c r="D5832" s="53">
        <v>692000</v>
      </c>
      <c r="E5832" s="53"/>
      <c r="F5832" s="53">
        <f t="shared" si="2450"/>
        <v>692000</v>
      </c>
      <c r="G5832" s="53">
        <f t="shared" si="2451"/>
        <v>58000</v>
      </c>
      <c r="H5832" s="67">
        <f t="shared" si="2452"/>
        <v>92.266666666666666</v>
      </c>
    </row>
    <row r="5833" spans="1:8" ht="12.75" customHeight="1">
      <c r="A5833" s="66"/>
      <c r="B5833" s="33" t="s">
        <v>486</v>
      </c>
      <c r="C5833" s="53">
        <v>26000000</v>
      </c>
      <c r="D5833" s="53">
        <v>26000000</v>
      </c>
      <c r="E5833" s="53">
        <v>0</v>
      </c>
      <c r="F5833" s="53">
        <f>D5833+E5833</f>
        <v>26000000</v>
      </c>
      <c r="G5833" s="53">
        <f>C5833-F5833</f>
        <v>0</v>
      </c>
      <c r="H5833" s="67">
        <f>F5833/C5833*100</f>
        <v>100</v>
      </c>
    </row>
    <row r="5834" spans="1:8" ht="12.75" customHeight="1">
      <c r="A5834" s="61">
        <v>525121</v>
      </c>
      <c r="B5834" s="62" t="s">
        <v>823</v>
      </c>
      <c r="C5834" s="53"/>
      <c r="D5834" s="53"/>
      <c r="E5834" s="53"/>
      <c r="F5834" s="53"/>
      <c r="G5834" s="53"/>
      <c r="H5834" s="67"/>
    </row>
    <row r="5835" spans="1:8" ht="12.75" customHeight="1">
      <c r="A5835" s="66"/>
      <c r="B5835" s="33" t="s">
        <v>824</v>
      </c>
      <c r="C5835" s="53">
        <v>2200000</v>
      </c>
      <c r="D5835" s="53">
        <v>2195500</v>
      </c>
      <c r="E5835" s="53">
        <v>0</v>
      </c>
      <c r="F5835" s="53">
        <f t="shared" ref="F5835:F5838" si="2453">D5835+E5835</f>
        <v>2195500</v>
      </c>
      <c r="G5835" s="53">
        <f t="shared" ref="G5835:G5838" si="2454">C5835-F5835</f>
        <v>4500</v>
      </c>
      <c r="H5835" s="67">
        <f t="shared" ref="H5835:H5838" si="2455">F5835/C5835*100</f>
        <v>99.795454545454547</v>
      </c>
    </row>
    <row r="5836" spans="1:8" ht="12.75" customHeight="1">
      <c r="A5836" s="66"/>
      <c r="B5836" s="33" t="s">
        <v>825</v>
      </c>
      <c r="C5836" s="53">
        <v>4000000</v>
      </c>
      <c r="D5836" s="53">
        <v>3981000</v>
      </c>
      <c r="E5836" s="53">
        <v>0</v>
      </c>
      <c r="F5836" s="53">
        <f t="shared" si="2453"/>
        <v>3981000</v>
      </c>
      <c r="G5836" s="53">
        <f t="shared" si="2454"/>
        <v>19000</v>
      </c>
      <c r="H5836" s="67">
        <f t="shared" si="2455"/>
        <v>99.524999999999991</v>
      </c>
    </row>
    <row r="5837" spans="1:8" ht="12.75" customHeight="1">
      <c r="A5837" s="66"/>
      <c r="B5837" s="33" t="s">
        <v>826</v>
      </c>
      <c r="C5837" s="53">
        <v>4500000</v>
      </c>
      <c r="D5837" s="53">
        <v>0</v>
      </c>
      <c r="E5837" s="53">
        <v>0</v>
      </c>
      <c r="F5837" s="53">
        <f t="shared" si="2453"/>
        <v>0</v>
      </c>
      <c r="G5837" s="53">
        <f t="shared" si="2454"/>
        <v>4500000</v>
      </c>
      <c r="H5837" s="67">
        <f t="shared" si="2455"/>
        <v>0</v>
      </c>
    </row>
    <row r="5838" spans="1:8" ht="12.75" customHeight="1">
      <c r="A5838" s="66"/>
      <c r="B5838" s="33" t="s">
        <v>827</v>
      </c>
      <c r="C5838" s="53">
        <v>2150000</v>
      </c>
      <c r="D5838" s="53">
        <v>2120000</v>
      </c>
      <c r="E5838" s="53"/>
      <c r="F5838" s="53">
        <f t="shared" si="2453"/>
        <v>2120000</v>
      </c>
      <c r="G5838" s="53">
        <f t="shared" si="2454"/>
        <v>30000</v>
      </c>
      <c r="H5838" s="67">
        <f t="shared" si="2455"/>
        <v>98.604651162790702</v>
      </c>
    </row>
    <row r="5839" spans="1:8" ht="12.75" customHeight="1">
      <c r="A5839" s="61">
        <v>537112</v>
      </c>
      <c r="B5839" s="62" t="s">
        <v>477</v>
      </c>
      <c r="C5839" s="53"/>
      <c r="D5839" s="53"/>
      <c r="E5839" s="53"/>
      <c r="F5839" s="53"/>
      <c r="G5839" s="53"/>
      <c r="H5839" s="67"/>
    </row>
    <row r="5840" spans="1:8" ht="12.75" customHeight="1">
      <c r="A5840" s="66"/>
      <c r="B5840" s="33" t="s">
        <v>487</v>
      </c>
      <c r="C5840" s="53">
        <v>12000000</v>
      </c>
      <c r="D5840" s="53">
        <v>12000000</v>
      </c>
      <c r="E5840" s="53">
        <v>0</v>
      </c>
      <c r="F5840" s="53">
        <f>D5840+E5840</f>
        <v>12000000</v>
      </c>
      <c r="G5840" s="53">
        <f>C5840-F5840</f>
        <v>0</v>
      </c>
      <c r="H5840" s="67">
        <f>F5840/C5840*100</f>
        <v>100</v>
      </c>
    </row>
    <row r="5841" spans="1:8" ht="12.75" customHeight="1">
      <c r="A5841" s="66"/>
      <c r="B5841" s="33" t="s">
        <v>549</v>
      </c>
      <c r="C5841" s="53">
        <v>93500000</v>
      </c>
      <c r="D5841" s="53">
        <v>93500000</v>
      </c>
      <c r="E5841" s="53">
        <v>0</v>
      </c>
      <c r="F5841" s="53">
        <f>D5841+E5841</f>
        <v>93500000</v>
      </c>
      <c r="G5841" s="53">
        <f>C5841-F5841</f>
        <v>0</v>
      </c>
      <c r="H5841" s="67">
        <f>F5841/C5841*100</f>
        <v>100</v>
      </c>
    </row>
    <row r="5842" spans="1:8" ht="12.75" customHeight="1">
      <c r="A5842" s="66"/>
      <c r="B5842" s="33" t="s">
        <v>489</v>
      </c>
      <c r="C5842" s="53">
        <v>250000000</v>
      </c>
      <c r="D5842" s="53">
        <v>249975000</v>
      </c>
      <c r="E5842" s="53">
        <v>0</v>
      </c>
      <c r="F5842" s="53">
        <f>D5842+E5842</f>
        <v>249975000</v>
      </c>
      <c r="G5842" s="53">
        <f>C5842-F5842</f>
        <v>25000</v>
      </c>
      <c r="H5842" s="67">
        <f>F5842/C5842*100</f>
        <v>99.99</v>
      </c>
    </row>
    <row r="5843" spans="1:8" ht="12.75" customHeight="1">
      <c r="A5843" s="61"/>
      <c r="B5843" s="33" t="s">
        <v>817</v>
      </c>
      <c r="C5843" s="53">
        <v>20200000</v>
      </c>
      <c r="D5843" s="53">
        <v>20187000</v>
      </c>
      <c r="E5843" s="53">
        <v>0</v>
      </c>
      <c r="F5843" s="53">
        <f t="shared" ref="F5843:F5849" si="2456">D5843+E5843</f>
        <v>20187000</v>
      </c>
      <c r="G5843" s="53">
        <f t="shared" ref="G5843:G5849" si="2457">C5843-F5843</f>
        <v>13000</v>
      </c>
      <c r="H5843" s="67">
        <f t="shared" ref="H5843:H5849" si="2458">F5843/C5843*100</f>
        <v>99.93564356435644</v>
      </c>
    </row>
    <row r="5844" spans="1:8" ht="12.75" customHeight="1">
      <c r="A5844" s="66"/>
      <c r="B5844" s="33" t="s">
        <v>480</v>
      </c>
      <c r="C5844" s="53">
        <v>5000000</v>
      </c>
      <c r="D5844" s="53">
        <v>5000000</v>
      </c>
      <c r="E5844" s="53"/>
      <c r="F5844" s="53">
        <f>D5844+E5844</f>
        <v>5000000</v>
      </c>
      <c r="G5844" s="53">
        <f>C5844-F5844</f>
        <v>0</v>
      </c>
      <c r="H5844" s="67">
        <f>F5844/C5844*100</f>
        <v>100</v>
      </c>
    </row>
    <row r="5845" spans="1:8" ht="12.75" customHeight="1">
      <c r="A5845" s="66"/>
      <c r="B5845" s="33" t="s">
        <v>822</v>
      </c>
      <c r="C5845" s="53">
        <v>20500000</v>
      </c>
      <c r="D5845" s="53">
        <v>0</v>
      </c>
      <c r="E5845" s="53">
        <v>0</v>
      </c>
      <c r="F5845" s="53">
        <f>D5845+E5845</f>
        <v>0</v>
      </c>
      <c r="G5845" s="53">
        <f>C5845-F5845</f>
        <v>20500000</v>
      </c>
      <c r="H5845" s="67">
        <f>F5845/C5845*100</f>
        <v>0</v>
      </c>
    </row>
    <row r="5846" spans="1:8" ht="12.75" customHeight="1">
      <c r="A5846" s="61"/>
      <c r="B5846" s="33" t="s">
        <v>818</v>
      </c>
      <c r="C5846" s="53">
        <v>10000000</v>
      </c>
      <c r="D5846" s="53">
        <v>9965000</v>
      </c>
      <c r="E5846" s="53">
        <v>0</v>
      </c>
      <c r="F5846" s="53">
        <f t="shared" ref="F5846:F5852" si="2459">D5846+E5846</f>
        <v>9965000</v>
      </c>
      <c r="G5846" s="53">
        <f t="shared" ref="G5846:G5852" si="2460">C5846-F5846</f>
        <v>35000</v>
      </c>
      <c r="H5846" s="67">
        <f t="shared" ref="H5846:H5852" si="2461">F5846/C5846*100</f>
        <v>99.65</v>
      </c>
    </row>
    <row r="5847" spans="1:8" ht="12.75" customHeight="1">
      <c r="A5847" s="66"/>
      <c r="B5847" s="33" t="s">
        <v>819</v>
      </c>
      <c r="C5847" s="53">
        <v>13500000</v>
      </c>
      <c r="D5847" s="53">
        <v>13500000</v>
      </c>
      <c r="E5847" s="53">
        <v>0</v>
      </c>
      <c r="F5847" s="53">
        <f t="shared" si="2459"/>
        <v>13500000</v>
      </c>
      <c r="G5847" s="53">
        <f t="shared" si="2460"/>
        <v>0</v>
      </c>
      <c r="H5847" s="67">
        <f t="shared" si="2461"/>
        <v>100</v>
      </c>
    </row>
    <row r="5848" spans="1:8" ht="12.75" customHeight="1">
      <c r="A5848" s="66"/>
      <c r="B5848" s="33" t="s">
        <v>820</v>
      </c>
      <c r="C5848" s="53">
        <v>84000000</v>
      </c>
      <c r="D5848" s="53">
        <v>0</v>
      </c>
      <c r="E5848" s="53">
        <v>53700000</v>
      </c>
      <c r="F5848" s="53">
        <f t="shared" si="2459"/>
        <v>53700000</v>
      </c>
      <c r="G5848" s="53">
        <f t="shared" si="2460"/>
        <v>30300000</v>
      </c>
      <c r="H5848" s="67">
        <f t="shared" si="2461"/>
        <v>63.928571428571423</v>
      </c>
    </row>
    <row r="5849" spans="1:8" ht="12.75" customHeight="1">
      <c r="A5849" s="66"/>
      <c r="B5849" s="33" t="s">
        <v>821</v>
      </c>
      <c r="C5849" s="53">
        <v>53000000</v>
      </c>
      <c r="D5849" s="53">
        <v>52500000</v>
      </c>
      <c r="E5849" s="53">
        <v>0</v>
      </c>
      <c r="F5849" s="53">
        <f t="shared" si="2459"/>
        <v>52500000</v>
      </c>
      <c r="G5849" s="53">
        <f t="shared" si="2460"/>
        <v>500000</v>
      </c>
      <c r="H5849" s="67">
        <f t="shared" si="2461"/>
        <v>99.056603773584911</v>
      </c>
    </row>
    <row r="5850" spans="1:8" ht="12.75" customHeight="1">
      <c r="A5850" s="58" t="s">
        <v>50</v>
      </c>
      <c r="B5850" s="59" t="s">
        <v>51</v>
      </c>
      <c r="C5850" s="60"/>
      <c r="D5850" s="53"/>
      <c r="E5850" s="53"/>
      <c r="F5850" s="53"/>
      <c r="G5850" s="53"/>
      <c r="H5850" s="67"/>
    </row>
    <row r="5851" spans="1:8" ht="12.75" customHeight="1">
      <c r="A5851" s="61">
        <v>525112</v>
      </c>
      <c r="B5851" s="62" t="s">
        <v>32</v>
      </c>
      <c r="C5851" s="63"/>
      <c r="D5851" s="53"/>
      <c r="E5851" s="53"/>
      <c r="F5851" s="53"/>
      <c r="G5851" s="53"/>
      <c r="H5851" s="67"/>
    </row>
    <row r="5852" spans="1:8" ht="12.75" customHeight="1">
      <c r="A5852" s="66" t="s">
        <v>31</v>
      </c>
      <c r="B5852" s="33" t="s">
        <v>53</v>
      </c>
      <c r="C5852" s="53">
        <v>1540000</v>
      </c>
      <c r="D5852" s="53">
        <v>1540000</v>
      </c>
      <c r="E5852" s="53">
        <v>0</v>
      </c>
      <c r="F5852" s="53">
        <f t="shared" ref="F5852:F5853" si="2462">D5852+E5852</f>
        <v>1540000</v>
      </c>
      <c r="G5852" s="53">
        <f t="shared" ref="G5852:G5853" si="2463">C5852-F5852</f>
        <v>0</v>
      </c>
      <c r="H5852" s="67">
        <f t="shared" ref="H5852:H5853" si="2464">F5852/C5852*100</f>
        <v>100</v>
      </c>
    </row>
    <row r="5853" spans="1:8" ht="12.75" customHeight="1">
      <c r="A5853" s="66" t="s">
        <v>31</v>
      </c>
      <c r="B5853" s="33" t="s">
        <v>54</v>
      </c>
      <c r="C5853" s="53">
        <v>650000</v>
      </c>
      <c r="D5853" s="53">
        <v>620000</v>
      </c>
      <c r="E5853" s="53">
        <v>0</v>
      </c>
      <c r="F5853" s="53">
        <f t="shared" si="2462"/>
        <v>620000</v>
      </c>
      <c r="G5853" s="53">
        <f t="shared" si="2463"/>
        <v>30000</v>
      </c>
      <c r="H5853" s="67">
        <f t="shared" si="2464"/>
        <v>95.384615384615387</v>
      </c>
    </row>
    <row r="5854" spans="1:8" ht="12.75" customHeight="1">
      <c r="A5854" s="61">
        <v>525113</v>
      </c>
      <c r="B5854" s="62" t="s">
        <v>39</v>
      </c>
      <c r="C5854" s="63"/>
      <c r="D5854" s="53"/>
      <c r="E5854" s="53"/>
      <c r="F5854" s="53"/>
      <c r="G5854" s="53"/>
      <c r="H5854" s="67"/>
    </row>
    <row r="5855" spans="1:8" ht="12.75" customHeight="1">
      <c r="A5855" s="66" t="s">
        <v>31</v>
      </c>
      <c r="B5855" s="33" t="s">
        <v>52</v>
      </c>
      <c r="C5855" s="53">
        <v>2000000</v>
      </c>
      <c r="D5855" s="53">
        <v>2000000</v>
      </c>
      <c r="E5855" s="53">
        <v>0</v>
      </c>
      <c r="F5855" s="53">
        <f t="shared" ref="F5855" si="2465">D5855+E5855</f>
        <v>2000000</v>
      </c>
      <c r="G5855" s="53">
        <f t="shared" ref="G5855" si="2466">C5855-F5855</f>
        <v>0</v>
      </c>
      <c r="H5855" s="67">
        <f t="shared" ref="H5855" si="2467">F5855/C5855*100</f>
        <v>100</v>
      </c>
    </row>
    <row r="5856" spans="1:8" ht="12.75" customHeight="1">
      <c r="A5856" s="58" t="s">
        <v>56</v>
      </c>
      <c r="B5856" s="59" t="s">
        <v>57</v>
      </c>
      <c r="C5856" s="60"/>
      <c r="D5856" s="53"/>
      <c r="E5856" s="60"/>
      <c r="F5856" s="53"/>
      <c r="G5856" s="53"/>
      <c r="H5856" s="67"/>
    </row>
    <row r="5857" spans="1:8" ht="12.75" customHeight="1">
      <c r="A5857" s="61">
        <v>525111</v>
      </c>
      <c r="B5857" s="62" t="s">
        <v>30</v>
      </c>
      <c r="C5857" s="63"/>
      <c r="D5857" s="53"/>
      <c r="E5857" s="53"/>
      <c r="F5857" s="53"/>
      <c r="G5857" s="53"/>
      <c r="H5857" s="67"/>
    </row>
    <row r="5858" spans="1:8" ht="12.75" customHeight="1">
      <c r="A5858" s="66" t="s">
        <v>31</v>
      </c>
      <c r="B5858" s="33" t="s">
        <v>58</v>
      </c>
      <c r="C5858" s="53">
        <v>2000000</v>
      </c>
      <c r="D5858" s="53">
        <v>2000000</v>
      </c>
      <c r="E5858" s="53"/>
      <c r="F5858" s="53">
        <f t="shared" ref="F5858" si="2468">D5858+E5858</f>
        <v>2000000</v>
      </c>
      <c r="G5858" s="53">
        <f t="shared" ref="G5858" si="2469">C5858-F5858</f>
        <v>0</v>
      </c>
      <c r="H5858" s="67">
        <f t="shared" ref="H5858" si="2470">F5858/C5858*100</f>
        <v>100</v>
      </c>
    </row>
    <row r="5859" spans="1:8" ht="12.75" customHeight="1">
      <c r="A5859" s="61">
        <v>525112</v>
      </c>
      <c r="B5859" s="62" t="s">
        <v>32</v>
      </c>
      <c r="C5859" s="63"/>
      <c r="D5859" s="53"/>
      <c r="E5859" s="53"/>
      <c r="F5859" s="53"/>
      <c r="G5859" s="53"/>
      <c r="H5859" s="67"/>
    </row>
    <row r="5860" spans="1:8" ht="12.75" customHeight="1">
      <c r="A5860" s="66" t="s">
        <v>31</v>
      </c>
      <c r="B5860" s="33" t="s">
        <v>53</v>
      </c>
      <c r="C5860" s="53">
        <v>3250000</v>
      </c>
      <c r="D5860" s="53">
        <v>3250000</v>
      </c>
      <c r="E5860" s="53">
        <v>0</v>
      </c>
      <c r="F5860" s="53">
        <f t="shared" ref="F5860:F5861" si="2471">D5860+E5860</f>
        <v>3250000</v>
      </c>
      <c r="G5860" s="53">
        <f t="shared" ref="G5860:G5861" si="2472">C5860-F5860</f>
        <v>0</v>
      </c>
      <c r="H5860" s="67">
        <f t="shared" ref="H5860:H5861" si="2473">F5860/C5860*100</f>
        <v>100</v>
      </c>
    </row>
    <row r="5861" spans="1:8" ht="12.75" customHeight="1">
      <c r="A5861" s="66" t="s">
        <v>31</v>
      </c>
      <c r="B5861" s="33" t="s">
        <v>54</v>
      </c>
      <c r="C5861" s="53">
        <v>2000000</v>
      </c>
      <c r="D5861" s="53">
        <v>1984500</v>
      </c>
      <c r="E5861" s="53">
        <v>0</v>
      </c>
      <c r="F5861" s="53">
        <f t="shared" si="2471"/>
        <v>1984500</v>
      </c>
      <c r="G5861" s="53">
        <f t="shared" si="2472"/>
        <v>15500</v>
      </c>
      <c r="H5861" s="67">
        <f t="shared" si="2473"/>
        <v>99.224999999999994</v>
      </c>
    </row>
    <row r="5862" spans="1:8" ht="12.75" customHeight="1">
      <c r="A5862" s="61">
        <v>525115</v>
      </c>
      <c r="B5862" s="62" t="s">
        <v>43</v>
      </c>
      <c r="C5862" s="53"/>
      <c r="D5862" s="53"/>
      <c r="E5862" s="53"/>
      <c r="F5862" s="53"/>
      <c r="G5862" s="53"/>
      <c r="H5862" s="67"/>
    </row>
    <row r="5863" spans="1:8" ht="12.75" customHeight="1">
      <c r="A5863" s="66" t="s">
        <v>31</v>
      </c>
      <c r="B5863" s="33" t="s">
        <v>55</v>
      </c>
      <c r="C5863" s="53">
        <v>300000</v>
      </c>
      <c r="D5863" s="53">
        <v>300000</v>
      </c>
      <c r="E5863" s="53"/>
      <c r="F5863" s="53">
        <f t="shared" ref="F5863" si="2474">D5863+E5863</f>
        <v>300000</v>
      </c>
      <c r="G5863" s="53">
        <f t="shared" ref="G5863" si="2475">C5863-F5863</f>
        <v>0</v>
      </c>
      <c r="H5863" s="67">
        <f t="shared" ref="H5863" si="2476">F5863/C5863*100</f>
        <v>100</v>
      </c>
    </row>
    <row r="5864" spans="1:8" ht="12.75" customHeight="1">
      <c r="A5864" s="54">
        <v>52</v>
      </c>
      <c r="B5864" s="54" t="s">
        <v>61</v>
      </c>
      <c r="C5864" s="666"/>
      <c r="D5864" s="56"/>
      <c r="E5864" s="56"/>
      <c r="F5864" s="56"/>
      <c r="G5864" s="56"/>
      <c r="H5864" s="56"/>
    </row>
    <row r="5865" spans="1:8" ht="12.75" customHeight="1">
      <c r="A5865" s="58" t="s">
        <v>29</v>
      </c>
      <c r="B5865" s="59" t="s">
        <v>62</v>
      </c>
      <c r="C5865" s="230"/>
      <c r="D5865" s="53"/>
      <c r="E5865" s="60"/>
      <c r="F5865" s="53"/>
      <c r="G5865" s="53"/>
      <c r="H5865" s="67"/>
    </row>
    <row r="5866" spans="1:8" ht="12.75" customHeight="1">
      <c r="A5866" s="66">
        <v>525112</v>
      </c>
      <c r="B5866" s="33" t="s">
        <v>734</v>
      </c>
      <c r="C5866" s="65"/>
      <c r="D5866" s="53"/>
      <c r="E5866" s="53"/>
      <c r="F5866" s="53"/>
      <c r="G5866" s="53"/>
      <c r="H5866" s="67"/>
    </row>
    <row r="5867" spans="1:8" ht="12.75" customHeight="1">
      <c r="A5867" s="66" t="s">
        <v>31</v>
      </c>
      <c r="B5867" s="33" t="s">
        <v>64</v>
      </c>
      <c r="C5867" s="53"/>
      <c r="D5867" s="53"/>
      <c r="E5867" s="53"/>
      <c r="F5867" s="53"/>
      <c r="G5867" s="53"/>
      <c r="H5867" s="67"/>
    </row>
    <row r="5868" spans="1:8" ht="12.75" customHeight="1">
      <c r="A5868" s="66" t="s">
        <v>31</v>
      </c>
      <c r="B5868" s="33" t="s">
        <v>677</v>
      </c>
      <c r="C5868" s="53">
        <v>1500000</v>
      </c>
      <c r="D5868" s="53">
        <v>1500000</v>
      </c>
      <c r="E5868" s="53">
        <v>0</v>
      </c>
      <c r="F5868" s="53">
        <f t="shared" ref="F5868:F5870" si="2477">D5868+E5868</f>
        <v>1500000</v>
      </c>
      <c r="G5868" s="53">
        <f t="shared" ref="G5868:G5870" si="2478">C5868-F5868</f>
        <v>0</v>
      </c>
      <c r="H5868" s="67">
        <f t="shared" ref="H5868:H5870" si="2479">F5868/C5868*100</f>
        <v>100</v>
      </c>
    </row>
    <row r="5869" spans="1:8" ht="12.75" customHeight="1">
      <c r="A5869" s="66"/>
      <c r="B5869" s="33" t="s">
        <v>678</v>
      </c>
      <c r="C5869" s="53">
        <v>7500000</v>
      </c>
      <c r="D5869" s="53">
        <v>7430000</v>
      </c>
      <c r="E5869" s="53">
        <v>0</v>
      </c>
      <c r="F5869" s="53">
        <f t="shared" si="2477"/>
        <v>7430000</v>
      </c>
      <c r="G5869" s="53">
        <f t="shared" si="2478"/>
        <v>70000</v>
      </c>
      <c r="H5869" s="67">
        <f t="shared" si="2479"/>
        <v>99.066666666666663</v>
      </c>
    </row>
    <row r="5870" spans="1:8" ht="12.75" customHeight="1">
      <c r="A5870" s="66" t="s">
        <v>31</v>
      </c>
      <c r="B5870" s="33" t="s">
        <v>679</v>
      </c>
      <c r="C5870" s="53">
        <v>1500000</v>
      </c>
      <c r="D5870" s="53">
        <v>1281000</v>
      </c>
      <c r="E5870" s="53">
        <v>0</v>
      </c>
      <c r="F5870" s="53">
        <f t="shared" si="2477"/>
        <v>1281000</v>
      </c>
      <c r="G5870" s="53">
        <f t="shared" si="2478"/>
        <v>219000</v>
      </c>
      <c r="H5870" s="67">
        <f t="shared" si="2479"/>
        <v>85.399999999999991</v>
      </c>
    </row>
    <row r="5871" spans="1:8" ht="12.75" customHeight="1">
      <c r="A5871" s="66" t="s">
        <v>31</v>
      </c>
      <c r="B5871" s="33" t="s">
        <v>67</v>
      </c>
      <c r="C5871" s="53"/>
      <c r="D5871" s="53"/>
      <c r="E5871" s="53"/>
      <c r="F5871" s="53"/>
      <c r="G5871" s="53"/>
      <c r="H5871" s="67"/>
    </row>
    <row r="5872" spans="1:8" ht="12.75" customHeight="1">
      <c r="A5872" s="66" t="s">
        <v>31</v>
      </c>
      <c r="B5872" s="33" t="s">
        <v>677</v>
      </c>
      <c r="C5872" s="53">
        <v>1500000</v>
      </c>
      <c r="D5872" s="53">
        <v>1500000</v>
      </c>
      <c r="E5872" s="53"/>
      <c r="F5872" s="53">
        <f t="shared" ref="F5872:F5873" si="2480">D5872+E5872</f>
        <v>1500000</v>
      </c>
      <c r="G5872" s="53">
        <f t="shared" ref="G5872:G5873" si="2481">C5872-F5872</f>
        <v>0</v>
      </c>
      <c r="H5872" s="67">
        <f t="shared" ref="H5872:H5873" si="2482">F5872/C5872*100</f>
        <v>100</v>
      </c>
    </row>
    <row r="5873" spans="1:8" ht="12.75" customHeight="1">
      <c r="A5873" s="66" t="s">
        <v>31</v>
      </c>
      <c r="B5873" s="33" t="s">
        <v>679</v>
      </c>
      <c r="C5873" s="53">
        <v>14800000</v>
      </c>
      <c r="D5873" s="53">
        <v>13840000</v>
      </c>
      <c r="E5873" s="53">
        <v>0</v>
      </c>
      <c r="F5873" s="53">
        <f t="shared" si="2480"/>
        <v>13840000</v>
      </c>
      <c r="G5873" s="53">
        <f t="shared" si="2481"/>
        <v>960000</v>
      </c>
      <c r="H5873" s="67">
        <f t="shared" si="2482"/>
        <v>93.513513513513516</v>
      </c>
    </row>
    <row r="5874" spans="1:8" ht="12.75" customHeight="1">
      <c r="A5874" s="66" t="s">
        <v>680</v>
      </c>
      <c r="B5874" s="33" t="s">
        <v>39</v>
      </c>
      <c r="C5874" s="65"/>
      <c r="D5874" s="53"/>
      <c r="E5874" s="53"/>
      <c r="F5874" s="53"/>
      <c r="G5874" s="53"/>
      <c r="H5874" s="67"/>
    </row>
    <row r="5875" spans="1:8" ht="12.75" customHeight="1">
      <c r="A5875" s="472" t="s">
        <v>31</v>
      </c>
      <c r="B5875" s="33" t="s">
        <v>64</v>
      </c>
      <c r="C5875" s="53"/>
      <c r="D5875" s="53"/>
      <c r="E5875" s="53"/>
      <c r="F5875" s="53"/>
      <c r="G5875" s="53"/>
      <c r="H5875" s="67"/>
    </row>
    <row r="5876" spans="1:8" ht="12.75" customHeight="1">
      <c r="A5876" s="472" t="s">
        <v>31</v>
      </c>
      <c r="B5876" s="33" t="s">
        <v>681</v>
      </c>
      <c r="C5876" s="53">
        <v>19800000</v>
      </c>
      <c r="D5876" s="53">
        <v>19800000</v>
      </c>
      <c r="E5876" s="53">
        <v>0</v>
      </c>
      <c r="F5876" s="53">
        <f t="shared" ref="F5876" si="2483">D5876+E5876</f>
        <v>19800000</v>
      </c>
      <c r="G5876" s="53">
        <f t="shared" ref="G5876" si="2484">C5876-F5876</f>
        <v>0</v>
      </c>
      <c r="H5876" s="67">
        <f t="shared" ref="H5876" si="2485">F5876/C5876*100</f>
        <v>100</v>
      </c>
    </row>
    <row r="5877" spans="1:8" ht="12.75" customHeight="1">
      <c r="A5877" s="428" t="s">
        <v>31</v>
      </c>
      <c r="B5877" s="33" t="s">
        <v>850</v>
      </c>
      <c r="C5877" s="53">
        <v>9000000</v>
      </c>
      <c r="D5877" s="53">
        <v>9000000</v>
      </c>
      <c r="E5877" s="53">
        <v>0</v>
      </c>
      <c r="F5877" s="53">
        <f>D5877+E5877</f>
        <v>9000000</v>
      </c>
      <c r="G5877" s="53">
        <f>C5877-F5877</f>
        <v>0</v>
      </c>
      <c r="H5877" s="67">
        <f>F5877/C5877*100</f>
        <v>100</v>
      </c>
    </row>
    <row r="5878" spans="1:8" ht="12.75" customHeight="1">
      <c r="A5878" s="472" t="s">
        <v>31</v>
      </c>
      <c r="B5878" s="33" t="s">
        <v>682</v>
      </c>
      <c r="C5878" s="53"/>
      <c r="D5878" s="53"/>
      <c r="E5878" s="53"/>
      <c r="F5878" s="53"/>
      <c r="G5878" s="53"/>
      <c r="H5878" s="67"/>
    </row>
    <row r="5879" spans="1:8" ht="12.75" customHeight="1">
      <c r="A5879" s="472" t="s">
        <v>31</v>
      </c>
      <c r="B5879" s="33" t="s">
        <v>683</v>
      </c>
      <c r="C5879" s="53">
        <v>27000000</v>
      </c>
      <c r="D5879" s="53">
        <v>27000000</v>
      </c>
      <c r="E5879" s="53">
        <v>0</v>
      </c>
      <c r="F5879" s="53">
        <f t="shared" ref="F5879" si="2486">D5879+E5879</f>
        <v>27000000</v>
      </c>
      <c r="G5879" s="53">
        <f t="shared" ref="G5879" si="2487">C5879-F5879</f>
        <v>0</v>
      </c>
      <c r="H5879" s="67">
        <f t="shared" ref="H5879" si="2488">F5879/C5879*100</f>
        <v>100</v>
      </c>
    </row>
    <row r="5880" spans="1:8" ht="12.75" customHeight="1">
      <c r="A5880" s="428" t="s">
        <v>31</v>
      </c>
      <c r="B5880" s="33" t="s">
        <v>851</v>
      </c>
      <c r="C5880" s="53">
        <v>9000000</v>
      </c>
      <c r="D5880" s="53">
        <v>9000000</v>
      </c>
      <c r="E5880" s="53">
        <v>0</v>
      </c>
      <c r="F5880" s="53">
        <f>D5880+E5880</f>
        <v>9000000</v>
      </c>
      <c r="G5880" s="53">
        <f>C5880-F5880</f>
        <v>0</v>
      </c>
      <c r="H5880" s="67">
        <f>F5880/C5880*100</f>
        <v>100</v>
      </c>
    </row>
    <row r="5881" spans="1:8" ht="12.75" customHeight="1">
      <c r="A5881" s="428" t="s">
        <v>31</v>
      </c>
      <c r="B5881" s="33" t="s">
        <v>689</v>
      </c>
      <c r="C5881" s="53"/>
      <c r="D5881" s="53"/>
      <c r="E5881" s="53"/>
      <c r="F5881" s="53"/>
      <c r="G5881" s="53"/>
      <c r="H5881" s="67"/>
    </row>
    <row r="5882" spans="1:8" ht="12.75" customHeight="1">
      <c r="A5882" s="428" t="s">
        <v>31</v>
      </c>
      <c r="B5882" s="33" t="s">
        <v>852</v>
      </c>
      <c r="C5882" s="53">
        <v>8100000</v>
      </c>
      <c r="D5882" s="53">
        <v>0</v>
      </c>
      <c r="E5882" s="53">
        <v>0</v>
      </c>
      <c r="F5882" s="53">
        <f t="shared" ref="F5882" si="2489">D5882+E5882</f>
        <v>0</v>
      </c>
      <c r="G5882" s="53">
        <f t="shared" ref="G5882" si="2490">C5882-F5882</f>
        <v>8100000</v>
      </c>
      <c r="H5882" s="67">
        <f t="shared" ref="H5882" si="2491">F5882/C5882*100</f>
        <v>0</v>
      </c>
    </row>
    <row r="5883" spans="1:8" ht="12.75" customHeight="1">
      <c r="A5883" s="66" t="s">
        <v>684</v>
      </c>
      <c r="B5883" s="33" t="s">
        <v>43</v>
      </c>
      <c r="C5883" s="65"/>
      <c r="D5883" s="53"/>
      <c r="E5883" s="53"/>
      <c r="F5883" s="53"/>
      <c r="G5883" s="53"/>
      <c r="H5883" s="67"/>
    </row>
    <row r="5884" spans="1:8" ht="15">
      <c r="A5884" s="472" t="s">
        <v>31</v>
      </c>
      <c r="B5884" s="33" t="s">
        <v>64</v>
      </c>
      <c r="C5884" s="53"/>
      <c r="D5884" s="53"/>
      <c r="E5884" s="53"/>
      <c r="F5884" s="53"/>
      <c r="G5884" s="53"/>
      <c r="H5884" s="67"/>
    </row>
    <row r="5885" spans="1:8" ht="15">
      <c r="A5885" s="472" t="s">
        <v>31</v>
      </c>
      <c r="B5885" s="33" t="s">
        <v>685</v>
      </c>
      <c r="C5885" s="53">
        <v>250000</v>
      </c>
      <c r="D5885" s="53">
        <v>230000</v>
      </c>
      <c r="E5885" s="53">
        <v>0</v>
      </c>
      <c r="F5885" s="53">
        <f t="shared" ref="F5885" si="2492">D5885+E5885</f>
        <v>230000</v>
      </c>
      <c r="G5885" s="53">
        <f t="shared" ref="G5885" si="2493">C5885-F5885</f>
        <v>20000</v>
      </c>
      <c r="H5885" s="67">
        <f t="shared" ref="H5885" si="2494">F5885/C5885*100</f>
        <v>92</v>
      </c>
    </row>
    <row r="5886" spans="1:8">
      <c r="A5886" s="66" t="s">
        <v>686</v>
      </c>
      <c r="B5886" s="33" t="s">
        <v>63</v>
      </c>
      <c r="C5886" s="53"/>
      <c r="D5886" s="53"/>
      <c r="E5886" s="53"/>
      <c r="F5886" s="53"/>
      <c r="G5886" s="53"/>
      <c r="H5886" s="67"/>
    </row>
    <row r="5887" spans="1:8" ht="15">
      <c r="A5887" s="428" t="s">
        <v>31</v>
      </c>
      <c r="B5887" s="33" t="s">
        <v>64</v>
      </c>
      <c r="C5887" s="53"/>
      <c r="D5887" s="53"/>
      <c r="E5887" s="53"/>
      <c r="F5887" s="53"/>
      <c r="G5887" s="53"/>
      <c r="H5887" s="67"/>
    </row>
    <row r="5888" spans="1:8" ht="15">
      <c r="A5888" s="428"/>
      <c r="B5888" s="33" t="s">
        <v>687</v>
      </c>
      <c r="C5888" s="53">
        <v>750000</v>
      </c>
      <c r="D5888" s="53">
        <v>750000</v>
      </c>
      <c r="E5888" s="53"/>
      <c r="F5888" s="53">
        <f t="shared" ref="F5888" si="2495">D5888+E5888</f>
        <v>750000</v>
      </c>
      <c r="G5888" s="53">
        <f t="shared" ref="G5888" si="2496">C5888-F5888</f>
        <v>0</v>
      </c>
      <c r="H5888" s="67">
        <f t="shared" ref="H5888" si="2497">F5888/C5888*100</f>
        <v>100</v>
      </c>
    </row>
    <row r="5889" spans="1:8" ht="15">
      <c r="A5889" s="428" t="s">
        <v>31</v>
      </c>
      <c r="B5889" s="33" t="s">
        <v>682</v>
      </c>
      <c r="C5889" s="53"/>
      <c r="D5889" s="53"/>
      <c r="E5889" s="53"/>
      <c r="F5889" s="53"/>
      <c r="G5889" s="53"/>
      <c r="H5889" s="67"/>
    </row>
    <row r="5890" spans="1:8" ht="15">
      <c r="A5890" s="428" t="s">
        <v>31</v>
      </c>
      <c r="B5890" s="33" t="s">
        <v>687</v>
      </c>
      <c r="C5890" s="53">
        <v>750000</v>
      </c>
      <c r="D5890" s="53">
        <v>0</v>
      </c>
      <c r="E5890" s="53"/>
      <c r="F5890" s="53">
        <f t="shared" ref="F5890" si="2498">D5890+E5890</f>
        <v>0</v>
      </c>
      <c r="G5890" s="53">
        <f t="shared" ref="G5890" si="2499">C5890-F5890</f>
        <v>750000</v>
      </c>
      <c r="H5890" s="67">
        <f t="shared" ref="H5890" si="2500">F5890/C5890*100</f>
        <v>0</v>
      </c>
    </row>
    <row r="5891" spans="1:8">
      <c r="A5891" s="66">
        <v>525121</v>
      </c>
      <c r="B5891" s="33" t="s">
        <v>70</v>
      </c>
      <c r="C5891" s="53"/>
      <c r="D5891" s="53"/>
      <c r="E5891" s="53"/>
      <c r="F5891" s="53"/>
      <c r="G5891" s="53"/>
      <c r="H5891" s="67"/>
    </row>
    <row r="5892" spans="1:8">
      <c r="A5892" s="66" t="s">
        <v>31</v>
      </c>
      <c r="B5892" s="33" t="s">
        <v>71</v>
      </c>
      <c r="C5892" s="53">
        <v>28602000</v>
      </c>
      <c r="D5892" s="53">
        <v>28592200</v>
      </c>
      <c r="E5892" s="53">
        <v>0</v>
      </c>
      <c r="F5892" s="53">
        <f t="shared" ref="F5892:F5893" si="2501">D5892+E5892</f>
        <v>28592200</v>
      </c>
      <c r="G5892" s="53">
        <f t="shared" ref="G5892:G5893" si="2502">C5892-F5892</f>
        <v>9800</v>
      </c>
      <c r="H5892" s="67">
        <f t="shared" ref="H5892:H5893" si="2503">F5892/C5892*100</f>
        <v>99.965736661771913</v>
      </c>
    </row>
    <row r="5893" spans="1:8">
      <c r="A5893" s="66" t="s">
        <v>31</v>
      </c>
      <c r="B5893" s="33" t="s">
        <v>72</v>
      </c>
      <c r="C5893" s="53">
        <v>95880000</v>
      </c>
      <c r="D5893" s="53">
        <v>95865600</v>
      </c>
      <c r="E5893" s="53">
        <v>0</v>
      </c>
      <c r="F5893" s="53">
        <f t="shared" si="2501"/>
        <v>95865600</v>
      </c>
      <c r="G5893" s="53">
        <f t="shared" si="2502"/>
        <v>14400</v>
      </c>
      <c r="H5893" s="67">
        <f t="shared" si="2503"/>
        <v>99.984981226533165</v>
      </c>
    </row>
    <row r="5894" spans="1:8">
      <c r="A5894" s="58" t="s">
        <v>50</v>
      </c>
      <c r="B5894" s="59" t="s">
        <v>51</v>
      </c>
      <c r="C5894" s="60"/>
      <c r="D5894" s="53"/>
      <c r="E5894" s="53"/>
      <c r="F5894" s="53"/>
      <c r="G5894" s="53"/>
      <c r="H5894" s="67"/>
    </row>
    <row r="5895" spans="1:8">
      <c r="A5895" s="66">
        <v>525113</v>
      </c>
      <c r="B5895" s="33" t="s">
        <v>39</v>
      </c>
      <c r="C5895" s="53"/>
      <c r="D5895" s="53"/>
      <c r="E5895" s="53"/>
      <c r="F5895" s="53"/>
      <c r="G5895" s="53"/>
      <c r="H5895" s="67"/>
    </row>
    <row r="5896" spans="1:8">
      <c r="A5896" s="66" t="s">
        <v>31</v>
      </c>
      <c r="B5896" s="33" t="s">
        <v>73</v>
      </c>
      <c r="C5896" s="53">
        <v>45000000</v>
      </c>
      <c r="D5896" s="53">
        <v>5250000</v>
      </c>
      <c r="E5896" s="53">
        <v>0</v>
      </c>
      <c r="F5896" s="53">
        <f t="shared" ref="F5896:F5898" si="2504">D5896+E5896</f>
        <v>5250000</v>
      </c>
      <c r="G5896" s="53">
        <f t="shared" ref="G5896:G5898" si="2505">C5896-F5896</f>
        <v>39750000</v>
      </c>
      <c r="H5896" s="67">
        <f t="shared" ref="H5896:H5898" si="2506">F5896/C5896*100</f>
        <v>11.666666666666666</v>
      </c>
    </row>
    <row r="5897" spans="1:8">
      <c r="A5897" s="66" t="s">
        <v>31</v>
      </c>
      <c r="B5897" s="33" t="s">
        <v>74</v>
      </c>
      <c r="C5897" s="53">
        <v>13000000</v>
      </c>
      <c r="D5897" s="53">
        <v>3050000</v>
      </c>
      <c r="E5897" s="53">
        <v>0</v>
      </c>
      <c r="F5897" s="53">
        <f t="shared" si="2504"/>
        <v>3050000</v>
      </c>
      <c r="G5897" s="53">
        <f t="shared" si="2505"/>
        <v>9950000</v>
      </c>
      <c r="H5897" s="67">
        <f t="shared" si="2506"/>
        <v>23.46153846153846</v>
      </c>
    </row>
    <row r="5898" spans="1:8">
      <c r="A5898" s="66"/>
      <c r="B5898" s="33" t="s">
        <v>158</v>
      </c>
      <c r="C5898" s="53">
        <v>8000000</v>
      </c>
      <c r="D5898" s="53">
        <v>6750000</v>
      </c>
      <c r="E5898" s="53">
        <v>0</v>
      </c>
      <c r="F5898" s="53">
        <f t="shared" si="2504"/>
        <v>6750000</v>
      </c>
      <c r="G5898" s="53">
        <f t="shared" si="2505"/>
        <v>1250000</v>
      </c>
      <c r="H5898" s="67">
        <f t="shared" si="2506"/>
        <v>84.375</v>
      </c>
    </row>
    <row r="5899" spans="1:8">
      <c r="A5899" s="66">
        <v>525115</v>
      </c>
      <c r="B5899" s="33" t="s">
        <v>43</v>
      </c>
      <c r="C5899" s="53"/>
      <c r="D5899" s="53"/>
      <c r="E5899" s="53"/>
      <c r="F5899" s="53"/>
      <c r="G5899" s="53"/>
      <c r="H5899" s="67"/>
    </row>
    <row r="5900" spans="1:8">
      <c r="A5900" s="66" t="s">
        <v>31</v>
      </c>
      <c r="B5900" s="33" t="s">
        <v>159</v>
      </c>
      <c r="C5900" s="53">
        <v>3300000</v>
      </c>
      <c r="D5900" s="53">
        <v>3300000</v>
      </c>
      <c r="E5900" s="53">
        <v>0</v>
      </c>
      <c r="F5900" s="53">
        <f t="shared" ref="F5900:F5901" si="2507">D5900+E5900</f>
        <v>3300000</v>
      </c>
      <c r="G5900" s="53">
        <f t="shared" ref="G5900:G5901" si="2508">C5900-F5900</f>
        <v>0</v>
      </c>
      <c r="H5900" s="67">
        <f t="shared" ref="H5900:H5901" si="2509">F5900/C5900*100</f>
        <v>100</v>
      </c>
    </row>
    <row r="5901" spans="1:8">
      <c r="A5901" s="66" t="s">
        <v>31</v>
      </c>
      <c r="B5901" s="33" t="s">
        <v>76</v>
      </c>
      <c r="C5901" s="53">
        <v>3000000</v>
      </c>
      <c r="D5901" s="53">
        <v>3000000</v>
      </c>
      <c r="E5901" s="53">
        <v>0</v>
      </c>
      <c r="F5901" s="53">
        <f t="shared" si="2507"/>
        <v>3000000</v>
      </c>
      <c r="G5901" s="53">
        <f t="shared" si="2508"/>
        <v>0</v>
      </c>
      <c r="H5901" s="67">
        <f t="shared" si="2509"/>
        <v>100</v>
      </c>
    </row>
    <row r="5902" spans="1:8">
      <c r="A5902" s="58" t="s">
        <v>56</v>
      </c>
      <c r="B5902" s="59" t="s">
        <v>77</v>
      </c>
      <c r="C5902" s="60"/>
      <c r="D5902" s="53"/>
      <c r="E5902" s="60"/>
      <c r="F5902" s="53"/>
      <c r="G5902" s="53"/>
      <c r="H5902" s="67"/>
    </row>
    <row r="5903" spans="1:8">
      <c r="A5903" s="66">
        <v>525113</v>
      </c>
      <c r="B5903" s="33" t="s">
        <v>39</v>
      </c>
      <c r="C5903" s="53"/>
      <c r="D5903" s="53"/>
      <c r="E5903" s="53"/>
      <c r="F5903" s="53"/>
      <c r="G5903" s="53"/>
      <c r="H5903" s="67"/>
    </row>
    <row r="5904" spans="1:8">
      <c r="A5904" s="66" t="s">
        <v>31</v>
      </c>
      <c r="B5904" s="33" t="s">
        <v>78</v>
      </c>
      <c r="C5904" s="53">
        <v>67500000</v>
      </c>
      <c r="D5904" s="53">
        <v>3300000</v>
      </c>
      <c r="E5904" s="53"/>
      <c r="F5904" s="53">
        <f t="shared" ref="F5904:F5906" si="2510">D5904+E5904</f>
        <v>3300000</v>
      </c>
      <c r="G5904" s="53">
        <f t="shared" ref="G5904:G5906" si="2511">C5904-F5904</f>
        <v>64200000</v>
      </c>
      <c r="H5904" s="67">
        <f t="shared" ref="H5904:H5906" si="2512">F5904/C5904*100</f>
        <v>4.8888888888888893</v>
      </c>
    </row>
    <row r="5905" spans="1:8">
      <c r="A5905" s="66" t="s">
        <v>31</v>
      </c>
      <c r="B5905" s="33" t="s">
        <v>79</v>
      </c>
      <c r="C5905" s="53">
        <v>10000000</v>
      </c>
      <c r="D5905" s="53">
        <v>1950000</v>
      </c>
      <c r="E5905" s="53">
        <v>0</v>
      </c>
      <c r="F5905" s="53">
        <f t="shared" si="2510"/>
        <v>1950000</v>
      </c>
      <c r="G5905" s="53">
        <f t="shared" si="2511"/>
        <v>8050000</v>
      </c>
      <c r="H5905" s="67">
        <f t="shared" si="2512"/>
        <v>19.5</v>
      </c>
    </row>
    <row r="5906" spans="1:8">
      <c r="A5906" s="66"/>
      <c r="B5906" s="33" t="s">
        <v>158</v>
      </c>
      <c r="C5906" s="53">
        <v>2800000</v>
      </c>
      <c r="D5906" s="53">
        <v>0</v>
      </c>
      <c r="E5906" s="53">
        <v>0</v>
      </c>
      <c r="F5906" s="53">
        <f t="shared" si="2510"/>
        <v>0</v>
      </c>
      <c r="G5906" s="53">
        <f t="shared" si="2511"/>
        <v>2800000</v>
      </c>
      <c r="H5906" s="67">
        <f t="shared" si="2512"/>
        <v>0</v>
      </c>
    </row>
    <row r="5907" spans="1:8">
      <c r="A5907" s="66">
        <v>525115</v>
      </c>
      <c r="B5907" s="33" t="s">
        <v>43</v>
      </c>
      <c r="C5907" s="53"/>
      <c r="D5907" s="53"/>
      <c r="E5907" s="53"/>
      <c r="F5907" s="53"/>
      <c r="G5907" s="53"/>
      <c r="H5907" s="67"/>
    </row>
    <row r="5908" spans="1:8">
      <c r="A5908" s="66" t="s">
        <v>31</v>
      </c>
      <c r="B5908" s="33" t="s">
        <v>75</v>
      </c>
      <c r="C5908" s="53">
        <v>3300000</v>
      </c>
      <c r="D5908" s="53">
        <v>3300000</v>
      </c>
      <c r="E5908" s="53">
        <v>0</v>
      </c>
      <c r="F5908" s="53">
        <f t="shared" ref="F5908:F5909" si="2513">D5908+E5908</f>
        <v>3300000</v>
      </c>
      <c r="G5908" s="53">
        <f t="shared" ref="G5908:G5909" si="2514">C5908-F5908</f>
        <v>0</v>
      </c>
      <c r="H5908" s="67">
        <f t="shared" ref="H5908:H5909" si="2515">F5908/C5908*100</f>
        <v>100</v>
      </c>
    </row>
    <row r="5909" spans="1:8">
      <c r="A5909" s="66" t="s">
        <v>31</v>
      </c>
      <c r="B5909" s="33" t="s">
        <v>81</v>
      </c>
      <c r="C5909" s="53">
        <v>2400000</v>
      </c>
      <c r="D5909" s="53">
        <v>2400000</v>
      </c>
      <c r="E5909" s="53">
        <v>0</v>
      </c>
      <c r="F5909" s="53">
        <f t="shared" si="2513"/>
        <v>2400000</v>
      </c>
      <c r="G5909" s="53">
        <f t="shared" si="2514"/>
        <v>0</v>
      </c>
      <c r="H5909" s="67">
        <f t="shared" si="2515"/>
        <v>100</v>
      </c>
    </row>
    <row r="5910" spans="1:8">
      <c r="A5910" s="54">
        <v>53</v>
      </c>
      <c r="B5910" s="54" t="s">
        <v>82</v>
      </c>
      <c r="C5910" s="666"/>
      <c r="D5910" s="56"/>
      <c r="E5910" s="56"/>
      <c r="F5910" s="56"/>
      <c r="G5910" s="56"/>
      <c r="H5910" s="56"/>
    </row>
    <row r="5911" spans="1:8">
      <c r="A5911" s="58" t="s">
        <v>50</v>
      </c>
      <c r="B5911" s="59" t="s">
        <v>51</v>
      </c>
      <c r="C5911" s="230"/>
      <c r="D5911" s="53"/>
      <c r="E5911" s="60"/>
      <c r="F5911" s="53"/>
      <c r="G5911" s="53"/>
      <c r="H5911" s="67"/>
    </row>
    <row r="5912" spans="1:8">
      <c r="A5912" s="66">
        <v>525113</v>
      </c>
      <c r="B5912" s="33" t="s">
        <v>39</v>
      </c>
      <c r="C5912" s="53"/>
      <c r="D5912" s="53"/>
      <c r="E5912" s="53"/>
      <c r="F5912" s="53"/>
      <c r="G5912" s="53"/>
      <c r="H5912" s="67"/>
    </row>
    <row r="5913" spans="1:8">
      <c r="A5913" s="66" t="s">
        <v>31</v>
      </c>
      <c r="B5913" s="33" t="s">
        <v>103</v>
      </c>
      <c r="C5913" s="53">
        <v>1400000</v>
      </c>
      <c r="D5913" s="53">
        <v>1400000</v>
      </c>
      <c r="E5913" s="53">
        <v>0</v>
      </c>
      <c r="F5913" s="53">
        <f t="shared" ref="F5913:F5914" si="2516">D5913+E5913</f>
        <v>1400000</v>
      </c>
      <c r="G5913" s="53">
        <f t="shared" ref="G5913:G5914" si="2517">C5913-F5913</f>
        <v>0</v>
      </c>
      <c r="H5913" s="67">
        <f t="shared" ref="H5913:H5914" si="2518">F5913/C5913*100</f>
        <v>100</v>
      </c>
    </row>
    <row r="5914" spans="1:8">
      <c r="A5914" s="66"/>
      <c r="B5914" s="33" t="s">
        <v>490</v>
      </c>
      <c r="C5914" s="53">
        <v>2409000</v>
      </c>
      <c r="D5914" s="53">
        <v>2350000</v>
      </c>
      <c r="E5914" s="53">
        <v>0</v>
      </c>
      <c r="F5914" s="53">
        <f t="shared" si="2516"/>
        <v>2350000</v>
      </c>
      <c r="G5914" s="53">
        <f t="shared" si="2517"/>
        <v>59000</v>
      </c>
      <c r="H5914" s="67">
        <f t="shared" si="2518"/>
        <v>97.55085097550851</v>
      </c>
    </row>
    <row r="5915" spans="1:8">
      <c r="A5915" s="66">
        <v>525115</v>
      </c>
      <c r="B5915" s="33" t="s">
        <v>43</v>
      </c>
      <c r="C5915" s="53"/>
      <c r="D5915" s="53"/>
      <c r="E5915" s="53"/>
      <c r="F5915" s="53"/>
      <c r="G5915" s="53"/>
      <c r="H5915" s="67"/>
    </row>
    <row r="5916" spans="1:8">
      <c r="A5916" s="66" t="s">
        <v>31</v>
      </c>
      <c r="B5916" s="33" t="s">
        <v>392</v>
      </c>
      <c r="C5916" s="53">
        <v>1100000</v>
      </c>
      <c r="D5916" s="53">
        <v>1080000</v>
      </c>
      <c r="E5916" s="53"/>
      <c r="F5916" s="53">
        <f t="shared" ref="F5916:F5922" si="2519">D5916+E5916</f>
        <v>1080000</v>
      </c>
      <c r="G5916" s="53">
        <f t="shared" ref="G5916:G5922" si="2520">C5916-F5916</f>
        <v>20000</v>
      </c>
      <c r="H5916" s="67">
        <f t="shared" ref="H5916:H5922" si="2521">F5916/C5916*100</f>
        <v>98.181818181818187</v>
      </c>
    </row>
    <row r="5917" spans="1:8">
      <c r="A5917" s="66" t="s">
        <v>31</v>
      </c>
      <c r="B5917" s="33" t="s">
        <v>444</v>
      </c>
      <c r="C5917" s="53">
        <v>300000</v>
      </c>
      <c r="D5917" s="53">
        <v>300000</v>
      </c>
      <c r="E5917" s="53">
        <v>0</v>
      </c>
      <c r="F5917" s="53">
        <f t="shared" si="2519"/>
        <v>300000</v>
      </c>
      <c r="G5917" s="53">
        <f t="shared" si="2520"/>
        <v>0</v>
      </c>
      <c r="H5917" s="67">
        <f t="shared" si="2521"/>
        <v>100</v>
      </c>
    </row>
    <row r="5918" spans="1:8">
      <c r="A5918" s="66" t="s">
        <v>31</v>
      </c>
      <c r="B5918" s="33" t="s">
        <v>394</v>
      </c>
      <c r="C5918" s="53">
        <v>6020000</v>
      </c>
      <c r="D5918" s="53">
        <v>5970000</v>
      </c>
      <c r="E5918" s="53">
        <v>0</v>
      </c>
      <c r="F5918" s="53">
        <f t="shared" si="2519"/>
        <v>5970000</v>
      </c>
      <c r="G5918" s="53">
        <f t="shared" si="2520"/>
        <v>50000</v>
      </c>
      <c r="H5918" s="67">
        <f t="shared" si="2521"/>
        <v>99.169435215946848</v>
      </c>
    </row>
    <row r="5919" spans="1:8">
      <c r="A5919" s="66" t="s">
        <v>31</v>
      </c>
      <c r="B5919" s="33" t="s">
        <v>395</v>
      </c>
      <c r="C5919" s="53">
        <v>2000000</v>
      </c>
      <c r="D5919" s="53">
        <v>2000000</v>
      </c>
      <c r="E5919" s="53"/>
      <c r="F5919" s="53">
        <f t="shared" si="2519"/>
        <v>2000000</v>
      </c>
      <c r="G5919" s="53">
        <f t="shared" si="2520"/>
        <v>0</v>
      </c>
      <c r="H5919" s="67">
        <f t="shared" si="2521"/>
        <v>100</v>
      </c>
    </row>
    <row r="5920" spans="1:8">
      <c r="A5920" s="66"/>
      <c r="B5920" s="33" t="s">
        <v>396</v>
      </c>
      <c r="C5920" s="53">
        <v>5000000</v>
      </c>
      <c r="D5920" s="53">
        <v>5000000</v>
      </c>
      <c r="E5920" s="53">
        <v>0</v>
      </c>
      <c r="F5920" s="53">
        <f t="shared" si="2519"/>
        <v>5000000</v>
      </c>
      <c r="G5920" s="53">
        <f t="shared" si="2520"/>
        <v>0</v>
      </c>
      <c r="H5920" s="67">
        <f t="shared" si="2521"/>
        <v>100</v>
      </c>
    </row>
    <row r="5921" spans="1:8">
      <c r="A5921" s="66" t="s">
        <v>31</v>
      </c>
      <c r="B5921" s="33" t="s">
        <v>87</v>
      </c>
      <c r="C5921" s="53">
        <v>2400000</v>
      </c>
      <c r="D5921" s="53">
        <v>2400000</v>
      </c>
      <c r="E5921" s="53">
        <v>0</v>
      </c>
      <c r="F5921" s="53">
        <f t="shared" si="2519"/>
        <v>2400000</v>
      </c>
      <c r="G5921" s="53">
        <f t="shared" si="2520"/>
        <v>0</v>
      </c>
      <c r="H5921" s="67">
        <f t="shared" si="2521"/>
        <v>100</v>
      </c>
    </row>
    <row r="5922" spans="1:8">
      <c r="A5922" s="66" t="s">
        <v>31</v>
      </c>
      <c r="B5922" s="33" t="s">
        <v>88</v>
      </c>
      <c r="C5922" s="53">
        <v>1650000</v>
      </c>
      <c r="D5922" s="53">
        <v>1600000</v>
      </c>
      <c r="E5922" s="53">
        <v>0</v>
      </c>
      <c r="F5922" s="53">
        <f t="shared" si="2519"/>
        <v>1600000</v>
      </c>
      <c r="G5922" s="53">
        <f t="shared" si="2520"/>
        <v>50000</v>
      </c>
      <c r="H5922" s="67">
        <f t="shared" si="2521"/>
        <v>96.969696969696969</v>
      </c>
    </row>
    <row r="5923" spans="1:8">
      <c r="A5923" s="66">
        <v>525119</v>
      </c>
      <c r="B5923" s="33" t="s">
        <v>63</v>
      </c>
      <c r="C5923" s="53"/>
      <c r="D5923" s="53"/>
      <c r="E5923" s="53"/>
      <c r="F5923" s="53"/>
      <c r="G5923" s="53"/>
      <c r="H5923" s="67"/>
    </row>
    <row r="5924" spans="1:8">
      <c r="A5924" s="66" t="s">
        <v>31</v>
      </c>
      <c r="B5924" s="33" t="s">
        <v>89</v>
      </c>
      <c r="C5924" s="53">
        <v>1150000</v>
      </c>
      <c r="D5924" s="53">
        <v>1120000</v>
      </c>
      <c r="E5924" s="53">
        <v>0</v>
      </c>
      <c r="F5924" s="53">
        <f t="shared" ref="F5924:F5927" si="2522">D5924+E5924</f>
        <v>1120000</v>
      </c>
      <c r="G5924" s="53">
        <f t="shared" ref="G5924:G5927" si="2523">C5924-F5924</f>
        <v>30000</v>
      </c>
      <c r="H5924" s="67">
        <f t="shared" ref="H5924:H5927" si="2524">F5924/C5924*100</f>
        <v>97.391304347826093</v>
      </c>
    </row>
    <row r="5925" spans="1:8">
      <c r="A5925" s="66" t="s">
        <v>31</v>
      </c>
      <c r="B5925" s="33" t="s">
        <v>90</v>
      </c>
      <c r="C5925" s="53">
        <v>20000000</v>
      </c>
      <c r="D5925" s="53">
        <v>20000000</v>
      </c>
      <c r="E5925" s="53">
        <v>0</v>
      </c>
      <c r="F5925" s="53">
        <f t="shared" si="2522"/>
        <v>20000000</v>
      </c>
      <c r="G5925" s="53">
        <f t="shared" si="2523"/>
        <v>0</v>
      </c>
      <c r="H5925" s="67">
        <f t="shared" si="2524"/>
        <v>100</v>
      </c>
    </row>
    <row r="5926" spans="1:8">
      <c r="A5926" s="66" t="s">
        <v>31</v>
      </c>
      <c r="B5926" s="33" t="s">
        <v>99</v>
      </c>
      <c r="C5926" s="53">
        <v>45100000</v>
      </c>
      <c r="D5926" s="53">
        <v>45072000</v>
      </c>
      <c r="E5926" s="53">
        <v>0</v>
      </c>
      <c r="F5926" s="53">
        <f t="shared" si="2522"/>
        <v>45072000</v>
      </c>
      <c r="G5926" s="53">
        <f t="shared" si="2523"/>
        <v>28000</v>
      </c>
      <c r="H5926" s="67">
        <f t="shared" si="2524"/>
        <v>99.937915742793791</v>
      </c>
    </row>
    <row r="5927" spans="1:8">
      <c r="A5927" s="66" t="s">
        <v>31</v>
      </c>
      <c r="B5927" s="33" t="s">
        <v>101</v>
      </c>
      <c r="C5927" s="53">
        <v>23000000</v>
      </c>
      <c r="D5927" s="53">
        <v>23000000</v>
      </c>
      <c r="E5927" s="53">
        <v>0</v>
      </c>
      <c r="F5927" s="53">
        <f t="shared" si="2522"/>
        <v>23000000</v>
      </c>
      <c r="G5927" s="53">
        <f t="shared" si="2523"/>
        <v>0</v>
      </c>
      <c r="H5927" s="67">
        <f t="shared" si="2524"/>
        <v>100</v>
      </c>
    </row>
    <row r="5928" spans="1:8">
      <c r="A5928" s="58" t="s">
        <v>56</v>
      </c>
      <c r="B5928" s="59" t="s">
        <v>102</v>
      </c>
      <c r="C5928" s="65"/>
      <c r="D5928" s="53"/>
      <c r="E5928" s="60"/>
      <c r="F5928" s="53"/>
      <c r="G5928" s="53"/>
      <c r="H5928" s="67"/>
    </row>
    <row r="5929" spans="1:8">
      <c r="A5929" s="66">
        <v>525113</v>
      </c>
      <c r="B5929" s="33" t="s">
        <v>39</v>
      </c>
      <c r="C5929" s="65"/>
      <c r="D5929" s="53"/>
      <c r="E5929" s="53"/>
      <c r="F5929" s="53"/>
      <c r="G5929" s="53"/>
      <c r="H5929" s="67"/>
    </row>
    <row r="5930" spans="1:8">
      <c r="A5930" s="66" t="s">
        <v>31</v>
      </c>
      <c r="B5930" s="33" t="s">
        <v>829</v>
      </c>
      <c r="C5930" s="53">
        <v>2050000</v>
      </c>
      <c r="D5930" s="53">
        <v>2050000</v>
      </c>
      <c r="E5930" s="53">
        <v>0</v>
      </c>
      <c r="F5930" s="53">
        <f t="shared" ref="F5930:F5931" si="2525">D5930+E5930</f>
        <v>2050000</v>
      </c>
      <c r="G5930" s="53">
        <f t="shared" ref="G5930:G5931" si="2526">C5930-F5930</f>
        <v>0</v>
      </c>
      <c r="H5930" s="67">
        <f t="shared" ref="H5930:H5931" si="2527">F5930/C5930*100</f>
        <v>100</v>
      </c>
    </row>
    <row r="5931" spans="1:8">
      <c r="A5931" s="66"/>
      <c r="B5931" s="33" t="s">
        <v>828</v>
      </c>
      <c r="C5931" s="53">
        <v>9000000</v>
      </c>
      <c r="D5931" s="53">
        <v>0</v>
      </c>
      <c r="E5931" s="53">
        <v>0</v>
      </c>
      <c r="F5931" s="53">
        <f t="shared" si="2525"/>
        <v>0</v>
      </c>
      <c r="G5931" s="53">
        <f t="shared" si="2526"/>
        <v>9000000</v>
      </c>
      <c r="H5931" s="67">
        <f t="shared" si="2527"/>
        <v>0</v>
      </c>
    </row>
    <row r="5932" spans="1:8">
      <c r="A5932" s="66">
        <v>525119</v>
      </c>
      <c r="B5932" s="33" t="s">
        <v>63</v>
      </c>
      <c r="C5932" s="53"/>
      <c r="D5932" s="53"/>
      <c r="E5932" s="53"/>
      <c r="F5932" s="53"/>
      <c r="G5932" s="53"/>
      <c r="H5932" s="67"/>
    </row>
    <row r="5933" spans="1:8">
      <c r="A5933" s="70" t="s">
        <v>31</v>
      </c>
      <c r="B5933" s="33" t="s">
        <v>117</v>
      </c>
      <c r="C5933" s="53">
        <v>22000000</v>
      </c>
      <c r="D5933" s="53">
        <v>22000000</v>
      </c>
      <c r="E5933" s="53">
        <v>0</v>
      </c>
      <c r="F5933" s="53">
        <f t="shared" ref="F5933" si="2528">D5933+E5933</f>
        <v>22000000</v>
      </c>
      <c r="G5933" s="53">
        <f t="shared" ref="G5933" si="2529">C5933-F5933</f>
        <v>0</v>
      </c>
      <c r="H5933" s="67">
        <f t="shared" ref="H5933" si="2530">F5933/C5933*100</f>
        <v>100</v>
      </c>
    </row>
    <row r="5934" spans="1:8">
      <c r="A5934" s="58" t="s">
        <v>59</v>
      </c>
      <c r="B5934" s="59" t="s">
        <v>60</v>
      </c>
      <c r="C5934" s="53"/>
      <c r="D5934" s="53"/>
      <c r="E5934" s="60"/>
      <c r="F5934" s="53"/>
      <c r="G5934" s="53"/>
      <c r="H5934" s="67"/>
    </row>
    <row r="5935" spans="1:8">
      <c r="A5935" s="66">
        <v>525113</v>
      </c>
      <c r="B5935" s="33" t="s">
        <v>39</v>
      </c>
      <c r="C5935" s="53"/>
      <c r="D5935" s="53"/>
      <c r="E5935" s="53"/>
      <c r="F5935" s="53"/>
      <c r="G5935" s="53"/>
      <c r="H5935" s="67"/>
    </row>
    <row r="5936" spans="1:8">
      <c r="A5936" s="66" t="s">
        <v>31</v>
      </c>
      <c r="B5936" s="33" t="s">
        <v>133</v>
      </c>
      <c r="C5936" s="53">
        <v>6000000</v>
      </c>
      <c r="D5936" s="53">
        <v>6000000</v>
      </c>
      <c r="E5936" s="53">
        <v>0</v>
      </c>
      <c r="F5936" s="53">
        <f t="shared" ref="F5936:F5939" si="2531">D5936+E5936</f>
        <v>6000000</v>
      </c>
      <c r="G5936" s="53">
        <f t="shared" ref="G5936:G5939" si="2532">C5936-F5936</f>
        <v>0</v>
      </c>
      <c r="H5936" s="67">
        <f t="shared" ref="H5936:H5939" si="2533">F5936/C5936*100</f>
        <v>100</v>
      </c>
    </row>
    <row r="5937" spans="1:8">
      <c r="A5937" s="66" t="s">
        <v>31</v>
      </c>
      <c r="B5937" s="33" t="s">
        <v>134</v>
      </c>
      <c r="C5937" s="53">
        <v>2000000</v>
      </c>
      <c r="D5937" s="53">
        <v>0</v>
      </c>
      <c r="E5937" s="53">
        <v>0</v>
      </c>
      <c r="F5937" s="53">
        <f t="shared" si="2531"/>
        <v>0</v>
      </c>
      <c r="G5937" s="53">
        <f t="shared" si="2532"/>
        <v>2000000</v>
      </c>
      <c r="H5937" s="67">
        <f t="shared" si="2533"/>
        <v>0</v>
      </c>
    </row>
    <row r="5938" spans="1:8">
      <c r="A5938" s="66" t="s">
        <v>31</v>
      </c>
      <c r="B5938" s="33" t="s">
        <v>135</v>
      </c>
      <c r="C5938" s="53">
        <v>3600000</v>
      </c>
      <c r="D5938" s="53">
        <v>0</v>
      </c>
      <c r="E5938" s="53">
        <v>0</v>
      </c>
      <c r="F5938" s="53">
        <f t="shared" si="2531"/>
        <v>0</v>
      </c>
      <c r="G5938" s="53">
        <f t="shared" si="2532"/>
        <v>3600000</v>
      </c>
      <c r="H5938" s="67">
        <f t="shared" si="2533"/>
        <v>0</v>
      </c>
    </row>
    <row r="5939" spans="1:8">
      <c r="A5939" s="66" t="s">
        <v>31</v>
      </c>
      <c r="B5939" s="33" t="s">
        <v>158</v>
      </c>
      <c r="C5939" s="53">
        <v>700000</v>
      </c>
      <c r="D5939" s="53">
        <v>700000</v>
      </c>
      <c r="E5939" s="53">
        <v>0</v>
      </c>
      <c r="F5939" s="53">
        <f t="shared" si="2531"/>
        <v>700000</v>
      </c>
      <c r="G5939" s="53">
        <f t="shared" si="2532"/>
        <v>0</v>
      </c>
      <c r="H5939" s="67">
        <f t="shared" si="2533"/>
        <v>100</v>
      </c>
    </row>
    <row r="5940" spans="1:8">
      <c r="A5940" s="66">
        <v>525115</v>
      </c>
      <c r="B5940" s="33" t="s">
        <v>43</v>
      </c>
      <c r="C5940" s="53"/>
      <c r="D5940" s="53"/>
      <c r="E5940" s="53"/>
      <c r="F5940" s="53"/>
      <c r="G5940" s="53"/>
      <c r="H5940" s="67"/>
    </row>
    <row r="5941" spans="1:8">
      <c r="A5941" s="66" t="s">
        <v>31</v>
      </c>
      <c r="B5941" s="33" t="s">
        <v>138</v>
      </c>
      <c r="C5941" s="53">
        <v>1000000</v>
      </c>
      <c r="D5941" s="53">
        <v>900000</v>
      </c>
      <c r="E5941" s="53">
        <v>0</v>
      </c>
      <c r="F5941" s="53">
        <f t="shared" ref="F5941:F5942" si="2534">D5941+E5941</f>
        <v>900000</v>
      </c>
      <c r="G5941" s="53">
        <f t="shared" ref="G5941:G5942" si="2535">C5941-F5941</f>
        <v>100000</v>
      </c>
      <c r="H5941" s="67">
        <f t="shared" ref="H5941:H5942" si="2536">F5941/C5941*100</f>
        <v>90</v>
      </c>
    </row>
    <row r="5942" spans="1:8">
      <c r="A5942" s="66" t="s">
        <v>31</v>
      </c>
      <c r="B5942" s="33" t="s">
        <v>139</v>
      </c>
      <c r="C5942" s="53">
        <v>2300000</v>
      </c>
      <c r="D5942" s="53">
        <v>2300000</v>
      </c>
      <c r="E5942" s="53">
        <v>0</v>
      </c>
      <c r="F5942" s="53">
        <f t="shared" si="2534"/>
        <v>2300000</v>
      </c>
      <c r="G5942" s="53">
        <f t="shared" si="2535"/>
        <v>0</v>
      </c>
      <c r="H5942" s="67">
        <f t="shared" si="2536"/>
        <v>100</v>
      </c>
    </row>
    <row r="5943" spans="1:8">
      <c r="A5943" s="66">
        <v>525119</v>
      </c>
      <c r="B5943" s="33" t="s">
        <v>63</v>
      </c>
      <c r="C5943" s="53"/>
      <c r="D5943" s="53"/>
      <c r="E5943" s="53"/>
      <c r="F5943" s="53"/>
      <c r="G5943" s="53"/>
      <c r="H5943" s="67"/>
    </row>
    <row r="5944" spans="1:8">
      <c r="A5944" s="66" t="s">
        <v>31</v>
      </c>
      <c r="B5944" s="33" t="s">
        <v>143</v>
      </c>
      <c r="C5944" s="53">
        <v>20000000</v>
      </c>
      <c r="D5944" s="53">
        <v>18810000</v>
      </c>
      <c r="E5944" s="53"/>
      <c r="F5944" s="53">
        <f t="shared" ref="F5944:F5945" si="2537">D5944+E5944</f>
        <v>18810000</v>
      </c>
      <c r="G5944" s="53">
        <f t="shared" ref="G5944:G5945" si="2538">C5944-F5944</f>
        <v>1190000</v>
      </c>
      <c r="H5944" s="67">
        <f t="shared" ref="H5944:H5945" si="2539">F5944/C5944*100</f>
        <v>94.05</v>
      </c>
    </row>
    <row r="5945" spans="1:8">
      <c r="A5945" s="66" t="s">
        <v>31</v>
      </c>
      <c r="B5945" s="33" t="s">
        <v>145</v>
      </c>
      <c r="C5945" s="53">
        <v>9000000</v>
      </c>
      <c r="D5945" s="53">
        <v>8849000</v>
      </c>
      <c r="E5945" s="53">
        <v>0</v>
      </c>
      <c r="F5945" s="53">
        <f t="shared" si="2537"/>
        <v>8849000</v>
      </c>
      <c r="G5945" s="53">
        <f t="shared" si="2538"/>
        <v>151000</v>
      </c>
      <c r="H5945" s="67">
        <f t="shared" si="2539"/>
        <v>98.322222222222223</v>
      </c>
    </row>
    <row r="5946" spans="1:8">
      <c r="A5946" s="54">
        <v>54</v>
      </c>
      <c r="B5946" s="54" t="s">
        <v>147</v>
      </c>
      <c r="C5946" s="55"/>
      <c r="D5946" s="56"/>
      <c r="E5946" s="56"/>
      <c r="F5946" s="56"/>
      <c r="G5946" s="56"/>
      <c r="H5946" s="56"/>
    </row>
    <row r="5947" spans="1:8">
      <c r="A5947" s="58" t="s">
        <v>50</v>
      </c>
      <c r="B5947" s="59" t="s">
        <v>51</v>
      </c>
      <c r="C5947" s="60"/>
      <c r="D5947" s="59"/>
      <c r="E5947" s="60"/>
      <c r="F5947" s="53"/>
      <c r="G5947" s="53"/>
      <c r="H5947" s="67"/>
    </row>
    <row r="5948" spans="1:8">
      <c r="A5948" s="61">
        <v>525113</v>
      </c>
      <c r="B5948" s="62" t="s">
        <v>39</v>
      </c>
      <c r="C5948" s="60"/>
      <c r="D5948" s="59"/>
      <c r="E5948" s="53"/>
      <c r="F5948" s="53"/>
      <c r="G5948" s="53"/>
      <c r="H5948" s="67"/>
    </row>
    <row r="5949" spans="1:8">
      <c r="A5949" s="66" t="s">
        <v>31</v>
      </c>
      <c r="B5949" s="33" t="s">
        <v>148</v>
      </c>
      <c r="C5949" s="53">
        <v>1800000</v>
      </c>
      <c r="D5949" s="53">
        <v>1725000</v>
      </c>
      <c r="E5949" s="53">
        <v>0</v>
      </c>
      <c r="F5949" s="53">
        <f t="shared" ref="F5949:F5950" si="2540">D5949+E5949</f>
        <v>1725000</v>
      </c>
      <c r="G5949" s="53">
        <f t="shared" ref="G5949:G5950" si="2541">C5949-F5949</f>
        <v>75000</v>
      </c>
      <c r="H5949" s="67">
        <f t="shared" ref="H5949:H5950" si="2542">F5949/C5949*100</f>
        <v>95.833333333333343</v>
      </c>
    </row>
    <row r="5950" spans="1:8">
      <c r="A5950" s="66" t="s">
        <v>31</v>
      </c>
      <c r="B5950" s="33" t="s">
        <v>149</v>
      </c>
      <c r="C5950" s="53">
        <v>7780000</v>
      </c>
      <c r="D5950" s="53">
        <v>7765000</v>
      </c>
      <c r="E5950" s="53">
        <v>0</v>
      </c>
      <c r="F5950" s="53">
        <f t="shared" si="2540"/>
        <v>7765000</v>
      </c>
      <c r="G5950" s="53">
        <f t="shared" si="2541"/>
        <v>15000</v>
      </c>
      <c r="H5950" s="67">
        <f t="shared" si="2542"/>
        <v>99.80719794344472</v>
      </c>
    </row>
    <row r="5951" spans="1:8">
      <c r="A5951" s="66">
        <v>525119</v>
      </c>
      <c r="B5951" s="33" t="s">
        <v>63</v>
      </c>
      <c r="C5951" s="53"/>
      <c r="D5951" s="53"/>
      <c r="E5951" s="53"/>
      <c r="F5951" s="53"/>
      <c r="G5951" s="53"/>
      <c r="H5951" s="67"/>
    </row>
    <row r="5952" spans="1:8">
      <c r="A5952" s="66" t="s">
        <v>31</v>
      </c>
      <c r="B5952" s="33" t="s">
        <v>150</v>
      </c>
      <c r="C5952" s="53">
        <v>1700000</v>
      </c>
      <c r="D5952" s="53">
        <v>1698500</v>
      </c>
      <c r="E5952" s="53">
        <v>0</v>
      </c>
      <c r="F5952" s="53">
        <f t="shared" ref="F5952" si="2543">D5952+E5952</f>
        <v>1698500</v>
      </c>
      <c r="G5952" s="53">
        <f t="shared" ref="G5952" si="2544">C5952-F5952</f>
        <v>1500</v>
      </c>
      <c r="H5952" s="67">
        <f t="shared" ref="H5952" si="2545">F5952/C5952*100</f>
        <v>99.911764705882362</v>
      </c>
    </row>
    <row r="5953" spans="1:11">
      <c r="A5953" s="58" t="s">
        <v>56</v>
      </c>
      <c r="B5953" s="59" t="s">
        <v>57</v>
      </c>
      <c r="C5953" s="60"/>
      <c r="D5953" s="60"/>
      <c r="E5953" s="53"/>
      <c r="F5953" s="53"/>
      <c r="G5953" s="53"/>
      <c r="H5953" s="67"/>
    </row>
    <row r="5954" spans="1:11">
      <c r="A5954" s="66">
        <v>525113</v>
      </c>
      <c r="B5954" s="33" t="s">
        <v>39</v>
      </c>
      <c r="C5954" s="53"/>
      <c r="D5954" s="53"/>
      <c r="E5954" s="53"/>
      <c r="F5954" s="53"/>
      <c r="G5954" s="53"/>
      <c r="H5954" s="67"/>
    </row>
    <row r="5955" spans="1:11">
      <c r="A5955" s="66" t="s">
        <v>31</v>
      </c>
      <c r="B5955" s="33" t="s">
        <v>151</v>
      </c>
      <c r="C5955" s="53">
        <v>2100000</v>
      </c>
      <c r="D5955" s="53">
        <v>2100000</v>
      </c>
      <c r="E5955" s="53">
        <v>0</v>
      </c>
      <c r="F5955" s="53">
        <f t="shared" ref="F5955:F5956" si="2546">D5955+E5955</f>
        <v>2100000</v>
      </c>
      <c r="G5955" s="53">
        <f t="shared" ref="G5955:G5956" si="2547">C5955-F5955</f>
        <v>0</v>
      </c>
      <c r="H5955" s="67">
        <f t="shared" ref="H5955:H5956" si="2548">F5955/C5955*100</f>
        <v>100</v>
      </c>
    </row>
    <row r="5956" spans="1:11">
      <c r="A5956" s="66" t="s">
        <v>31</v>
      </c>
      <c r="B5956" s="33" t="s">
        <v>152</v>
      </c>
      <c r="C5956" s="53">
        <v>10400000</v>
      </c>
      <c r="D5956" s="53">
        <v>10395000</v>
      </c>
      <c r="E5956" s="53">
        <v>0</v>
      </c>
      <c r="F5956" s="53">
        <f t="shared" si="2546"/>
        <v>10395000</v>
      </c>
      <c r="G5956" s="53">
        <f t="shared" si="2547"/>
        <v>5000</v>
      </c>
      <c r="H5956" s="67">
        <f t="shared" si="2548"/>
        <v>99.95192307692308</v>
      </c>
    </row>
    <row r="5957" spans="1:11">
      <c r="A5957" s="66">
        <v>525119</v>
      </c>
      <c r="B5957" s="33" t="s">
        <v>63</v>
      </c>
      <c r="C5957" s="53"/>
      <c r="D5957" s="53"/>
      <c r="E5957" s="53"/>
      <c r="F5957" s="53"/>
      <c r="G5957" s="53"/>
      <c r="H5957" s="67"/>
    </row>
    <row r="5958" spans="1:11">
      <c r="A5958" s="66" t="s">
        <v>31</v>
      </c>
      <c r="B5958" s="33" t="s">
        <v>150</v>
      </c>
      <c r="C5958" s="53">
        <v>2500000</v>
      </c>
      <c r="D5958" s="53">
        <v>2497500</v>
      </c>
      <c r="E5958" s="53">
        <v>0</v>
      </c>
      <c r="F5958" s="53">
        <f t="shared" ref="F5958" si="2549">D5958+E5958</f>
        <v>2497500</v>
      </c>
      <c r="G5958" s="53">
        <f t="shared" ref="G5958" si="2550">C5958-F5958</f>
        <v>2500</v>
      </c>
      <c r="H5958" s="67">
        <f t="shared" ref="H5958" si="2551">F5958/C5958*100</f>
        <v>99.9</v>
      </c>
    </row>
    <row r="5959" spans="1:11">
      <c r="A5959" s="58" t="s">
        <v>59</v>
      </c>
      <c r="B5959" s="59" t="s">
        <v>60</v>
      </c>
      <c r="C5959" s="60"/>
      <c r="D5959" s="60"/>
      <c r="E5959" s="53"/>
      <c r="F5959" s="53"/>
      <c r="G5959" s="53"/>
      <c r="H5959" s="67"/>
    </row>
    <row r="5960" spans="1:11">
      <c r="A5960" s="66">
        <v>525119</v>
      </c>
      <c r="B5960" s="33" t="s">
        <v>63</v>
      </c>
      <c r="C5960" s="53"/>
      <c r="D5960" s="53"/>
      <c r="E5960" s="53"/>
      <c r="F5960" s="53"/>
      <c r="G5960" s="53"/>
      <c r="H5960" s="67"/>
    </row>
    <row r="5961" spans="1:11">
      <c r="A5961" s="66" t="s">
        <v>31</v>
      </c>
      <c r="B5961" s="33" t="s">
        <v>150</v>
      </c>
      <c r="C5961" s="53">
        <v>1869000</v>
      </c>
      <c r="D5961" s="53">
        <v>1864500</v>
      </c>
      <c r="E5961" s="53">
        <v>0</v>
      </c>
      <c r="F5961" s="53">
        <f t="shared" ref="F5961" si="2552">D5961+E5961</f>
        <v>1864500</v>
      </c>
      <c r="G5961" s="53">
        <f t="shared" ref="G5961" si="2553">C5961-F5961</f>
        <v>4500</v>
      </c>
      <c r="H5961" s="67">
        <f t="shared" ref="H5961" si="2554">F5961/C5961*100</f>
        <v>99.759229534510425</v>
      </c>
    </row>
    <row r="5962" spans="1:11" ht="13.5" thickBot="1">
      <c r="A5962" s="231"/>
      <c r="B5962" s="35"/>
      <c r="C5962" s="39"/>
      <c r="D5962" s="35"/>
      <c r="E5962" s="39"/>
      <c r="F5962" s="35"/>
      <c r="G5962" s="35"/>
      <c r="H5962" s="35"/>
    </row>
    <row r="5963" spans="1:11" ht="18.75" customHeight="1" thickTop="1">
      <c r="A5963" s="40"/>
      <c r="B5963" s="597" t="s">
        <v>166</v>
      </c>
      <c r="C5963" s="41">
        <f>SUM(C5798:C5961)</f>
        <v>1481795000</v>
      </c>
      <c r="D5963" s="41">
        <f t="shared" ref="D5963" si="2555">SUM(D5798:D5961)</f>
        <v>1172300877</v>
      </c>
      <c r="E5963" s="41">
        <f>SUM(E5798:E5961)</f>
        <v>53700000</v>
      </c>
      <c r="F5963" s="41">
        <f t="shared" ref="F5963:G5963" si="2556">SUM(F5798:F5961)</f>
        <v>1226000877</v>
      </c>
      <c r="G5963" s="41">
        <f t="shared" si="2556"/>
        <v>252194123</v>
      </c>
      <c r="H5963" s="44">
        <f>F5963/C5963*100</f>
        <v>82.737549863510125</v>
      </c>
    </row>
    <row r="5964" spans="1:11" ht="22.5" customHeight="1">
      <c r="K5964" s="24"/>
    </row>
    <row r="5965" spans="1:11" ht="13.5">
      <c r="F5965" s="607" t="s">
        <v>965</v>
      </c>
      <c r="G5965" s="607"/>
      <c r="H5965" s="607"/>
    </row>
    <row r="5966" spans="1:11" ht="13.5">
      <c r="F5966" s="598"/>
      <c r="G5966" s="598"/>
      <c r="H5966" s="598"/>
    </row>
    <row r="5967" spans="1:11" ht="10.5" customHeight="1">
      <c r="F5967" s="607" t="s">
        <v>154</v>
      </c>
      <c r="G5967" s="607"/>
      <c r="H5967" s="607"/>
    </row>
    <row r="5968" spans="1:11" ht="13.5">
      <c r="F5968" s="607" t="s">
        <v>155</v>
      </c>
      <c r="G5968" s="607"/>
      <c r="H5968" s="607"/>
    </row>
    <row r="5969" spans="1:8" ht="13.5">
      <c r="F5969" s="20"/>
      <c r="G5969" s="20"/>
      <c r="H5969" s="21"/>
    </row>
    <row r="5970" spans="1:8" ht="13.5">
      <c r="F5970" s="20"/>
      <c r="G5970" s="20"/>
      <c r="H5970" s="21"/>
    </row>
    <row r="5971" spans="1:8" ht="13.5">
      <c r="F5971" s="20"/>
      <c r="G5971" s="20"/>
      <c r="H5971" s="20"/>
    </row>
    <row r="5972" spans="1:8" ht="13.5">
      <c r="F5972" s="608" t="s">
        <v>156</v>
      </c>
      <c r="G5972" s="608"/>
      <c r="H5972" s="608"/>
    </row>
    <row r="5973" spans="1:8" ht="13.5">
      <c r="F5973" s="599" t="s">
        <v>157</v>
      </c>
      <c r="G5973" s="599"/>
      <c r="H5973" s="599"/>
    </row>
    <row r="5980" spans="1:8" ht="15.75">
      <c r="A5980" s="600" t="s">
        <v>0</v>
      </c>
      <c r="B5980" s="600"/>
      <c r="C5980" s="600"/>
      <c r="D5980" s="600"/>
      <c r="E5980" s="600"/>
      <c r="F5980" s="600"/>
      <c r="G5980" s="600"/>
      <c r="H5980" s="600"/>
    </row>
    <row r="5981" spans="1:8" ht="15.75">
      <c r="A5981" s="600" t="s">
        <v>1</v>
      </c>
      <c r="B5981" s="600"/>
      <c r="C5981" s="600"/>
      <c r="D5981" s="600"/>
      <c r="E5981" s="600"/>
      <c r="F5981" s="600"/>
      <c r="G5981" s="600"/>
      <c r="H5981" s="600"/>
    </row>
    <row r="5982" spans="1:8" ht="15.75">
      <c r="A5982" s="600" t="s">
        <v>2</v>
      </c>
      <c r="B5982" s="600"/>
      <c r="C5982" s="600"/>
      <c r="D5982" s="600"/>
      <c r="E5982" s="600"/>
      <c r="F5982" s="600"/>
      <c r="G5982" s="600"/>
      <c r="H5982" s="600"/>
    </row>
    <row r="5983" spans="1:8">
      <c r="A5983" s="2"/>
      <c r="B5983" s="2"/>
      <c r="C5983" s="2"/>
      <c r="D5983" s="2"/>
      <c r="E5983" s="2"/>
      <c r="F5983" s="2"/>
      <c r="G5983" s="2"/>
      <c r="H5983" s="2"/>
    </row>
    <row r="5984" spans="1:8">
      <c r="A5984" s="2" t="s">
        <v>3</v>
      </c>
      <c r="B5984" s="2"/>
      <c r="C5984" s="2"/>
      <c r="D5984" s="2"/>
      <c r="E5984" s="2"/>
      <c r="F5984" s="2"/>
      <c r="G5984" s="2"/>
      <c r="H5984" s="2"/>
    </row>
    <row r="5985" spans="1:8">
      <c r="A5985" s="520" t="s">
        <v>964</v>
      </c>
      <c r="B5985" s="520"/>
      <c r="C5985" s="2"/>
      <c r="D5985" s="2"/>
      <c r="E5985" s="2"/>
      <c r="F5985" s="2"/>
      <c r="G5985" s="2"/>
      <c r="H5985" s="2"/>
    </row>
    <row r="5986" spans="1:8">
      <c r="A5986" s="2" t="s">
        <v>910</v>
      </c>
      <c r="B5986" s="1"/>
      <c r="C5986" s="2"/>
      <c r="D5986" s="2"/>
      <c r="E5986" s="2"/>
      <c r="F5986" s="2"/>
      <c r="G5986" s="2"/>
      <c r="H5986" s="2"/>
    </row>
    <row r="5987" spans="1:8">
      <c r="A5987" s="1"/>
      <c r="B5987" s="1"/>
      <c r="C5987" s="3"/>
      <c r="D5987" s="1"/>
      <c r="E5987" s="3"/>
      <c r="F5987" s="1"/>
      <c r="G5987" s="1"/>
    </row>
    <row r="5988" spans="1:8">
      <c r="A5988" s="1"/>
      <c r="B5988" s="1"/>
      <c r="C5988" s="3"/>
      <c r="D5988" s="1"/>
      <c r="E5988" s="3"/>
      <c r="F5988" s="22"/>
      <c r="G5988" s="1"/>
    </row>
    <row r="5989" spans="1:8" ht="12.75" customHeight="1">
      <c r="A5989" s="601" t="s">
        <v>4</v>
      </c>
      <c r="B5989" s="604" t="s">
        <v>5</v>
      </c>
      <c r="C5989" s="595"/>
      <c r="D5989" s="595" t="s">
        <v>6</v>
      </c>
      <c r="E5989" s="595" t="s">
        <v>7</v>
      </c>
      <c r="F5989" s="595" t="s">
        <v>6</v>
      </c>
      <c r="G5989" s="595" t="s">
        <v>8</v>
      </c>
      <c r="H5989" s="595" t="s">
        <v>9</v>
      </c>
    </row>
    <row r="5990" spans="1:8">
      <c r="A5990" s="602"/>
      <c r="B5990" s="605"/>
      <c r="C5990" s="596" t="s">
        <v>10</v>
      </c>
      <c r="D5990" s="596" t="s">
        <v>11</v>
      </c>
      <c r="E5990" s="596" t="s">
        <v>12</v>
      </c>
      <c r="F5990" s="596" t="s">
        <v>13</v>
      </c>
      <c r="G5990" s="596" t="s">
        <v>14</v>
      </c>
      <c r="H5990" s="596" t="s">
        <v>15</v>
      </c>
    </row>
    <row r="5991" spans="1:8">
      <c r="A5991" s="602"/>
      <c r="B5991" s="605"/>
      <c r="C5991" s="596"/>
      <c r="D5991" s="596" t="s">
        <v>16</v>
      </c>
      <c r="E5991" s="596"/>
      <c r="F5991" s="596" t="s">
        <v>17</v>
      </c>
      <c r="G5991" s="596" t="s">
        <v>18</v>
      </c>
      <c r="H5991" s="596" t="s">
        <v>19</v>
      </c>
    </row>
    <row r="5992" spans="1:8">
      <c r="A5992" s="603"/>
      <c r="B5992" s="606"/>
      <c r="C5992" s="596" t="s">
        <v>20</v>
      </c>
      <c r="D5992" s="597" t="s">
        <v>20</v>
      </c>
      <c r="E5992" s="597" t="s">
        <v>20</v>
      </c>
      <c r="F5992" s="597" t="s">
        <v>20</v>
      </c>
      <c r="G5992" s="597" t="s">
        <v>20</v>
      </c>
      <c r="H5992" s="596" t="s">
        <v>21</v>
      </c>
    </row>
    <row r="5993" spans="1:8">
      <c r="A5993" s="7">
        <v>1</v>
      </c>
      <c r="B5993" s="7">
        <v>2</v>
      </c>
      <c r="C5993" s="8">
        <v>3</v>
      </c>
      <c r="D5993" s="9">
        <v>4</v>
      </c>
      <c r="E5993" s="8">
        <v>5</v>
      </c>
      <c r="F5993" s="8">
        <v>6</v>
      </c>
      <c r="G5993" s="8">
        <v>7</v>
      </c>
      <c r="H5993" s="8">
        <v>8</v>
      </c>
    </row>
    <row r="5994" spans="1:8">
      <c r="A5994" s="33" t="s">
        <v>22</v>
      </c>
      <c r="B5994" s="52" t="s">
        <v>170</v>
      </c>
      <c r="C5994" s="34"/>
      <c r="D5994" s="33"/>
      <c r="E5994" s="53"/>
      <c r="F5994" s="33"/>
      <c r="G5994" s="33"/>
      <c r="H5994" s="33"/>
    </row>
    <row r="5995" spans="1:8">
      <c r="A5995" s="33" t="s">
        <v>23</v>
      </c>
      <c r="B5995" s="33" t="s">
        <v>24</v>
      </c>
      <c r="C5995" s="53"/>
      <c r="D5995" s="33"/>
      <c r="E5995" s="53"/>
      <c r="F5995" s="33"/>
      <c r="G5995" s="33"/>
      <c r="H5995" s="33"/>
    </row>
    <row r="5996" spans="1:8">
      <c r="A5996" s="33" t="s">
        <v>25</v>
      </c>
      <c r="B5996" s="33" t="s">
        <v>161</v>
      </c>
      <c r="C5996" s="53"/>
      <c r="D5996" s="33"/>
      <c r="E5996" s="53"/>
      <c r="F5996" s="33"/>
      <c r="G5996" s="33"/>
      <c r="H5996" s="33"/>
    </row>
    <row r="5997" spans="1:8">
      <c r="A5997" s="33" t="s">
        <v>26</v>
      </c>
      <c r="B5997" s="33" t="s">
        <v>27</v>
      </c>
      <c r="C5997" s="53"/>
      <c r="D5997" s="33"/>
      <c r="E5997" s="53"/>
      <c r="F5997" s="33"/>
      <c r="G5997" s="33"/>
      <c r="H5997" s="33"/>
    </row>
    <row r="5998" spans="1:8">
      <c r="A5998" s="54">
        <v>51</v>
      </c>
      <c r="B5998" s="54" t="s">
        <v>28</v>
      </c>
      <c r="C5998" s="55"/>
      <c r="D5998" s="55"/>
      <c r="E5998" s="56"/>
      <c r="F5998" s="57"/>
      <c r="G5998" s="57"/>
      <c r="H5998" s="57"/>
    </row>
    <row r="5999" spans="1:8">
      <c r="A5999" s="58" t="s">
        <v>29</v>
      </c>
      <c r="B5999" s="59" t="s">
        <v>62</v>
      </c>
      <c r="C5999" s="60"/>
      <c r="D5999" s="230"/>
      <c r="E5999" s="230"/>
      <c r="F5999" s="68"/>
      <c r="G5999" s="68"/>
      <c r="H5999" s="64"/>
    </row>
    <row r="6000" spans="1:8">
      <c r="A6000" s="61">
        <v>525112</v>
      </c>
      <c r="B6000" s="62" t="s">
        <v>32</v>
      </c>
      <c r="C6000" s="53"/>
      <c r="D6000" s="53"/>
      <c r="E6000" s="53"/>
      <c r="F6000" s="53"/>
      <c r="G6000" s="53"/>
      <c r="H6000" s="64"/>
    </row>
    <row r="6001" spans="1:8">
      <c r="A6001" s="66" t="s">
        <v>31</v>
      </c>
      <c r="B6001" s="33" t="s">
        <v>33</v>
      </c>
      <c r="C6001" s="53">
        <v>10000000</v>
      </c>
      <c r="D6001" s="53">
        <v>9960500</v>
      </c>
      <c r="E6001" s="53">
        <v>0</v>
      </c>
      <c r="F6001" s="53">
        <f>D6001+E6001</f>
        <v>9960500</v>
      </c>
      <c r="G6001" s="53">
        <f>C6001-F6001</f>
        <v>39500</v>
      </c>
      <c r="H6001" s="67">
        <f>F6001/C6001*100</f>
        <v>99.605000000000004</v>
      </c>
    </row>
    <row r="6002" spans="1:8">
      <c r="A6002" s="70" t="s">
        <v>31</v>
      </c>
      <c r="B6002" s="33" t="s">
        <v>35</v>
      </c>
      <c r="C6002" s="53">
        <v>6000000</v>
      </c>
      <c r="D6002" s="53">
        <v>6000000</v>
      </c>
      <c r="E6002" s="53"/>
      <c r="F6002" s="53">
        <f t="shared" ref="F6002:F6010" si="2557">D6002+E6002</f>
        <v>6000000</v>
      </c>
      <c r="G6002" s="53">
        <f t="shared" ref="G6002:G6010" si="2558">C6002-F6002</f>
        <v>0</v>
      </c>
      <c r="H6002" s="67">
        <f t="shared" ref="H6002:H6010" si="2559">F6002/C6002*100</f>
        <v>100</v>
      </c>
    </row>
    <row r="6003" spans="1:8">
      <c r="A6003" s="70"/>
      <c r="B6003" s="33" t="s">
        <v>802</v>
      </c>
      <c r="C6003" s="53">
        <f>50000*50</f>
        <v>2500000</v>
      </c>
      <c r="D6003" s="53">
        <v>2500000</v>
      </c>
      <c r="E6003" s="53"/>
      <c r="F6003" s="53">
        <f t="shared" si="2557"/>
        <v>2500000</v>
      </c>
      <c r="G6003" s="53">
        <f t="shared" si="2558"/>
        <v>0</v>
      </c>
      <c r="H6003" s="67">
        <f t="shared" si="2559"/>
        <v>100</v>
      </c>
    </row>
    <row r="6004" spans="1:8">
      <c r="A6004" s="70"/>
      <c r="B6004" s="33" t="s">
        <v>803</v>
      </c>
      <c r="C6004" s="53">
        <f>50000*50</f>
        <v>2500000</v>
      </c>
      <c r="D6004" s="53">
        <v>2500000</v>
      </c>
      <c r="E6004" s="53"/>
      <c r="F6004" s="53">
        <f t="shared" si="2557"/>
        <v>2500000</v>
      </c>
      <c r="G6004" s="53">
        <f t="shared" si="2558"/>
        <v>0</v>
      </c>
      <c r="H6004" s="67">
        <f t="shared" si="2559"/>
        <v>100</v>
      </c>
    </row>
    <row r="6005" spans="1:8">
      <c r="A6005" s="70"/>
      <c r="B6005" s="33" t="s">
        <v>804</v>
      </c>
      <c r="C6005" s="53">
        <f>50000*80*4</f>
        <v>16000000</v>
      </c>
      <c r="D6005" s="53">
        <v>16000000</v>
      </c>
      <c r="E6005" s="53"/>
      <c r="F6005" s="53">
        <f t="shared" si="2557"/>
        <v>16000000</v>
      </c>
      <c r="G6005" s="53">
        <f t="shared" si="2558"/>
        <v>0</v>
      </c>
      <c r="H6005" s="67">
        <f t="shared" si="2559"/>
        <v>100</v>
      </c>
    </row>
    <row r="6006" spans="1:8">
      <c r="A6006" s="70"/>
      <c r="B6006" s="33" t="s">
        <v>805</v>
      </c>
      <c r="C6006" s="53">
        <f>25*50000</f>
        <v>1250000</v>
      </c>
      <c r="D6006" s="53">
        <v>1250000</v>
      </c>
      <c r="E6006" s="53"/>
      <c r="F6006" s="53">
        <f t="shared" si="2557"/>
        <v>1250000</v>
      </c>
      <c r="G6006" s="53">
        <f t="shared" si="2558"/>
        <v>0</v>
      </c>
      <c r="H6006" s="67">
        <f t="shared" si="2559"/>
        <v>100</v>
      </c>
    </row>
    <row r="6007" spans="1:8">
      <c r="A6007" s="70"/>
      <c r="B6007" s="33" t="s">
        <v>806</v>
      </c>
      <c r="C6007" s="53">
        <v>6500000</v>
      </c>
      <c r="D6007" s="53">
        <v>6500000</v>
      </c>
      <c r="E6007" s="53"/>
      <c r="F6007" s="53">
        <f t="shared" si="2557"/>
        <v>6500000</v>
      </c>
      <c r="G6007" s="53">
        <f t="shared" si="2558"/>
        <v>0</v>
      </c>
      <c r="H6007" s="67">
        <f t="shared" si="2559"/>
        <v>100</v>
      </c>
    </row>
    <row r="6008" spans="1:8">
      <c r="A6008" s="70"/>
      <c r="B6008" s="33" t="s">
        <v>807</v>
      </c>
      <c r="C6008" s="53">
        <v>3650000</v>
      </c>
      <c r="D6008" s="53">
        <v>3622000</v>
      </c>
      <c r="E6008" s="53"/>
      <c r="F6008" s="53">
        <f t="shared" si="2557"/>
        <v>3622000</v>
      </c>
      <c r="G6008" s="53">
        <f t="shared" si="2558"/>
        <v>28000</v>
      </c>
      <c r="H6008" s="67">
        <f t="shared" si="2559"/>
        <v>99.232876712328761</v>
      </c>
    </row>
    <row r="6009" spans="1:8">
      <c r="A6009" s="70"/>
      <c r="B6009" s="33" t="s">
        <v>808</v>
      </c>
      <c r="C6009" s="53">
        <v>1650000</v>
      </c>
      <c r="D6009" s="53">
        <v>1650000</v>
      </c>
      <c r="E6009" s="53"/>
      <c r="F6009" s="53">
        <f t="shared" si="2557"/>
        <v>1650000</v>
      </c>
      <c r="G6009" s="53">
        <f t="shared" si="2558"/>
        <v>0</v>
      </c>
      <c r="H6009" s="67">
        <f t="shared" si="2559"/>
        <v>100</v>
      </c>
    </row>
    <row r="6010" spans="1:8">
      <c r="A6010" s="70"/>
      <c r="B6010" s="33" t="s">
        <v>809</v>
      </c>
      <c r="C6010" s="53">
        <v>5500000</v>
      </c>
      <c r="D6010" s="53">
        <v>5459800</v>
      </c>
      <c r="E6010" s="53"/>
      <c r="F6010" s="53">
        <f t="shared" si="2557"/>
        <v>5459800</v>
      </c>
      <c r="G6010" s="53">
        <f t="shared" si="2558"/>
        <v>40200</v>
      </c>
      <c r="H6010" s="67">
        <f t="shared" si="2559"/>
        <v>99.269090909090906</v>
      </c>
    </row>
    <row r="6011" spans="1:8">
      <c r="A6011" s="61">
        <v>525113</v>
      </c>
      <c r="B6011" s="62" t="s">
        <v>39</v>
      </c>
      <c r="C6011" s="65"/>
      <c r="D6011" s="53"/>
      <c r="E6011" s="53"/>
      <c r="F6011" s="53"/>
      <c r="G6011" s="53"/>
      <c r="H6011" s="67"/>
    </row>
    <row r="6012" spans="1:8">
      <c r="A6012" s="61"/>
      <c r="B6012" s="33" t="s">
        <v>376</v>
      </c>
      <c r="C6012" s="53">
        <v>9000000</v>
      </c>
      <c r="D6012" s="53">
        <v>9000000</v>
      </c>
      <c r="E6012" s="53"/>
      <c r="F6012" s="53">
        <f t="shared" ref="F6012:F6016" si="2560">D6012+E6012</f>
        <v>9000000</v>
      </c>
      <c r="G6012" s="53">
        <f t="shared" ref="G6012:G6016" si="2561">C6012-F6012</f>
        <v>0</v>
      </c>
      <c r="H6012" s="67">
        <f t="shared" ref="H6012:H6016" si="2562">F6012/C6012*100</f>
        <v>100</v>
      </c>
    </row>
    <row r="6013" spans="1:8">
      <c r="A6013" s="66" t="s">
        <v>31</v>
      </c>
      <c r="B6013" s="33" t="s">
        <v>40</v>
      </c>
      <c r="C6013" s="53">
        <v>5400000</v>
      </c>
      <c r="D6013" s="53">
        <v>5400000</v>
      </c>
      <c r="E6013" s="53">
        <v>0</v>
      </c>
      <c r="F6013" s="53">
        <f t="shared" si="2560"/>
        <v>5400000</v>
      </c>
      <c r="G6013" s="53">
        <f t="shared" si="2561"/>
        <v>0</v>
      </c>
      <c r="H6013" s="67">
        <f t="shared" si="2562"/>
        <v>100</v>
      </c>
    </row>
    <row r="6014" spans="1:8">
      <c r="A6014" s="66"/>
      <c r="B6014" s="33" t="s">
        <v>970</v>
      </c>
      <c r="C6014" s="53">
        <v>10800000</v>
      </c>
      <c r="D6014" s="53">
        <v>10800000</v>
      </c>
      <c r="E6014" s="53">
        <v>0</v>
      </c>
      <c r="F6014" s="53">
        <f t="shared" si="2560"/>
        <v>10800000</v>
      </c>
      <c r="G6014" s="53">
        <f t="shared" si="2561"/>
        <v>0</v>
      </c>
      <c r="H6014" s="67">
        <f t="shared" si="2562"/>
        <v>100</v>
      </c>
    </row>
    <row r="6015" spans="1:8">
      <c r="A6015" s="66"/>
      <c r="B6015" s="33" t="s">
        <v>971</v>
      </c>
      <c r="C6015" s="53">
        <v>3600000</v>
      </c>
      <c r="D6015" s="53"/>
      <c r="E6015" s="53">
        <v>0</v>
      </c>
      <c r="F6015" s="53"/>
      <c r="G6015" s="53"/>
      <c r="H6015" s="67"/>
    </row>
    <row r="6016" spans="1:8">
      <c r="A6016" s="66"/>
      <c r="B6016" s="33" t="s">
        <v>810</v>
      </c>
      <c r="C6016" s="53">
        <v>7200000</v>
      </c>
      <c r="D6016" s="53">
        <v>7200000</v>
      </c>
      <c r="E6016" s="53"/>
      <c r="F6016" s="53">
        <f t="shared" ref="F6016:F6020" si="2563">D6016+E6016</f>
        <v>7200000</v>
      </c>
      <c r="G6016" s="53">
        <f t="shared" ref="G6016:G6020" si="2564">C6016-F6016</f>
        <v>0</v>
      </c>
      <c r="H6016" s="67">
        <f t="shared" ref="H6016:H6020" si="2565">F6016/C6016*100</f>
        <v>100</v>
      </c>
    </row>
    <row r="6017" spans="1:8">
      <c r="A6017" s="61">
        <v>525115</v>
      </c>
      <c r="B6017" s="62" t="s">
        <v>43</v>
      </c>
      <c r="C6017" s="65"/>
      <c r="D6017" s="53"/>
      <c r="E6017" s="53"/>
      <c r="F6017" s="53"/>
      <c r="G6017" s="53"/>
      <c r="H6017" s="67"/>
    </row>
    <row r="6018" spans="1:8">
      <c r="A6018" s="61"/>
      <c r="B6018" s="33" t="s">
        <v>377</v>
      </c>
      <c r="C6018" s="53">
        <v>10200000</v>
      </c>
      <c r="D6018" s="53">
        <v>10200000</v>
      </c>
      <c r="E6018" s="53">
        <v>0</v>
      </c>
      <c r="F6018" s="53">
        <f t="shared" ref="F6018:F6028" si="2566">D6018+E6018</f>
        <v>10200000</v>
      </c>
      <c r="G6018" s="53">
        <f t="shared" ref="G6018:G6028" si="2567">C6018-F6018</f>
        <v>0</v>
      </c>
      <c r="H6018" s="67">
        <f t="shared" ref="H6018:H6028" si="2568">F6018/C6018*100</f>
        <v>100</v>
      </c>
    </row>
    <row r="6019" spans="1:8">
      <c r="A6019" s="61"/>
      <c r="B6019" s="33" t="s">
        <v>378</v>
      </c>
      <c r="C6019" s="53">
        <v>10200000</v>
      </c>
      <c r="D6019" s="53">
        <v>10200000</v>
      </c>
      <c r="E6019" s="53">
        <v>0</v>
      </c>
      <c r="F6019" s="53">
        <f t="shared" si="2566"/>
        <v>10200000</v>
      </c>
      <c r="G6019" s="53">
        <f t="shared" si="2567"/>
        <v>0</v>
      </c>
      <c r="H6019" s="67">
        <f t="shared" si="2568"/>
        <v>100</v>
      </c>
    </row>
    <row r="6020" spans="1:8">
      <c r="A6020" s="66" t="s">
        <v>31</v>
      </c>
      <c r="B6020" s="33" t="s">
        <v>44</v>
      </c>
      <c r="C6020" s="53">
        <v>3700000</v>
      </c>
      <c r="D6020" s="53">
        <v>1888257</v>
      </c>
      <c r="E6020" s="53">
        <v>0</v>
      </c>
      <c r="F6020" s="53">
        <f t="shared" si="2566"/>
        <v>1888257</v>
      </c>
      <c r="G6020" s="53">
        <f t="shared" si="2567"/>
        <v>1811743</v>
      </c>
      <c r="H6020" s="67">
        <f t="shared" si="2568"/>
        <v>51.033972972972975</v>
      </c>
    </row>
    <row r="6021" spans="1:8">
      <c r="A6021" s="66"/>
      <c r="B6021" s="33" t="s">
        <v>524</v>
      </c>
      <c r="C6021" s="53">
        <v>5250000</v>
      </c>
      <c r="D6021" s="53">
        <v>5118520</v>
      </c>
      <c r="E6021" s="53">
        <v>0</v>
      </c>
      <c r="F6021" s="53">
        <f t="shared" si="2566"/>
        <v>5118520</v>
      </c>
      <c r="G6021" s="53">
        <f t="shared" si="2567"/>
        <v>131480</v>
      </c>
      <c r="H6021" s="67">
        <f t="shared" si="2568"/>
        <v>97.495619047619044</v>
      </c>
    </row>
    <row r="6022" spans="1:8">
      <c r="A6022" s="66" t="s">
        <v>31</v>
      </c>
      <c r="B6022" s="33" t="s">
        <v>45</v>
      </c>
      <c r="C6022" s="53">
        <v>650000</v>
      </c>
      <c r="D6022" s="53">
        <v>570000</v>
      </c>
      <c r="E6022" s="53">
        <v>0</v>
      </c>
      <c r="F6022" s="53">
        <f t="shared" si="2566"/>
        <v>570000</v>
      </c>
      <c r="G6022" s="53">
        <f t="shared" si="2567"/>
        <v>80000</v>
      </c>
      <c r="H6022" s="67">
        <f t="shared" si="2568"/>
        <v>87.692307692307693</v>
      </c>
    </row>
    <row r="6023" spans="1:8">
      <c r="A6023" s="66" t="s">
        <v>31</v>
      </c>
      <c r="B6023" s="33" t="s">
        <v>46</v>
      </c>
      <c r="C6023" s="53">
        <v>3000000</v>
      </c>
      <c r="D6023" s="53">
        <v>2470000</v>
      </c>
      <c r="E6023" s="53"/>
      <c r="F6023" s="53">
        <f t="shared" si="2566"/>
        <v>2470000</v>
      </c>
      <c r="G6023" s="53">
        <f t="shared" si="2567"/>
        <v>530000</v>
      </c>
      <c r="H6023" s="67">
        <f t="shared" si="2568"/>
        <v>82.333333333333343</v>
      </c>
    </row>
    <row r="6024" spans="1:8">
      <c r="A6024" s="66" t="s">
        <v>31</v>
      </c>
      <c r="B6024" s="33" t="s">
        <v>47</v>
      </c>
      <c r="C6024" s="53">
        <v>3600000</v>
      </c>
      <c r="D6024" s="53">
        <v>2150000</v>
      </c>
      <c r="E6024" s="53"/>
      <c r="F6024" s="53">
        <f t="shared" si="2566"/>
        <v>2150000</v>
      </c>
      <c r="G6024" s="53">
        <f t="shared" si="2567"/>
        <v>1450000</v>
      </c>
      <c r="H6024" s="67">
        <f t="shared" si="2568"/>
        <v>59.722222222222221</v>
      </c>
    </row>
    <row r="6025" spans="1:8">
      <c r="A6025" s="66"/>
      <c r="B6025" s="33" t="s">
        <v>811</v>
      </c>
      <c r="C6025" s="53">
        <v>5400000</v>
      </c>
      <c r="D6025" s="53">
        <v>3100000</v>
      </c>
      <c r="E6025" s="53">
        <v>0</v>
      </c>
      <c r="F6025" s="53">
        <f t="shared" si="2566"/>
        <v>3100000</v>
      </c>
      <c r="G6025" s="53">
        <f t="shared" si="2567"/>
        <v>2300000</v>
      </c>
      <c r="H6025" s="67">
        <f t="shared" si="2568"/>
        <v>57.407407407407405</v>
      </c>
    </row>
    <row r="6026" spans="1:8">
      <c r="A6026" s="66"/>
      <c r="B6026" s="33" t="s">
        <v>968</v>
      </c>
      <c r="C6026" s="53">
        <v>6750000</v>
      </c>
      <c r="D6026" s="53">
        <v>0</v>
      </c>
      <c r="E6026" s="53">
        <v>0</v>
      </c>
      <c r="F6026" s="53">
        <f t="shared" si="2566"/>
        <v>0</v>
      </c>
      <c r="G6026" s="53">
        <f t="shared" si="2567"/>
        <v>6750000</v>
      </c>
      <c r="H6026" s="67">
        <f t="shared" si="2568"/>
        <v>0</v>
      </c>
    </row>
    <row r="6027" spans="1:8">
      <c r="A6027" s="66"/>
      <c r="B6027" s="33" t="s">
        <v>812</v>
      </c>
      <c r="C6027" s="53">
        <v>10120000</v>
      </c>
      <c r="D6027" s="53">
        <v>0</v>
      </c>
      <c r="E6027" s="53">
        <v>0</v>
      </c>
      <c r="F6027" s="53">
        <f t="shared" si="2566"/>
        <v>0</v>
      </c>
      <c r="G6027" s="53">
        <f t="shared" si="2567"/>
        <v>10120000</v>
      </c>
      <c r="H6027" s="67">
        <f t="shared" si="2568"/>
        <v>0</v>
      </c>
    </row>
    <row r="6028" spans="1:8">
      <c r="A6028" s="66"/>
      <c r="B6028" s="33" t="s">
        <v>969</v>
      </c>
      <c r="C6028" s="53">
        <v>20250000</v>
      </c>
      <c r="D6028" s="53">
        <v>0</v>
      </c>
      <c r="E6028" s="53">
        <v>0</v>
      </c>
      <c r="F6028" s="53">
        <f t="shared" si="2566"/>
        <v>0</v>
      </c>
      <c r="G6028" s="53">
        <f t="shared" si="2567"/>
        <v>20250000</v>
      </c>
      <c r="H6028" s="67">
        <f t="shared" si="2568"/>
        <v>0</v>
      </c>
    </row>
    <row r="6029" spans="1:8">
      <c r="A6029" s="61">
        <v>525119</v>
      </c>
      <c r="B6029" s="62" t="s">
        <v>63</v>
      </c>
      <c r="C6029" s="65"/>
      <c r="D6029" s="53"/>
      <c r="E6029" s="53"/>
      <c r="F6029" s="53"/>
      <c r="G6029" s="53"/>
      <c r="H6029" s="67"/>
    </row>
    <row r="6030" spans="1:8">
      <c r="A6030" s="66"/>
      <c r="B6030" s="33" t="s">
        <v>484</v>
      </c>
      <c r="C6030" s="53">
        <v>40000000</v>
      </c>
      <c r="D6030" s="53">
        <v>40000000</v>
      </c>
      <c r="E6030" s="53">
        <v>0</v>
      </c>
      <c r="F6030" s="53">
        <f t="shared" ref="F6030:F6035" si="2569">D6030+E6030</f>
        <v>40000000</v>
      </c>
      <c r="G6030" s="53">
        <f t="shared" ref="G6030:G6035" si="2570">C6030-F6030</f>
        <v>0</v>
      </c>
      <c r="H6030" s="67">
        <f t="shared" ref="H6030:H6035" si="2571">F6030/C6030*100</f>
        <v>100</v>
      </c>
    </row>
    <row r="6031" spans="1:8">
      <c r="A6031" s="66"/>
      <c r="B6031" s="33" t="s">
        <v>485</v>
      </c>
      <c r="C6031" s="53">
        <v>41025000</v>
      </c>
      <c r="D6031" s="53">
        <v>40986500</v>
      </c>
      <c r="E6031" s="53">
        <v>0</v>
      </c>
      <c r="F6031" s="53">
        <f t="shared" si="2569"/>
        <v>40986500</v>
      </c>
      <c r="G6031" s="53">
        <f t="shared" si="2570"/>
        <v>38500</v>
      </c>
      <c r="H6031" s="67">
        <f t="shared" si="2571"/>
        <v>99.906154783668498</v>
      </c>
    </row>
    <row r="6032" spans="1:8">
      <c r="A6032" s="66"/>
      <c r="B6032" s="33" t="s">
        <v>813</v>
      </c>
      <c r="C6032" s="53">
        <v>2000000</v>
      </c>
      <c r="D6032" s="53">
        <v>1975000</v>
      </c>
      <c r="E6032" s="53">
        <v>0</v>
      </c>
      <c r="F6032" s="53">
        <f t="shared" si="2569"/>
        <v>1975000</v>
      </c>
      <c r="G6032" s="53">
        <f t="shared" si="2570"/>
        <v>25000</v>
      </c>
      <c r="H6032" s="67">
        <f t="shared" si="2571"/>
        <v>98.75</v>
      </c>
    </row>
    <row r="6033" spans="1:8">
      <c r="A6033" s="66"/>
      <c r="B6033" s="33" t="s">
        <v>814</v>
      </c>
      <c r="C6033" s="53">
        <v>10000000</v>
      </c>
      <c r="D6033" s="53">
        <v>9955000</v>
      </c>
      <c r="E6033" s="53">
        <v>0</v>
      </c>
      <c r="F6033" s="53">
        <f t="shared" si="2569"/>
        <v>9955000</v>
      </c>
      <c r="G6033" s="53">
        <f t="shared" si="2570"/>
        <v>45000</v>
      </c>
      <c r="H6033" s="67">
        <f t="shared" si="2571"/>
        <v>99.550000000000011</v>
      </c>
    </row>
    <row r="6034" spans="1:8">
      <c r="A6034" s="66"/>
      <c r="B6034" s="33" t="s">
        <v>815</v>
      </c>
      <c r="C6034" s="53">
        <v>3500000</v>
      </c>
      <c r="D6034" s="53">
        <v>3500000</v>
      </c>
      <c r="E6034" s="53">
        <v>0</v>
      </c>
      <c r="F6034" s="53">
        <f t="shared" si="2569"/>
        <v>3500000</v>
      </c>
      <c r="G6034" s="53">
        <f t="shared" si="2570"/>
        <v>0</v>
      </c>
      <c r="H6034" s="67">
        <f t="shared" si="2571"/>
        <v>100</v>
      </c>
    </row>
    <row r="6035" spans="1:8">
      <c r="A6035" s="66"/>
      <c r="B6035" s="33" t="s">
        <v>816</v>
      </c>
      <c r="C6035" s="53">
        <v>750000</v>
      </c>
      <c r="D6035" s="53">
        <v>692000</v>
      </c>
      <c r="E6035" s="53"/>
      <c r="F6035" s="53">
        <f t="shared" si="2569"/>
        <v>692000</v>
      </c>
      <c r="G6035" s="53">
        <f t="shared" si="2570"/>
        <v>58000</v>
      </c>
      <c r="H6035" s="67">
        <f t="shared" si="2571"/>
        <v>92.266666666666666</v>
      </c>
    </row>
    <row r="6036" spans="1:8">
      <c r="A6036" s="66"/>
      <c r="B6036" s="33" t="s">
        <v>486</v>
      </c>
      <c r="C6036" s="53">
        <v>26000000</v>
      </c>
      <c r="D6036" s="53">
        <v>26000000</v>
      </c>
      <c r="E6036" s="53">
        <v>0</v>
      </c>
      <c r="F6036" s="53">
        <f>D6036+E6036</f>
        <v>26000000</v>
      </c>
      <c r="G6036" s="53">
        <f>C6036-F6036</f>
        <v>0</v>
      </c>
      <c r="H6036" s="67">
        <f>F6036/C6036*100</f>
        <v>100</v>
      </c>
    </row>
    <row r="6037" spans="1:8">
      <c r="A6037" s="61">
        <v>525121</v>
      </c>
      <c r="B6037" s="62" t="s">
        <v>823</v>
      </c>
      <c r="C6037" s="53"/>
      <c r="D6037" s="53"/>
      <c r="E6037" s="53"/>
      <c r="F6037" s="53"/>
      <c r="G6037" s="53"/>
      <c r="H6037" s="67"/>
    </row>
    <row r="6038" spans="1:8">
      <c r="A6038" s="66"/>
      <c r="B6038" s="33" t="s">
        <v>824</v>
      </c>
      <c r="C6038" s="53">
        <v>2200000</v>
      </c>
      <c r="D6038" s="53">
        <v>2195500</v>
      </c>
      <c r="E6038" s="53">
        <v>0</v>
      </c>
      <c r="F6038" s="53">
        <f t="shared" ref="F6038:F6041" si="2572">D6038+E6038</f>
        <v>2195500</v>
      </c>
      <c r="G6038" s="53">
        <f t="shared" ref="G6038:G6041" si="2573">C6038-F6038</f>
        <v>4500</v>
      </c>
      <c r="H6038" s="67">
        <f t="shared" ref="H6038:H6041" si="2574">F6038/C6038*100</f>
        <v>99.795454545454547</v>
      </c>
    </row>
    <row r="6039" spans="1:8">
      <c r="A6039" s="66"/>
      <c r="B6039" s="33" t="s">
        <v>825</v>
      </c>
      <c r="C6039" s="53">
        <v>4000000</v>
      </c>
      <c r="D6039" s="53">
        <v>3981000</v>
      </c>
      <c r="E6039" s="53">
        <v>0</v>
      </c>
      <c r="F6039" s="53">
        <f t="shared" si="2572"/>
        <v>3981000</v>
      </c>
      <c r="G6039" s="53">
        <f t="shared" si="2573"/>
        <v>19000</v>
      </c>
      <c r="H6039" s="67">
        <f t="shared" si="2574"/>
        <v>99.524999999999991</v>
      </c>
    </row>
    <row r="6040" spans="1:8">
      <c r="A6040" s="66"/>
      <c r="B6040" s="33" t="s">
        <v>826</v>
      </c>
      <c r="C6040" s="53">
        <v>4500000</v>
      </c>
      <c r="D6040" s="53">
        <v>0</v>
      </c>
      <c r="E6040" s="53">
        <v>0</v>
      </c>
      <c r="F6040" s="53">
        <f t="shared" si="2572"/>
        <v>0</v>
      </c>
      <c r="G6040" s="53">
        <f t="shared" si="2573"/>
        <v>4500000</v>
      </c>
      <c r="H6040" s="67">
        <f t="shared" si="2574"/>
        <v>0</v>
      </c>
    </row>
    <row r="6041" spans="1:8">
      <c r="A6041" s="66"/>
      <c r="B6041" s="33" t="s">
        <v>827</v>
      </c>
      <c r="C6041" s="53">
        <v>2150000</v>
      </c>
      <c r="D6041" s="53">
        <v>2120000</v>
      </c>
      <c r="E6041" s="53"/>
      <c r="F6041" s="53">
        <f t="shared" si="2572"/>
        <v>2120000</v>
      </c>
      <c r="G6041" s="53">
        <f t="shared" si="2573"/>
        <v>30000</v>
      </c>
      <c r="H6041" s="67">
        <f t="shared" si="2574"/>
        <v>98.604651162790702</v>
      </c>
    </row>
    <row r="6042" spans="1:8">
      <c r="A6042" s="61">
        <v>537112</v>
      </c>
      <c r="B6042" s="62" t="s">
        <v>477</v>
      </c>
      <c r="C6042" s="53"/>
      <c r="D6042" s="53"/>
      <c r="E6042" s="53"/>
      <c r="F6042" s="53"/>
      <c r="G6042" s="53"/>
      <c r="H6042" s="67"/>
    </row>
    <row r="6043" spans="1:8">
      <c r="A6043" s="66"/>
      <c r="B6043" s="33" t="s">
        <v>487</v>
      </c>
      <c r="C6043" s="53">
        <v>12000000</v>
      </c>
      <c r="D6043" s="53">
        <v>12000000</v>
      </c>
      <c r="E6043" s="53">
        <v>0</v>
      </c>
      <c r="F6043" s="53">
        <f>D6043+E6043</f>
        <v>12000000</v>
      </c>
      <c r="G6043" s="53">
        <f>C6043-F6043</f>
        <v>0</v>
      </c>
      <c r="H6043" s="67">
        <f>F6043/C6043*100</f>
        <v>100</v>
      </c>
    </row>
    <row r="6044" spans="1:8">
      <c r="A6044" s="66"/>
      <c r="B6044" s="33" t="s">
        <v>549</v>
      </c>
      <c r="C6044" s="53">
        <v>93500000</v>
      </c>
      <c r="D6044" s="53">
        <v>93500000</v>
      </c>
      <c r="E6044" s="53">
        <v>0</v>
      </c>
      <c r="F6044" s="53">
        <f>D6044+E6044</f>
        <v>93500000</v>
      </c>
      <c r="G6044" s="53">
        <f>C6044-F6044</f>
        <v>0</v>
      </c>
      <c r="H6044" s="67">
        <f>F6044/C6044*100</f>
        <v>100</v>
      </c>
    </row>
    <row r="6045" spans="1:8">
      <c r="A6045" s="66"/>
      <c r="B6045" s="33" t="s">
        <v>489</v>
      </c>
      <c r="C6045" s="53">
        <v>250000000</v>
      </c>
      <c r="D6045" s="53">
        <v>249975000</v>
      </c>
      <c r="E6045" s="53">
        <v>0</v>
      </c>
      <c r="F6045" s="53">
        <f>D6045+E6045</f>
        <v>249975000</v>
      </c>
      <c r="G6045" s="53">
        <f>C6045-F6045</f>
        <v>25000</v>
      </c>
      <c r="H6045" s="67">
        <f>F6045/C6045*100</f>
        <v>99.99</v>
      </c>
    </row>
    <row r="6046" spans="1:8">
      <c r="A6046" s="61"/>
      <c r="B6046" s="33" t="s">
        <v>817</v>
      </c>
      <c r="C6046" s="53">
        <v>20200000</v>
      </c>
      <c r="D6046" s="53">
        <v>20187000</v>
      </c>
      <c r="E6046" s="53">
        <v>0</v>
      </c>
      <c r="F6046" s="53">
        <f t="shared" ref="F6046:F6052" si="2575">D6046+E6046</f>
        <v>20187000</v>
      </c>
      <c r="G6046" s="53">
        <f t="shared" ref="G6046:G6052" si="2576">C6046-F6046</f>
        <v>13000</v>
      </c>
      <c r="H6046" s="67">
        <f t="shared" ref="H6046:H6052" si="2577">F6046/C6046*100</f>
        <v>99.93564356435644</v>
      </c>
    </row>
    <row r="6047" spans="1:8">
      <c r="A6047" s="66"/>
      <c r="B6047" s="33" t="s">
        <v>480</v>
      </c>
      <c r="C6047" s="53">
        <v>5000000</v>
      </c>
      <c r="D6047" s="53">
        <v>5000000</v>
      </c>
      <c r="E6047" s="53"/>
      <c r="F6047" s="53">
        <f>D6047+E6047</f>
        <v>5000000</v>
      </c>
      <c r="G6047" s="53">
        <f>C6047-F6047</f>
        <v>0</v>
      </c>
      <c r="H6047" s="67">
        <f>F6047/C6047*100</f>
        <v>100</v>
      </c>
    </row>
    <row r="6048" spans="1:8">
      <c r="A6048" s="66"/>
      <c r="B6048" s="33" t="s">
        <v>822</v>
      </c>
      <c r="C6048" s="53">
        <v>20500000</v>
      </c>
      <c r="D6048" s="53">
        <v>0</v>
      </c>
      <c r="E6048" s="53">
        <v>0</v>
      </c>
      <c r="F6048" s="53">
        <f>D6048+E6048</f>
        <v>0</v>
      </c>
      <c r="G6048" s="53">
        <f>C6048-F6048</f>
        <v>20500000</v>
      </c>
      <c r="H6048" s="67">
        <f>F6048/C6048*100</f>
        <v>0</v>
      </c>
    </row>
    <row r="6049" spans="1:8">
      <c r="A6049" s="61"/>
      <c r="B6049" s="33" t="s">
        <v>818</v>
      </c>
      <c r="C6049" s="53">
        <v>10000000</v>
      </c>
      <c r="D6049" s="53">
        <v>9965000</v>
      </c>
      <c r="E6049" s="53">
        <v>0</v>
      </c>
      <c r="F6049" s="53">
        <f t="shared" ref="F6049:F6055" si="2578">D6049+E6049</f>
        <v>9965000</v>
      </c>
      <c r="G6049" s="53">
        <f t="shared" ref="G6049:G6055" si="2579">C6049-F6049</f>
        <v>35000</v>
      </c>
      <c r="H6049" s="67">
        <f t="shared" ref="H6049:H6055" si="2580">F6049/C6049*100</f>
        <v>99.65</v>
      </c>
    </row>
    <row r="6050" spans="1:8">
      <c r="A6050" s="66"/>
      <c r="B6050" s="33" t="s">
        <v>819</v>
      </c>
      <c r="C6050" s="53">
        <v>13500000</v>
      </c>
      <c r="D6050" s="53">
        <v>13500000</v>
      </c>
      <c r="E6050" s="53">
        <v>0</v>
      </c>
      <c r="F6050" s="53">
        <f t="shared" si="2578"/>
        <v>13500000</v>
      </c>
      <c r="G6050" s="53">
        <f t="shared" si="2579"/>
        <v>0</v>
      </c>
      <c r="H6050" s="67">
        <f t="shared" si="2580"/>
        <v>100</v>
      </c>
    </row>
    <row r="6051" spans="1:8">
      <c r="A6051" s="66"/>
      <c r="B6051" s="33" t="s">
        <v>820</v>
      </c>
      <c r="C6051" s="53">
        <v>84000000</v>
      </c>
      <c r="D6051" s="53">
        <v>53700000</v>
      </c>
      <c r="E6051" s="53">
        <v>30200000</v>
      </c>
      <c r="F6051" s="53">
        <f t="shared" si="2578"/>
        <v>83900000</v>
      </c>
      <c r="G6051" s="53">
        <f t="shared" si="2579"/>
        <v>100000</v>
      </c>
      <c r="H6051" s="67">
        <f t="shared" si="2580"/>
        <v>99.88095238095238</v>
      </c>
    </row>
    <row r="6052" spans="1:8">
      <c r="A6052" s="66"/>
      <c r="B6052" s="33" t="s">
        <v>821</v>
      </c>
      <c r="C6052" s="53">
        <v>53000000</v>
      </c>
      <c r="D6052" s="53">
        <v>52500000</v>
      </c>
      <c r="E6052" s="53">
        <v>0</v>
      </c>
      <c r="F6052" s="53">
        <f t="shared" si="2578"/>
        <v>52500000</v>
      </c>
      <c r="G6052" s="53">
        <f t="shared" si="2579"/>
        <v>500000</v>
      </c>
      <c r="H6052" s="67">
        <f t="shared" si="2580"/>
        <v>99.056603773584911</v>
      </c>
    </row>
    <row r="6053" spans="1:8">
      <c r="A6053" s="58" t="s">
        <v>50</v>
      </c>
      <c r="B6053" s="59" t="s">
        <v>51</v>
      </c>
      <c r="C6053" s="60"/>
      <c r="D6053" s="53"/>
      <c r="E6053" s="53"/>
      <c r="F6053" s="53"/>
      <c r="G6053" s="53"/>
      <c r="H6053" s="67"/>
    </row>
    <row r="6054" spans="1:8">
      <c r="A6054" s="61">
        <v>525112</v>
      </c>
      <c r="B6054" s="62" t="s">
        <v>32</v>
      </c>
      <c r="C6054" s="63"/>
      <c r="D6054" s="53"/>
      <c r="E6054" s="53"/>
      <c r="F6054" s="53"/>
      <c r="G6054" s="53"/>
      <c r="H6054" s="67"/>
    </row>
    <row r="6055" spans="1:8">
      <c r="A6055" s="66" t="s">
        <v>31</v>
      </c>
      <c r="B6055" s="33" t="s">
        <v>53</v>
      </c>
      <c r="C6055" s="53">
        <v>1540000</v>
      </c>
      <c r="D6055" s="53">
        <v>1540000</v>
      </c>
      <c r="E6055" s="53">
        <v>0</v>
      </c>
      <c r="F6055" s="53">
        <f t="shared" ref="F6055:F6056" si="2581">D6055+E6055</f>
        <v>1540000</v>
      </c>
      <c r="G6055" s="53">
        <f t="shared" ref="G6055:G6056" si="2582">C6055-F6055</f>
        <v>0</v>
      </c>
      <c r="H6055" s="67">
        <f t="shared" ref="H6055:H6056" si="2583">F6055/C6055*100</f>
        <v>100</v>
      </c>
    </row>
    <row r="6056" spans="1:8">
      <c r="A6056" s="66" t="s">
        <v>31</v>
      </c>
      <c r="B6056" s="33" t="s">
        <v>54</v>
      </c>
      <c r="C6056" s="53">
        <v>650000</v>
      </c>
      <c r="D6056" s="53">
        <v>620000</v>
      </c>
      <c r="E6056" s="53">
        <v>0</v>
      </c>
      <c r="F6056" s="53">
        <f t="shared" si="2581"/>
        <v>620000</v>
      </c>
      <c r="G6056" s="53">
        <f t="shared" si="2582"/>
        <v>30000</v>
      </c>
      <c r="H6056" s="67">
        <f t="shared" si="2583"/>
        <v>95.384615384615387</v>
      </c>
    </row>
    <row r="6057" spans="1:8">
      <c r="A6057" s="61">
        <v>525113</v>
      </c>
      <c r="B6057" s="62" t="s">
        <v>39</v>
      </c>
      <c r="C6057" s="63"/>
      <c r="D6057" s="53"/>
      <c r="E6057" s="53"/>
      <c r="F6057" s="53"/>
      <c r="G6057" s="53"/>
      <c r="H6057" s="67"/>
    </row>
    <row r="6058" spans="1:8">
      <c r="A6058" s="66" t="s">
        <v>31</v>
      </c>
      <c r="B6058" s="33" t="s">
        <v>52</v>
      </c>
      <c r="C6058" s="53">
        <v>2000000</v>
      </c>
      <c r="D6058" s="53">
        <v>2000000</v>
      </c>
      <c r="E6058" s="53">
        <v>0</v>
      </c>
      <c r="F6058" s="53">
        <f t="shared" ref="F6058" si="2584">D6058+E6058</f>
        <v>2000000</v>
      </c>
      <c r="G6058" s="53">
        <f t="shared" ref="G6058" si="2585">C6058-F6058</f>
        <v>0</v>
      </c>
      <c r="H6058" s="67">
        <f t="shared" ref="H6058" si="2586">F6058/C6058*100</f>
        <v>100</v>
      </c>
    </row>
    <row r="6059" spans="1:8">
      <c r="A6059" s="58" t="s">
        <v>56</v>
      </c>
      <c r="B6059" s="59" t="s">
        <v>57</v>
      </c>
      <c r="C6059" s="60"/>
      <c r="D6059" s="53"/>
      <c r="E6059" s="60"/>
      <c r="F6059" s="53"/>
      <c r="G6059" s="53"/>
      <c r="H6059" s="67"/>
    </row>
    <row r="6060" spans="1:8">
      <c r="A6060" s="61">
        <v>525111</v>
      </c>
      <c r="B6060" s="62" t="s">
        <v>30</v>
      </c>
      <c r="C6060" s="63"/>
      <c r="D6060" s="53"/>
      <c r="E6060" s="53"/>
      <c r="F6060" s="53"/>
      <c r="G6060" s="53"/>
      <c r="H6060" s="67"/>
    </row>
    <row r="6061" spans="1:8">
      <c r="A6061" s="66" t="s">
        <v>31</v>
      </c>
      <c r="B6061" s="33" t="s">
        <v>58</v>
      </c>
      <c r="C6061" s="53">
        <v>2000000</v>
      </c>
      <c r="D6061" s="53">
        <v>2000000</v>
      </c>
      <c r="E6061" s="53"/>
      <c r="F6061" s="53">
        <f t="shared" ref="F6061" si="2587">D6061+E6061</f>
        <v>2000000</v>
      </c>
      <c r="G6061" s="53">
        <f t="shared" ref="G6061" si="2588">C6061-F6061</f>
        <v>0</v>
      </c>
      <c r="H6061" s="67">
        <f t="shared" ref="H6061" si="2589">F6061/C6061*100</f>
        <v>100</v>
      </c>
    </row>
    <row r="6062" spans="1:8">
      <c r="A6062" s="61">
        <v>525112</v>
      </c>
      <c r="B6062" s="62" t="s">
        <v>32</v>
      </c>
      <c r="C6062" s="63"/>
      <c r="D6062" s="53"/>
      <c r="E6062" s="53"/>
      <c r="F6062" s="53"/>
      <c r="G6062" s="53"/>
      <c r="H6062" s="67"/>
    </row>
    <row r="6063" spans="1:8">
      <c r="A6063" s="66" t="s">
        <v>31</v>
      </c>
      <c r="B6063" s="33" t="s">
        <v>53</v>
      </c>
      <c r="C6063" s="53">
        <v>3250000</v>
      </c>
      <c r="D6063" s="53">
        <v>3250000</v>
      </c>
      <c r="E6063" s="53">
        <v>0</v>
      </c>
      <c r="F6063" s="53">
        <f t="shared" ref="F6063:F6064" si="2590">D6063+E6063</f>
        <v>3250000</v>
      </c>
      <c r="G6063" s="53">
        <f t="shared" ref="G6063:G6064" si="2591">C6063-F6063</f>
        <v>0</v>
      </c>
      <c r="H6063" s="67">
        <f t="shared" ref="H6063:H6064" si="2592">F6063/C6063*100</f>
        <v>100</v>
      </c>
    </row>
    <row r="6064" spans="1:8">
      <c r="A6064" s="66" t="s">
        <v>31</v>
      </c>
      <c r="B6064" s="33" t="s">
        <v>54</v>
      </c>
      <c r="C6064" s="53">
        <v>2000000</v>
      </c>
      <c r="D6064" s="53">
        <v>1984500</v>
      </c>
      <c r="E6064" s="53">
        <v>0</v>
      </c>
      <c r="F6064" s="53">
        <f t="shared" si="2590"/>
        <v>1984500</v>
      </c>
      <c r="G6064" s="53">
        <f t="shared" si="2591"/>
        <v>15500</v>
      </c>
      <c r="H6064" s="67">
        <f t="shared" si="2592"/>
        <v>99.224999999999994</v>
      </c>
    </row>
    <row r="6065" spans="1:8">
      <c r="A6065" s="61">
        <v>525115</v>
      </c>
      <c r="B6065" s="62" t="s">
        <v>43</v>
      </c>
      <c r="C6065" s="53"/>
      <c r="D6065" s="53"/>
      <c r="E6065" s="53"/>
      <c r="F6065" s="53"/>
      <c r="G6065" s="53"/>
      <c r="H6065" s="67"/>
    </row>
    <row r="6066" spans="1:8">
      <c r="A6066" s="66" t="s">
        <v>31</v>
      </c>
      <c r="B6066" s="33" t="s">
        <v>55</v>
      </c>
      <c r="C6066" s="53">
        <v>300000</v>
      </c>
      <c r="D6066" s="53">
        <v>300000</v>
      </c>
      <c r="E6066" s="53"/>
      <c r="F6066" s="53">
        <f t="shared" ref="F6066" si="2593">D6066+E6066</f>
        <v>300000</v>
      </c>
      <c r="G6066" s="53">
        <f t="shared" ref="G6066" si="2594">C6066-F6066</f>
        <v>0</v>
      </c>
      <c r="H6066" s="67">
        <f t="shared" ref="H6066" si="2595">F6066/C6066*100</f>
        <v>100</v>
      </c>
    </row>
    <row r="6067" spans="1:8">
      <c r="A6067" s="54">
        <v>52</v>
      </c>
      <c r="B6067" s="54" t="s">
        <v>61</v>
      </c>
      <c r="C6067" s="666"/>
      <c r="D6067" s="56"/>
      <c r="E6067" s="56"/>
      <c r="F6067" s="56"/>
      <c r="G6067" s="56"/>
      <c r="H6067" s="56"/>
    </row>
    <row r="6068" spans="1:8">
      <c r="A6068" s="58" t="s">
        <v>29</v>
      </c>
      <c r="B6068" s="59" t="s">
        <v>62</v>
      </c>
      <c r="C6068" s="230"/>
      <c r="D6068" s="53"/>
      <c r="E6068" s="60"/>
      <c r="F6068" s="53"/>
      <c r="G6068" s="53"/>
      <c r="H6068" s="67"/>
    </row>
    <row r="6069" spans="1:8">
      <c r="A6069" s="66">
        <v>525112</v>
      </c>
      <c r="B6069" s="33" t="s">
        <v>734</v>
      </c>
      <c r="C6069" s="65"/>
      <c r="D6069" s="53"/>
      <c r="E6069" s="53"/>
      <c r="F6069" s="53"/>
      <c r="G6069" s="53"/>
      <c r="H6069" s="67"/>
    </row>
    <row r="6070" spans="1:8">
      <c r="A6070" s="66" t="s">
        <v>31</v>
      </c>
      <c r="B6070" s="33" t="s">
        <v>64</v>
      </c>
      <c r="C6070" s="53"/>
      <c r="D6070" s="53"/>
      <c r="E6070" s="53"/>
      <c r="F6070" s="53"/>
      <c r="G6070" s="53"/>
      <c r="H6070" s="67"/>
    </row>
    <row r="6071" spans="1:8">
      <c r="A6071" s="66" t="s">
        <v>31</v>
      </c>
      <c r="B6071" s="33" t="s">
        <v>677</v>
      </c>
      <c r="C6071" s="53">
        <v>1500000</v>
      </c>
      <c r="D6071" s="53">
        <v>1500000</v>
      </c>
      <c r="E6071" s="53">
        <v>0</v>
      </c>
      <c r="F6071" s="53">
        <f t="shared" ref="F6071:F6073" si="2596">D6071+E6071</f>
        <v>1500000</v>
      </c>
      <c r="G6071" s="53">
        <f t="shared" ref="G6071:G6073" si="2597">C6071-F6071</f>
        <v>0</v>
      </c>
      <c r="H6071" s="67">
        <f t="shared" ref="H6071:H6073" si="2598">F6071/C6071*100</f>
        <v>100</v>
      </c>
    </row>
    <row r="6072" spans="1:8">
      <c r="A6072" s="66"/>
      <c r="B6072" s="33" t="s">
        <v>678</v>
      </c>
      <c r="C6072" s="53">
        <v>7500000</v>
      </c>
      <c r="D6072" s="53">
        <v>7430000</v>
      </c>
      <c r="E6072" s="53">
        <v>0</v>
      </c>
      <c r="F6072" s="53">
        <f t="shared" si="2596"/>
        <v>7430000</v>
      </c>
      <c r="G6072" s="53">
        <f t="shared" si="2597"/>
        <v>70000</v>
      </c>
      <c r="H6072" s="67">
        <f t="shared" si="2598"/>
        <v>99.066666666666663</v>
      </c>
    </row>
    <row r="6073" spans="1:8">
      <c r="A6073" s="66" t="s">
        <v>31</v>
      </c>
      <c r="B6073" s="33" t="s">
        <v>679</v>
      </c>
      <c r="C6073" s="53">
        <v>1500000</v>
      </c>
      <c r="D6073" s="53">
        <v>1281000</v>
      </c>
      <c r="E6073" s="53">
        <v>0</v>
      </c>
      <c r="F6073" s="53">
        <f t="shared" si="2596"/>
        <v>1281000</v>
      </c>
      <c r="G6073" s="53">
        <f t="shared" si="2597"/>
        <v>219000</v>
      </c>
      <c r="H6073" s="67">
        <f t="shared" si="2598"/>
        <v>85.399999999999991</v>
      </c>
    </row>
    <row r="6074" spans="1:8">
      <c r="A6074" s="66" t="s">
        <v>31</v>
      </c>
      <c r="B6074" s="33" t="s">
        <v>67</v>
      </c>
      <c r="C6074" s="53"/>
      <c r="D6074" s="53"/>
      <c r="E6074" s="53"/>
      <c r="F6074" s="53"/>
      <c r="G6074" s="53"/>
      <c r="H6074" s="67"/>
    </row>
    <row r="6075" spans="1:8">
      <c r="A6075" s="66" t="s">
        <v>31</v>
      </c>
      <c r="B6075" s="33" t="s">
        <v>677</v>
      </c>
      <c r="C6075" s="53">
        <v>1500000</v>
      </c>
      <c r="D6075" s="53">
        <v>1500000</v>
      </c>
      <c r="E6075" s="53"/>
      <c r="F6075" s="53">
        <f t="shared" ref="F6075:F6076" si="2599">D6075+E6075</f>
        <v>1500000</v>
      </c>
      <c r="G6075" s="53">
        <f t="shared" ref="G6075:G6076" si="2600">C6075-F6075</f>
        <v>0</v>
      </c>
      <c r="H6075" s="67">
        <f t="shared" ref="H6075:H6076" si="2601">F6075/C6075*100</f>
        <v>100</v>
      </c>
    </row>
    <row r="6076" spans="1:8">
      <c r="A6076" s="66" t="s">
        <v>31</v>
      </c>
      <c r="B6076" s="33" t="s">
        <v>679</v>
      </c>
      <c r="C6076" s="53">
        <v>14800000</v>
      </c>
      <c r="D6076" s="53">
        <v>13840000</v>
      </c>
      <c r="E6076" s="53">
        <v>0</v>
      </c>
      <c r="F6076" s="53">
        <f t="shared" si="2599"/>
        <v>13840000</v>
      </c>
      <c r="G6076" s="53">
        <f t="shared" si="2600"/>
        <v>960000</v>
      </c>
      <c r="H6076" s="67">
        <f t="shared" si="2601"/>
        <v>93.513513513513516</v>
      </c>
    </row>
    <row r="6077" spans="1:8">
      <c r="A6077" s="66" t="s">
        <v>680</v>
      </c>
      <c r="B6077" s="33" t="s">
        <v>39</v>
      </c>
      <c r="C6077" s="65"/>
      <c r="D6077" s="53"/>
      <c r="E6077" s="53"/>
      <c r="F6077" s="53"/>
      <c r="G6077" s="53"/>
      <c r="H6077" s="67"/>
    </row>
    <row r="6078" spans="1:8" ht="15">
      <c r="A6078" s="472" t="s">
        <v>31</v>
      </c>
      <c r="B6078" s="33" t="s">
        <v>64</v>
      </c>
      <c r="C6078" s="53"/>
      <c r="D6078" s="53"/>
      <c r="E6078" s="53"/>
      <c r="F6078" s="53"/>
      <c r="G6078" s="53"/>
      <c r="H6078" s="67"/>
    </row>
    <row r="6079" spans="1:8" ht="15">
      <c r="A6079" s="472" t="s">
        <v>31</v>
      </c>
      <c r="B6079" s="33" t="s">
        <v>681</v>
      </c>
      <c r="C6079" s="53">
        <v>19800000</v>
      </c>
      <c r="D6079" s="53">
        <v>19800000</v>
      </c>
      <c r="E6079" s="53">
        <v>0</v>
      </c>
      <c r="F6079" s="53">
        <f t="shared" ref="F6079" si="2602">D6079+E6079</f>
        <v>19800000</v>
      </c>
      <c r="G6079" s="53">
        <f t="shared" ref="G6079" si="2603">C6079-F6079</f>
        <v>0</v>
      </c>
      <c r="H6079" s="67">
        <f t="shared" ref="H6079" si="2604">F6079/C6079*100</f>
        <v>100</v>
      </c>
    </row>
    <row r="6080" spans="1:8" ht="15">
      <c r="A6080" s="428" t="s">
        <v>31</v>
      </c>
      <c r="B6080" s="33" t="s">
        <v>850</v>
      </c>
      <c r="C6080" s="53">
        <v>9000000</v>
      </c>
      <c r="D6080" s="53">
        <v>9000000</v>
      </c>
      <c r="E6080" s="53">
        <v>0</v>
      </c>
      <c r="F6080" s="53">
        <f>D6080+E6080</f>
        <v>9000000</v>
      </c>
      <c r="G6080" s="53">
        <f>C6080-F6080</f>
        <v>0</v>
      </c>
      <c r="H6080" s="67">
        <f>F6080/C6080*100</f>
        <v>100</v>
      </c>
    </row>
    <row r="6081" spans="1:8" ht="15">
      <c r="A6081" s="472" t="s">
        <v>31</v>
      </c>
      <c r="B6081" s="33" t="s">
        <v>682</v>
      </c>
      <c r="C6081" s="53"/>
      <c r="D6081" s="53"/>
      <c r="E6081" s="53"/>
      <c r="F6081" s="53"/>
      <c r="G6081" s="53"/>
      <c r="H6081" s="67"/>
    </row>
    <row r="6082" spans="1:8" ht="15">
      <c r="A6082" s="472" t="s">
        <v>31</v>
      </c>
      <c r="B6082" s="33" t="s">
        <v>683</v>
      </c>
      <c r="C6082" s="53">
        <v>27000000</v>
      </c>
      <c r="D6082" s="53">
        <v>27000000</v>
      </c>
      <c r="E6082" s="53">
        <v>0</v>
      </c>
      <c r="F6082" s="53">
        <f t="shared" ref="F6082" si="2605">D6082+E6082</f>
        <v>27000000</v>
      </c>
      <c r="G6082" s="53">
        <f t="shared" ref="G6082" si="2606">C6082-F6082</f>
        <v>0</v>
      </c>
      <c r="H6082" s="67">
        <f t="shared" ref="H6082" si="2607">F6082/C6082*100</f>
        <v>100</v>
      </c>
    </row>
    <row r="6083" spans="1:8" ht="15">
      <c r="A6083" s="428" t="s">
        <v>31</v>
      </c>
      <c r="B6083" s="33" t="s">
        <v>851</v>
      </c>
      <c r="C6083" s="53">
        <v>9000000</v>
      </c>
      <c r="D6083" s="53">
        <v>9000000</v>
      </c>
      <c r="E6083" s="53">
        <v>0</v>
      </c>
      <c r="F6083" s="53">
        <f>D6083+E6083</f>
        <v>9000000</v>
      </c>
      <c r="G6083" s="53">
        <f>C6083-F6083</f>
        <v>0</v>
      </c>
      <c r="H6083" s="67">
        <f>F6083/C6083*100</f>
        <v>100</v>
      </c>
    </row>
    <row r="6084" spans="1:8" ht="15">
      <c r="A6084" s="428" t="s">
        <v>31</v>
      </c>
      <c r="B6084" s="33" t="s">
        <v>689</v>
      </c>
      <c r="C6084" s="53"/>
      <c r="D6084" s="53"/>
      <c r="E6084" s="53"/>
      <c r="F6084" s="53"/>
      <c r="G6084" s="53"/>
      <c r="H6084" s="67"/>
    </row>
    <row r="6085" spans="1:8" ht="15">
      <c r="A6085" s="428" t="s">
        <v>31</v>
      </c>
      <c r="B6085" s="33" t="s">
        <v>852</v>
      </c>
      <c r="C6085" s="53">
        <v>8100000</v>
      </c>
      <c r="D6085" s="53">
        <v>0</v>
      </c>
      <c r="E6085" s="53">
        <v>0</v>
      </c>
      <c r="F6085" s="53">
        <f t="shared" ref="F6085" si="2608">D6085+E6085</f>
        <v>0</v>
      </c>
      <c r="G6085" s="53">
        <f t="shared" ref="G6085" si="2609">C6085-F6085</f>
        <v>8100000</v>
      </c>
      <c r="H6085" s="67">
        <f t="shared" ref="H6085" si="2610">F6085/C6085*100</f>
        <v>0</v>
      </c>
    </row>
    <row r="6086" spans="1:8">
      <c r="A6086" s="66" t="s">
        <v>684</v>
      </c>
      <c r="B6086" s="33" t="s">
        <v>43</v>
      </c>
      <c r="C6086" s="65"/>
      <c r="D6086" s="53"/>
      <c r="E6086" s="53"/>
      <c r="F6086" s="53"/>
      <c r="G6086" s="53"/>
      <c r="H6086" s="67"/>
    </row>
    <row r="6087" spans="1:8" ht="15">
      <c r="A6087" s="472" t="s">
        <v>31</v>
      </c>
      <c r="B6087" s="33" t="s">
        <v>64</v>
      </c>
      <c r="C6087" s="53"/>
      <c r="D6087" s="53"/>
      <c r="E6087" s="53"/>
      <c r="F6087" s="53"/>
      <c r="G6087" s="53"/>
      <c r="H6087" s="67"/>
    </row>
    <row r="6088" spans="1:8" ht="15">
      <c r="A6088" s="472" t="s">
        <v>31</v>
      </c>
      <c r="B6088" s="33" t="s">
        <v>685</v>
      </c>
      <c r="C6088" s="53">
        <v>250000</v>
      </c>
      <c r="D6088" s="53">
        <v>230000</v>
      </c>
      <c r="E6088" s="53">
        <v>0</v>
      </c>
      <c r="F6088" s="53">
        <f t="shared" ref="F6088" si="2611">D6088+E6088</f>
        <v>230000</v>
      </c>
      <c r="G6088" s="53">
        <f t="shared" ref="G6088" si="2612">C6088-F6088</f>
        <v>20000</v>
      </c>
      <c r="H6088" s="67">
        <f t="shared" ref="H6088" si="2613">F6088/C6088*100</f>
        <v>92</v>
      </c>
    </row>
    <row r="6089" spans="1:8">
      <c r="A6089" s="66" t="s">
        <v>686</v>
      </c>
      <c r="B6089" s="33" t="s">
        <v>63</v>
      </c>
      <c r="C6089" s="53"/>
      <c r="D6089" s="53"/>
      <c r="E6089" s="53"/>
      <c r="F6089" s="53"/>
      <c r="G6089" s="53"/>
      <c r="H6089" s="67"/>
    </row>
    <row r="6090" spans="1:8" ht="15">
      <c r="A6090" s="428" t="s">
        <v>31</v>
      </c>
      <c r="B6090" s="33" t="s">
        <v>64</v>
      </c>
      <c r="C6090" s="53"/>
      <c r="D6090" s="53"/>
      <c r="E6090" s="53"/>
      <c r="F6090" s="53"/>
      <c r="G6090" s="53"/>
      <c r="H6090" s="67"/>
    </row>
    <row r="6091" spans="1:8" ht="15">
      <c r="A6091" s="428"/>
      <c r="B6091" s="33" t="s">
        <v>687</v>
      </c>
      <c r="C6091" s="53">
        <v>750000</v>
      </c>
      <c r="D6091" s="53">
        <v>750000</v>
      </c>
      <c r="E6091" s="53"/>
      <c r="F6091" s="53">
        <f t="shared" ref="F6091" si="2614">D6091+E6091</f>
        <v>750000</v>
      </c>
      <c r="G6091" s="53">
        <f t="shared" ref="G6091" si="2615">C6091-F6091</f>
        <v>0</v>
      </c>
      <c r="H6091" s="67">
        <f t="shared" ref="H6091" si="2616">F6091/C6091*100</f>
        <v>100</v>
      </c>
    </row>
    <row r="6092" spans="1:8" ht="15">
      <c r="A6092" s="428" t="s">
        <v>31</v>
      </c>
      <c r="B6092" s="33" t="s">
        <v>682</v>
      </c>
      <c r="C6092" s="53"/>
      <c r="D6092" s="53"/>
      <c r="E6092" s="53"/>
      <c r="F6092" s="53"/>
      <c r="G6092" s="53"/>
      <c r="H6092" s="67"/>
    </row>
    <row r="6093" spans="1:8" ht="15">
      <c r="A6093" s="428" t="s">
        <v>31</v>
      </c>
      <c r="B6093" s="33" t="s">
        <v>687</v>
      </c>
      <c r="C6093" s="53">
        <v>750000</v>
      </c>
      <c r="D6093" s="53">
        <v>0</v>
      </c>
      <c r="E6093" s="53"/>
      <c r="F6093" s="53">
        <f t="shared" ref="F6093" si="2617">D6093+E6093</f>
        <v>0</v>
      </c>
      <c r="G6093" s="53">
        <f t="shared" ref="G6093" si="2618">C6093-F6093</f>
        <v>750000</v>
      </c>
      <c r="H6093" s="67">
        <f t="shared" ref="H6093" si="2619">F6093/C6093*100</f>
        <v>0</v>
      </c>
    </row>
    <row r="6094" spans="1:8">
      <c r="A6094" s="66">
        <v>525121</v>
      </c>
      <c r="B6094" s="33" t="s">
        <v>70</v>
      </c>
      <c r="C6094" s="53"/>
      <c r="D6094" s="53"/>
      <c r="E6094" s="53"/>
      <c r="F6094" s="53"/>
      <c r="G6094" s="53"/>
      <c r="H6094" s="67"/>
    </row>
    <row r="6095" spans="1:8">
      <c r="A6095" s="66" t="s">
        <v>31</v>
      </c>
      <c r="B6095" s="33" t="s">
        <v>71</v>
      </c>
      <c r="C6095" s="53">
        <v>28602000</v>
      </c>
      <c r="D6095" s="53">
        <v>28592200</v>
      </c>
      <c r="E6095" s="53">
        <v>0</v>
      </c>
      <c r="F6095" s="53">
        <f t="shared" ref="F6095:F6096" si="2620">D6095+E6095</f>
        <v>28592200</v>
      </c>
      <c r="G6095" s="53">
        <f t="shared" ref="G6095:G6096" si="2621">C6095-F6095</f>
        <v>9800</v>
      </c>
      <c r="H6095" s="67">
        <f t="shared" ref="H6095:H6096" si="2622">F6095/C6095*100</f>
        <v>99.965736661771913</v>
      </c>
    </row>
    <row r="6096" spans="1:8">
      <c r="A6096" s="66" t="s">
        <v>31</v>
      </c>
      <c r="B6096" s="33" t="s">
        <v>72</v>
      </c>
      <c r="C6096" s="53">
        <v>95880000</v>
      </c>
      <c r="D6096" s="53">
        <v>95865600</v>
      </c>
      <c r="E6096" s="53">
        <v>0</v>
      </c>
      <c r="F6096" s="53">
        <f t="shared" si="2620"/>
        <v>95865600</v>
      </c>
      <c r="G6096" s="53">
        <f t="shared" si="2621"/>
        <v>14400</v>
      </c>
      <c r="H6096" s="67">
        <f t="shared" si="2622"/>
        <v>99.984981226533165</v>
      </c>
    </row>
    <row r="6097" spans="1:8">
      <c r="A6097" s="58" t="s">
        <v>50</v>
      </c>
      <c r="B6097" s="59" t="s">
        <v>51</v>
      </c>
      <c r="C6097" s="60"/>
      <c r="D6097" s="53"/>
      <c r="E6097" s="53"/>
      <c r="F6097" s="53"/>
      <c r="G6097" s="53"/>
      <c r="H6097" s="67"/>
    </row>
    <row r="6098" spans="1:8">
      <c r="A6098" s="66">
        <v>525113</v>
      </c>
      <c r="B6098" s="33" t="s">
        <v>39</v>
      </c>
      <c r="C6098" s="53"/>
      <c r="D6098" s="53"/>
      <c r="E6098" s="53"/>
      <c r="F6098" s="53"/>
      <c r="G6098" s="53"/>
      <c r="H6098" s="67"/>
    </row>
    <row r="6099" spans="1:8">
      <c r="A6099" s="66" t="s">
        <v>31</v>
      </c>
      <c r="B6099" s="33" t="s">
        <v>73</v>
      </c>
      <c r="C6099" s="53">
        <v>45000000</v>
      </c>
      <c r="D6099" s="53">
        <v>5250000</v>
      </c>
      <c r="E6099" s="53">
        <v>0</v>
      </c>
      <c r="F6099" s="53">
        <f t="shared" ref="F6099:F6101" si="2623">D6099+E6099</f>
        <v>5250000</v>
      </c>
      <c r="G6099" s="53">
        <f t="shared" ref="G6099:G6101" si="2624">C6099-F6099</f>
        <v>39750000</v>
      </c>
      <c r="H6099" s="67">
        <f t="shared" ref="H6099:H6101" si="2625">F6099/C6099*100</f>
        <v>11.666666666666666</v>
      </c>
    </row>
    <row r="6100" spans="1:8">
      <c r="A6100" s="66" t="s">
        <v>31</v>
      </c>
      <c r="B6100" s="33" t="s">
        <v>74</v>
      </c>
      <c r="C6100" s="53">
        <v>13000000</v>
      </c>
      <c r="D6100" s="53">
        <v>3050000</v>
      </c>
      <c r="E6100" s="53">
        <v>0</v>
      </c>
      <c r="F6100" s="53">
        <f t="shared" si="2623"/>
        <v>3050000</v>
      </c>
      <c r="G6100" s="53">
        <f t="shared" si="2624"/>
        <v>9950000</v>
      </c>
      <c r="H6100" s="67">
        <f t="shared" si="2625"/>
        <v>23.46153846153846</v>
      </c>
    </row>
    <row r="6101" spans="1:8">
      <c r="A6101" s="66"/>
      <c r="B6101" s="33" t="s">
        <v>158</v>
      </c>
      <c r="C6101" s="53">
        <v>8000000</v>
      </c>
      <c r="D6101" s="53">
        <v>6750000</v>
      </c>
      <c r="E6101" s="53">
        <v>0</v>
      </c>
      <c r="F6101" s="53">
        <f t="shared" si="2623"/>
        <v>6750000</v>
      </c>
      <c r="G6101" s="53">
        <f t="shared" si="2624"/>
        <v>1250000</v>
      </c>
      <c r="H6101" s="67">
        <f t="shared" si="2625"/>
        <v>84.375</v>
      </c>
    </row>
    <row r="6102" spans="1:8">
      <c r="A6102" s="66">
        <v>525115</v>
      </c>
      <c r="B6102" s="33" t="s">
        <v>43</v>
      </c>
      <c r="C6102" s="53"/>
      <c r="D6102" s="53"/>
      <c r="E6102" s="53"/>
      <c r="F6102" s="53"/>
      <c r="G6102" s="53"/>
      <c r="H6102" s="67"/>
    </row>
    <row r="6103" spans="1:8">
      <c r="A6103" s="66" t="s">
        <v>31</v>
      </c>
      <c r="B6103" s="33" t="s">
        <v>159</v>
      </c>
      <c r="C6103" s="53">
        <v>3300000</v>
      </c>
      <c r="D6103" s="53">
        <v>3300000</v>
      </c>
      <c r="E6103" s="53">
        <v>0</v>
      </c>
      <c r="F6103" s="53">
        <f t="shared" ref="F6103:F6104" si="2626">D6103+E6103</f>
        <v>3300000</v>
      </c>
      <c r="G6103" s="53">
        <f t="shared" ref="G6103:G6104" si="2627">C6103-F6103</f>
        <v>0</v>
      </c>
      <c r="H6103" s="67">
        <f t="shared" ref="H6103:H6104" si="2628">F6103/C6103*100</f>
        <v>100</v>
      </c>
    </row>
    <row r="6104" spans="1:8">
      <c r="A6104" s="66" t="s">
        <v>31</v>
      </c>
      <c r="B6104" s="33" t="s">
        <v>76</v>
      </c>
      <c r="C6104" s="53">
        <v>3000000</v>
      </c>
      <c r="D6104" s="53">
        <v>3000000</v>
      </c>
      <c r="E6104" s="53">
        <v>0</v>
      </c>
      <c r="F6104" s="53">
        <f t="shared" si="2626"/>
        <v>3000000</v>
      </c>
      <c r="G6104" s="53">
        <f t="shared" si="2627"/>
        <v>0</v>
      </c>
      <c r="H6104" s="67">
        <f t="shared" si="2628"/>
        <v>100</v>
      </c>
    </row>
    <row r="6105" spans="1:8">
      <c r="A6105" s="58" t="s">
        <v>56</v>
      </c>
      <c r="B6105" s="59" t="s">
        <v>77</v>
      </c>
      <c r="C6105" s="60"/>
      <c r="D6105" s="53"/>
      <c r="E6105" s="60"/>
      <c r="F6105" s="53"/>
      <c r="G6105" s="53"/>
      <c r="H6105" s="67"/>
    </row>
    <row r="6106" spans="1:8">
      <c r="A6106" s="66">
        <v>525113</v>
      </c>
      <c r="B6106" s="33" t="s">
        <v>39</v>
      </c>
      <c r="C6106" s="53"/>
      <c r="D6106" s="53"/>
      <c r="E6106" s="53"/>
      <c r="F6106" s="53"/>
      <c r="G6106" s="53"/>
      <c r="H6106" s="67"/>
    </row>
    <row r="6107" spans="1:8">
      <c r="A6107" s="66" t="s">
        <v>31</v>
      </c>
      <c r="B6107" s="33" t="s">
        <v>78</v>
      </c>
      <c r="C6107" s="53">
        <v>67500000</v>
      </c>
      <c r="D6107" s="53">
        <v>3300000</v>
      </c>
      <c r="E6107" s="53"/>
      <c r="F6107" s="53">
        <f t="shared" ref="F6107:F6109" si="2629">D6107+E6107</f>
        <v>3300000</v>
      </c>
      <c r="G6107" s="53">
        <f t="shared" ref="G6107:G6109" si="2630">C6107-F6107</f>
        <v>64200000</v>
      </c>
      <c r="H6107" s="67">
        <f t="shared" ref="H6107:H6109" si="2631">F6107/C6107*100</f>
        <v>4.8888888888888893</v>
      </c>
    </row>
    <row r="6108" spans="1:8">
      <c r="A6108" s="66" t="s">
        <v>31</v>
      </c>
      <c r="B6108" s="33" t="s">
        <v>79</v>
      </c>
      <c r="C6108" s="53">
        <v>10000000</v>
      </c>
      <c r="D6108" s="53">
        <v>1950000</v>
      </c>
      <c r="E6108" s="53">
        <v>0</v>
      </c>
      <c r="F6108" s="53">
        <f t="shared" si="2629"/>
        <v>1950000</v>
      </c>
      <c r="G6108" s="53">
        <f t="shared" si="2630"/>
        <v>8050000</v>
      </c>
      <c r="H6108" s="67">
        <f t="shared" si="2631"/>
        <v>19.5</v>
      </c>
    </row>
    <row r="6109" spans="1:8">
      <c r="A6109" s="66"/>
      <c r="B6109" s="33" t="s">
        <v>158</v>
      </c>
      <c r="C6109" s="53">
        <v>2800000</v>
      </c>
      <c r="D6109" s="53">
        <v>0</v>
      </c>
      <c r="E6109" s="53">
        <v>0</v>
      </c>
      <c r="F6109" s="53">
        <f t="shared" si="2629"/>
        <v>0</v>
      </c>
      <c r="G6109" s="53">
        <f t="shared" si="2630"/>
        <v>2800000</v>
      </c>
      <c r="H6109" s="67">
        <f t="shared" si="2631"/>
        <v>0</v>
      </c>
    </row>
    <row r="6110" spans="1:8">
      <c r="A6110" s="66">
        <v>525115</v>
      </c>
      <c r="B6110" s="33" t="s">
        <v>43</v>
      </c>
      <c r="C6110" s="53"/>
      <c r="D6110" s="53"/>
      <c r="E6110" s="53"/>
      <c r="F6110" s="53"/>
      <c r="G6110" s="53"/>
      <c r="H6110" s="67"/>
    </row>
    <row r="6111" spans="1:8">
      <c r="A6111" s="66" t="s">
        <v>31</v>
      </c>
      <c r="B6111" s="33" t="s">
        <v>75</v>
      </c>
      <c r="C6111" s="53">
        <v>3300000</v>
      </c>
      <c r="D6111" s="53">
        <v>3300000</v>
      </c>
      <c r="E6111" s="53">
        <v>0</v>
      </c>
      <c r="F6111" s="53">
        <f t="shared" ref="F6111:F6112" si="2632">D6111+E6111</f>
        <v>3300000</v>
      </c>
      <c r="G6111" s="53">
        <f t="shared" ref="G6111:G6112" si="2633">C6111-F6111</f>
        <v>0</v>
      </c>
      <c r="H6111" s="67">
        <f t="shared" ref="H6111:H6112" si="2634">F6111/C6111*100</f>
        <v>100</v>
      </c>
    </row>
    <row r="6112" spans="1:8">
      <c r="A6112" s="66" t="s">
        <v>31</v>
      </c>
      <c r="B6112" s="33" t="s">
        <v>81</v>
      </c>
      <c r="C6112" s="53">
        <v>2400000</v>
      </c>
      <c r="D6112" s="53">
        <v>2400000</v>
      </c>
      <c r="E6112" s="53">
        <v>0</v>
      </c>
      <c r="F6112" s="53">
        <f t="shared" si="2632"/>
        <v>2400000</v>
      </c>
      <c r="G6112" s="53">
        <f t="shared" si="2633"/>
        <v>0</v>
      </c>
      <c r="H6112" s="67">
        <f t="shared" si="2634"/>
        <v>100</v>
      </c>
    </row>
    <row r="6113" spans="1:8">
      <c r="A6113" s="54">
        <v>53</v>
      </c>
      <c r="B6113" s="54" t="s">
        <v>82</v>
      </c>
      <c r="C6113" s="666"/>
      <c r="D6113" s="56"/>
      <c r="E6113" s="56"/>
      <c r="F6113" s="56"/>
      <c r="G6113" s="56"/>
      <c r="H6113" s="56"/>
    </row>
    <row r="6114" spans="1:8">
      <c r="A6114" s="58" t="s">
        <v>50</v>
      </c>
      <c r="B6114" s="59" t="s">
        <v>51</v>
      </c>
      <c r="C6114" s="230"/>
      <c r="D6114" s="53"/>
      <c r="E6114" s="60"/>
      <c r="F6114" s="53"/>
      <c r="G6114" s="53"/>
      <c r="H6114" s="67"/>
    </row>
    <row r="6115" spans="1:8">
      <c r="A6115" s="66">
        <v>525113</v>
      </c>
      <c r="B6115" s="33" t="s">
        <v>39</v>
      </c>
      <c r="C6115" s="53"/>
      <c r="D6115" s="53"/>
      <c r="E6115" s="53"/>
      <c r="F6115" s="53"/>
      <c r="G6115" s="53"/>
      <c r="H6115" s="67"/>
    </row>
    <row r="6116" spans="1:8">
      <c r="A6116" s="66" t="s">
        <v>31</v>
      </c>
      <c r="B6116" s="33" t="s">
        <v>103</v>
      </c>
      <c r="C6116" s="53">
        <v>1400000</v>
      </c>
      <c r="D6116" s="53">
        <v>1400000</v>
      </c>
      <c r="E6116" s="53">
        <v>0</v>
      </c>
      <c r="F6116" s="53">
        <f t="shared" ref="F6116:F6117" si="2635">D6116+E6116</f>
        <v>1400000</v>
      </c>
      <c r="G6116" s="53">
        <f t="shared" ref="G6116:G6117" si="2636">C6116-F6116</f>
        <v>0</v>
      </c>
      <c r="H6116" s="67">
        <f t="shared" ref="H6116:H6117" si="2637">F6116/C6116*100</f>
        <v>100</v>
      </c>
    </row>
    <row r="6117" spans="1:8">
      <c r="A6117" s="66"/>
      <c r="B6117" s="33" t="s">
        <v>490</v>
      </c>
      <c r="C6117" s="53">
        <v>2409000</v>
      </c>
      <c r="D6117" s="53">
        <v>2350000</v>
      </c>
      <c r="E6117" s="53">
        <v>0</v>
      </c>
      <c r="F6117" s="53">
        <f t="shared" si="2635"/>
        <v>2350000</v>
      </c>
      <c r="G6117" s="53">
        <f t="shared" si="2636"/>
        <v>59000</v>
      </c>
      <c r="H6117" s="67">
        <f t="shared" si="2637"/>
        <v>97.55085097550851</v>
      </c>
    </row>
    <row r="6118" spans="1:8">
      <c r="A6118" s="66">
        <v>525115</v>
      </c>
      <c r="B6118" s="33" t="s">
        <v>43</v>
      </c>
      <c r="C6118" s="53"/>
      <c r="D6118" s="53"/>
      <c r="E6118" s="53"/>
      <c r="F6118" s="53"/>
      <c r="G6118" s="53"/>
      <c r="H6118" s="67"/>
    </row>
    <row r="6119" spans="1:8">
      <c r="A6119" s="66" t="s">
        <v>31</v>
      </c>
      <c r="B6119" s="33" t="s">
        <v>392</v>
      </c>
      <c r="C6119" s="53">
        <v>1100000</v>
      </c>
      <c r="D6119" s="53">
        <v>1080000</v>
      </c>
      <c r="E6119" s="53"/>
      <c r="F6119" s="53">
        <f t="shared" ref="F6119:F6125" si="2638">D6119+E6119</f>
        <v>1080000</v>
      </c>
      <c r="G6119" s="53">
        <f t="shared" ref="G6119:G6125" si="2639">C6119-F6119</f>
        <v>20000</v>
      </c>
      <c r="H6119" s="67">
        <f t="shared" ref="H6119:H6125" si="2640">F6119/C6119*100</f>
        <v>98.181818181818187</v>
      </c>
    </row>
    <row r="6120" spans="1:8">
      <c r="A6120" s="66" t="s">
        <v>31</v>
      </c>
      <c r="B6120" s="33" t="s">
        <v>444</v>
      </c>
      <c r="C6120" s="53">
        <v>300000</v>
      </c>
      <c r="D6120" s="53">
        <v>300000</v>
      </c>
      <c r="E6120" s="53">
        <v>0</v>
      </c>
      <c r="F6120" s="53">
        <f t="shared" si="2638"/>
        <v>300000</v>
      </c>
      <c r="G6120" s="53">
        <f t="shared" si="2639"/>
        <v>0</v>
      </c>
      <c r="H6120" s="67">
        <f t="shared" si="2640"/>
        <v>100</v>
      </c>
    </row>
    <row r="6121" spans="1:8">
      <c r="A6121" s="66" t="s">
        <v>31</v>
      </c>
      <c r="B6121" s="33" t="s">
        <v>394</v>
      </c>
      <c r="C6121" s="53">
        <v>6020000</v>
      </c>
      <c r="D6121" s="53">
        <v>5970000</v>
      </c>
      <c r="E6121" s="53">
        <v>0</v>
      </c>
      <c r="F6121" s="53">
        <f t="shared" si="2638"/>
        <v>5970000</v>
      </c>
      <c r="G6121" s="53">
        <f t="shared" si="2639"/>
        <v>50000</v>
      </c>
      <c r="H6121" s="67">
        <f t="shared" si="2640"/>
        <v>99.169435215946848</v>
      </c>
    </row>
    <row r="6122" spans="1:8">
      <c r="A6122" s="66" t="s">
        <v>31</v>
      </c>
      <c r="B6122" s="33" t="s">
        <v>395</v>
      </c>
      <c r="C6122" s="53">
        <v>2000000</v>
      </c>
      <c r="D6122" s="53">
        <v>2000000</v>
      </c>
      <c r="E6122" s="53"/>
      <c r="F6122" s="53">
        <f t="shared" si="2638"/>
        <v>2000000</v>
      </c>
      <c r="G6122" s="53">
        <f t="shared" si="2639"/>
        <v>0</v>
      </c>
      <c r="H6122" s="67">
        <f t="shared" si="2640"/>
        <v>100</v>
      </c>
    </row>
    <row r="6123" spans="1:8">
      <c r="A6123" s="66"/>
      <c r="B6123" s="33" t="s">
        <v>396</v>
      </c>
      <c r="C6123" s="53">
        <v>5000000</v>
      </c>
      <c r="D6123" s="53">
        <v>5000000</v>
      </c>
      <c r="E6123" s="53">
        <v>0</v>
      </c>
      <c r="F6123" s="53">
        <f t="shared" si="2638"/>
        <v>5000000</v>
      </c>
      <c r="G6123" s="53">
        <f t="shared" si="2639"/>
        <v>0</v>
      </c>
      <c r="H6123" s="67">
        <f t="shared" si="2640"/>
        <v>100</v>
      </c>
    </row>
    <row r="6124" spans="1:8">
      <c r="A6124" s="66" t="s">
        <v>31</v>
      </c>
      <c r="B6124" s="33" t="s">
        <v>87</v>
      </c>
      <c r="C6124" s="53">
        <v>2400000</v>
      </c>
      <c r="D6124" s="53">
        <v>2400000</v>
      </c>
      <c r="E6124" s="53">
        <v>0</v>
      </c>
      <c r="F6124" s="53">
        <f t="shared" si="2638"/>
        <v>2400000</v>
      </c>
      <c r="G6124" s="53">
        <f t="shared" si="2639"/>
        <v>0</v>
      </c>
      <c r="H6124" s="67">
        <f t="shared" si="2640"/>
        <v>100</v>
      </c>
    </row>
    <row r="6125" spans="1:8">
      <c r="A6125" s="66" t="s">
        <v>31</v>
      </c>
      <c r="B6125" s="33" t="s">
        <v>88</v>
      </c>
      <c r="C6125" s="53">
        <v>1650000</v>
      </c>
      <c r="D6125" s="53">
        <v>1600000</v>
      </c>
      <c r="E6125" s="53">
        <v>0</v>
      </c>
      <c r="F6125" s="53">
        <f t="shared" si="2638"/>
        <v>1600000</v>
      </c>
      <c r="G6125" s="53">
        <f t="shared" si="2639"/>
        <v>50000</v>
      </c>
      <c r="H6125" s="67">
        <f t="shared" si="2640"/>
        <v>96.969696969696969</v>
      </c>
    </row>
    <row r="6126" spans="1:8">
      <c r="A6126" s="66">
        <v>525119</v>
      </c>
      <c r="B6126" s="33" t="s">
        <v>63</v>
      </c>
      <c r="C6126" s="53"/>
      <c r="D6126" s="53"/>
      <c r="E6126" s="53"/>
      <c r="F6126" s="53"/>
      <c r="G6126" s="53"/>
      <c r="H6126" s="67"/>
    </row>
    <row r="6127" spans="1:8">
      <c r="A6127" s="66" t="s">
        <v>31</v>
      </c>
      <c r="B6127" s="33" t="s">
        <v>89</v>
      </c>
      <c r="C6127" s="53">
        <v>1150000</v>
      </c>
      <c r="D6127" s="53">
        <v>1120000</v>
      </c>
      <c r="E6127" s="53">
        <v>0</v>
      </c>
      <c r="F6127" s="53">
        <f t="shared" ref="F6127:F6130" si="2641">D6127+E6127</f>
        <v>1120000</v>
      </c>
      <c r="G6127" s="53">
        <f t="shared" ref="G6127:G6130" si="2642">C6127-F6127</f>
        <v>30000</v>
      </c>
      <c r="H6127" s="67">
        <f t="shared" ref="H6127:H6130" si="2643">F6127/C6127*100</f>
        <v>97.391304347826093</v>
      </c>
    </row>
    <row r="6128" spans="1:8">
      <c r="A6128" s="66" t="s">
        <v>31</v>
      </c>
      <c r="B6128" s="33" t="s">
        <v>90</v>
      </c>
      <c r="C6128" s="53">
        <v>20000000</v>
      </c>
      <c r="D6128" s="53">
        <v>20000000</v>
      </c>
      <c r="E6128" s="53">
        <v>0</v>
      </c>
      <c r="F6128" s="53">
        <f t="shared" si="2641"/>
        <v>20000000</v>
      </c>
      <c r="G6128" s="53">
        <f t="shared" si="2642"/>
        <v>0</v>
      </c>
      <c r="H6128" s="67">
        <f t="shared" si="2643"/>
        <v>100</v>
      </c>
    </row>
    <row r="6129" spans="1:8">
      <c r="A6129" s="66" t="s">
        <v>31</v>
      </c>
      <c r="B6129" s="33" t="s">
        <v>99</v>
      </c>
      <c r="C6129" s="53">
        <v>45100000</v>
      </c>
      <c r="D6129" s="53">
        <v>45072000</v>
      </c>
      <c r="E6129" s="53">
        <v>0</v>
      </c>
      <c r="F6129" s="53">
        <f t="shared" si="2641"/>
        <v>45072000</v>
      </c>
      <c r="G6129" s="53">
        <f t="shared" si="2642"/>
        <v>28000</v>
      </c>
      <c r="H6129" s="67">
        <f t="shared" si="2643"/>
        <v>99.937915742793791</v>
      </c>
    </row>
    <row r="6130" spans="1:8">
      <c r="A6130" s="66" t="s">
        <v>31</v>
      </c>
      <c r="B6130" s="33" t="s">
        <v>101</v>
      </c>
      <c r="C6130" s="53">
        <v>23000000</v>
      </c>
      <c r="D6130" s="53">
        <v>23000000</v>
      </c>
      <c r="E6130" s="53">
        <v>0</v>
      </c>
      <c r="F6130" s="53">
        <f t="shared" si="2641"/>
        <v>23000000</v>
      </c>
      <c r="G6130" s="53">
        <f t="shared" si="2642"/>
        <v>0</v>
      </c>
      <c r="H6130" s="67">
        <f t="shared" si="2643"/>
        <v>100</v>
      </c>
    </row>
    <row r="6131" spans="1:8">
      <c r="A6131" s="58" t="s">
        <v>56</v>
      </c>
      <c r="B6131" s="59" t="s">
        <v>102</v>
      </c>
      <c r="C6131" s="65"/>
      <c r="D6131" s="53"/>
      <c r="E6131" s="60"/>
      <c r="F6131" s="53"/>
      <c r="G6131" s="53"/>
      <c r="H6131" s="67"/>
    </row>
    <row r="6132" spans="1:8">
      <c r="A6132" s="66">
        <v>525113</v>
      </c>
      <c r="B6132" s="33" t="s">
        <v>39</v>
      </c>
      <c r="C6132" s="65"/>
      <c r="D6132" s="53"/>
      <c r="E6132" s="53"/>
      <c r="F6132" s="53"/>
      <c r="G6132" s="53"/>
      <c r="H6132" s="67"/>
    </row>
    <row r="6133" spans="1:8">
      <c r="A6133" s="66" t="s">
        <v>31</v>
      </c>
      <c r="B6133" s="33" t="s">
        <v>829</v>
      </c>
      <c r="C6133" s="53">
        <v>2050000</v>
      </c>
      <c r="D6133" s="53">
        <v>2050000</v>
      </c>
      <c r="E6133" s="53">
        <v>0</v>
      </c>
      <c r="F6133" s="53">
        <f t="shared" ref="F6133:F6134" si="2644">D6133+E6133</f>
        <v>2050000</v>
      </c>
      <c r="G6133" s="53">
        <f t="shared" ref="G6133:G6134" si="2645">C6133-F6133</f>
        <v>0</v>
      </c>
      <c r="H6133" s="67">
        <f t="shared" ref="H6133:H6134" si="2646">F6133/C6133*100</f>
        <v>100</v>
      </c>
    </row>
    <row r="6134" spans="1:8">
      <c r="A6134" s="66"/>
      <c r="B6134" s="33" t="s">
        <v>828</v>
      </c>
      <c r="C6134" s="53">
        <v>9000000</v>
      </c>
      <c r="D6134" s="53">
        <v>0</v>
      </c>
      <c r="E6134" s="53">
        <v>0</v>
      </c>
      <c r="F6134" s="53">
        <f t="shared" si="2644"/>
        <v>0</v>
      </c>
      <c r="G6134" s="53">
        <f t="shared" si="2645"/>
        <v>9000000</v>
      </c>
      <c r="H6134" s="67">
        <f t="shared" si="2646"/>
        <v>0</v>
      </c>
    </row>
    <row r="6135" spans="1:8">
      <c r="A6135" s="66">
        <v>525119</v>
      </c>
      <c r="B6135" s="33" t="s">
        <v>63</v>
      </c>
      <c r="C6135" s="53"/>
      <c r="D6135" s="53"/>
      <c r="E6135" s="53"/>
      <c r="F6135" s="53"/>
      <c r="G6135" s="53"/>
      <c r="H6135" s="67"/>
    </row>
    <row r="6136" spans="1:8">
      <c r="A6136" s="70" t="s">
        <v>31</v>
      </c>
      <c r="B6136" s="33" t="s">
        <v>117</v>
      </c>
      <c r="C6136" s="53">
        <v>22000000</v>
      </c>
      <c r="D6136" s="53">
        <v>22000000</v>
      </c>
      <c r="E6136" s="53">
        <v>0</v>
      </c>
      <c r="F6136" s="53">
        <f t="shared" ref="F6136" si="2647">D6136+E6136</f>
        <v>22000000</v>
      </c>
      <c r="G6136" s="53">
        <f t="shared" ref="G6136" si="2648">C6136-F6136</f>
        <v>0</v>
      </c>
      <c r="H6136" s="67">
        <f t="shared" ref="H6136" si="2649">F6136/C6136*100</f>
        <v>100</v>
      </c>
    </row>
    <row r="6137" spans="1:8">
      <c r="A6137" s="58" t="s">
        <v>59</v>
      </c>
      <c r="B6137" s="59" t="s">
        <v>60</v>
      </c>
      <c r="C6137" s="53"/>
      <c r="D6137" s="53"/>
      <c r="E6137" s="60"/>
      <c r="F6137" s="53"/>
      <c r="G6137" s="53"/>
      <c r="H6137" s="67"/>
    </row>
    <row r="6138" spans="1:8">
      <c r="A6138" s="66">
        <v>525113</v>
      </c>
      <c r="B6138" s="33" t="s">
        <v>39</v>
      </c>
      <c r="C6138" s="53"/>
      <c r="D6138" s="53"/>
      <c r="E6138" s="53"/>
      <c r="F6138" s="53"/>
      <c r="G6138" s="53"/>
      <c r="H6138" s="67"/>
    </row>
    <row r="6139" spans="1:8">
      <c r="A6139" s="66" t="s">
        <v>31</v>
      </c>
      <c r="B6139" s="33" t="s">
        <v>133</v>
      </c>
      <c r="C6139" s="53">
        <v>6000000</v>
      </c>
      <c r="D6139" s="53">
        <v>6000000</v>
      </c>
      <c r="E6139" s="53">
        <v>0</v>
      </c>
      <c r="F6139" s="53">
        <f t="shared" ref="F6139:F6142" si="2650">D6139+E6139</f>
        <v>6000000</v>
      </c>
      <c r="G6139" s="53">
        <f t="shared" ref="G6139:G6142" si="2651">C6139-F6139</f>
        <v>0</v>
      </c>
      <c r="H6139" s="67">
        <f t="shared" ref="H6139:H6142" si="2652">F6139/C6139*100</f>
        <v>100</v>
      </c>
    </row>
    <row r="6140" spans="1:8">
      <c r="A6140" s="66" t="s">
        <v>31</v>
      </c>
      <c r="B6140" s="33" t="s">
        <v>134</v>
      </c>
      <c r="C6140" s="53">
        <v>2000000</v>
      </c>
      <c r="D6140" s="53">
        <v>0</v>
      </c>
      <c r="E6140" s="53">
        <v>0</v>
      </c>
      <c r="F6140" s="53">
        <f t="shared" si="2650"/>
        <v>0</v>
      </c>
      <c r="G6140" s="53">
        <f t="shared" si="2651"/>
        <v>2000000</v>
      </c>
      <c r="H6140" s="67">
        <f t="shared" si="2652"/>
        <v>0</v>
      </c>
    </row>
    <row r="6141" spans="1:8">
      <c r="A6141" s="66" t="s">
        <v>31</v>
      </c>
      <c r="B6141" s="33" t="s">
        <v>135</v>
      </c>
      <c r="C6141" s="53">
        <v>3600000</v>
      </c>
      <c r="D6141" s="53">
        <v>0</v>
      </c>
      <c r="E6141" s="53">
        <v>0</v>
      </c>
      <c r="F6141" s="53">
        <f t="shared" si="2650"/>
        <v>0</v>
      </c>
      <c r="G6141" s="53">
        <f t="shared" si="2651"/>
        <v>3600000</v>
      </c>
      <c r="H6141" s="67">
        <f t="shared" si="2652"/>
        <v>0</v>
      </c>
    </row>
    <row r="6142" spans="1:8">
      <c r="A6142" s="66" t="s">
        <v>31</v>
      </c>
      <c r="B6142" s="33" t="s">
        <v>158</v>
      </c>
      <c r="C6142" s="53">
        <v>700000</v>
      </c>
      <c r="D6142" s="53">
        <v>700000</v>
      </c>
      <c r="E6142" s="53">
        <v>0</v>
      </c>
      <c r="F6142" s="53">
        <f t="shared" si="2650"/>
        <v>700000</v>
      </c>
      <c r="G6142" s="53">
        <f t="shared" si="2651"/>
        <v>0</v>
      </c>
      <c r="H6142" s="67">
        <f t="shared" si="2652"/>
        <v>100</v>
      </c>
    </row>
    <row r="6143" spans="1:8">
      <c r="A6143" s="66">
        <v>525115</v>
      </c>
      <c r="B6143" s="33" t="s">
        <v>43</v>
      </c>
      <c r="C6143" s="53"/>
      <c r="D6143" s="53"/>
      <c r="E6143" s="53"/>
      <c r="F6143" s="53"/>
      <c r="G6143" s="53"/>
      <c r="H6143" s="67"/>
    </row>
    <row r="6144" spans="1:8">
      <c r="A6144" s="66" t="s">
        <v>31</v>
      </c>
      <c r="B6144" s="33" t="s">
        <v>138</v>
      </c>
      <c r="C6144" s="53">
        <v>1000000</v>
      </c>
      <c r="D6144" s="53">
        <v>900000</v>
      </c>
      <c r="E6144" s="53">
        <v>0</v>
      </c>
      <c r="F6144" s="53">
        <f t="shared" ref="F6144:F6145" si="2653">D6144+E6144</f>
        <v>900000</v>
      </c>
      <c r="G6144" s="53">
        <f t="shared" ref="G6144:G6145" si="2654">C6144-F6144</f>
        <v>100000</v>
      </c>
      <c r="H6144" s="67">
        <f t="shared" ref="H6144:H6145" si="2655">F6144/C6144*100</f>
        <v>90</v>
      </c>
    </row>
    <row r="6145" spans="1:8">
      <c r="A6145" s="66" t="s">
        <v>31</v>
      </c>
      <c r="B6145" s="33" t="s">
        <v>139</v>
      </c>
      <c r="C6145" s="53">
        <v>2300000</v>
      </c>
      <c r="D6145" s="53">
        <v>2300000</v>
      </c>
      <c r="E6145" s="53">
        <v>0</v>
      </c>
      <c r="F6145" s="53">
        <f t="shared" si="2653"/>
        <v>2300000</v>
      </c>
      <c r="G6145" s="53">
        <f t="shared" si="2654"/>
        <v>0</v>
      </c>
      <c r="H6145" s="67">
        <f t="shared" si="2655"/>
        <v>100</v>
      </c>
    </row>
    <row r="6146" spans="1:8">
      <c r="A6146" s="66">
        <v>525119</v>
      </c>
      <c r="B6146" s="33" t="s">
        <v>63</v>
      </c>
      <c r="C6146" s="53"/>
      <c r="D6146" s="53"/>
      <c r="E6146" s="53"/>
      <c r="F6146" s="53"/>
      <c r="G6146" s="53"/>
      <c r="H6146" s="67"/>
    </row>
    <row r="6147" spans="1:8">
      <c r="A6147" s="66" t="s">
        <v>31</v>
      </c>
      <c r="B6147" s="33" t="s">
        <v>143</v>
      </c>
      <c r="C6147" s="53">
        <v>20000000</v>
      </c>
      <c r="D6147" s="53">
        <v>18810000</v>
      </c>
      <c r="E6147" s="53"/>
      <c r="F6147" s="53">
        <f t="shared" ref="F6147:F6148" si="2656">D6147+E6147</f>
        <v>18810000</v>
      </c>
      <c r="G6147" s="53">
        <f t="shared" ref="G6147:G6148" si="2657">C6147-F6147</f>
        <v>1190000</v>
      </c>
      <c r="H6147" s="67">
        <f t="shared" ref="H6147:H6148" si="2658">F6147/C6147*100</f>
        <v>94.05</v>
      </c>
    </row>
    <row r="6148" spans="1:8">
      <c r="A6148" s="66" t="s">
        <v>31</v>
      </c>
      <c r="B6148" s="33" t="s">
        <v>145</v>
      </c>
      <c r="C6148" s="53">
        <v>9000000</v>
      </c>
      <c r="D6148" s="53">
        <v>8849000</v>
      </c>
      <c r="E6148" s="53">
        <v>0</v>
      </c>
      <c r="F6148" s="53">
        <f t="shared" si="2656"/>
        <v>8849000</v>
      </c>
      <c r="G6148" s="53">
        <f t="shared" si="2657"/>
        <v>151000</v>
      </c>
      <c r="H6148" s="67">
        <f t="shared" si="2658"/>
        <v>98.322222222222223</v>
      </c>
    </row>
    <row r="6149" spans="1:8">
      <c r="A6149" s="54">
        <v>54</v>
      </c>
      <c r="B6149" s="54" t="s">
        <v>147</v>
      </c>
      <c r="C6149" s="55"/>
      <c r="D6149" s="56"/>
      <c r="E6149" s="56"/>
      <c r="F6149" s="56"/>
      <c r="G6149" s="56"/>
      <c r="H6149" s="56"/>
    </row>
    <row r="6150" spans="1:8">
      <c r="A6150" s="58" t="s">
        <v>50</v>
      </c>
      <c r="B6150" s="59" t="s">
        <v>51</v>
      </c>
      <c r="C6150" s="60"/>
      <c r="D6150" s="59"/>
      <c r="E6150" s="60"/>
      <c r="F6150" s="53"/>
      <c r="G6150" s="53"/>
      <c r="H6150" s="67"/>
    </row>
    <row r="6151" spans="1:8">
      <c r="A6151" s="61">
        <v>525113</v>
      </c>
      <c r="B6151" s="62" t="s">
        <v>39</v>
      </c>
      <c r="C6151" s="60"/>
      <c r="D6151" s="59"/>
      <c r="E6151" s="53"/>
      <c r="F6151" s="53"/>
      <c r="G6151" s="53"/>
      <c r="H6151" s="67"/>
    </row>
    <row r="6152" spans="1:8">
      <c r="A6152" s="66" t="s">
        <v>31</v>
      </c>
      <c r="B6152" s="33" t="s">
        <v>148</v>
      </c>
      <c r="C6152" s="53">
        <v>1800000</v>
      </c>
      <c r="D6152" s="53">
        <v>1725000</v>
      </c>
      <c r="E6152" s="53">
        <v>0</v>
      </c>
      <c r="F6152" s="53">
        <f t="shared" ref="F6152:F6153" si="2659">D6152+E6152</f>
        <v>1725000</v>
      </c>
      <c r="G6152" s="53">
        <f t="shared" ref="G6152:G6153" si="2660">C6152-F6152</f>
        <v>75000</v>
      </c>
      <c r="H6152" s="67">
        <f t="shared" ref="H6152:H6153" si="2661">F6152/C6152*100</f>
        <v>95.833333333333343</v>
      </c>
    </row>
    <row r="6153" spans="1:8">
      <c r="A6153" s="66" t="s">
        <v>31</v>
      </c>
      <c r="B6153" s="33" t="s">
        <v>149</v>
      </c>
      <c r="C6153" s="53">
        <v>7780000</v>
      </c>
      <c r="D6153" s="53">
        <v>7765000</v>
      </c>
      <c r="E6153" s="53">
        <v>0</v>
      </c>
      <c r="F6153" s="53">
        <f t="shared" si="2659"/>
        <v>7765000</v>
      </c>
      <c r="G6153" s="53">
        <f t="shared" si="2660"/>
        <v>15000</v>
      </c>
      <c r="H6153" s="67">
        <f t="shared" si="2661"/>
        <v>99.80719794344472</v>
      </c>
    </row>
    <row r="6154" spans="1:8">
      <c r="A6154" s="66">
        <v>525119</v>
      </c>
      <c r="B6154" s="33" t="s">
        <v>63</v>
      </c>
      <c r="C6154" s="53"/>
      <c r="D6154" s="53"/>
      <c r="E6154" s="53"/>
      <c r="F6154" s="53"/>
      <c r="G6154" s="53"/>
      <c r="H6154" s="67"/>
    </row>
    <row r="6155" spans="1:8">
      <c r="A6155" s="66" t="s">
        <v>31</v>
      </c>
      <c r="B6155" s="33" t="s">
        <v>150</v>
      </c>
      <c r="C6155" s="53">
        <v>1700000</v>
      </c>
      <c r="D6155" s="53">
        <v>1698500</v>
      </c>
      <c r="E6155" s="53">
        <v>0</v>
      </c>
      <c r="F6155" s="53">
        <f t="shared" ref="F6155" si="2662">D6155+E6155</f>
        <v>1698500</v>
      </c>
      <c r="G6155" s="53">
        <f t="shared" ref="G6155" si="2663">C6155-F6155</f>
        <v>1500</v>
      </c>
      <c r="H6155" s="67">
        <f t="shared" ref="H6155" si="2664">F6155/C6155*100</f>
        <v>99.911764705882362</v>
      </c>
    </row>
    <row r="6156" spans="1:8">
      <c r="A6156" s="58" t="s">
        <v>56</v>
      </c>
      <c r="B6156" s="59" t="s">
        <v>57</v>
      </c>
      <c r="C6156" s="60"/>
      <c r="D6156" s="60"/>
      <c r="E6156" s="53"/>
      <c r="F6156" s="53"/>
      <c r="G6156" s="53"/>
      <c r="H6156" s="67"/>
    </row>
    <row r="6157" spans="1:8">
      <c r="A6157" s="66">
        <v>525113</v>
      </c>
      <c r="B6157" s="33" t="s">
        <v>39</v>
      </c>
      <c r="C6157" s="53"/>
      <c r="D6157" s="53"/>
      <c r="E6157" s="53"/>
      <c r="F6157" s="53"/>
      <c r="G6157" s="53"/>
      <c r="H6157" s="67"/>
    </row>
    <row r="6158" spans="1:8">
      <c r="A6158" s="66" t="s">
        <v>31</v>
      </c>
      <c r="B6158" s="33" t="s">
        <v>151</v>
      </c>
      <c r="C6158" s="53">
        <v>2100000</v>
      </c>
      <c r="D6158" s="53">
        <v>2100000</v>
      </c>
      <c r="E6158" s="53">
        <v>0</v>
      </c>
      <c r="F6158" s="53">
        <f t="shared" ref="F6158:F6159" si="2665">D6158+E6158</f>
        <v>2100000</v>
      </c>
      <c r="G6158" s="53">
        <f t="shared" ref="G6158:G6159" si="2666">C6158-F6158</f>
        <v>0</v>
      </c>
      <c r="H6158" s="67">
        <f t="shared" ref="H6158:H6159" si="2667">F6158/C6158*100</f>
        <v>100</v>
      </c>
    </row>
    <row r="6159" spans="1:8">
      <c r="A6159" s="66" t="s">
        <v>31</v>
      </c>
      <c r="B6159" s="33" t="s">
        <v>152</v>
      </c>
      <c r="C6159" s="53">
        <v>10400000</v>
      </c>
      <c r="D6159" s="53">
        <v>10395000</v>
      </c>
      <c r="E6159" s="53">
        <v>0</v>
      </c>
      <c r="F6159" s="53">
        <f t="shared" si="2665"/>
        <v>10395000</v>
      </c>
      <c r="G6159" s="53">
        <f t="shared" si="2666"/>
        <v>5000</v>
      </c>
      <c r="H6159" s="67">
        <f t="shared" si="2667"/>
        <v>99.95192307692308</v>
      </c>
    </row>
    <row r="6160" spans="1:8">
      <c r="A6160" s="66">
        <v>525119</v>
      </c>
      <c r="B6160" s="33" t="s">
        <v>63</v>
      </c>
      <c r="C6160" s="53"/>
      <c r="D6160" s="53"/>
      <c r="E6160" s="53"/>
      <c r="F6160" s="53"/>
      <c r="G6160" s="53"/>
      <c r="H6160" s="67"/>
    </row>
    <row r="6161" spans="1:8">
      <c r="A6161" s="66" t="s">
        <v>31</v>
      </c>
      <c r="B6161" s="33" t="s">
        <v>150</v>
      </c>
      <c r="C6161" s="53">
        <v>2500000</v>
      </c>
      <c r="D6161" s="53">
        <v>2497500</v>
      </c>
      <c r="E6161" s="53">
        <v>0</v>
      </c>
      <c r="F6161" s="53">
        <f t="shared" ref="F6161" si="2668">D6161+E6161</f>
        <v>2497500</v>
      </c>
      <c r="G6161" s="53">
        <f t="shared" ref="G6161" si="2669">C6161-F6161</f>
        <v>2500</v>
      </c>
      <c r="H6161" s="67">
        <f t="shared" ref="H6161" si="2670">F6161/C6161*100</f>
        <v>99.9</v>
      </c>
    </row>
    <row r="6162" spans="1:8">
      <c r="A6162" s="58" t="s">
        <v>59</v>
      </c>
      <c r="B6162" s="59" t="s">
        <v>60</v>
      </c>
      <c r="C6162" s="60"/>
      <c r="D6162" s="60"/>
      <c r="E6162" s="53"/>
      <c r="F6162" s="53"/>
      <c r="G6162" s="53"/>
      <c r="H6162" s="67"/>
    </row>
    <row r="6163" spans="1:8">
      <c r="A6163" s="66">
        <v>525119</v>
      </c>
      <c r="B6163" s="33" t="s">
        <v>63</v>
      </c>
      <c r="C6163" s="53"/>
      <c r="D6163" s="53"/>
      <c r="E6163" s="53"/>
      <c r="F6163" s="53"/>
      <c r="G6163" s="53"/>
      <c r="H6163" s="67"/>
    </row>
    <row r="6164" spans="1:8">
      <c r="A6164" s="66" t="s">
        <v>31</v>
      </c>
      <c r="B6164" s="33" t="s">
        <v>150</v>
      </c>
      <c r="C6164" s="53">
        <v>1869000</v>
      </c>
      <c r="D6164" s="53">
        <v>1864500</v>
      </c>
      <c r="E6164" s="53">
        <v>0</v>
      </c>
      <c r="F6164" s="53">
        <f t="shared" ref="F6164" si="2671">D6164+E6164</f>
        <v>1864500</v>
      </c>
      <c r="G6164" s="53">
        <f t="shared" ref="G6164" si="2672">C6164-F6164</f>
        <v>4500</v>
      </c>
      <c r="H6164" s="67">
        <f t="shared" ref="H6164" si="2673">F6164/C6164*100</f>
        <v>99.759229534510425</v>
      </c>
    </row>
    <row r="6165" spans="1:8" ht="13.5" thickBot="1">
      <c r="A6165" s="231"/>
      <c r="B6165" s="35"/>
      <c r="C6165" s="39"/>
      <c r="D6165" s="35"/>
      <c r="E6165" s="39"/>
      <c r="F6165" s="35"/>
      <c r="G6165" s="35"/>
      <c r="H6165" s="35"/>
    </row>
    <row r="6166" spans="1:8" ht="18" customHeight="1" thickTop="1">
      <c r="A6166" s="40"/>
      <c r="B6166" s="597" t="s">
        <v>166</v>
      </c>
      <c r="C6166" s="41">
        <f>SUM(C6001:C6164)</f>
        <v>1481795000</v>
      </c>
      <c r="D6166" s="41">
        <f t="shared" ref="D6166" si="2674">SUM(D6001:D6164)</f>
        <v>1226000877</v>
      </c>
      <c r="E6166" s="41">
        <f>SUM(E6001:E6164)</f>
        <v>30200000</v>
      </c>
      <c r="F6166" s="41">
        <f t="shared" ref="F6166:G6166" si="2675">SUM(F6001:F6164)</f>
        <v>1256200877</v>
      </c>
      <c r="G6166" s="41">
        <f t="shared" si="2675"/>
        <v>221994123</v>
      </c>
      <c r="H6166" s="44">
        <f>F6166/C6166*100</f>
        <v>84.775618557222828</v>
      </c>
    </row>
    <row r="6167" spans="1:8" ht="21" customHeight="1"/>
    <row r="6168" spans="1:8" ht="13.5">
      <c r="F6168" s="607" t="s">
        <v>965</v>
      </c>
      <c r="G6168" s="607"/>
      <c r="H6168" s="607"/>
    </row>
    <row r="6169" spans="1:8" ht="13.5">
      <c r="F6169" s="598"/>
      <c r="G6169" s="598"/>
      <c r="H6169" s="598"/>
    </row>
    <row r="6170" spans="1:8" ht="13.5">
      <c r="F6170" s="607" t="s">
        <v>154</v>
      </c>
      <c r="G6170" s="607"/>
      <c r="H6170" s="607"/>
    </row>
    <row r="6171" spans="1:8" ht="13.5">
      <c r="F6171" s="607" t="s">
        <v>155</v>
      </c>
      <c r="G6171" s="607"/>
      <c r="H6171" s="607"/>
    </row>
    <row r="6172" spans="1:8" ht="13.5">
      <c r="F6172" s="20"/>
      <c r="G6172" s="20"/>
      <c r="H6172" s="21"/>
    </row>
    <row r="6173" spans="1:8" ht="13.5">
      <c r="F6173" s="20"/>
      <c r="G6173" s="20"/>
      <c r="H6173" s="21"/>
    </row>
    <row r="6174" spans="1:8" ht="13.5">
      <c r="F6174" s="20"/>
      <c r="G6174" s="20"/>
      <c r="H6174" s="20"/>
    </row>
    <row r="6175" spans="1:8" ht="13.5">
      <c r="F6175" s="608" t="s">
        <v>156</v>
      </c>
      <c r="G6175" s="608"/>
      <c r="H6175" s="608"/>
    </row>
    <row r="6176" spans="1:8" ht="13.5">
      <c r="F6176" s="599" t="s">
        <v>157</v>
      </c>
      <c r="G6176" s="599"/>
      <c r="H6176" s="599"/>
    </row>
    <row r="6181" spans="1:8" ht="15.75">
      <c r="A6181" s="600" t="s">
        <v>0</v>
      </c>
      <c r="B6181" s="600"/>
      <c r="C6181" s="600"/>
      <c r="D6181" s="600"/>
      <c r="E6181" s="600"/>
      <c r="F6181" s="600"/>
      <c r="G6181" s="600"/>
      <c r="H6181" s="600"/>
    </row>
    <row r="6182" spans="1:8" ht="15.75">
      <c r="A6182" s="600" t="s">
        <v>1</v>
      </c>
      <c r="B6182" s="600"/>
      <c r="C6182" s="600"/>
      <c r="D6182" s="600"/>
      <c r="E6182" s="600"/>
      <c r="F6182" s="600"/>
      <c r="G6182" s="600"/>
      <c r="H6182" s="600"/>
    </row>
    <row r="6183" spans="1:8" ht="15.75">
      <c r="A6183" s="600" t="s">
        <v>2</v>
      </c>
      <c r="B6183" s="600"/>
      <c r="C6183" s="600"/>
      <c r="D6183" s="600"/>
      <c r="E6183" s="600"/>
      <c r="F6183" s="600"/>
      <c r="G6183" s="600"/>
      <c r="H6183" s="600"/>
    </row>
    <row r="6184" spans="1:8">
      <c r="A6184" s="2"/>
      <c r="B6184" s="2"/>
      <c r="C6184" s="2"/>
      <c r="D6184" s="2"/>
      <c r="E6184" s="2"/>
      <c r="F6184" s="2"/>
      <c r="G6184" s="2"/>
      <c r="H6184" s="2"/>
    </row>
    <row r="6185" spans="1:8">
      <c r="A6185" s="2" t="s">
        <v>3</v>
      </c>
      <c r="B6185" s="2"/>
      <c r="C6185" s="2"/>
      <c r="D6185" s="2"/>
      <c r="E6185" s="2"/>
      <c r="F6185" s="2"/>
      <c r="G6185" s="2"/>
      <c r="H6185" s="2"/>
    </row>
    <row r="6186" spans="1:8">
      <c r="A6186" s="520" t="s">
        <v>972</v>
      </c>
      <c r="B6186" s="520"/>
      <c r="C6186" s="2"/>
      <c r="D6186" s="2"/>
      <c r="E6186" s="2"/>
      <c r="F6186" s="2"/>
      <c r="G6186" s="2"/>
      <c r="H6186" s="2"/>
    </row>
    <row r="6187" spans="1:8">
      <c r="A6187" s="2" t="s">
        <v>910</v>
      </c>
      <c r="B6187" s="1"/>
      <c r="C6187" s="2"/>
      <c r="D6187" s="2"/>
      <c r="E6187" s="2"/>
      <c r="F6187" s="2"/>
      <c r="G6187" s="2"/>
      <c r="H6187" s="2"/>
    </row>
    <row r="6188" spans="1:8">
      <c r="A6188" s="1"/>
      <c r="B6188" s="1"/>
      <c r="C6188" s="3"/>
      <c r="D6188" s="1"/>
      <c r="E6188" s="3"/>
      <c r="F6188" s="1"/>
      <c r="G6188" s="1"/>
    </row>
    <row r="6189" spans="1:8">
      <c r="A6189" s="1"/>
      <c r="B6189" s="1"/>
      <c r="C6189" s="3"/>
      <c r="D6189" s="1"/>
      <c r="E6189" s="3"/>
      <c r="F6189" s="22"/>
      <c r="G6189" s="1"/>
    </row>
    <row r="6190" spans="1:8">
      <c r="A6190" s="601" t="s">
        <v>4</v>
      </c>
      <c r="B6190" s="604" t="s">
        <v>5</v>
      </c>
      <c r="C6190" s="595"/>
      <c r="D6190" s="595" t="s">
        <v>6</v>
      </c>
      <c r="E6190" s="595" t="s">
        <v>7</v>
      </c>
      <c r="F6190" s="595" t="s">
        <v>6</v>
      </c>
      <c r="G6190" s="595" t="s">
        <v>8</v>
      </c>
      <c r="H6190" s="595" t="s">
        <v>9</v>
      </c>
    </row>
    <row r="6191" spans="1:8">
      <c r="A6191" s="602"/>
      <c r="B6191" s="605"/>
      <c r="C6191" s="596" t="s">
        <v>10</v>
      </c>
      <c r="D6191" s="596" t="s">
        <v>11</v>
      </c>
      <c r="E6191" s="596" t="s">
        <v>12</v>
      </c>
      <c r="F6191" s="596" t="s">
        <v>13</v>
      </c>
      <c r="G6191" s="596" t="s">
        <v>14</v>
      </c>
      <c r="H6191" s="596" t="s">
        <v>15</v>
      </c>
    </row>
    <row r="6192" spans="1:8">
      <c r="A6192" s="602"/>
      <c r="B6192" s="605"/>
      <c r="C6192" s="596"/>
      <c r="D6192" s="596" t="s">
        <v>16</v>
      </c>
      <c r="E6192" s="596"/>
      <c r="F6192" s="596" t="s">
        <v>17</v>
      </c>
      <c r="G6192" s="596" t="s">
        <v>18</v>
      </c>
      <c r="H6192" s="596" t="s">
        <v>19</v>
      </c>
    </row>
    <row r="6193" spans="1:8">
      <c r="A6193" s="603"/>
      <c r="B6193" s="606"/>
      <c r="C6193" s="596" t="s">
        <v>20</v>
      </c>
      <c r="D6193" s="597" t="s">
        <v>20</v>
      </c>
      <c r="E6193" s="597" t="s">
        <v>20</v>
      </c>
      <c r="F6193" s="597" t="s">
        <v>20</v>
      </c>
      <c r="G6193" s="597" t="s">
        <v>20</v>
      </c>
      <c r="H6193" s="596" t="s">
        <v>21</v>
      </c>
    </row>
    <row r="6194" spans="1:8">
      <c r="A6194" s="7">
        <v>1</v>
      </c>
      <c r="B6194" s="7">
        <v>2</v>
      </c>
      <c r="C6194" s="8">
        <v>3</v>
      </c>
      <c r="D6194" s="9">
        <v>4</v>
      </c>
      <c r="E6194" s="8">
        <v>5</v>
      </c>
      <c r="F6194" s="8">
        <v>6</v>
      </c>
      <c r="G6194" s="8">
        <v>7</v>
      </c>
      <c r="H6194" s="8">
        <v>8</v>
      </c>
    </row>
    <row r="6195" spans="1:8">
      <c r="A6195" s="33" t="s">
        <v>22</v>
      </c>
      <c r="B6195" s="52" t="s">
        <v>170</v>
      </c>
      <c r="C6195" s="34"/>
      <c r="D6195" s="33"/>
      <c r="E6195" s="53"/>
      <c r="F6195" s="33"/>
      <c r="G6195" s="33"/>
      <c r="H6195" s="33"/>
    </row>
    <row r="6196" spans="1:8">
      <c r="A6196" s="33" t="s">
        <v>23</v>
      </c>
      <c r="B6196" s="33" t="s">
        <v>24</v>
      </c>
      <c r="C6196" s="53"/>
      <c r="D6196" s="33"/>
      <c r="E6196" s="53"/>
      <c r="F6196" s="33"/>
      <c r="G6196" s="33"/>
      <c r="H6196" s="33"/>
    </row>
    <row r="6197" spans="1:8">
      <c r="A6197" s="33" t="s">
        <v>25</v>
      </c>
      <c r="B6197" s="33" t="s">
        <v>161</v>
      </c>
      <c r="C6197" s="53"/>
      <c r="D6197" s="33"/>
      <c r="E6197" s="53"/>
      <c r="F6197" s="33"/>
      <c r="G6197" s="33"/>
      <c r="H6197" s="33"/>
    </row>
    <row r="6198" spans="1:8">
      <c r="A6198" s="33" t="s">
        <v>26</v>
      </c>
      <c r="B6198" s="33" t="s">
        <v>27</v>
      </c>
      <c r="C6198" s="53"/>
      <c r="D6198" s="33"/>
      <c r="E6198" s="53"/>
      <c r="F6198" s="33"/>
      <c r="G6198" s="33"/>
      <c r="H6198" s="33"/>
    </row>
    <row r="6199" spans="1:8">
      <c r="A6199" s="54">
        <v>51</v>
      </c>
      <c r="B6199" s="54" t="s">
        <v>28</v>
      </c>
      <c r="C6199" s="55"/>
      <c r="D6199" s="55"/>
      <c r="E6199" s="56"/>
      <c r="F6199" s="57"/>
      <c r="G6199" s="57"/>
      <c r="H6199" s="57"/>
    </row>
    <row r="6200" spans="1:8">
      <c r="A6200" s="58" t="s">
        <v>29</v>
      </c>
      <c r="B6200" s="59" t="s">
        <v>62</v>
      </c>
      <c r="C6200" s="60"/>
      <c r="D6200" s="230"/>
      <c r="E6200" s="230"/>
      <c r="F6200" s="68"/>
      <c r="G6200" s="68"/>
      <c r="H6200" s="64"/>
    </row>
    <row r="6201" spans="1:8">
      <c r="A6201" s="61">
        <v>525112</v>
      </c>
      <c r="B6201" s="62" t="s">
        <v>32</v>
      </c>
      <c r="C6201" s="53"/>
      <c r="D6201" s="53"/>
      <c r="E6201" s="53"/>
      <c r="F6201" s="53"/>
      <c r="G6201" s="53"/>
      <c r="H6201" s="64"/>
    </row>
    <row r="6202" spans="1:8">
      <c r="A6202" s="66" t="s">
        <v>31</v>
      </c>
      <c r="B6202" s="33" t="s">
        <v>33</v>
      </c>
      <c r="C6202" s="53">
        <v>10000000</v>
      </c>
      <c r="D6202" s="53">
        <v>9960500</v>
      </c>
      <c r="E6202" s="53">
        <v>0</v>
      </c>
      <c r="F6202" s="53">
        <f>D6202+E6202</f>
        <v>9960500</v>
      </c>
      <c r="G6202" s="53">
        <f>C6202-F6202</f>
        <v>39500</v>
      </c>
      <c r="H6202" s="67">
        <f>F6202/C6202*100</f>
        <v>99.605000000000004</v>
      </c>
    </row>
    <row r="6203" spans="1:8">
      <c r="A6203" s="70" t="s">
        <v>31</v>
      </c>
      <c r="B6203" s="33" t="s">
        <v>35</v>
      </c>
      <c r="C6203" s="53">
        <v>6000000</v>
      </c>
      <c r="D6203" s="53">
        <v>6000000</v>
      </c>
      <c r="E6203" s="53"/>
      <c r="F6203" s="53">
        <f t="shared" ref="F6203:F6211" si="2676">D6203+E6203</f>
        <v>6000000</v>
      </c>
      <c r="G6203" s="53">
        <f t="shared" ref="G6203:G6211" si="2677">C6203-F6203</f>
        <v>0</v>
      </c>
      <c r="H6203" s="67">
        <f t="shared" ref="H6203:H6211" si="2678">F6203/C6203*100</f>
        <v>100</v>
      </c>
    </row>
    <row r="6204" spans="1:8">
      <c r="A6204" s="70"/>
      <c r="B6204" s="33" t="s">
        <v>802</v>
      </c>
      <c r="C6204" s="53">
        <f>50000*50</f>
        <v>2500000</v>
      </c>
      <c r="D6204" s="53">
        <v>2500000</v>
      </c>
      <c r="E6204" s="53"/>
      <c r="F6204" s="53">
        <f t="shared" si="2676"/>
        <v>2500000</v>
      </c>
      <c r="G6204" s="53">
        <f t="shared" si="2677"/>
        <v>0</v>
      </c>
      <c r="H6204" s="67">
        <f t="shared" si="2678"/>
        <v>100</v>
      </c>
    </row>
    <row r="6205" spans="1:8">
      <c r="A6205" s="70"/>
      <c r="B6205" s="33" t="s">
        <v>803</v>
      </c>
      <c r="C6205" s="53">
        <f>50000*50</f>
        <v>2500000</v>
      </c>
      <c r="D6205" s="53">
        <v>2500000</v>
      </c>
      <c r="E6205" s="53"/>
      <c r="F6205" s="53">
        <f t="shared" si="2676"/>
        <v>2500000</v>
      </c>
      <c r="G6205" s="53">
        <f t="shared" si="2677"/>
        <v>0</v>
      </c>
      <c r="H6205" s="67">
        <f t="shared" si="2678"/>
        <v>100</v>
      </c>
    </row>
    <row r="6206" spans="1:8">
      <c r="A6206" s="70"/>
      <c r="B6206" s="33" t="s">
        <v>804</v>
      </c>
      <c r="C6206" s="53">
        <f>50000*80*4</f>
        <v>16000000</v>
      </c>
      <c r="D6206" s="53">
        <v>16000000</v>
      </c>
      <c r="E6206" s="53"/>
      <c r="F6206" s="53">
        <f t="shared" si="2676"/>
        <v>16000000</v>
      </c>
      <c r="G6206" s="53">
        <f t="shared" si="2677"/>
        <v>0</v>
      </c>
      <c r="H6206" s="67">
        <f t="shared" si="2678"/>
        <v>100</v>
      </c>
    </row>
    <row r="6207" spans="1:8">
      <c r="A6207" s="70"/>
      <c r="B6207" s="33" t="s">
        <v>805</v>
      </c>
      <c r="C6207" s="53">
        <f>25*50000</f>
        <v>1250000</v>
      </c>
      <c r="D6207" s="53">
        <v>1250000</v>
      </c>
      <c r="E6207" s="53"/>
      <c r="F6207" s="53">
        <f t="shared" si="2676"/>
        <v>1250000</v>
      </c>
      <c r="G6207" s="53">
        <f t="shared" si="2677"/>
        <v>0</v>
      </c>
      <c r="H6207" s="67">
        <f t="shared" si="2678"/>
        <v>100</v>
      </c>
    </row>
    <row r="6208" spans="1:8">
      <c r="A6208" s="70"/>
      <c r="B6208" s="33" t="s">
        <v>806</v>
      </c>
      <c r="C6208" s="53">
        <v>6500000</v>
      </c>
      <c r="D6208" s="53">
        <v>6500000</v>
      </c>
      <c r="E6208" s="53"/>
      <c r="F6208" s="53">
        <f t="shared" si="2676"/>
        <v>6500000</v>
      </c>
      <c r="G6208" s="53">
        <f t="shared" si="2677"/>
        <v>0</v>
      </c>
      <c r="H6208" s="67">
        <f t="shared" si="2678"/>
        <v>100</v>
      </c>
    </row>
    <row r="6209" spans="1:8">
      <c r="A6209" s="70"/>
      <c r="B6209" s="33" t="s">
        <v>807</v>
      </c>
      <c r="C6209" s="53">
        <v>3650000</v>
      </c>
      <c r="D6209" s="53">
        <v>3622000</v>
      </c>
      <c r="E6209" s="53"/>
      <c r="F6209" s="53">
        <f t="shared" si="2676"/>
        <v>3622000</v>
      </c>
      <c r="G6209" s="53">
        <f t="shared" si="2677"/>
        <v>28000</v>
      </c>
      <c r="H6209" s="67">
        <f t="shared" si="2678"/>
        <v>99.232876712328761</v>
      </c>
    </row>
    <row r="6210" spans="1:8">
      <c r="A6210" s="70"/>
      <c r="B6210" s="33" t="s">
        <v>808</v>
      </c>
      <c r="C6210" s="53">
        <v>1650000</v>
      </c>
      <c r="D6210" s="53">
        <v>1650000</v>
      </c>
      <c r="E6210" s="53"/>
      <c r="F6210" s="53">
        <f t="shared" si="2676"/>
        <v>1650000</v>
      </c>
      <c r="G6210" s="53">
        <f t="shared" si="2677"/>
        <v>0</v>
      </c>
      <c r="H6210" s="67">
        <f t="shared" si="2678"/>
        <v>100</v>
      </c>
    </row>
    <row r="6211" spans="1:8">
      <c r="A6211" s="70"/>
      <c r="B6211" s="33" t="s">
        <v>809</v>
      </c>
      <c r="C6211" s="53">
        <v>5500000</v>
      </c>
      <c r="D6211" s="53">
        <v>5459800</v>
      </c>
      <c r="E6211" s="53"/>
      <c r="F6211" s="53">
        <f t="shared" si="2676"/>
        <v>5459800</v>
      </c>
      <c r="G6211" s="53">
        <f t="shared" si="2677"/>
        <v>40200</v>
      </c>
      <c r="H6211" s="67">
        <f t="shared" si="2678"/>
        <v>99.269090909090906</v>
      </c>
    </row>
    <row r="6212" spans="1:8">
      <c r="A6212" s="61">
        <v>525113</v>
      </c>
      <c r="B6212" s="62" t="s">
        <v>39</v>
      </c>
      <c r="C6212" s="65"/>
      <c r="D6212" s="53"/>
      <c r="E6212" s="53"/>
      <c r="F6212" s="53"/>
      <c r="G6212" s="53"/>
      <c r="H6212" s="67"/>
    </row>
    <row r="6213" spans="1:8">
      <c r="A6213" s="61"/>
      <c r="B6213" s="33" t="s">
        <v>376</v>
      </c>
      <c r="C6213" s="53">
        <v>9000000</v>
      </c>
      <c r="D6213" s="53">
        <v>9000000</v>
      </c>
      <c r="E6213" s="53"/>
      <c r="F6213" s="53">
        <f t="shared" ref="F6213:F6217" si="2679">D6213+E6213</f>
        <v>9000000</v>
      </c>
      <c r="G6213" s="53">
        <f t="shared" ref="G6213:G6217" si="2680">C6213-F6213</f>
        <v>0</v>
      </c>
      <c r="H6213" s="67">
        <f t="shared" ref="H6213:H6217" si="2681">F6213/C6213*100</f>
        <v>100</v>
      </c>
    </row>
    <row r="6214" spans="1:8">
      <c r="A6214" s="66" t="s">
        <v>31</v>
      </c>
      <c r="B6214" s="33" t="s">
        <v>40</v>
      </c>
      <c r="C6214" s="53">
        <v>5400000</v>
      </c>
      <c r="D6214" s="53">
        <v>5400000</v>
      </c>
      <c r="E6214" s="53">
        <v>0</v>
      </c>
      <c r="F6214" s="53">
        <f t="shared" si="2679"/>
        <v>5400000</v>
      </c>
      <c r="G6214" s="53">
        <f t="shared" si="2680"/>
        <v>0</v>
      </c>
      <c r="H6214" s="67">
        <f t="shared" si="2681"/>
        <v>100</v>
      </c>
    </row>
    <row r="6215" spans="1:8">
      <c r="A6215" s="66"/>
      <c r="B6215" s="33" t="s">
        <v>970</v>
      </c>
      <c r="C6215" s="53">
        <v>10800000</v>
      </c>
      <c r="D6215" s="53">
        <v>10800000</v>
      </c>
      <c r="E6215" s="53">
        <v>0</v>
      </c>
      <c r="F6215" s="53">
        <f t="shared" si="2679"/>
        <v>10800000</v>
      </c>
      <c r="G6215" s="53">
        <f t="shared" si="2680"/>
        <v>0</v>
      </c>
      <c r="H6215" s="67">
        <f t="shared" si="2681"/>
        <v>100</v>
      </c>
    </row>
    <row r="6216" spans="1:8">
      <c r="A6216" s="66"/>
      <c r="B6216" s="33" t="s">
        <v>971</v>
      </c>
      <c r="C6216" s="53">
        <v>3600000</v>
      </c>
      <c r="D6216" s="53"/>
      <c r="E6216" s="53">
        <v>0</v>
      </c>
      <c r="F6216" s="53"/>
      <c r="G6216" s="53"/>
      <c r="H6216" s="67"/>
    </row>
    <row r="6217" spans="1:8">
      <c r="A6217" s="66"/>
      <c r="B6217" s="33" t="s">
        <v>810</v>
      </c>
      <c r="C6217" s="53">
        <v>7200000</v>
      </c>
      <c r="D6217" s="53">
        <v>7200000</v>
      </c>
      <c r="E6217" s="53"/>
      <c r="F6217" s="53">
        <f t="shared" ref="F6217:F6221" si="2682">D6217+E6217</f>
        <v>7200000</v>
      </c>
      <c r="G6217" s="53">
        <f t="shared" ref="G6217:G6221" si="2683">C6217-F6217</f>
        <v>0</v>
      </c>
      <c r="H6217" s="67">
        <f t="shared" ref="H6217:H6221" si="2684">F6217/C6217*100</f>
        <v>100</v>
      </c>
    </row>
    <row r="6218" spans="1:8">
      <c r="A6218" s="61">
        <v>525115</v>
      </c>
      <c r="B6218" s="62" t="s">
        <v>43</v>
      </c>
      <c r="C6218" s="65"/>
      <c r="D6218" s="53"/>
      <c r="E6218" s="53"/>
      <c r="F6218" s="53"/>
      <c r="G6218" s="53"/>
      <c r="H6218" s="67"/>
    </row>
    <row r="6219" spans="1:8">
      <c r="A6219" s="61"/>
      <c r="B6219" s="33" t="s">
        <v>377</v>
      </c>
      <c r="C6219" s="53">
        <v>10200000</v>
      </c>
      <c r="D6219" s="53">
        <v>10200000</v>
      </c>
      <c r="E6219" s="53">
        <v>0</v>
      </c>
      <c r="F6219" s="53">
        <f t="shared" ref="F6219:F6229" si="2685">D6219+E6219</f>
        <v>10200000</v>
      </c>
      <c r="G6219" s="53">
        <f t="shared" ref="G6219:G6229" si="2686">C6219-F6219</f>
        <v>0</v>
      </c>
      <c r="H6219" s="67">
        <f t="shared" ref="H6219:H6229" si="2687">F6219/C6219*100</f>
        <v>100</v>
      </c>
    </row>
    <row r="6220" spans="1:8">
      <c r="A6220" s="61"/>
      <c r="B6220" s="33" t="s">
        <v>378</v>
      </c>
      <c r="C6220" s="53">
        <v>10200000</v>
      </c>
      <c r="D6220" s="53">
        <v>10200000</v>
      </c>
      <c r="E6220" s="53">
        <v>0</v>
      </c>
      <c r="F6220" s="53">
        <f t="shared" si="2685"/>
        <v>10200000</v>
      </c>
      <c r="G6220" s="53">
        <f t="shared" si="2686"/>
        <v>0</v>
      </c>
      <c r="H6220" s="67">
        <f t="shared" si="2687"/>
        <v>100</v>
      </c>
    </row>
    <row r="6221" spans="1:8">
      <c r="A6221" s="66" t="s">
        <v>31</v>
      </c>
      <c r="B6221" s="33" t="s">
        <v>44</v>
      </c>
      <c r="C6221" s="53">
        <v>3700000</v>
      </c>
      <c r="D6221" s="53">
        <v>1888257</v>
      </c>
      <c r="E6221" s="53">
        <v>0</v>
      </c>
      <c r="F6221" s="53">
        <f t="shared" si="2685"/>
        <v>1888257</v>
      </c>
      <c r="G6221" s="53">
        <f t="shared" si="2686"/>
        <v>1811743</v>
      </c>
      <c r="H6221" s="67">
        <f t="shared" si="2687"/>
        <v>51.033972972972975</v>
      </c>
    </row>
    <row r="6222" spans="1:8">
      <c r="A6222" s="66"/>
      <c r="B6222" s="33" t="s">
        <v>524</v>
      </c>
      <c r="C6222" s="53">
        <v>5250000</v>
      </c>
      <c r="D6222" s="53">
        <v>5118520</v>
      </c>
      <c r="E6222" s="53">
        <v>0</v>
      </c>
      <c r="F6222" s="53">
        <f t="shared" si="2685"/>
        <v>5118520</v>
      </c>
      <c r="G6222" s="53">
        <f t="shared" si="2686"/>
        <v>131480</v>
      </c>
      <c r="H6222" s="67">
        <f t="shared" si="2687"/>
        <v>97.495619047619044</v>
      </c>
    </row>
    <row r="6223" spans="1:8">
      <c r="A6223" s="66" t="s">
        <v>31</v>
      </c>
      <c r="B6223" s="33" t="s">
        <v>45</v>
      </c>
      <c r="C6223" s="53">
        <v>650000</v>
      </c>
      <c r="D6223" s="53">
        <v>570000</v>
      </c>
      <c r="E6223" s="53">
        <v>0</v>
      </c>
      <c r="F6223" s="53">
        <f t="shared" si="2685"/>
        <v>570000</v>
      </c>
      <c r="G6223" s="53">
        <f t="shared" si="2686"/>
        <v>80000</v>
      </c>
      <c r="H6223" s="67">
        <f t="shared" si="2687"/>
        <v>87.692307692307693</v>
      </c>
    </row>
    <row r="6224" spans="1:8">
      <c r="A6224" s="66" t="s">
        <v>31</v>
      </c>
      <c r="B6224" s="33" t="s">
        <v>46</v>
      </c>
      <c r="C6224" s="53">
        <v>3000000</v>
      </c>
      <c r="D6224" s="53">
        <v>2470000</v>
      </c>
      <c r="E6224" s="53"/>
      <c r="F6224" s="53">
        <f t="shared" si="2685"/>
        <v>2470000</v>
      </c>
      <c r="G6224" s="53">
        <f t="shared" si="2686"/>
        <v>530000</v>
      </c>
      <c r="H6224" s="67">
        <f t="shared" si="2687"/>
        <v>82.333333333333343</v>
      </c>
    </row>
    <row r="6225" spans="1:8">
      <c r="A6225" s="66" t="s">
        <v>31</v>
      </c>
      <c r="B6225" s="33" t="s">
        <v>47</v>
      </c>
      <c r="C6225" s="53">
        <v>3600000</v>
      </c>
      <c r="D6225" s="53">
        <v>2150000</v>
      </c>
      <c r="E6225" s="53"/>
      <c r="F6225" s="53">
        <f t="shared" si="2685"/>
        <v>2150000</v>
      </c>
      <c r="G6225" s="53">
        <f t="shared" si="2686"/>
        <v>1450000</v>
      </c>
      <c r="H6225" s="67">
        <f t="shared" si="2687"/>
        <v>59.722222222222221</v>
      </c>
    </row>
    <row r="6226" spans="1:8">
      <c r="A6226" s="66"/>
      <c r="B6226" s="33" t="s">
        <v>811</v>
      </c>
      <c r="C6226" s="53">
        <v>5400000</v>
      </c>
      <c r="D6226" s="53">
        <v>3100000</v>
      </c>
      <c r="E6226" s="53">
        <v>0</v>
      </c>
      <c r="F6226" s="53">
        <f t="shared" si="2685"/>
        <v>3100000</v>
      </c>
      <c r="G6226" s="53">
        <f t="shared" si="2686"/>
        <v>2300000</v>
      </c>
      <c r="H6226" s="67">
        <f t="shared" si="2687"/>
        <v>57.407407407407405</v>
      </c>
    </row>
    <row r="6227" spans="1:8">
      <c r="A6227" s="66"/>
      <c r="B6227" s="33" t="s">
        <v>968</v>
      </c>
      <c r="C6227" s="53">
        <v>6750000</v>
      </c>
      <c r="D6227" s="53">
        <v>0</v>
      </c>
      <c r="E6227" s="53">
        <v>6450000</v>
      </c>
      <c r="F6227" s="53">
        <f t="shared" si="2685"/>
        <v>6450000</v>
      </c>
      <c r="G6227" s="53">
        <f t="shared" si="2686"/>
        <v>300000</v>
      </c>
      <c r="H6227" s="67">
        <f t="shared" si="2687"/>
        <v>95.555555555555557</v>
      </c>
    </row>
    <row r="6228" spans="1:8">
      <c r="A6228" s="66"/>
      <c r="B6228" s="33" t="s">
        <v>812</v>
      </c>
      <c r="C6228" s="53">
        <v>10120000</v>
      </c>
      <c r="D6228" s="53">
        <v>0</v>
      </c>
      <c r="E6228" s="53">
        <v>9460000</v>
      </c>
      <c r="F6228" s="53">
        <f t="shared" si="2685"/>
        <v>9460000</v>
      </c>
      <c r="G6228" s="53">
        <f t="shared" si="2686"/>
        <v>660000</v>
      </c>
      <c r="H6228" s="67">
        <f t="shared" si="2687"/>
        <v>93.478260869565219</v>
      </c>
    </row>
    <row r="6229" spans="1:8">
      <c r="A6229" s="66"/>
      <c r="B6229" s="33" t="s">
        <v>969</v>
      </c>
      <c r="C6229" s="53">
        <v>20250000</v>
      </c>
      <c r="D6229" s="53">
        <v>0</v>
      </c>
      <c r="E6229" s="53">
        <v>20250000</v>
      </c>
      <c r="F6229" s="53">
        <f t="shared" si="2685"/>
        <v>20250000</v>
      </c>
      <c r="G6229" s="53">
        <f t="shared" si="2686"/>
        <v>0</v>
      </c>
      <c r="H6229" s="67">
        <f t="shared" si="2687"/>
        <v>100</v>
      </c>
    </row>
    <row r="6230" spans="1:8">
      <c r="A6230" s="61">
        <v>525119</v>
      </c>
      <c r="B6230" s="62" t="s">
        <v>63</v>
      </c>
      <c r="C6230" s="65"/>
      <c r="D6230" s="53"/>
      <c r="E6230" s="53"/>
      <c r="F6230" s="53"/>
      <c r="G6230" s="53"/>
      <c r="H6230" s="67"/>
    </row>
    <row r="6231" spans="1:8">
      <c r="A6231" s="66"/>
      <c r="B6231" s="33" t="s">
        <v>484</v>
      </c>
      <c r="C6231" s="53">
        <v>40000000</v>
      </c>
      <c r="D6231" s="53">
        <v>40000000</v>
      </c>
      <c r="E6231" s="53">
        <v>0</v>
      </c>
      <c r="F6231" s="53">
        <f t="shared" ref="F6231:F6236" si="2688">D6231+E6231</f>
        <v>40000000</v>
      </c>
      <c r="G6231" s="53">
        <f t="shared" ref="G6231:G6236" si="2689">C6231-F6231</f>
        <v>0</v>
      </c>
      <c r="H6231" s="67">
        <f t="shared" ref="H6231:H6236" si="2690">F6231/C6231*100</f>
        <v>100</v>
      </c>
    </row>
    <row r="6232" spans="1:8">
      <c r="A6232" s="66"/>
      <c r="B6232" s="33" t="s">
        <v>485</v>
      </c>
      <c r="C6232" s="53">
        <v>41025000</v>
      </c>
      <c r="D6232" s="53">
        <v>40986500</v>
      </c>
      <c r="E6232" s="53">
        <v>0</v>
      </c>
      <c r="F6232" s="53">
        <f t="shared" si="2688"/>
        <v>40986500</v>
      </c>
      <c r="G6232" s="53">
        <f t="shared" si="2689"/>
        <v>38500</v>
      </c>
      <c r="H6232" s="67">
        <f t="shared" si="2690"/>
        <v>99.906154783668498</v>
      </c>
    </row>
    <row r="6233" spans="1:8">
      <c r="A6233" s="66"/>
      <c r="B6233" s="33" t="s">
        <v>813</v>
      </c>
      <c r="C6233" s="53">
        <v>2000000</v>
      </c>
      <c r="D6233" s="53">
        <v>1975000</v>
      </c>
      <c r="E6233" s="53">
        <v>0</v>
      </c>
      <c r="F6233" s="53">
        <f t="shared" si="2688"/>
        <v>1975000</v>
      </c>
      <c r="G6233" s="53">
        <f t="shared" si="2689"/>
        <v>25000</v>
      </c>
      <c r="H6233" s="67">
        <f t="shared" si="2690"/>
        <v>98.75</v>
      </c>
    </row>
    <row r="6234" spans="1:8">
      <c r="A6234" s="66"/>
      <c r="B6234" s="33" t="s">
        <v>814</v>
      </c>
      <c r="C6234" s="53">
        <v>10000000</v>
      </c>
      <c r="D6234" s="53">
        <v>9955000</v>
      </c>
      <c r="E6234" s="53">
        <v>0</v>
      </c>
      <c r="F6234" s="53">
        <f t="shared" si="2688"/>
        <v>9955000</v>
      </c>
      <c r="G6234" s="53">
        <f t="shared" si="2689"/>
        <v>45000</v>
      </c>
      <c r="H6234" s="67">
        <f t="shared" si="2690"/>
        <v>99.550000000000011</v>
      </c>
    </row>
    <row r="6235" spans="1:8">
      <c r="A6235" s="66"/>
      <c r="B6235" s="33" t="s">
        <v>815</v>
      </c>
      <c r="C6235" s="53">
        <v>3500000</v>
      </c>
      <c r="D6235" s="53">
        <v>3500000</v>
      </c>
      <c r="E6235" s="53">
        <v>0</v>
      </c>
      <c r="F6235" s="53">
        <f t="shared" si="2688"/>
        <v>3500000</v>
      </c>
      <c r="G6235" s="53">
        <f t="shared" si="2689"/>
        <v>0</v>
      </c>
      <c r="H6235" s="67">
        <f t="shared" si="2690"/>
        <v>100</v>
      </c>
    </row>
    <row r="6236" spans="1:8">
      <c r="A6236" s="66"/>
      <c r="B6236" s="33" t="s">
        <v>816</v>
      </c>
      <c r="C6236" s="53">
        <v>750000</v>
      </c>
      <c r="D6236" s="53">
        <v>692000</v>
      </c>
      <c r="E6236" s="53"/>
      <c r="F6236" s="53">
        <f t="shared" si="2688"/>
        <v>692000</v>
      </c>
      <c r="G6236" s="53">
        <f t="shared" si="2689"/>
        <v>58000</v>
      </c>
      <c r="H6236" s="67">
        <f t="shared" si="2690"/>
        <v>92.266666666666666</v>
      </c>
    </row>
    <row r="6237" spans="1:8">
      <c r="A6237" s="66"/>
      <c r="B6237" s="33" t="s">
        <v>486</v>
      </c>
      <c r="C6237" s="53">
        <v>26000000</v>
      </c>
      <c r="D6237" s="53">
        <v>26000000</v>
      </c>
      <c r="E6237" s="53">
        <v>0</v>
      </c>
      <c r="F6237" s="53">
        <f>D6237+E6237</f>
        <v>26000000</v>
      </c>
      <c r="G6237" s="53">
        <f>C6237-F6237</f>
        <v>0</v>
      </c>
      <c r="H6237" s="67">
        <f>F6237/C6237*100</f>
        <v>100</v>
      </c>
    </row>
    <row r="6238" spans="1:8">
      <c r="A6238" s="61">
        <v>525121</v>
      </c>
      <c r="B6238" s="62" t="s">
        <v>823</v>
      </c>
      <c r="C6238" s="53"/>
      <c r="D6238" s="53"/>
      <c r="E6238" s="53"/>
      <c r="F6238" s="53"/>
      <c r="G6238" s="53"/>
      <c r="H6238" s="67"/>
    </row>
    <row r="6239" spans="1:8">
      <c r="A6239" s="66"/>
      <c r="B6239" s="33" t="s">
        <v>824</v>
      </c>
      <c r="C6239" s="53">
        <v>2200000</v>
      </c>
      <c r="D6239" s="53">
        <v>2195500</v>
      </c>
      <c r="E6239" s="53">
        <v>0</v>
      </c>
      <c r="F6239" s="53">
        <f t="shared" ref="F6239:F6242" si="2691">D6239+E6239</f>
        <v>2195500</v>
      </c>
      <c r="G6239" s="53">
        <f t="shared" ref="G6239:G6242" si="2692">C6239-F6239</f>
        <v>4500</v>
      </c>
      <c r="H6239" s="67">
        <f t="shared" ref="H6239:H6242" si="2693">F6239/C6239*100</f>
        <v>99.795454545454547</v>
      </c>
    </row>
    <row r="6240" spans="1:8">
      <c r="A6240" s="66"/>
      <c r="B6240" s="33" t="s">
        <v>825</v>
      </c>
      <c r="C6240" s="53">
        <v>4000000</v>
      </c>
      <c r="D6240" s="53">
        <v>3981000</v>
      </c>
      <c r="E6240" s="53">
        <v>0</v>
      </c>
      <c r="F6240" s="53">
        <f t="shared" si="2691"/>
        <v>3981000</v>
      </c>
      <c r="G6240" s="53">
        <f t="shared" si="2692"/>
        <v>19000</v>
      </c>
      <c r="H6240" s="67">
        <f t="shared" si="2693"/>
        <v>99.524999999999991</v>
      </c>
    </row>
    <row r="6241" spans="1:8">
      <c r="A6241" s="66"/>
      <c r="B6241" s="33" t="s">
        <v>826</v>
      </c>
      <c r="C6241" s="53">
        <v>4500000</v>
      </c>
      <c r="D6241" s="53">
        <v>0</v>
      </c>
      <c r="E6241" s="53">
        <v>0</v>
      </c>
      <c r="F6241" s="53">
        <f t="shared" si="2691"/>
        <v>0</v>
      </c>
      <c r="G6241" s="53">
        <f t="shared" si="2692"/>
        <v>4500000</v>
      </c>
      <c r="H6241" s="67">
        <f t="shared" si="2693"/>
        <v>0</v>
      </c>
    </row>
    <row r="6242" spans="1:8">
      <c r="A6242" s="66"/>
      <c r="B6242" s="33" t="s">
        <v>827</v>
      </c>
      <c r="C6242" s="53">
        <v>2150000</v>
      </c>
      <c r="D6242" s="53">
        <v>2120000</v>
      </c>
      <c r="E6242" s="53"/>
      <c r="F6242" s="53">
        <f t="shared" si="2691"/>
        <v>2120000</v>
      </c>
      <c r="G6242" s="53">
        <f t="shared" si="2692"/>
        <v>30000</v>
      </c>
      <c r="H6242" s="67">
        <f t="shared" si="2693"/>
        <v>98.604651162790702</v>
      </c>
    </row>
    <row r="6243" spans="1:8">
      <c r="A6243" s="61">
        <v>537112</v>
      </c>
      <c r="B6243" s="62" t="s">
        <v>477</v>
      </c>
      <c r="C6243" s="53"/>
      <c r="D6243" s="53"/>
      <c r="E6243" s="53"/>
      <c r="F6243" s="53"/>
      <c r="G6243" s="53"/>
      <c r="H6243" s="67"/>
    </row>
    <row r="6244" spans="1:8">
      <c r="A6244" s="66"/>
      <c r="B6244" s="33" t="s">
        <v>487</v>
      </c>
      <c r="C6244" s="53">
        <v>12000000</v>
      </c>
      <c r="D6244" s="53">
        <v>12000000</v>
      </c>
      <c r="E6244" s="53">
        <v>0</v>
      </c>
      <c r="F6244" s="53">
        <f>D6244+E6244</f>
        <v>12000000</v>
      </c>
      <c r="G6244" s="53">
        <f>C6244-F6244</f>
        <v>0</v>
      </c>
      <c r="H6244" s="67">
        <f>F6244/C6244*100</f>
        <v>100</v>
      </c>
    </row>
    <row r="6245" spans="1:8">
      <c r="A6245" s="66"/>
      <c r="B6245" s="33" t="s">
        <v>549</v>
      </c>
      <c r="C6245" s="53">
        <v>93500000</v>
      </c>
      <c r="D6245" s="53">
        <v>93500000</v>
      </c>
      <c r="E6245" s="53">
        <v>0</v>
      </c>
      <c r="F6245" s="53">
        <f>D6245+E6245</f>
        <v>93500000</v>
      </c>
      <c r="G6245" s="53">
        <f>C6245-F6245</f>
        <v>0</v>
      </c>
      <c r="H6245" s="67">
        <f>F6245/C6245*100</f>
        <v>100</v>
      </c>
    </row>
    <row r="6246" spans="1:8">
      <c r="A6246" s="66"/>
      <c r="B6246" s="33" t="s">
        <v>489</v>
      </c>
      <c r="C6246" s="53">
        <v>250000000</v>
      </c>
      <c r="D6246" s="53">
        <v>249975000</v>
      </c>
      <c r="E6246" s="53">
        <v>0</v>
      </c>
      <c r="F6246" s="53">
        <f>D6246+E6246</f>
        <v>249975000</v>
      </c>
      <c r="G6246" s="53">
        <f>C6246-F6246</f>
        <v>25000</v>
      </c>
      <c r="H6246" s="67">
        <f>F6246/C6246*100</f>
        <v>99.99</v>
      </c>
    </row>
    <row r="6247" spans="1:8">
      <c r="A6247" s="61"/>
      <c r="B6247" s="33" t="s">
        <v>817</v>
      </c>
      <c r="C6247" s="53">
        <v>20200000</v>
      </c>
      <c r="D6247" s="53">
        <v>20187000</v>
      </c>
      <c r="E6247" s="53">
        <v>0</v>
      </c>
      <c r="F6247" s="53">
        <f t="shared" ref="F6247:F6253" si="2694">D6247+E6247</f>
        <v>20187000</v>
      </c>
      <c r="G6247" s="53">
        <f t="shared" ref="G6247:G6253" si="2695">C6247-F6247</f>
        <v>13000</v>
      </c>
      <c r="H6247" s="67">
        <f t="shared" ref="H6247:H6253" si="2696">F6247/C6247*100</f>
        <v>99.93564356435644</v>
      </c>
    </row>
    <row r="6248" spans="1:8">
      <c r="A6248" s="66"/>
      <c r="B6248" s="33" t="s">
        <v>480</v>
      </c>
      <c r="C6248" s="53">
        <v>5000000</v>
      </c>
      <c r="D6248" s="53">
        <v>5000000</v>
      </c>
      <c r="E6248" s="53"/>
      <c r="F6248" s="53">
        <f>D6248+E6248</f>
        <v>5000000</v>
      </c>
      <c r="G6248" s="53">
        <f>C6248-F6248</f>
        <v>0</v>
      </c>
      <c r="H6248" s="67">
        <f>F6248/C6248*100</f>
        <v>100</v>
      </c>
    </row>
    <row r="6249" spans="1:8">
      <c r="A6249" s="66"/>
      <c r="B6249" s="33" t="s">
        <v>822</v>
      </c>
      <c r="C6249" s="53">
        <v>20500000</v>
      </c>
      <c r="D6249" s="53">
        <v>0</v>
      </c>
      <c r="E6249" s="53">
        <v>20500000</v>
      </c>
      <c r="F6249" s="53">
        <f>D6249+E6249</f>
        <v>20500000</v>
      </c>
      <c r="G6249" s="53">
        <f>C6249-F6249</f>
        <v>0</v>
      </c>
      <c r="H6249" s="67">
        <f>F6249/C6249*100</f>
        <v>100</v>
      </c>
    </row>
    <row r="6250" spans="1:8">
      <c r="A6250" s="61"/>
      <c r="B6250" s="33" t="s">
        <v>818</v>
      </c>
      <c r="C6250" s="53">
        <v>10000000</v>
      </c>
      <c r="D6250" s="53">
        <v>9965000</v>
      </c>
      <c r="E6250" s="53">
        <v>0</v>
      </c>
      <c r="F6250" s="53">
        <f t="shared" ref="F6250:F6256" si="2697">D6250+E6250</f>
        <v>9965000</v>
      </c>
      <c r="G6250" s="53">
        <f t="shared" ref="G6250:G6256" si="2698">C6250-F6250</f>
        <v>35000</v>
      </c>
      <c r="H6250" s="67">
        <f t="shared" ref="H6250:H6256" si="2699">F6250/C6250*100</f>
        <v>99.65</v>
      </c>
    </row>
    <row r="6251" spans="1:8">
      <c r="A6251" s="66"/>
      <c r="B6251" s="33" t="s">
        <v>819</v>
      </c>
      <c r="C6251" s="53">
        <v>13500000</v>
      </c>
      <c r="D6251" s="53">
        <v>13500000</v>
      </c>
      <c r="E6251" s="53">
        <v>0</v>
      </c>
      <c r="F6251" s="53">
        <f t="shared" si="2697"/>
        <v>13500000</v>
      </c>
      <c r="G6251" s="53">
        <f t="shared" si="2698"/>
        <v>0</v>
      </c>
      <c r="H6251" s="67">
        <f t="shared" si="2699"/>
        <v>100</v>
      </c>
    </row>
    <row r="6252" spans="1:8">
      <c r="A6252" s="66"/>
      <c r="B6252" s="33" t="s">
        <v>820</v>
      </c>
      <c r="C6252" s="53">
        <v>84000000</v>
      </c>
      <c r="D6252" s="53">
        <v>83900000</v>
      </c>
      <c r="E6252" s="53"/>
      <c r="F6252" s="53">
        <f t="shared" si="2697"/>
        <v>83900000</v>
      </c>
      <c r="G6252" s="53">
        <f t="shared" si="2698"/>
        <v>100000</v>
      </c>
      <c r="H6252" s="67">
        <f t="shared" si="2699"/>
        <v>99.88095238095238</v>
      </c>
    </row>
    <row r="6253" spans="1:8">
      <c r="A6253" s="66"/>
      <c r="B6253" s="33" t="s">
        <v>821</v>
      </c>
      <c r="C6253" s="53">
        <v>53000000</v>
      </c>
      <c r="D6253" s="53">
        <v>52500000</v>
      </c>
      <c r="E6253" s="53">
        <v>0</v>
      </c>
      <c r="F6253" s="53">
        <f t="shared" si="2697"/>
        <v>52500000</v>
      </c>
      <c r="G6253" s="53">
        <f t="shared" si="2698"/>
        <v>500000</v>
      </c>
      <c r="H6253" s="67">
        <f t="shared" si="2699"/>
        <v>99.056603773584911</v>
      </c>
    </row>
    <row r="6254" spans="1:8">
      <c r="A6254" s="58" t="s">
        <v>50</v>
      </c>
      <c r="B6254" s="59" t="s">
        <v>51</v>
      </c>
      <c r="C6254" s="60"/>
      <c r="D6254" s="53"/>
      <c r="E6254" s="53"/>
      <c r="F6254" s="53"/>
      <c r="G6254" s="53"/>
      <c r="H6254" s="67"/>
    </row>
    <row r="6255" spans="1:8">
      <c r="A6255" s="61">
        <v>525112</v>
      </c>
      <c r="B6255" s="62" t="s">
        <v>32</v>
      </c>
      <c r="C6255" s="63"/>
      <c r="D6255" s="53"/>
      <c r="E6255" s="53"/>
      <c r="F6255" s="53"/>
      <c r="G6255" s="53"/>
      <c r="H6255" s="67"/>
    </row>
    <row r="6256" spans="1:8">
      <c r="A6256" s="66" t="s">
        <v>31</v>
      </c>
      <c r="B6256" s="33" t="s">
        <v>53</v>
      </c>
      <c r="C6256" s="53">
        <v>1540000</v>
      </c>
      <c r="D6256" s="53">
        <v>1540000</v>
      </c>
      <c r="E6256" s="53">
        <v>0</v>
      </c>
      <c r="F6256" s="53">
        <f t="shared" ref="F6256:F6257" si="2700">D6256+E6256</f>
        <v>1540000</v>
      </c>
      <c r="G6256" s="53">
        <f t="shared" ref="G6256:G6257" si="2701">C6256-F6256</f>
        <v>0</v>
      </c>
      <c r="H6256" s="67">
        <f t="shared" ref="H6256:H6257" si="2702">F6256/C6256*100</f>
        <v>100</v>
      </c>
    </row>
    <row r="6257" spans="1:8">
      <c r="A6257" s="66" t="s">
        <v>31</v>
      </c>
      <c r="B6257" s="33" t="s">
        <v>54</v>
      </c>
      <c r="C6257" s="53">
        <v>650000</v>
      </c>
      <c r="D6257" s="53">
        <v>620000</v>
      </c>
      <c r="E6257" s="53">
        <v>0</v>
      </c>
      <c r="F6257" s="53">
        <f t="shared" si="2700"/>
        <v>620000</v>
      </c>
      <c r="G6257" s="53">
        <f t="shared" si="2701"/>
        <v>30000</v>
      </c>
      <c r="H6257" s="67">
        <f t="shared" si="2702"/>
        <v>95.384615384615387</v>
      </c>
    </row>
    <row r="6258" spans="1:8">
      <c r="A6258" s="61">
        <v>525113</v>
      </c>
      <c r="B6258" s="62" t="s">
        <v>39</v>
      </c>
      <c r="C6258" s="63"/>
      <c r="D6258" s="53"/>
      <c r="E6258" s="53"/>
      <c r="F6258" s="53"/>
      <c r="G6258" s="53"/>
      <c r="H6258" s="67"/>
    </row>
    <row r="6259" spans="1:8">
      <c r="A6259" s="66" t="s">
        <v>31</v>
      </c>
      <c r="B6259" s="33" t="s">
        <v>52</v>
      </c>
      <c r="C6259" s="53">
        <v>2000000</v>
      </c>
      <c r="D6259" s="53">
        <v>2000000</v>
      </c>
      <c r="E6259" s="53">
        <v>0</v>
      </c>
      <c r="F6259" s="53">
        <f t="shared" ref="F6259" si="2703">D6259+E6259</f>
        <v>2000000</v>
      </c>
      <c r="G6259" s="53">
        <f t="shared" ref="G6259" si="2704">C6259-F6259</f>
        <v>0</v>
      </c>
      <c r="H6259" s="67">
        <f t="shared" ref="H6259" si="2705">F6259/C6259*100</f>
        <v>100</v>
      </c>
    </row>
    <row r="6260" spans="1:8">
      <c r="A6260" s="58" t="s">
        <v>56</v>
      </c>
      <c r="B6260" s="59" t="s">
        <v>57</v>
      </c>
      <c r="C6260" s="60"/>
      <c r="D6260" s="53"/>
      <c r="E6260" s="60"/>
      <c r="F6260" s="53"/>
      <c r="G6260" s="53"/>
      <c r="H6260" s="67"/>
    </row>
    <row r="6261" spans="1:8">
      <c r="A6261" s="61">
        <v>525111</v>
      </c>
      <c r="B6261" s="62" t="s">
        <v>30</v>
      </c>
      <c r="C6261" s="63"/>
      <c r="D6261" s="53"/>
      <c r="E6261" s="53"/>
      <c r="F6261" s="53"/>
      <c r="G6261" s="53"/>
      <c r="H6261" s="67"/>
    </row>
    <row r="6262" spans="1:8">
      <c r="A6262" s="66" t="s">
        <v>31</v>
      </c>
      <c r="B6262" s="33" t="s">
        <v>58</v>
      </c>
      <c r="C6262" s="53">
        <v>2000000</v>
      </c>
      <c r="D6262" s="53">
        <v>2000000</v>
      </c>
      <c r="E6262" s="53"/>
      <c r="F6262" s="53">
        <f t="shared" ref="F6262" si="2706">D6262+E6262</f>
        <v>2000000</v>
      </c>
      <c r="G6262" s="53">
        <f t="shared" ref="G6262" si="2707">C6262-F6262</f>
        <v>0</v>
      </c>
      <c r="H6262" s="67">
        <f t="shared" ref="H6262" si="2708">F6262/C6262*100</f>
        <v>100</v>
      </c>
    </row>
    <row r="6263" spans="1:8">
      <c r="A6263" s="61">
        <v>525112</v>
      </c>
      <c r="B6263" s="62" t="s">
        <v>32</v>
      </c>
      <c r="C6263" s="63"/>
      <c r="D6263" s="53"/>
      <c r="E6263" s="53"/>
      <c r="F6263" s="53"/>
      <c r="G6263" s="53"/>
      <c r="H6263" s="67"/>
    </row>
    <row r="6264" spans="1:8">
      <c r="A6264" s="66" t="s">
        <v>31</v>
      </c>
      <c r="B6264" s="33" t="s">
        <v>53</v>
      </c>
      <c r="C6264" s="53">
        <v>3250000</v>
      </c>
      <c r="D6264" s="53">
        <v>3250000</v>
      </c>
      <c r="E6264" s="53">
        <v>0</v>
      </c>
      <c r="F6264" s="53">
        <f t="shared" ref="F6264:F6265" si="2709">D6264+E6264</f>
        <v>3250000</v>
      </c>
      <c r="G6264" s="53">
        <f t="shared" ref="G6264:G6265" si="2710">C6264-F6264</f>
        <v>0</v>
      </c>
      <c r="H6264" s="67">
        <f t="shared" ref="H6264:H6265" si="2711">F6264/C6264*100</f>
        <v>100</v>
      </c>
    </row>
    <row r="6265" spans="1:8">
      <c r="A6265" s="66" t="s">
        <v>31</v>
      </c>
      <c r="B6265" s="33" t="s">
        <v>54</v>
      </c>
      <c r="C6265" s="53">
        <v>2000000</v>
      </c>
      <c r="D6265" s="53">
        <v>1984500</v>
      </c>
      <c r="E6265" s="53">
        <v>0</v>
      </c>
      <c r="F6265" s="53">
        <f t="shared" si="2709"/>
        <v>1984500</v>
      </c>
      <c r="G6265" s="53">
        <f t="shared" si="2710"/>
        <v>15500</v>
      </c>
      <c r="H6265" s="67">
        <f t="shared" si="2711"/>
        <v>99.224999999999994</v>
      </c>
    </row>
    <row r="6266" spans="1:8">
      <c r="A6266" s="61">
        <v>525115</v>
      </c>
      <c r="B6266" s="62" t="s">
        <v>43</v>
      </c>
      <c r="C6266" s="53"/>
      <c r="D6266" s="53"/>
      <c r="E6266" s="53"/>
      <c r="F6266" s="53"/>
      <c r="G6266" s="53"/>
      <c r="H6266" s="67"/>
    </row>
    <row r="6267" spans="1:8">
      <c r="A6267" s="66" t="s">
        <v>31</v>
      </c>
      <c r="B6267" s="33" t="s">
        <v>55</v>
      </c>
      <c r="C6267" s="53">
        <v>300000</v>
      </c>
      <c r="D6267" s="53">
        <v>300000</v>
      </c>
      <c r="E6267" s="53"/>
      <c r="F6267" s="53">
        <f t="shared" ref="F6267" si="2712">D6267+E6267</f>
        <v>300000</v>
      </c>
      <c r="G6267" s="53">
        <f t="shared" ref="G6267" si="2713">C6267-F6267</f>
        <v>0</v>
      </c>
      <c r="H6267" s="67">
        <f t="shared" ref="H6267" si="2714">F6267/C6267*100</f>
        <v>100</v>
      </c>
    </row>
    <row r="6268" spans="1:8">
      <c r="A6268" s="54">
        <v>52</v>
      </c>
      <c r="B6268" s="54" t="s">
        <v>61</v>
      </c>
      <c r="C6268" s="666"/>
      <c r="D6268" s="56"/>
      <c r="E6268" s="56"/>
      <c r="F6268" s="56"/>
      <c r="G6268" s="56"/>
      <c r="H6268" s="56"/>
    </row>
    <row r="6269" spans="1:8">
      <c r="A6269" s="58" t="s">
        <v>29</v>
      </c>
      <c r="B6269" s="59" t="s">
        <v>62</v>
      </c>
      <c r="C6269" s="230"/>
      <c r="D6269" s="53"/>
      <c r="E6269" s="60"/>
      <c r="F6269" s="53"/>
      <c r="G6269" s="53"/>
      <c r="H6269" s="67"/>
    </row>
    <row r="6270" spans="1:8">
      <c r="A6270" s="66">
        <v>525112</v>
      </c>
      <c r="B6270" s="33" t="s">
        <v>734</v>
      </c>
      <c r="C6270" s="65"/>
      <c r="D6270" s="53"/>
      <c r="E6270" s="53"/>
      <c r="F6270" s="53"/>
      <c r="G6270" s="53"/>
      <c r="H6270" s="67"/>
    </row>
    <row r="6271" spans="1:8">
      <c r="A6271" s="66" t="s">
        <v>31</v>
      </c>
      <c r="B6271" s="33" t="s">
        <v>64</v>
      </c>
      <c r="C6271" s="53"/>
      <c r="D6271" s="53"/>
      <c r="E6271" s="53"/>
      <c r="F6271" s="53"/>
      <c r="G6271" s="53"/>
      <c r="H6271" s="67"/>
    </row>
    <row r="6272" spans="1:8">
      <c r="A6272" s="66" t="s">
        <v>31</v>
      </c>
      <c r="B6272" s="33" t="s">
        <v>677</v>
      </c>
      <c r="C6272" s="53">
        <v>1500000</v>
      </c>
      <c r="D6272" s="53">
        <v>1500000</v>
      </c>
      <c r="E6272" s="53">
        <v>0</v>
      </c>
      <c r="F6272" s="53">
        <f t="shared" ref="F6272:F6274" si="2715">D6272+E6272</f>
        <v>1500000</v>
      </c>
      <c r="G6272" s="53">
        <f t="shared" ref="G6272:G6274" si="2716">C6272-F6272</f>
        <v>0</v>
      </c>
      <c r="H6272" s="67">
        <f t="shared" ref="H6272:H6274" si="2717">F6272/C6272*100</f>
        <v>100</v>
      </c>
    </row>
    <row r="6273" spans="1:8">
      <c r="A6273" s="66"/>
      <c r="B6273" s="33" t="s">
        <v>678</v>
      </c>
      <c r="C6273" s="53">
        <v>7500000</v>
      </c>
      <c r="D6273" s="53">
        <v>7430000</v>
      </c>
      <c r="E6273" s="53">
        <v>0</v>
      </c>
      <c r="F6273" s="53">
        <f t="shared" si="2715"/>
        <v>7430000</v>
      </c>
      <c r="G6273" s="53">
        <f t="shared" si="2716"/>
        <v>70000</v>
      </c>
      <c r="H6273" s="67">
        <f t="shared" si="2717"/>
        <v>99.066666666666663</v>
      </c>
    </row>
    <row r="6274" spans="1:8">
      <c r="A6274" s="66" t="s">
        <v>31</v>
      </c>
      <c r="B6274" s="33" t="s">
        <v>679</v>
      </c>
      <c r="C6274" s="53">
        <v>1500000</v>
      </c>
      <c r="D6274" s="53">
        <v>1281000</v>
      </c>
      <c r="E6274" s="53">
        <v>0</v>
      </c>
      <c r="F6274" s="53">
        <f t="shared" si="2715"/>
        <v>1281000</v>
      </c>
      <c r="G6274" s="53">
        <f t="shared" si="2716"/>
        <v>219000</v>
      </c>
      <c r="H6274" s="67">
        <f t="shared" si="2717"/>
        <v>85.399999999999991</v>
      </c>
    </row>
    <row r="6275" spans="1:8">
      <c r="A6275" s="66" t="s">
        <v>31</v>
      </c>
      <c r="B6275" s="33" t="s">
        <v>67</v>
      </c>
      <c r="C6275" s="53"/>
      <c r="D6275" s="53"/>
      <c r="E6275" s="53"/>
      <c r="F6275" s="53"/>
      <c r="G6275" s="53"/>
      <c r="H6275" s="67"/>
    </row>
    <row r="6276" spans="1:8">
      <c r="A6276" s="66" t="s">
        <v>31</v>
      </c>
      <c r="B6276" s="33" t="s">
        <v>677</v>
      </c>
      <c r="C6276" s="53">
        <v>1500000</v>
      </c>
      <c r="D6276" s="53">
        <v>1500000</v>
      </c>
      <c r="E6276" s="53"/>
      <c r="F6276" s="53">
        <f t="shared" ref="F6276:F6277" si="2718">D6276+E6276</f>
        <v>1500000</v>
      </c>
      <c r="G6276" s="53">
        <f t="shared" ref="G6276:G6277" si="2719">C6276-F6276</f>
        <v>0</v>
      </c>
      <c r="H6276" s="67">
        <f t="shared" ref="H6276:H6277" si="2720">F6276/C6276*100</f>
        <v>100</v>
      </c>
    </row>
    <row r="6277" spans="1:8">
      <c r="A6277" s="66" t="s">
        <v>31</v>
      </c>
      <c r="B6277" s="33" t="s">
        <v>679</v>
      </c>
      <c r="C6277" s="53">
        <v>14800000</v>
      </c>
      <c r="D6277" s="53">
        <v>13840000</v>
      </c>
      <c r="E6277" s="53">
        <v>0</v>
      </c>
      <c r="F6277" s="53">
        <f t="shared" si="2718"/>
        <v>13840000</v>
      </c>
      <c r="G6277" s="53">
        <f t="shared" si="2719"/>
        <v>960000</v>
      </c>
      <c r="H6277" s="67">
        <f t="shared" si="2720"/>
        <v>93.513513513513516</v>
      </c>
    </row>
    <row r="6278" spans="1:8">
      <c r="A6278" s="66" t="s">
        <v>680</v>
      </c>
      <c r="B6278" s="33" t="s">
        <v>39</v>
      </c>
      <c r="C6278" s="65"/>
      <c r="D6278" s="53"/>
      <c r="E6278" s="53"/>
      <c r="F6278" s="53"/>
      <c r="G6278" s="53"/>
      <c r="H6278" s="67"/>
    </row>
    <row r="6279" spans="1:8" ht="15">
      <c r="A6279" s="472" t="s">
        <v>31</v>
      </c>
      <c r="B6279" s="33" t="s">
        <v>64</v>
      </c>
      <c r="C6279" s="53"/>
      <c r="D6279" s="53"/>
      <c r="E6279" s="53"/>
      <c r="F6279" s="53"/>
      <c r="G6279" s="53"/>
      <c r="H6279" s="67"/>
    </row>
    <row r="6280" spans="1:8" ht="15">
      <c r="A6280" s="472" t="s">
        <v>31</v>
      </c>
      <c r="B6280" s="33" t="s">
        <v>681</v>
      </c>
      <c r="C6280" s="53">
        <v>19800000</v>
      </c>
      <c r="D6280" s="53">
        <v>19800000</v>
      </c>
      <c r="E6280" s="53">
        <v>0</v>
      </c>
      <c r="F6280" s="53">
        <f t="shared" ref="F6280" si="2721">D6280+E6280</f>
        <v>19800000</v>
      </c>
      <c r="G6280" s="53">
        <f t="shared" ref="G6280" si="2722">C6280-F6280</f>
        <v>0</v>
      </c>
      <c r="H6280" s="67">
        <f t="shared" ref="H6280" si="2723">F6280/C6280*100</f>
        <v>100</v>
      </c>
    </row>
    <row r="6281" spans="1:8" ht="15">
      <c r="A6281" s="428" t="s">
        <v>31</v>
      </c>
      <c r="B6281" s="33" t="s">
        <v>850</v>
      </c>
      <c r="C6281" s="53">
        <v>9000000</v>
      </c>
      <c r="D6281" s="53">
        <v>9000000</v>
      </c>
      <c r="E6281" s="53">
        <v>0</v>
      </c>
      <c r="F6281" s="53">
        <f>D6281+E6281</f>
        <v>9000000</v>
      </c>
      <c r="G6281" s="53">
        <f>C6281-F6281</f>
        <v>0</v>
      </c>
      <c r="H6281" s="67">
        <f>F6281/C6281*100</f>
        <v>100</v>
      </c>
    </row>
    <row r="6282" spans="1:8" ht="15">
      <c r="A6282" s="472" t="s">
        <v>31</v>
      </c>
      <c r="B6282" s="33" t="s">
        <v>682</v>
      </c>
      <c r="C6282" s="53"/>
      <c r="D6282" s="53"/>
      <c r="E6282" s="53"/>
      <c r="F6282" s="53"/>
      <c r="G6282" s="53"/>
      <c r="H6282" s="67"/>
    </row>
    <row r="6283" spans="1:8" ht="15">
      <c r="A6283" s="472" t="s">
        <v>31</v>
      </c>
      <c r="B6283" s="33" t="s">
        <v>683</v>
      </c>
      <c r="C6283" s="53">
        <v>27000000</v>
      </c>
      <c r="D6283" s="53">
        <v>27000000</v>
      </c>
      <c r="E6283" s="53">
        <v>0</v>
      </c>
      <c r="F6283" s="53">
        <f t="shared" ref="F6283" si="2724">D6283+E6283</f>
        <v>27000000</v>
      </c>
      <c r="G6283" s="53">
        <f t="shared" ref="G6283" si="2725">C6283-F6283</f>
        <v>0</v>
      </c>
      <c r="H6283" s="67">
        <f t="shared" ref="H6283" si="2726">F6283/C6283*100</f>
        <v>100</v>
      </c>
    </row>
    <row r="6284" spans="1:8" ht="15">
      <c r="A6284" s="428" t="s">
        <v>31</v>
      </c>
      <c r="B6284" s="33" t="s">
        <v>851</v>
      </c>
      <c r="C6284" s="53">
        <v>9000000</v>
      </c>
      <c r="D6284" s="53">
        <v>9000000</v>
      </c>
      <c r="E6284" s="53">
        <v>0</v>
      </c>
      <c r="F6284" s="53">
        <f>D6284+E6284</f>
        <v>9000000</v>
      </c>
      <c r="G6284" s="53">
        <f>C6284-F6284</f>
        <v>0</v>
      </c>
      <c r="H6284" s="67">
        <f>F6284/C6284*100</f>
        <v>100</v>
      </c>
    </row>
    <row r="6285" spans="1:8" ht="15">
      <c r="A6285" s="428" t="s">
        <v>31</v>
      </c>
      <c r="B6285" s="33" t="s">
        <v>689</v>
      </c>
      <c r="C6285" s="53"/>
      <c r="D6285" s="53"/>
      <c r="E6285" s="53"/>
      <c r="F6285" s="53"/>
      <c r="G6285" s="53"/>
      <c r="H6285" s="67"/>
    </row>
    <row r="6286" spans="1:8" ht="15">
      <c r="A6286" s="428" t="s">
        <v>31</v>
      </c>
      <c r="B6286" s="33" t="s">
        <v>852</v>
      </c>
      <c r="C6286" s="53">
        <v>8100000</v>
      </c>
      <c r="D6286" s="53">
        <v>0</v>
      </c>
      <c r="E6286" s="53">
        <v>0</v>
      </c>
      <c r="F6286" s="53">
        <f t="shared" ref="F6286" si="2727">D6286+E6286</f>
        <v>0</v>
      </c>
      <c r="G6286" s="53">
        <f t="shared" ref="G6286" si="2728">C6286-F6286</f>
        <v>8100000</v>
      </c>
      <c r="H6286" s="67">
        <f t="shared" ref="H6286" si="2729">F6286/C6286*100</f>
        <v>0</v>
      </c>
    </row>
    <row r="6287" spans="1:8">
      <c r="A6287" s="66" t="s">
        <v>684</v>
      </c>
      <c r="B6287" s="33" t="s">
        <v>43</v>
      </c>
      <c r="C6287" s="65"/>
      <c r="D6287" s="53"/>
      <c r="E6287" s="53"/>
      <c r="F6287" s="53"/>
      <c r="G6287" s="53"/>
      <c r="H6287" s="67"/>
    </row>
    <row r="6288" spans="1:8" ht="15">
      <c r="A6288" s="472" t="s">
        <v>31</v>
      </c>
      <c r="B6288" s="33" t="s">
        <v>64</v>
      </c>
      <c r="C6288" s="53"/>
      <c r="D6288" s="53"/>
      <c r="E6288" s="53"/>
      <c r="F6288" s="53"/>
      <c r="G6288" s="53"/>
      <c r="H6288" s="67"/>
    </row>
    <row r="6289" spans="1:8" ht="15">
      <c r="A6289" s="472" t="s">
        <v>31</v>
      </c>
      <c r="B6289" s="33" t="s">
        <v>685</v>
      </c>
      <c r="C6289" s="53">
        <v>250000</v>
      </c>
      <c r="D6289" s="53">
        <v>230000</v>
      </c>
      <c r="E6289" s="53">
        <v>0</v>
      </c>
      <c r="F6289" s="53">
        <f t="shared" ref="F6289" si="2730">D6289+E6289</f>
        <v>230000</v>
      </c>
      <c r="G6289" s="53">
        <f t="shared" ref="G6289" si="2731">C6289-F6289</f>
        <v>20000</v>
      </c>
      <c r="H6289" s="67">
        <f t="shared" ref="H6289" si="2732">F6289/C6289*100</f>
        <v>92</v>
      </c>
    </row>
    <row r="6290" spans="1:8">
      <c r="A6290" s="66" t="s">
        <v>686</v>
      </c>
      <c r="B6290" s="33" t="s">
        <v>63</v>
      </c>
      <c r="C6290" s="53"/>
      <c r="D6290" s="53"/>
      <c r="E6290" s="53"/>
      <c r="F6290" s="53"/>
      <c r="G6290" s="53"/>
      <c r="H6290" s="67"/>
    </row>
    <row r="6291" spans="1:8" ht="15">
      <c r="A6291" s="428" t="s">
        <v>31</v>
      </c>
      <c r="B6291" s="33" t="s">
        <v>64</v>
      </c>
      <c r="C6291" s="53"/>
      <c r="D6291" s="53"/>
      <c r="E6291" s="53"/>
      <c r="F6291" s="53"/>
      <c r="G6291" s="53"/>
      <c r="H6291" s="67"/>
    </row>
    <row r="6292" spans="1:8" ht="15">
      <c r="A6292" s="428"/>
      <c r="B6292" s="33" t="s">
        <v>687</v>
      </c>
      <c r="C6292" s="53">
        <v>750000</v>
      </c>
      <c r="D6292" s="53">
        <v>750000</v>
      </c>
      <c r="E6292" s="53"/>
      <c r="F6292" s="53">
        <f t="shared" ref="F6292" si="2733">D6292+E6292</f>
        <v>750000</v>
      </c>
      <c r="G6292" s="53">
        <f t="shared" ref="G6292" si="2734">C6292-F6292</f>
        <v>0</v>
      </c>
      <c r="H6292" s="67">
        <f t="shared" ref="H6292" si="2735">F6292/C6292*100</f>
        <v>100</v>
      </c>
    </row>
    <row r="6293" spans="1:8" ht="15">
      <c r="A6293" s="428" t="s">
        <v>31</v>
      </c>
      <c r="B6293" s="33" t="s">
        <v>682</v>
      </c>
      <c r="C6293" s="53"/>
      <c r="D6293" s="53"/>
      <c r="E6293" s="53"/>
      <c r="F6293" s="53"/>
      <c r="G6293" s="53"/>
      <c r="H6293" s="67"/>
    </row>
    <row r="6294" spans="1:8" ht="15">
      <c r="A6294" s="428" t="s">
        <v>31</v>
      </c>
      <c r="B6294" s="33" t="s">
        <v>687</v>
      </c>
      <c r="C6294" s="53">
        <v>750000</v>
      </c>
      <c r="D6294" s="53">
        <v>0</v>
      </c>
      <c r="E6294" s="53"/>
      <c r="F6294" s="53">
        <f t="shared" ref="F6294" si="2736">D6294+E6294</f>
        <v>0</v>
      </c>
      <c r="G6294" s="53">
        <f t="shared" ref="G6294" si="2737">C6294-F6294</f>
        <v>750000</v>
      </c>
      <c r="H6294" s="67">
        <f t="shared" ref="H6294" si="2738">F6294/C6294*100</f>
        <v>0</v>
      </c>
    </row>
    <row r="6295" spans="1:8">
      <c r="A6295" s="66">
        <v>525121</v>
      </c>
      <c r="B6295" s="33" t="s">
        <v>70</v>
      </c>
      <c r="C6295" s="53"/>
      <c r="D6295" s="53"/>
      <c r="E6295" s="53"/>
      <c r="F6295" s="53"/>
      <c r="G6295" s="53"/>
      <c r="H6295" s="67"/>
    </row>
    <row r="6296" spans="1:8">
      <c r="A6296" s="66" t="s">
        <v>31</v>
      </c>
      <c r="B6296" s="33" t="s">
        <v>71</v>
      </c>
      <c r="C6296" s="53">
        <v>28602000</v>
      </c>
      <c r="D6296" s="53">
        <v>28592200</v>
      </c>
      <c r="E6296" s="53">
        <v>0</v>
      </c>
      <c r="F6296" s="53">
        <f t="shared" ref="F6296:F6297" si="2739">D6296+E6296</f>
        <v>28592200</v>
      </c>
      <c r="G6296" s="53">
        <f t="shared" ref="G6296:G6297" si="2740">C6296-F6296</f>
        <v>9800</v>
      </c>
      <c r="H6296" s="67">
        <f t="shared" ref="H6296:H6297" si="2741">F6296/C6296*100</f>
        <v>99.965736661771913</v>
      </c>
    </row>
    <row r="6297" spans="1:8">
      <c r="A6297" s="66" t="s">
        <v>31</v>
      </c>
      <c r="B6297" s="33" t="s">
        <v>72</v>
      </c>
      <c r="C6297" s="53">
        <v>95880000</v>
      </c>
      <c r="D6297" s="53">
        <v>95865600</v>
      </c>
      <c r="E6297" s="53">
        <v>0</v>
      </c>
      <c r="F6297" s="53">
        <f t="shared" si="2739"/>
        <v>95865600</v>
      </c>
      <c r="G6297" s="53">
        <f t="shared" si="2740"/>
        <v>14400</v>
      </c>
      <c r="H6297" s="67">
        <f t="shared" si="2741"/>
        <v>99.984981226533165</v>
      </c>
    </row>
    <row r="6298" spans="1:8">
      <c r="A6298" s="58" t="s">
        <v>50</v>
      </c>
      <c r="B6298" s="59" t="s">
        <v>51</v>
      </c>
      <c r="C6298" s="60"/>
      <c r="D6298" s="53"/>
      <c r="E6298" s="53"/>
      <c r="F6298" s="53"/>
      <c r="G6298" s="53"/>
      <c r="H6298" s="67"/>
    </row>
    <row r="6299" spans="1:8">
      <c r="A6299" s="66">
        <v>525113</v>
      </c>
      <c r="B6299" s="33" t="s">
        <v>39</v>
      </c>
      <c r="C6299" s="53"/>
      <c r="D6299" s="53"/>
      <c r="E6299" s="53"/>
      <c r="F6299" s="53"/>
      <c r="G6299" s="53"/>
      <c r="H6299" s="67"/>
    </row>
    <row r="6300" spans="1:8">
      <c r="A6300" s="66" t="s">
        <v>31</v>
      </c>
      <c r="B6300" s="33" t="s">
        <v>73</v>
      </c>
      <c r="C6300" s="53">
        <v>45000000</v>
      </c>
      <c r="D6300" s="53">
        <v>5250000</v>
      </c>
      <c r="E6300" s="53">
        <v>0</v>
      </c>
      <c r="F6300" s="53">
        <f t="shared" ref="F6300:F6302" si="2742">D6300+E6300</f>
        <v>5250000</v>
      </c>
      <c r="G6300" s="53">
        <f t="shared" ref="G6300:G6302" si="2743">C6300-F6300</f>
        <v>39750000</v>
      </c>
      <c r="H6300" s="67">
        <f t="shared" ref="H6300:H6302" si="2744">F6300/C6300*100</f>
        <v>11.666666666666666</v>
      </c>
    </row>
    <row r="6301" spans="1:8">
      <c r="A6301" s="66" t="s">
        <v>31</v>
      </c>
      <c r="B6301" s="33" t="s">
        <v>74</v>
      </c>
      <c r="C6301" s="53">
        <v>13000000</v>
      </c>
      <c r="D6301" s="53">
        <v>3050000</v>
      </c>
      <c r="E6301" s="53">
        <v>0</v>
      </c>
      <c r="F6301" s="53">
        <f t="shared" si="2742"/>
        <v>3050000</v>
      </c>
      <c r="G6301" s="53">
        <f t="shared" si="2743"/>
        <v>9950000</v>
      </c>
      <c r="H6301" s="67">
        <f t="shared" si="2744"/>
        <v>23.46153846153846</v>
      </c>
    </row>
    <row r="6302" spans="1:8">
      <c r="A6302" s="66"/>
      <c r="B6302" s="33" t="s">
        <v>158</v>
      </c>
      <c r="C6302" s="53">
        <v>8000000</v>
      </c>
      <c r="D6302" s="53">
        <v>6750000</v>
      </c>
      <c r="E6302" s="53">
        <v>0</v>
      </c>
      <c r="F6302" s="53">
        <f t="shared" si="2742"/>
        <v>6750000</v>
      </c>
      <c r="G6302" s="53">
        <f t="shared" si="2743"/>
        <v>1250000</v>
      </c>
      <c r="H6302" s="67">
        <f t="shared" si="2744"/>
        <v>84.375</v>
      </c>
    </row>
    <row r="6303" spans="1:8">
      <c r="A6303" s="66">
        <v>525115</v>
      </c>
      <c r="B6303" s="33" t="s">
        <v>43</v>
      </c>
      <c r="C6303" s="53"/>
      <c r="D6303" s="53"/>
      <c r="E6303" s="53"/>
      <c r="F6303" s="53"/>
      <c r="G6303" s="53"/>
      <c r="H6303" s="67"/>
    </row>
    <row r="6304" spans="1:8">
      <c r="A6304" s="66" t="s">
        <v>31</v>
      </c>
      <c r="B6304" s="33" t="s">
        <v>159</v>
      </c>
      <c r="C6304" s="53">
        <v>3300000</v>
      </c>
      <c r="D6304" s="53">
        <v>3300000</v>
      </c>
      <c r="E6304" s="53">
        <v>0</v>
      </c>
      <c r="F6304" s="53">
        <f t="shared" ref="F6304:F6305" si="2745">D6304+E6304</f>
        <v>3300000</v>
      </c>
      <c r="G6304" s="53">
        <f t="shared" ref="G6304:G6305" si="2746">C6304-F6304</f>
        <v>0</v>
      </c>
      <c r="H6304" s="67">
        <f t="shared" ref="H6304:H6305" si="2747">F6304/C6304*100</f>
        <v>100</v>
      </c>
    </row>
    <row r="6305" spans="1:8">
      <c r="A6305" s="66" t="s">
        <v>31</v>
      </c>
      <c r="B6305" s="33" t="s">
        <v>76</v>
      </c>
      <c r="C6305" s="53">
        <v>3000000</v>
      </c>
      <c r="D6305" s="53">
        <v>3000000</v>
      </c>
      <c r="E6305" s="53">
        <v>0</v>
      </c>
      <c r="F6305" s="53">
        <f t="shared" si="2745"/>
        <v>3000000</v>
      </c>
      <c r="G6305" s="53">
        <f t="shared" si="2746"/>
        <v>0</v>
      </c>
      <c r="H6305" s="67">
        <f t="shared" si="2747"/>
        <v>100</v>
      </c>
    </row>
    <row r="6306" spans="1:8">
      <c r="A6306" s="58" t="s">
        <v>56</v>
      </c>
      <c r="B6306" s="59" t="s">
        <v>77</v>
      </c>
      <c r="C6306" s="60"/>
      <c r="D6306" s="53"/>
      <c r="E6306" s="60"/>
      <c r="F6306" s="53"/>
      <c r="G6306" s="53"/>
      <c r="H6306" s="67"/>
    </row>
    <row r="6307" spans="1:8">
      <c r="A6307" s="66">
        <v>525113</v>
      </c>
      <c r="B6307" s="33" t="s">
        <v>39</v>
      </c>
      <c r="C6307" s="53"/>
      <c r="D6307" s="53"/>
      <c r="E6307" s="53"/>
      <c r="F6307" s="53"/>
      <c r="G6307" s="53"/>
      <c r="H6307" s="67"/>
    </row>
    <row r="6308" spans="1:8">
      <c r="A6308" s="66" t="s">
        <v>31</v>
      </c>
      <c r="B6308" s="33" t="s">
        <v>78</v>
      </c>
      <c r="C6308" s="53">
        <v>67500000</v>
      </c>
      <c r="D6308" s="53">
        <v>3300000</v>
      </c>
      <c r="E6308" s="53"/>
      <c r="F6308" s="53">
        <f t="shared" ref="F6308:F6310" si="2748">D6308+E6308</f>
        <v>3300000</v>
      </c>
      <c r="G6308" s="53">
        <f t="shared" ref="G6308:G6310" si="2749">C6308-F6308</f>
        <v>64200000</v>
      </c>
      <c r="H6308" s="67">
        <f t="shared" ref="H6308:H6310" si="2750">F6308/C6308*100</f>
        <v>4.8888888888888893</v>
      </c>
    </row>
    <row r="6309" spans="1:8">
      <c r="A6309" s="66" t="s">
        <v>31</v>
      </c>
      <c r="B6309" s="33" t="s">
        <v>79</v>
      </c>
      <c r="C6309" s="53">
        <v>10000000</v>
      </c>
      <c r="D6309" s="53">
        <v>1950000</v>
      </c>
      <c r="E6309" s="53">
        <v>0</v>
      </c>
      <c r="F6309" s="53">
        <f t="shared" si="2748"/>
        <v>1950000</v>
      </c>
      <c r="G6309" s="53">
        <f t="shared" si="2749"/>
        <v>8050000</v>
      </c>
      <c r="H6309" s="67">
        <f t="shared" si="2750"/>
        <v>19.5</v>
      </c>
    </row>
    <row r="6310" spans="1:8">
      <c r="A6310" s="66"/>
      <c r="B6310" s="33" t="s">
        <v>158</v>
      </c>
      <c r="C6310" s="53">
        <v>2800000</v>
      </c>
      <c r="D6310" s="53">
        <v>0</v>
      </c>
      <c r="E6310" s="53">
        <v>2800000</v>
      </c>
      <c r="F6310" s="53">
        <f t="shared" si="2748"/>
        <v>2800000</v>
      </c>
      <c r="G6310" s="53">
        <f t="shared" si="2749"/>
        <v>0</v>
      </c>
      <c r="H6310" s="67">
        <f t="shared" si="2750"/>
        <v>100</v>
      </c>
    </row>
    <row r="6311" spans="1:8">
      <c r="A6311" s="66">
        <v>525115</v>
      </c>
      <c r="B6311" s="33" t="s">
        <v>43</v>
      </c>
      <c r="C6311" s="53"/>
      <c r="D6311" s="53"/>
      <c r="E6311" s="53"/>
      <c r="F6311" s="53"/>
      <c r="G6311" s="53"/>
      <c r="H6311" s="67"/>
    </row>
    <row r="6312" spans="1:8">
      <c r="A6312" s="66" t="s">
        <v>31</v>
      </c>
      <c r="B6312" s="33" t="s">
        <v>75</v>
      </c>
      <c r="C6312" s="53">
        <v>3300000</v>
      </c>
      <c r="D6312" s="53">
        <v>3300000</v>
      </c>
      <c r="E6312" s="53">
        <v>0</v>
      </c>
      <c r="F6312" s="53">
        <f t="shared" ref="F6312:F6313" si="2751">D6312+E6312</f>
        <v>3300000</v>
      </c>
      <c r="G6312" s="53">
        <f t="shared" ref="G6312:G6313" si="2752">C6312-F6312</f>
        <v>0</v>
      </c>
      <c r="H6312" s="67">
        <f t="shared" ref="H6312:H6313" si="2753">F6312/C6312*100</f>
        <v>100</v>
      </c>
    </row>
    <row r="6313" spans="1:8">
      <c r="A6313" s="66" t="s">
        <v>31</v>
      </c>
      <c r="B6313" s="33" t="s">
        <v>81</v>
      </c>
      <c r="C6313" s="53">
        <v>2400000</v>
      </c>
      <c r="D6313" s="53">
        <v>2400000</v>
      </c>
      <c r="E6313" s="53">
        <v>0</v>
      </c>
      <c r="F6313" s="53">
        <f t="shared" si="2751"/>
        <v>2400000</v>
      </c>
      <c r="G6313" s="53">
        <f t="shared" si="2752"/>
        <v>0</v>
      </c>
      <c r="H6313" s="67">
        <f t="shared" si="2753"/>
        <v>100</v>
      </c>
    </row>
    <row r="6314" spans="1:8">
      <c r="A6314" s="54">
        <v>53</v>
      </c>
      <c r="B6314" s="54" t="s">
        <v>82</v>
      </c>
      <c r="C6314" s="666"/>
      <c r="D6314" s="56"/>
      <c r="E6314" s="56"/>
      <c r="F6314" s="56"/>
      <c r="G6314" s="56"/>
      <c r="H6314" s="56"/>
    </row>
    <row r="6315" spans="1:8">
      <c r="A6315" s="58" t="s">
        <v>50</v>
      </c>
      <c r="B6315" s="59" t="s">
        <v>51</v>
      </c>
      <c r="C6315" s="230"/>
      <c r="D6315" s="53"/>
      <c r="E6315" s="60"/>
      <c r="F6315" s="53"/>
      <c r="G6315" s="53"/>
      <c r="H6315" s="67"/>
    </row>
    <row r="6316" spans="1:8">
      <c r="A6316" s="66">
        <v>525113</v>
      </c>
      <c r="B6316" s="33" t="s">
        <v>39</v>
      </c>
      <c r="C6316" s="53"/>
      <c r="D6316" s="53"/>
      <c r="E6316" s="53"/>
      <c r="F6316" s="53"/>
      <c r="G6316" s="53"/>
      <c r="H6316" s="67"/>
    </row>
    <row r="6317" spans="1:8">
      <c r="A6317" s="66" t="s">
        <v>31</v>
      </c>
      <c r="B6317" s="33" t="s">
        <v>103</v>
      </c>
      <c r="C6317" s="53">
        <v>1400000</v>
      </c>
      <c r="D6317" s="53">
        <v>1400000</v>
      </c>
      <c r="E6317" s="53">
        <v>0</v>
      </c>
      <c r="F6317" s="53">
        <f t="shared" ref="F6317:F6318" si="2754">D6317+E6317</f>
        <v>1400000</v>
      </c>
      <c r="G6317" s="53">
        <f t="shared" ref="G6317:G6318" si="2755">C6317-F6317</f>
        <v>0</v>
      </c>
      <c r="H6317" s="67">
        <f t="shared" ref="H6317:H6318" si="2756">F6317/C6317*100</f>
        <v>100</v>
      </c>
    </row>
    <row r="6318" spans="1:8">
      <c r="A6318" s="66"/>
      <c r="B6318" s="33" t="s">
        <v>490</v>
      </c>
      <c r="C6318" s="53">
        <v>2409000</v>
      </c>
      <c r="D6318" s="53">
        <v>2350000</v>
      </c>
      <c r="E6318" s="53">
        <v>0</v>
      </c>
      <c r="F6318" s="53">
        <f t="shared" si="2754"/>
        <v>2350000</v>
      </c>
      <c r="G6318" s="53">
        <f t="shared" si="2755"/>
        <v>59000</v>
      </c>
      <c r="H6318" s="67">
        <f t="shared" si="2756"/>
        <v>97.55085097550851</v>
      </c>
    </row>
    <row r="6319" spans="1:8">
      <c r="A6319" s="66">
        <v>525115</v>
      </c>
      <c r="B6319" s="33" t="s">
        <v>43</v>
      </c>
      <c r="C6319" s="53"/>
      <c r="D6319" s="53"/>
      <c r="E6319" s="53"/>
      <c r="F6319" s="53"/>
      <c r="G6319" s="53"/>
      <c r="H6319" s="67"/>
    </row>
    <row r="6320" spans="1:8">
      <c r="A6320" s="66" t="s">
        <v>31</v>
      </c>
      <c r="B6320" s="33" t="s">
        <v>392</v>
      </c>
      <c r="C6320" s="53">
        <v>1100000</v>
      </c>
      <c r="D6320" s="53">
        <v>1080000</v>
      </c>
      <c r="E6320" s="53"/>
      <c r="F6320" s="53">
        <f t="shared" ref="F6320:F6326" si="2757">D6320+E6320</f>
        <v>1080000</v>
      </c>
      <c r="G6320" s="53">
        <f t="shared" ref="G6320:G6326" si="2758">C6320-F6320</f>
        <v>20000</v>
      </c>
      <c r="H6320" s="67">
        <f t="shared" ref="H6320:H6326" si="2759">F6320/C6320*100</f>
        <v>98.181818181818187</v>
      </c>
    </row>
    <row r="6321" spans="1:8">
      <c r="A6321" s="66" t="s">
        <v>31</v>
      </c>
      <c r="B6321" s="33" t="s">
        <v>444</v>
      </c>
      <c r="C6321" s="53">
        <v>300000</v>
      </c>
      <c r="D6321" s="53">
        <v>300000</v>
      </c>
      <c r="E6321" s="53">
        <v>0</v>
      </c>
      <c r="F6321" s="53">
        <f t="shared" si="2757"/>
        <v>300000</v>
      </c>
      <c r="G6321" s="53">
        <f t="shared" si="2758"/>
        <v>0</v>
      </c>
      <c r="H6321" s="67">
        <f t="shared" si="2759"/>
        <v>100</v>
      </c>
    </row>
    <row r="6322" spans="1:8">
      <c r="A6322" s="66" t="s">
        <v>31</v>
      </c>
      <c r="B6322" s="33" t="s">
        <v>394</v>
      </c>
      <c r="C6322" s="53">
        <v>6020000</v>
      </c>
      <c r="D6322" s="53">
        <v>5970000</v>
      </c>
      <c r="E6322" s="53">
        <v>0</v>
      </c>
      <c r="F6322" s="53">
        <f t="shared" si="2757"/>
        <v>5970000</v>
      </c>
      <c r="G6322" s="53">
        <f t="shared" si="2758"/>
        <v>50000</v>
      </c>
      <c r="H6322" s="67">
        <f t="shared" si="2759"/>
        <v>99.169435215946848</v>
      </c>
    </row>
    <row r="6323" spans="1:8">
      <c r="A6323" s="66" t="s">
        <v>31</v>
      </c>
      <c r="B6323" s="33" t="s">
        <v>395</v>
      </c>
      <c r="C6323" s="53">
        <v>2000000</v>
      </c>
      <c r="D6323" s="53">
        <v>2000000</v>
      </c>
      <c r="E6323" s="53"/>
      <c r="F6323" s="53">
        <f t="shared" si="2757"/>
        <v>2000000</v>
      </c>
      <c r="G6323" s="53">
        <f t="shared" si="2758"/>
        <v>0</v>
      </c>
      <c r="H6323" s="67">
        <f t="shared" si="2759"/>
        <v>100</v>
      </c>
    </row>
    <row r="6324" spans="1:8">
      <c r="A6324" s="66"/>
      <c r="B6324" s="33" t="s">
        <v>396</v>
      </c>
      <c r="C6324" s="53">
        <v>5000000</v>
      </c>
      <c r="D6324" s="53">
        <v>5000000</v>
      </c>
      <c r="E6324" s="53">
        <v>0</v>
      </c>
      <c r="F6324" s="53">
        <f t="shared" si="2757"/>
        <v>5000000</v>
      </c>
      <c r="G6324" s="53">
        <f t="shared" si="2758"/>
        <v>0</v>
      </c>
      <c r="H6324" s="67">
        <f t="shared" si="2759"/>
        <v>100</v>
      </c>
    </row>
    <row r="6325" spans="1:8">
      <c r="A6325" s="66" t="s">
        <v>31</v>
      </c>
      <c r="B6325" s="33" t="s">
        <v>87</v>
      </c>
      <c r="C6325" s="53">
        <v>2400000</v>
      </c>
      <c r="D6325" s="53">
        <v>2400000</v>
      </c>
      <c r="E6325" s="53">
        <v>0</v>
      </c>
      <c r="F6325" s="53">
        <f t="shared" si="2757"/>
        <v>2400000</v>
      </c>
      <c r="G6325" s="53">
        <f t="shared" si="2758"/>
        <v>0</v>
      </c>
      <c r="H6325" s="67">
        <f t="shared" si="2759"/>
        <v>100</v>
      </c>
    </row>
    <row r="6326" spans="1:8">
      <c r="A6326" s="66" t="s">
        <v>31</v>
      </c>
      <c r="B6326" s="33" t="s">
        <v>88</v>
      </c>
      <c r="C6326" s="53">
        <v>1650000</v>
      </c>
      <c r="D6326" s="53">
        <v>1600000</v>
      </c>
      <c r="E6326" s="53">
        <v>0</v>
      </c>
      <c r="F6326" s="53">
        <f t="shared" si="2757"/>
        <v>1600000</v>
      </c>
      <c r="G6326" s="53">
        <f t="shared" si="2758"/>
        <v>50000</v>
      </c>
      <c r="H6326" s="67">
        <f t="shared" si="2759"/>
        <v>96.969696969696969</v>
      </c>
    </row>
    <row r="6327" spans="1:8">
      <c r="A6327" s="66">
        <v>525119</v>
      </c>
      <c r="B6327" s="33" t="s">
        <v>63</v>
      </c>
      <c r="C6327" s="53"/>
      <c r="D6327" s="53"/>
      <c r="E6327" s="53"/>
      <c r="F6327" s="53"/>
      <c r="G6327" s="53"/>
      <c r="H6327" s="67"/>
    </row>
    <row r="6328" spans="1:8">
      <c r="A6328" s="66" t="s">
        <v>31</v>
      </c>
      <c r="B6328" s="33" t="s">
        <v>89</v>
      </c>
      <c r="C6328" s="53">
        <v>1150000</v>
      </c>
      <c r="D6328" s="53">
        <v>1120000</v>
      </c>
      <c r="E6328" s="53">
        <v>0</v>
      </c>
      <c r="F6328" s="53">
        <f t="shared" ref="F6328:F6331" si="2760">D6328+E6328</f>
        <v>1120000</v>
      </c>
      <c r="G6328" s="53">
        <f t="shared" ref="G6328:G6331" si="2761">C6328-F6328</f>
        <v>30000</v>
      </c>
      <c r="H6328" s="67">
        <f t="shared" ref="H6328:H6331" si="2762">F6328/C6328*100</f>
        <v>97.391304347826093</v>
      </c>
    </row>
    <row r="6329" spans="1:8">
      <c r="A6329" s="66" t="s">
        <v>31</v>
      </c>
      <c r="B6329" s="33" t="s">
        <v>90</v>
      </c>
      <c r="C6329" s="53">
        <v>20000000</v>
      </c>
      <c r="D6329" s="53">
        <v>20000000</v>
      </c>
      <c r="E6329" s="53">
        <v>0</v>
      </c>
      <c r="F6329" s="53">
        <f t="shared" si="2760"/>
        <v>20000000</v>
      </c>
      <c r="G6329" s="53">
        <f t="shared" si="2761"/>
        <v>0</v>
      </c>
      <c r="H6329" s="67">
        <f t="shared" si="2762"/>
        <v>100</v>
      </c>
    </row>
    <row r="6330" spans="1:8">
      <c r="A6330" s="66" t="s">
        <v>31</v>
      </c>
      <c r="B6330" s="33" t="s">
        <v>99</v>
      </c>
      <c r="C6330" s="53">
        <v>45100000</v>
      </c>
      <c r="D6330" s="53">
        <v>45072000</v>
      </c>
      <c r="E6330" s="53">
        <v>0</v>
      </c>
      <c r="F6330" s="53">
        <f t="shared" si="2760"/>
        <v>45072000</v>
      </c>
      <c r="G6330" s="53">
        <f t="shared" si="2761"/>
        <v>28000</v>
      </c>
      <c r="H6330" s="67">
        <f t="shared" si="2762"/>
        <v>99.937915742793791</v>
      </c>
    </row>
    <row r="6331" spans="1:8">
      <c r="A6331" s="66" t="s">
        <v>31</v>
      </c>
      <c r="B6331" s="33" t="s">
        <v>101</v>
      </c>
      <c r="C6331" s="53">
        <v>23000000</v>
      </c>
      <c r="D6331" s="53">
        <v>23000000</v>
      </c>
      <c r="E6331" s="53">
        <v>0</v>
      </c>
      <c r="F6331" s="53">
        <f t="shared" si="2760"/>
        <v>23000000</v>
      </c>
      <c r="G6331" s="53">
        <f t="shared" si="2761"/>
        <v>0</v>
      </c>
      <c r="H6331" s="67">
        <f t="shared" si="2762"/>
        <v>100</v>
      </c>
    </row>
    <row r="6332" spans="1:8">
      <c r="A6332" s="58" t="s">
        <v>56</v>
      </c>
      <c r="B6332" s="59" t="s">
        <v>102</v>
      </c>
      <c r="C6332" s="65"/>
      <c r="D6332" s="53"/>
      <c r="E6332" s="60"/>
      <c r="F6332" s="53"/>
      <c r="G6332" s="53"/>
      <c r="H6332" s="67"/>
    </row>
    <row r="6333" spans="1:8">
      <c r="A6333" s="66">
        <v>525113</v>
      </c>
      <c r="B6333" s="33" t="s">
        <v>39</v>
      </c>
      <c r="C6333" s="65"/>
      <c r="D6333" s="53"/>
      <c r="E6333" s="53"/>
      <c r="F6333" s="53"/>
      <c r="G6333" s="53"/>
      <c r="H6333" s="67"/>
    </row>
    <row r="6334" spans="1:8">
      <c r="A6334" s="66" t="s">
        <v>31</v>
      </c>
      <c r="B6334" s="33" t="s">
        <v>829</v>
      </c>
      <c r="C6334" s="53">
        <v>2050000</v>
      </c>
      <c r="D6334" s="53">
        <v>2050000</v>
      </c>
      <c r="E6334" s="53">
        <v>0</v>
      </c>
      <c r="F6334" s="53">
        <f t="shared" ref="F6334:F6335" si="2763">D6334+E6334</f>
        <v>2050000</v>
      </c>
      <c r="G6334" s="53">
        <f t="shared" ref="G6334:G6335" si="2764">C6334-F6334</f>
        <v>0</v>
      </c>
      <c r="H6334" s="67">
        <f t="shared" ref="H6334:H6335" si="2765">F6334/C6334*100</f>
        <v>100</v>
      </c>
    </row>
    <row r="6335" spans="1:8">
      <c r="A6335" s="66"/>
      <c r="B6335" s="33" t="s">
        <v>828</v>
      </c>
      <c r="C6335" s="53">
        <v>9000000</v>
      </c>
      <c r="D6335" s="53">
        <v>0</v>
      </c>
      <c r="E6335" s="53">
        <v>9000000</v>
      </c>
      <c r="F6335" s="53">
        <f t="shared" si="2763"/>
        <v>9000000</v>
      </c>
      <c r="G6335" s="53">
        <f t="shared" si="2764"/>
        <v>0</v>
      </c>
      <c r="H6335" s="67">
        <f t="shared" si="2765"/>
        <v>100</v>
      </c>
    </row>
    <row r="6336" spans="1:8">
      <c r="A6336" s="66">
        <v>525119</v>
      </c>
      <c r="B6336" s="33" t="s">
        <v>63</v>
      </c>
      <c r="C6336" s="53"/>
      <c r="D6336" s="53"/>
      <c r="E6336" s="53"/>
      <c r="F6336" s="53"/>
      <c r="G6336" s="53"/>
      <c r="H6336" s="67"/>
    </row>
    <row r="6337" spans="1:8">
      <c r="A6337" s="70" t="s">
        <v>31</v>
      </c>
      <c r="B6337" s="33" t="s">
        <v>117</v>
      </c>
      <c r="C6337" s="53">
        <v>22000000</v>
      </c>
      <c r="D6337" s="53">
        <v>22000000</v>
      </c>
      <c r="E6337" s="53">
        <v>0</v>
      </c>
      <c r="F6337" s="53">
        <f t="shared" ref="F6337" si="2766">D6337+E6337</f>
        <v>22000000</v>
      </c>
      <c r="G6337" s="53">
        <f t="shared" ref="G6337" si="2767">C6337-F6337</f>
        <v>0</v>
      </c>
      <c r="H6337" s="67">
        <f t="shared" ref="H6337" si="2768">F6337/C6337*100</f>
        <v>100</v>
      </c>
    </row>
    <row r="6338" spans="1:8">
      <c r="A6338" s="58" t="s">
        <v>59</v>
      </c>
      <c r="B6338" s="59" t="s">
        <v>60</v>
      </c>
      <c r="C6338" s="53"/>
      <c r="D6338" s="53"/>
      <c r="E6338" s="60"/>
      <c r="F6338" s="53"/>
      <c r="G6338" s="53"/>
      <c r="H6338" s="67"/>
    </row>
    <row r="6339" spans="1:8">
      <c r="A6339" s="66">
        <v>525113</v>
      </c>
      <c r="B6339" s="33" t="s">
        <v>39</v>
      </c>
      <c r="C6339" s="53"/>
      <c r="D6339" s="53"/>
      <c r="E6339" s="53"/>
      <c r="F6339" s="53"/>
      <c r="G6339" s="53"/>
      <c r="H6339" s="67"/>
    </row>
    <row r="6340" spans="1:8">
      <c r="A6340" s="66" t="s">
        <v>31</v>
      </c>
      <c r="B6340" s="33" t="s">
        <v>133</v>
      </c>
      <c r="C6340" s="53">
        <v>6000000</v>
      </c>
      <c r="D6340" s="53">
        <v>6000000</v>
      </c>
      <c r="E6340" s="53">
        <v>0</v>
      </c>
      <c r="F6340" s="53">
        <f t="shared" ref="F6340:F6343" si="2769">D6340+E6340</f>
        <v>6000000</v>
      </c>
      <c r="G6340" s="53">
        <f t="shared" ref="G6340:G6343" si="2770">C6340-F6340</f>
        <v>0</v>
      </c>
      <c r="H6340" s="67">
        <f t="shared" ref="H6340:H6343" si="2771">F6340/C6340*100</f>
        <v>100</v>
      </c>
    </row>
    <row r="6341" spans="1:8">
      <c r="A6341" s="66" t="s">
        <v>31</v>
      </c>
      <c r="B6341" s="33" t="s">
        <v>134</v>
      </c>
      <c r="C6341" s="53">
        <v>2000000</v>
      </c>
      <c r="D6341" s="53">
        <v>0</v>
      </c>
      <c r="E6341" s="53">
        <v>0</v>
      </c>
      <c r="F6341" s="53">
        <f t="shared" si="2769"/>
        <v>0</v>
      </c>
      <c r="G6341" s="53">
        <f t="shared" si="2770"/>
        <v>2000000</v>
      </c>
      <c r="H6341" s="67">
        <f t="shared" si="2771"/>
        <v>0</v>
      </c>
    </row>
    <row r="6342" spans="1:8">
      <c r="A6342" s="66" t="s">
        <v>31</v>
      </c>
      <c r="B6342" s="33" t="s">
        <v>135</v>
      </c>
      <c r="C6342" s="53">
        <v>3600000</v>
      </c>
      <c r="D6342" s="53">
        <v>0</v>
      </c>
      <c r="E6342" s="53">
        <v>0</v>
      </c>
      <c r="F6342" s="53">
        <f t="shared" si="2769"/>
        <v>0</v>
      </c>
      <c r="G6342" s="53">
        <f t="shared" si="2770"/>
        <v>3600000</v>
      </c>
      <c r="H6342" s="67">
        <f t="shared" si="2771"/>
        <v>0</v>
      </c>
    </row>
    <row r="6343" spans="1:8">
      <c r="A6343" s="66" t="s">
        <v>31</v>
      </c>
      <c r="B6343" s="33" t="s">
        <v>158</v>
      </c>
      <c r="C6343" s="53">
        <v>700000</v>
      </c>
      <c r="D6343" s="53">
        <v>700000</v>
      </c>
      <c r="E6343" s="53">
        <v>0</v>
      </c>
      <c r="F6343" s="53">
        <f t="shared" si="2769"/>
        <v>700000</v>
      </c>
      <c r="G6343" s="53">
        <f t="shared" si="2770"/>
        <v>0</v>
      </c>
      <c r="H6343" s="67">
        <f t="shared" si="2771"/>
        <v>100</v>
      </c>
    </row>
    <row r="6344" spans="1:8">
      <c r="A6344" s="66">
        <v>525115</v>
      </c>
      <c r="B6344" s="33" t="s">
        <v>43</v>
      </c>
      <c r="C6344" s="53"/>
      <c r="D6344" s="53"/>
      <c r="E6344" s="53"/>
      <c r="F6344" s="53"/>
      <c r="G6344" s="53"/>
      <c r="H6344" s="67"/>
    </row>
    <row r="6345" spans="1:8">
      <c r="A6345" s="66" t="s">
        <v>31</v>
      </c>
      <c r="B6345" s="33" t="s">
        <v>138</v>
      </c>
      <c r="C6345" s="53">
        <v>1000000</v>
      </c>
      <c r="D6345" s="53">
        <v>900000</v>
      </c>
      <c r="E6345" s="53">
        <v>0</v>
      </c>
      <c r="F6345" s="53">
        <f t="shared" ref="F6345:F6346" si="2772">D6345+E6345</f>
        <v>900000</v>
      </c>
      <c r="G6345" s="53">
        <f t="shared" ref="G6345:G6346" si="2773">C6345-F6345</f>
        <v>100000</v>
      </c>
      <c r="H6345" s="67">
        <f t="shared" ref="H6345:H6346" si="2774">F6345/C6345*100</f>
        <v>90</v>
      </c>
    </row>
    <row r="6346" spans="1:8">
      <c r="A6346" s="66" t="s">
        <v>31</v>
      </c>
      <c r="B6346" s="33" t="s">
        <v>139</v>
      </c>
      <c r="C6346" s="53">
        <v>2300000</v>
      </c>
      <c r="D6346" s="53">
        <v>2300000</v>
      </c>
      <c r="E6346" s="53">
        <v>0</v>
      </c>
      <c r="F6346" s="53">
        <f t="shared" si="2772"/>
        <v>2300000</v>
      </c>
      <c r="G6346" s="53">
        <f t="shared" si="2773"/>
        <v>0</v>
      </c>
      <c r="H6346" s="67">
        <f t="shared" si="2774"/>
        <v>100</v>
      </c>
    </row>
    <row r="6347" spans="1:8">
      <c r="A6347" s="66">
        <v>525119</v>
      </c>
      <c r="B6347" s="33" t="s">
        <v>63</v>
      </c>
      <c r="C6347" s="53"/>
      <c r="D6347" s="53"/>
      <c r="E6347" s="53"/>
      <c r="F6347" s="53"/>
      <c r="G6347" s="53"/>
      <c r="H6347" s="67"/>
    </row>
    <row r="6348" spans="1:8">
      <c r="A6348" s="66" t="s">
        <v>31</v>
      </c>
      <c r="B6348" s="33" t="s">
        <v>143</v>
      </c>
      <c r="C6348" s="53">
        <v>20000000</v>
      </c>
      <c r="D6348" s="53">
        <v>18810000</v>
      </c>
      <c r="E6348" s="53"/>
      <c r="F6348" s="53">
        <f t="shared" ref="F6348:F6349" si="2775">D6348+E6348</f>
        <v>18810000</v>
      </c>
      <c r="G6348" s="53">
        <f t="shared" ref="G6348:G6349" si="2776">C6348-F6348</f>
        <v>1190000</v>
      </c>
      <c r="H6348" s="67">
        <f t="shared" ref="H6348:H6349" si="2777">F6348/C6348*100</f>
        <v>94.05</v>
      </c>
    </row>
    <row r="6349" spans="1:8">
      <c r="A6349" s="66" t="s">
        <v>31</v>
      </c>
      <c r="B6349" s="33" t="s">
        <v>145</v>
      </c>
      <c r="C6349" s="53">
        <v>9000000</v>
      </c>
      <c r="D6349" s="53">
        <v>8849000</v>
      </c>
      <c r="E6349" s="53">
        <v>0</v>
      </c>
      <c r="F6349" s="53">
        <f t="shared" si="2775"/>
        <v>8849000</v>
      </c>
      <c r="G6349" s="53">
        <f t="shared" si="2776"/>
        <v>151000</v>
      </c>
      <c r="H6349" s="67">
        <f t="shared" si="2777"/>
        <v>98.322222222222223</v>
      </c>
    </row>
    <row r="6350" spans="1:8">
      <c r="A6350" s="54">
        <v>54</v>
      </c>
      <c r="B6350" s="54" t="s">
        <v>147</v>
      </c>
      <c r="C6350" s="55"/>
      <c r="D6350" s="56"/>
      <c r="E6350" s="56"/>
      <c r="F6350" s="56"/>
      <c r="G6350" s="56"/>
      <c r="H6350" s="56"/>
    </row>
    <row r="6351" spans="1:8">
      <c r="A6351" s="58" t="s">
        <v>50</v>
      </c>
      <c r="B6351" s="59" t="s">
        <v>51</v>
      </c>
      <c r="C6351" s="60"/>
      <c r="D6351" s="59"/>
      <c r="E6351" s="60"/>
      <c r="F6351" s="53"/>
      <c r="G6351" s="53"/>
      <c r="H6351" s="67"/>
    </row>
    <row r="6352" spans="1:8">
      <c r="A6352" s="61">
        <v>525113</v>
      </c>
      <c r="B6352" s="62" t="s">
        <v>39</v>
      </c>
      <c r="C6352" s="60"/>
      <c r="D6352" s="59"/>
      <c r="E6352" s="53"/>
      <c r="F6352" s="53"/>
      <c r="G6352" s="53"/>
      <c r="H6352" s="67"/>
    </row>
    <row r="6353" spans="1:8">
      <c r="A6353" s="66" t="s">
        <v>31</v>
      </c>
      <c r="B6353" s="33" t="s">
        <v>148</v>
      </c>
      <c r="C6353" s="53">
        <v>1800000</v>
      </c>
      <c r="D6353" s="53">
        <v>1725000</v>
      </c>
      <c r="E6353" s="53">
        <v>0</v>
      </c>
      <c r="F6353" s="53">
        <f t="shared" ref="F6353:F6354" si="2778">D6353+E6353</f>
        <v>1725000</v>
      </c>
      <c r="G6353" s="53">
        <f t="shared" ref="G6353:G6354" si="2779">C6353-F6353</f>
        <v>75000</v>
      </c>
      <c r="H6353" s="67">
        <f t="shared" ref="H6353:H6354" si="2780">F6353/C6353*100</f>
        <v>95.833333333333343</v>
      </c>
    </row>
    <row r="6354" spans="1:8">
      <c r="A6354" s="66" t="s">
        <v>31</v>
      </c>
      <c r="B6354" s="33" t="s">
        <v>149</v>
      </c>
      <c r="C6354" s="53">
        <v>7780000</v>
      </c>
      <c r="D6354" s="53">
        <v>7765000</v>
      </c>
      <c r="E6354" s="53">
        <v>0</v>
      </c>
      <c r="F6354" s="53">
        <f t="shared" si="2778"/>
        <v>7765000</v>
      </c>
      <c r="G6354" s="53">
        <f t="shared" si="2779"/>
        <v>15000</v>
      </c>
      <c r="H6354" s="67">
        <f t="shared" si="2780"/>
        <v>99.80719794344472</v>
      </c>
    </row>
    <row r="6355" spans="1:8">
      <c r="A6355" s="66">
        <v>525119</v>
      </c>
      <c r="B6355" s="33" t="s">
        <v>63</v>
      </c>
      <c r="C6355" s="53"/>
      <c r="D6355" s="53"/>
      <c r="E6355" s="53"/>
      <c r="F6355" s="53"/>
      <c r="G6355" s="53"/>
      <c r="H6355" s="67"/>
    </row>
    <row r="6356" spans="1:8">
      <c r="A6356" s="66" t="s">
        <v>31</v>
      </c>
      <c r="B6356" s="33" t="s">
        <v>150</v>
      </c>
      <c r="C6356" s="53">
        <v>1700000</v>
      </c>
      <c r="D6356" s="53">
        <v>1698500</v>
      </c>
      <c r="E6356" s="53">
        <v>0</v>
      </c>
      <c r="F6356" s="53">
        <f t="shared" ref="F6356" si="2781">D6356+E6356</f>
        <v>1698500</v>
      </c>
      <c r="G6356" s="53">
        <f t="shared" ref="G6356" si="2782">C6356-F6356</f>
        <v>1500</v>
      </c>
      <c r="H6356" s="67">
        <f t="shared" ref="H6356" si="2783">F6356/C6356*100</f>
        <v>99.911764705882362</v>
      </c>
    </row>
    <row r="6357" spans="1:8">
      <c r="A6357" s="58" t="s">
        <v>56</v>
      </c>
      <c r="B6357" s="59" t="s">
        <v>57</v>
      </c>
      <c r="C6357" s="60"/>
      <c r="D6357" s="60"/>
      <c r="E6357" s="53"/>
      <c r="F6357" s="53"/>
      <c r="G6357" s="53"/>
      <c r="H6357" s="67"/>
    </row>
    <row r="6358" spans="1:8">
      <c r="A6358" s="66">
        <v>525113</v>
      </c>
      <c r="B6358" s="33" t="s">
        <v>39</v>
      </c>
      <c r="C6358" s="53"/>
      <c r="D6358" s="53"/>
      <c r="E6358" s="53"/>
      <c r="F6358" s="53"/>
      <c r="G6358" s="53"/>
      <c r="H6358" s="67"/>
    </row>
    <row r="6359" spans="1:8">
      <c r="A6359" s="66" t="s">
        <v>31</v>
      </c>
      <c r="B6359" s="33" t="s">
        <v>151</v>
      </c>
      <c r="C6359" s="53">
        <v>2100000</v>
      </c>
      <c r="D6359" s="53">
        <v>2100000</v>
      </c>
      <c r="E6359" s="53">
        <v>0</v>
      </c>
      <c r="F6359" s="53">
        <f t="shared" ref="F6359:F6360" si="2784">D6359+E6359</f>
        <v>2100000</v>
      </c>
      <c r="G6359" s="53">
        <f t="shared" ref="G6359:G6360" si="2785">C6359-F6359</f>
        <v>0</v>
      </c>
      <c r="H6359" s="67">
        <f t="shared" ref="H6359:H6360" si="2786">F6359/C6359*100</f>
        <v>100</v>
      </c>
    </row>
    <row r="6360" spans="1:8">
      <c r="A6360" s="66" t="s">
        <v>31</v>
      </c>
      <c r="B6360" s="33" t="s">
        <v>152</v>
      </c>
      <c r="C6360" s="53">
        <v>10400000</v>
      </c>
      <c r="D6360" s="53">
        <v>10395000</v>
      </c>
      <c r="E6360" s="53">
        <v>0</v>
      </c>
      <c r="F6360" s="53">
        <f t="shared" si="2784"/>
        <v>10395000</v>
      </c>
      <c r="G6360" s="53">
        <f t="shared" si="2785"/>
        <v>5000</v>
      </c>
      <c r="H6360" s="67">
        <f t="shared" si="2786"/>
        <v>99.95192307692308</v>
      </c>
    </row>
    <row r="6361" spans="1:8">
      <c r="A6361" s="66">
        <v>525119</v>
      </c>
      <c r="B6361" s="33" t="s">
        <v>63</v>
      </c>
      <c r="C6361" s="53"/>
      <c r="D6361" s="53"/>
      <c r="E6361" s="53"/>
      <c r="F6361" s="53"/>
      <c r="G6361" s="53"/>
      <c r="H6361" s="67"/>
    </row>
    <row r="6362" spans="1:8">
      <c r="A6362" s="66" t="s">
        <v>31</v>
      </c>
      <c r="B6362" s="33" t="s">
        <v>150</v>
      </c>
      <c r="C6362" s="53">
        <v>2500000</v>
      </c>
      <c r="D6362" s="53">
        <v>2497500</v>
      </c>
      <c r="E6362" s="53">
        <v>0</v>
      </c>
      <c r="F6362" s="53">
        <f t="shared" ref="F6362" si="2787">D6362+E6362</f>
        <v>2497500</v>
      </c>
      <c r="G6362" s="53">
        <f t="shared" ref="G6362" si="2788">C6362-F6362</f>
        <v>2500</v>
      </c>
      <c r="H6362" s="67">
        <f t="shared" ref="H6362" si="2789">F6362/C6362*100</f>
        <v>99.9</v>
      </c>
    </row>
    <row r="6363" spans="1:8">
      <c r="A6363" s="58" t="s">
        <v>59</v>
      </c>
      <c r="B6363" s="59" t="s">
        <v>60</v>
      </c>
      <c r="C6363" s="60"/>
      <c r="D6363" s="60"/>
      <c r="E6363" s="53"/>
      <c r="F6363" s="53"/>
      <c r="G6363" s="53"/>
      <c r="H6363" s="67"/>
    </row>
    <row r="6364" spans="1:8">
      <c r="A6364" s="66">
        <v>525119</v>
      </c>
      <c r="B6364" s="33" t="s">
        <v>63</v>
      </c>
      <c r="C6364" s="53"/>
      <c r="D6364" s="53"/>
      <c r="E6364" s="53"/>
      <c r="F6364" s="53"/>
      <c r="G6364" s="53"/>
      <c r="H6364" s="67"/>
    </row>
    <row r="6365" spans="1:8">
      <c r="A6365" s="66" t="s">
        <v>31</v>
      </c>
      <c r="B6365" s="33" t="s">
        <v>150</v>
      </c>
      <c r="C6365" s="53">
        <v>1869000</v>
      </c>
      <c r="D6365" s="53">
        <v>1864500</v>
      </c>
      <c r="E6365" s="53">
        <v>0</v>
      </c>
      <c r="F6365" s="53">
        <f t="shared" ref="F6365" si="2790">D6365+E6365</f>
        <v>1864500</v>
      </c>
      <c r="G6365" s="53">
        <f t="shared" ref="G6365" si="2791">C6365-F6365</f>
        <v>4500</v>
      </c>
      <c r="H6365" s="67">
        <f t="shared" ref="H6365" si="2792">F6365/C6365*100</f>
        <v>99.759229534510425</v>
      </c>
    </row>
    <row r="6366" spans="1:8" ht="13.5" thickBot="1">
      <c r="A6366" s="231"/>
      <c r="B6366" s="35"/>
      <c r="C6366" s="39"/>
      <c r="D6366" s="35"/>
      <c r="E6366" s="39"/>
      <c r="F6366" s="35"/>
      <c r="G6366" s="35"/>
      <c r="H6366" s="35"/>
    </row>
    <row r="6367" spans="1:8" ht="21" customHeight="1" thickTop="1">
      <c r="A6367" s="40"/>
      <c r="B6367" s="597" t="s">
        <v>166</v>
      </c>
      <c r="C6367" s="41">
        <f>SUM(C6202:C6365)</f>
        <v>1481795000</v>
      </c>
      <c r="D6367" s="41">
        <f t="shared" ref="D6367" si="2793">SUM(D6202:D6365)</f>
        <v>1256200877</v>
      </c>
      <c r="E6367" s="41">
        <f>SUM(E6202:E6365)</f>
        <v>68460000</v>
      </c>
      <c r="F6367" s="41">
        <f t="shared" ref="F6367:G6367" si="2794">SUM(F6202:F6365)</f>
        <v>1324660877</v>
      </c>
      <c r="G6367" s="41">
        <f t="shared" si="2794"/>
        <v>153534123</v>
      </c>
      <c r="H6367" s="44">
        <f>F6367/C6367*100</f>
        <v>89.395690834427171</v>
      </c>
    </row>
    <row r="6369" spans="6:8" ht="13.5">
      <c r="F6369" s="607" t="s">
        <v>965</v>
      </c>
      <c r="G6369" s="607"/>
      <c r="H6369" s="607"/>
    </row>
    <row r="6370" spans="6:8" ht="13.5">
      <c r="F6370" s="598"/>
      <c r="G6370" s="598"/>
      <c r="H6370" s="598"/>
    </row>
    <row r="6371" spans="6:8" ht="13.5">
      <c r="F6371" s="607" t="s">
        <v>154</v>
      </c>
      <c r="G6371" s="607"/>
      <c r="H6371" s="607"/>
    </row>
    <row r="6372" spans="6:8" ht="13.5">
      <c r="F6372" s="607" t="s">
        <v>155</v>
      </c>
      <c r="G6372" s="607"/>
      <c r="H6372" s="607"/>
    </row>
    <row r="6373" spans="6:8" ht="13.5">
      <c r="F6373" s="20"/>
      <c r="G6373" s="20"/>
      <c r="H6373" s="21"/>
    </row>
    <row r="6374" spans="6:8" ht="13.5">
      <c r="F6374" s="20"/>
      <c r="G6374" s="20"/>
      <c r="H6374" s="21"/>
    </row>
    <row r="6375" spans="6:8" ht="13.5">
      <c r="F6375" s="20"/>
      <c r="G6375" s="20"/>
      <c r="H6375" s="20"/>
    </row>
    <row r="6376" spans="6:8" ht="13.5">
      <c r="F6376" s="608" t="s">
        <v>156</v>
      </c>
      <c r="G6376" s="608"/>
      <c r="H6376" s="608"/>
    </row>
    <row r="6377" spans="6:8" ht="13.5">
      <c r="F6377" s="599" t="s">
        <v>157</v>
      </c>
      <c r="G6377" s="599"/>
      <c r="H6377" s="599"/>
    </row>
  </sheetData>
  <mergeCells count="310">
    <mergeCell ref="F6377:H6377"/>
    <mergeCell ref="A6181:H6181"/>
    <mergeCell ref="A6182:H6182"/>
    <mergeCell ref="A6183:H6183"/>
    <mergeCell ref="A6190:A6193"/>
    <mergeCell ref="B6190:B6193"/>
    <mergeCell ref="F6369:H6369"/>
    <mergeCell ref="F6371:H6371"/>
    <mergeCell ref="F6372:H6372"/>
    <mergeCell ref="F6376:H6376"/>
    <mergeCell ref="A5158:H5158"/>
    <mergeCell ref="A5159:H5159"/>
    <mergeCell ref="A5160:H5160"/>
    <mergeCell ref="A5167:A5170"/>
    <mergeCell ref="B5167:B5170"/>
    <mergeCell ref="F5349:H5349"/>
    <mergeCell ref="F5354:H5354"/>
    <mergeCell ref="F5346:H5346"/>
    <mergeCell ref="F5348:H5348"/>
    <mergeCell ref="F5353:H5353"/>
    <mergeCell ref="F4722:H4722"/>
    <mergeCell ref="A4550:H4550"/>
    <mergeCell ref="A4551:H4551"/>
    <mergeCell ref="A4552:H4552"/>
    <mergeCell ref="A4559:A4562"/>
    <mergeCell ref="B4559:B4562"/>
    <mergeCell ref="F4714:H4714"/>
    <mergeCell ref="F4716:H4716"/>
    <mergeCell ref="F4717:H4717"/>
    <mergeCell ref="F4721:H4721"/>
    <mergeCell ref="F4518:H4518"/>
    <mergeCell ref="A4346:H4346"/>
    <mergeCell ref="A4347:H4347"/>
    <mergeCell ref="A4348:H4348"/>
    <mergeCell ref="A4355:A4358"/>
    <mergeCell ref="B4355:B4358"/>
    <mergeCell ref="F4510:H4510"/>
    <mergeCell ref="F4512:H4512"/>
    <mergeCell ref="F4513:H4513"/>
    <mergeCell ref="F4517:H4517"/>
    <mergeCell ref="F3707:H3707"/>
    <mergeCell ref="A3535:H3535"/>
    <mergeCell ref="A3536:H3536"/>
    <mergeCell ref="A3537:H3537"/>
    <mergeCell ref="A3544:A3547"/>
    <mergeCell ref="B3544:B3547"/>
    <mergeCell ref="F3699:H3699"/>
    <mergeCell ref="F3701:H3701"/>
    <mergeCell ref="F3702:H3702"/>
    <mergeCell ref="F3706:H3706"/>
    <mergeCell ref="F3501:H3501"/>
    <mergeCell ref="A3331:H3331"/>
    <mergeCell ref="A3332:H3332"/>
    <mergeCell ref="A3333:H3333"/>
    <mergeCell ref="A3340:A3343"/>
    <mergeCell ref="B3340:B3343"/>
    <mergeCell ref="F3493:H3493"/>
    <mergeCell ref="F3495:H3495"/>
    <mergeCell ref="F3496:H3496"/>
    <mergeCell ref="F3500:H3500"/>
    <mergeCell ref="F2680:H2680"/>
    <mergeCell ref="A2509:H2509"/>
    <mergeCell ref="A2510:H2510"/>
    <mergeCell ref="A2511:H2511"/>
    <mergeCell ref="A2518:A2521"/>
    <mergeCell ref="B2518:B2521"/>
    <mergeCell ref="F2672:H2672"/>
    <mergeCell ref="F2674:H2674"/>
    <mergeCell ref="F2675:H2675"/>
    <mergeCell ref="F2679:H2679"/>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H1"/>
    <mergeCell ref="A2:H2"/>
    <mergeCell ref="A3:H3"/>
    <mergeCell ref="A10:A13"/>
    <mergeCell ref="B10:B13"/>
    <mergeCell ref="F188:H188"/>
    <mergeCell ref="F190:H190"/>
    <mergeCell ref="F191:H191"/>
    <mergeCell ref="F195:H195"/>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2474:H2474"/>
    <mergeCell ref="A2303:H2303"/>
    <mergeCell ref="A2304:H2304"/>
    <mergeCell ref="A2305:H2305"/>
    <mergeCell ref="A2312:A2315"/>
    <mergeCell ref="B2312:B2315"/>
    <mergeCell ref="F2466:H2466"/>
    <mergeCell ref="F2468:H2468"/>
    <mergeCell ref="F2469:H2469"/>
    <mergeCell ref="F2473:H2473"/>
    <mergeCell ref="F2887:H2887"/>
    <mergeCell ref="A2716:H2716"/>
    <mergeCell ref="A2717:H2717"/>
    <mergeCell ref="A2718:H2718"/>
    <mergeCell ref="A2725:A2728"/>
    <mergeCell ref="B2725:B2728"/>
    <mergeCell ref="F2879:H2879"/>
    <mergeCell ref="F2881:H2881"/>
    <mergeCell ref="F2882:H2882"/>
    <mergeCell ref="F2886:H2886"/>
    <mergeCell ref="F3093:H3093"/>
    <mergeCell ref="A2922:H2922"/>
    <mergeCell ref="A2923:H2923"/>
    <mergeCell ref="A2924:H2924"/>
    <mergeCell ref="A2931:A2934"/>
    <mergeCell ref="B2931:B2934"/>
    <mergeCell ref="F3085:H3085"/>
    <mergeCell ref="F3087:H3087"/>
    <mergeCell ref="F3088:H3088"/>
    <mergeCell ref="F3092:H3092"/>
    <mergeCell ref="F3296:H3296"/>
    <mergeCell ref="A3126:H3126"/>
    <mergeCell ref="A3127:H3127"/>
    <mergeCell ref="A3128:H3128"/>
    <mergeCell ref="A3135:A3138"/>
    <mergeCell ref="B3135:B3138"/>
    <mergeCell ref="F3288:H3288"/>
    <mergeCell ref="F3290:H3290"/>
    <mergeCell ref="F3291:H3291"/>
    <mergeCell ref="F3295:H3295"/>
    <mergeCell ref="F4113:H4113"/>
    <mergeCell ref="A3941:H3941"/>
    <mergeCell ref="A3942:H3942"/>
    <mergeCell ref="A3943:H3943"/>
    <mergeCell ref="A3950:A3953"/>
    <mergeCell ref="B3950:B3953"/>
    <mergeCell ref="F4105:H4105"/>
    <mergeCell ref="F4107:H4107"/>
    <mergeCell ref="F4108:H4108"/>
    <mergeCell ref="F4112:H4112"/>
    <mergeCell ref="F3912:H3912"/>
    <mergeCell ref="A3740:H3740"/>
    <mergeCell ref="A3741:H3741"/>
    <mergeCell ref="A3742:H3742"/>
    <mergeCell ref="A3749:A3752"/>
    <mergeCell ref="B3749:B3752"/>
    <mergeCell ref="F3904:H3904"/>
    <mergeCell ref="F3906:H3906"/>
    <mergeCell ref="F3907:H3907"/>
    <mergeCell ref="F3911:H3911"/>
    <mergeCell ref="F4309:H4309"/>
    <mergeCell ref="F4311:H4311"/>
    <mergeCell ref="F4312:H4312"/>
    <mergeCell ref="F4316:H4316"/>
    <mergeCell ref="F4317:H4317"/>
    <mergeCell ref="A4145:H4145"/>
    <mergeCell ref="A4146:H4146"/>
    <mergeCell ref="A4147:H4147"/>
    <mergeCell ref="A4154:A4157"/>
    <mergeCell ref="B4154:B4157"/>
    <mergeCell ref="F4939:H4939"/>
    <mergeCell ref="F4941:H4941"/>
    <mergeCell ref="F4942:H4942"/>
    <mergeCell ref="F4946:H4946"/>
    <mergeCell ref="F4947:H4947"/>
    <mergeCell ref="A4751:H4751"/>
    <mergeCell ref="A4752:H4752"/>
    <mergeCell ref="A4753:H4753"/>
    <mergeCell ref="A4760:A4763"/>
    <mergeCell ref="B4760:B4763"/>
    <mergeCell ref="F5149:H5149"/>
    <mergeCell ref="F5150:H5150"/>
    <mergeCell ref="A4954:H4954"/>
    <mergeCell ref="A4955:H4955"/>
    <mergeCell ref="A4956:H4956"/>
    <mergeCell ref="A4963:A4966"/>
    <mergeCell ref="B4963:B4966"/>
    <mergeCell ref="F5142:H5142"/>
    <mergeCell ref="F5144:H5144"/>
    <mergeCell ref="F5145:H5145"/>
    <mergeCell ref="A5367:H5367"/>
    <mergeCell ref="A5368:H5368"/>
    <mergeCell ref="A5369:H5369"/>
    <mergeCell ref="A5376:A5379"/>
    <mergeCell ref="B5376:B5379"/>
    <mergeCell ref="F5558:H5558"/>
    <mergeCell ref="F5563:H5563"/>
    <mergeCell ref="F5555:H5555"/>
    <mergeCell ref="F5557:H5557"/>
    <mergeCell ref="F5562:H5562"/>
    <mergeCell ref="A5571:H5571"/>
    <mergeCell ref="A5572:H5572"/>
    <mergeCell ref="A5573:H5573"/>
    <mergeCell ref="A5580:A5583"/>
    <mergeCell ref="B5580:B5583"/>
    <mergeCell ref="F5762:H5762"/>
    <mergeCell ref="F5767:H5767"/>
    <mergeCell ref="F5759:H5759"/>
    <mergeCell ref="F5761:H5761"/>
    <mergeCell ref="F5766:H5766"/>
    <mergeCell ref="A5777:H5777"/>
    <mergeCell ref="A5778:H5778"/>
    <mergeCell ref="A5779:H5779"/>
    <mergeCell ref="A5786:A5789"/>
    <mergeCell ref="B5786:B5789"/>
    <mergeCell ref="F5968:H5968"/>
    <mergeCell ref="F5973:H5973"/>
    <mergeCell ref="F5965:H5965"/>
    <mergeCell ref="F5967:H5967"/>
    <mergeCell ref="F5972:H5972"/>
    <mergeCell ref="A5980:H5980"/>
    <mergeCell ref="A5981:H5981"/>
    <mergeCell ref="A5982:H5982"/>
    <mergeCell ref="A5989:A5992"/>
    <mergeCell ref="B5989:B5992"/>
    <mergeCell ref="F6171:H6171"/>
    <mergeCell ref="F6176:H6176"/>
    <mergeCell ref="F6168:H6168"/>
    <mergeCell ref="F6170:H6170"/>
    <mergeCell ref="F6175:H6175"/>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topLeftCell="A62" zoomScaleNormal="115" zoomScaleSheetLayoutView="100" workbookViewId="0">
      <selection activeCell="C69" sqref="C6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626" t="s">
        <v>172</v>
      </c>
      <c r="B1" s="626"/>
      <c r="C1" s="626"/>
      <c r="D1" s="626"/>
      <c r="E1" s="626"/>
      <c r="F1" s="626"/>
      <c r="G1" s="626"/>
      <c r="H1" s="626"/>
      <c r="I1" s="626"/>
    </row>
    <row r="2" spans="1:9">
      <c r="A2" s="217"/>
      <c r="B2" s="217"/>
      <c r="C2" s="217"/>
      <c r="D2" s="116" t="s">
        <v>173</v>
      </c>
      <c r="E2" s="217"/>
      <c r="F2" s="246"/>
      <c r="G2" s="82"/>
    </row>
    <row r="3" spans="1:9">
      <c r="A3" s="217"/>
      <c r="B3" s="217"/>
      <c r="C3" s="217"/>
      <c r="D3" s="217"/>
      <c r="E3" s="217"/>
      <c r="F3" s="246"/>
      <c r="G3" s="82"/>
    </row>
    <row r="4" spans="1:9">
      <c r="A4" s="621" t="s">
        <v>174</v>
      </c>
      <c r="B4" s="621"/>
      <c r="C4" s="621"/>
      <c r="D4" s="218" t="s">
        <v>175</v>
      </c>
      <c r="E4" s="117"/>
      <c r="F4" s="247"/>
      <c r="G4" s="84"/>
    </row>
    <row r="5" spans="1:9">
      <c r="A5" s="621" t="s">
        <v>176</v>
      </c>
      <c r="B5" s="621"/>
      <c r="C5" s="621"/>
      <c r="D5" s="218" t="s">
        <v>218</v>
      </c>
      <c r="E5" s="117"/>
      <c r="F5" s="247"/>
      <c r="G5" s="84"/>
    </row>
    <row r="6" spans="1:9">
      <c r="A6" s="621" t="s">
        <v>178</v>
      </c>
      <c r="B6" s="621"/>
      <c r="C6" s="621"/>
      <c r="D6" s="218" t="s">
        <v>179</v>
      </c>
      <c r="E6" s="117"/>
      <c r="F6" s="247"/>
      <c r="G6" s="84"/>
    </row>
    <row r="7" spans="1:9">
      <c r="A7" s="621" t="s">
        <v>180</v>
      </c>
      <c r="B7" s="621"/>
      <c r="C7" s="621"/>
      <c r="D7" s="218" t="s">
        <v>315</v>
      </c>
      <c r="E7" s="117"/>
      <c r="F7" s="247"/>
      <c r="G7" s="84"/>
    </row>
    <row r="8" spans="1:9">
      <c r="A8" s="219"/>
      <c r="B8" s="622"/>
      <c r="C8" s="622"/>
      <c r="D8" s="21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455</v>
      </c>
      <c r="E17" s="120"/>
      <c r="F17" s="125">
        <v>201</v>
      </c>
      <c r="G17" s="100">
        <v>450000</v>
      </c>
      <c r="H17" s="126">
        <v>0</v>
      </c>
      <c r="I17" s="100">
        <f>5%*G17</f>
        <v>22500</v>
      </c>
    </row>
    <row r="18" spans="1:9" ht="45">
      <c r="A18" s="220">
        <v>2</v>
      </c>
      <c r="B18" s="96"/>
      <c r="C18" s="114" t="s">
        <v>317</v>
      </c>
      <c r="D18" s="97" t="s">
        <v>456</v>
      </c>
      <c r="E18" s="120"/>
      <c r="F18" s="125">
        <v>202</v>
      </c>
      <c r="G18" s="100">
        <v>450000</v>
      </c>
      <c r="H18" s="126">
        <v>0</v>
      </c>
      <c r="I18" s="100">
        <f>5%*G18</f>
        <v>22500</v>
      </c>
    </row>
    <row r="19" spans="1:9" ht="36.75" customHeight="1">
      <c r="A19" s="220">
        <v>3</v>
      </c>
      <c r="B19" s="96"/>
      <c r="C19" s="114" t="s">
        <v>323</v>
      </c>
      <c r="D19" s="97" t="s">
        <v>482</v>
      </c>
      <c r="E19" s="120"/>
      <c r="F19" s="125">
        <v>203</v>
      </c>
      <c r="G19" s="100">
        <v>1200000</v>
      </c>
      <c r="H19" s="126">
        <v>0</v>
      </c>
      <c r="I19" s="100">
        <f>5%*G19</f>
        <v>60000</v>
      </c>
    </row>
    <row r="20" spans="1:9" ht="56.25">
      <c r="A20" s="220">
        <v>4</v>
      </c>
      <c r="B20" s="96"/>
      <c r="C20" s="114" t="s">
        <v>317</v>
      </c>
      <c r="D20" s="97" t="s">
        <v>470</v>
      </c>
      <c r="E20" s="120"/>
      <c r="F20" s="125">
        <v>204</v>
      </c>
      <c r="G20" s="100">
        <v>650000</v>
      </c>
      <c r="H20" s="126">
        <v>0</v>
      </c>
      <c r="I20" s="100">
        <f>5%*G20</f>
        <v>32500</v>
      </c>
    </row>
    <row r="21" spans="1:9" ht="56.25">
      <c r="A21" s="220">
        <v>5</v>
      </c>
      <c r="B21" s="96"/>
      <c r="C21" s="114" t="s">
        <v>317</v>
      </c>
      <c r="D21" s="97" t="s">
        <v>471</v>
      </c>
      <c r="E21" s="120"/>
      <c r="F21" s="125">
        <v>205</v>
      </c>
      <c r="G21" s="100">
        <v>450000</v>
      </c>
      <c r="H21" s="126">
        <v>0</v>
      </c>
      <c r="I21" s="100">
        <f t="shared" ref="I21:I22" si="0">5%*G21</f>
        <v>22500</v>
      </c>
    </row>
    <row r="22" spans="1:9" ht="45">
      <c r="A22" s="220">
        <v>6</v>
      </c>
      <c r="B22" s="96"/>
      <c r="C22" s="114" t="s">
        <v>323</v>
      </c>
      <c r="D22" s="97" t="s">
        <v>465</v>
      </c>
      <c r="E22" s="120"/>
      <c r="F22" s="125">
        <v>206</v>
      </c>
      <c r="G22" s="100">
        <v>150000</v>
      </c>
      <c r="H22" s="126" t="s">
        <v>246</v>
      </c>
      <c r="I22" s="100">
        <f t="shared" si="0"/>
        <v>7500</v>
      </c>
    </row>
    <row r="23" spans="1:9">
      <c r="A23" s="618" t="s">
        <v>208</v>
      </c>
      <c r="B23" s="618"/>
      <c r="C23" s="618"/>
      <c r="D23" s="618"/>
      <c r="E23" s="618"/>
      <c r="F23" s="618"/>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619" t="s">
        <v>211</v>
      </c>
      <c r="B28" s="619"/>
      <c r="C28" s="619"/>
      <c r="D28" s="619"/>
      <c r="E28" s="619"/>
      <c r="F28" s="619"/>
      <c r="G28" s="619"/>
      <c r="H28" s="619"/>
      <c r="I28" s="619"/>
    </row>
    <row r="29" spans="1:9">
      <c r="A29" s="222"/>
      <c r="B29" s="105"/>
      <c r="C29" s="105"/>
      <c r="D29" s="105"/>
      <c r="E29" s="105"/>
      <c r="F29" s="254"/>
      <c r="G29" s="108"/>
      <c r="H29" s="124"/>
      <c r="I29" s="124"/>
    </row>
    <row r="30" spans="1:9">
      <c r="A30" s="611" t="s">
        <v>212</v>
      </c>
      <c r="B30" s="611"/>
      <c r="C30" s="611"/>
      <c r="D30" s="111"/>
      <c r="E30" s="105"/>
      <c r="F30" s="254"/>
      <c r="G30" s="627" t="s">
        <v>213</v>
      </c>
      <c r="H30" s="627"/>
      <c r="I30" s="627"/>
    </row>
    <row r="31" spans="1:9">
      <c r="A31" s="222"/>
      <c r="B31" s="105"/>
      <c r="C31" s="105"/>
      <c r="D31" s="105"/>
      <c r="E31" s="105"/>
      <c r="F31" s="254"/>
      <c r="G31" s="108"/>
      <c r="H31" s="124"/>
      <c r="I31" s="124"/>
    </row>
    <row r="32" spans="1:9">
      <c r="A32" s="222"/>
      <c r="B32" s="105"/>
      <c r="C32" s="105"/>
      <c r="D32" s="105"/>
      <c r="E32" s="105"/>
      <c r="F32" s="254"/>
      <c r="G32" s="108"/>
    </row>
    <row r="33" spans="1:9">
      <c r="A33" s="624" t="s">
        <v>214</v>
      </c>
      <c r="B33" s="624"/>
      <c r="C33" s="624"/>
      <c r="D33" s="105"/>
      <c r="E33" s="105"/>
      <c r="F33" s="254"/>
      <c r="G33" s="624" t="s">
        <v>215</v>
      </c>
      <c r="H33" s="624"/>
      <c r="I33" s="624"/>
    </row>
    <row r="34" spans="1:9">
      <c r="A34" s="611" t="s">
        <v>216</v>
      </c>
      <c r="B34" s="611"/>
      <c r="C34" s="611"/>
      <c r="D34" s="105"/>
      <c r="E34" s="105"/>
      <c r="F34" s="254"/>
      <c r="G34" s="627" t="s">
        <v>217</v>
      </c>
      <c r="H34" s="627"/>
      <c r="I34" s="627"/>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626" t="s">
        <v>172</v>
      </c>
      <c r="B49" s="626"/>
      <c r="C49" s="626"/>
      <c r="D49" s="626"/>
      <c r="E49" s="626"/>
      <c r="F49" s="626"/>
      <c r="G49" s="626"/>
      <c r="H49" s="626"/>
      <c r="I49" s="626"/>
    </row>
    <row r="50" spans="1:9">
      <c r="A50" s="217"/>
      <c r="B50" s="217"/>
      <c r="C50" s="217"/>
      <c r="D50" s="116" t="s">
        <v>173</v>
      </c>
      <c r="E50" s="217"/>
      <c r="F50" s="246"/>
      <c r="G50" s="82"/>
    </row>
    <row r="51" spans="1:9">
      <c r="A51" s="217"/>
      <c r="B51" s="217"/>
      <c r="C51" s="217"/>
      <c r="D51" s="217"/>
      <c r="E51" s="217"/>
      <c r="F51" s="246"/>
      <c r="G51" s="82"/>
    </row>
    <row r="52" spans="1:9">
      <c r="A52" s="621" t="s">
        <v>174</v>
      </c>
      <c r="B52" s="621"/>
      <c r="C52" s="621"/>
      <c r="D52" s="218" t="s">
        <v>175</v>
      </c>
      <c r="E52" s="117"/>
      <c r="F52" s="247"/>
      <c r="G52" s="84"/>
    </row>
    <row r="53" spans="1:9">
      <c r="A53" s="621" t="s">
        <v>176</v>
      </c>
      <c r="B53" s="621"/>
      <c r="C53" s="621"/>
      <c r="D53" s="218" t="s">
        <v>218</v>
      </c>
      <c r="E53" s="117"/>
      <c r="F53" s="247"/>
      <c r="G53" s="84"/>
    </row>
    <row r="54" spans="1:9">
      <c r="A54" s="621" t="s">
        <v>178</v>
      </c>
      <c r="B54" s="621"/>
      <c r="C54" s="621"/>
      <c r="D54" s="218" t="s">
        <v>179</v>
      </c>
      <c r="E54" s="117"/>
      <c r="F54" s="247"/>
      <c r="G54" s="84"/>
    </row>
    <row r="55" spans="1:9">
      <c r="A55" s="621" t="s">
        <v>180</v>
      </c>
      <c r="B55" s="621"/>
      <c r="C55" s="621"/>
      <c r="D55" s="218" t="s">
        <v>325</v>
      </c>
      <c r="E55" s="117"/>
      <c r="F55" s="247"/>
      <c r="G55" s="84"/>
    </row>
    <row r="56" spans="1:9">
      <c r="A56" s="219"/>
      <c r="B56" s="622"/>
      <c r="C56" s="622"/>
      <c r="D56" s="219"/>
      <c r="E56" s="117"/>
      <c r="F56" s="632"/>
      <c r="G56" s="632"/>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620" t="s">
        <v>185</v>
      </c>
      <c r="B61" s="620" t="s">
        <v>186</v>
      </c>
      <c r="C61" s="620" t="s">
        <v>187</v>
      </c>
      <c r="D61" s="620" t="s">
        <v>188</v>
      </c>
      <c r="E61" s="620" t="s">
        <v>189</v>
      </c>
      <c r="F61" s="620"/>
      <c r="G61" s="613" t="s">
        <v>166</v>
      </c>
      <c r="H61" s="628" t="s">
        <v>190</v>
      </c>
      <c r="I61" s="629"/>
    </row>
    <row r="62" spans="1:9">
      <c r="A62" s="620"/>
      <c r="B62" s="620"/>
      <c r="C62" s="620"/>
      <c r="D62" s="620"/>
      <c r="E62" s="620"/>
      <c r="F62" s="620"/>
      <c r="G62" s="613"/>
      <c r="H62" s="630" t="s">
        <v>191</v>
      </c>
      <c r="I62" s="631"/>
    </row>
    <row r="63" spans="1:9">
      <c r="A63" s="620"/>
      <c r="B63" s="620"/>
      <c r="C63" s="620"/>
      <c r="D63" s="620"/>
      <c r="E63" s="91" t="s">
        <v>192</v>
      </c>
      <c r="F63" s="250" t="s">
        <v>193</v>
      </c>
      <c r="G63" s="613"/>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457</v>
      </c>
      <c r="E65" s="120"/>
      <c r="F65" s="125">
        <v>207</v>
      </c>
      <c r="G65" s="100">
        <v>1050000</v>
      </c>
      <c r="H65" s="126">
        <v>0</v>
      </c>
      <c r="I65" s="100">
        <v>0</v>
      </c>
    </row>
    <row r="66" spans="1:9" ht="45">
      <c r="A66" s="220">
        <v>2</v>
      </c>
      <c r="B66" s="96"/>
      <c r="C66" s="114" t="s">
        <v>317</v>
      </c>
      <c r="D66" s="97" t="s">
        <v>472</v>
      </c>
      <c r="E66" s="120"/>
      <c r="F66" s="125">
        <v>208</v>
      </c>
      <c r="G66" s="100">
        <v>300000</v>
      </c>
      <c r="H66" s="126">
        <v>0</v>
      </c>
      <c r="I66" s="100">
        <v>0</v>
      </c>
    </row>
    <row r="67" spans="1:9" ht="45">
      <c r="A67" s="220">
        <v>3</v>
      </c>
      <c r="B67" s="96"/>
      <c r="C67" s="114" t="s">
        <v>323</v>
      </c>
      <c r="D67" s="97" t="s">
        <v>473</v>
      </c>
      <c r="E67" s="120"/>
      <c r="F67" s="125">
        <v>209</v>
      </c>
      <c r="G67" s="100">
        <v>300000</v>
      </c>
      <c r="H67" s="126">
        <v>0</v>
      </c>
      <c r="I67" s="100">
        <v>0</v>
      </c>
    </row>
    <row r="68" spans="1:9" ht="56.25">
      <c r="A68" s="220">
        <v>4</v>
      </c>
      <c r="B68" s="96"/>
      <c r="C68" s="114" t="s">
        <v>317</v>
      </c>
      <c r="D68" s="97" t="s">
        <v>474</v>
      </c>
      <c r="E68" s="120"/>
      <c r="F68" s="125">
        <v>210</v>
      </c>
      <c r="G68" s="100">
        <v>1200000</v>
      </c>
      <c r="H68" s="126">
        <v>0</v>
      </c>
      <c r="I68" s="100">
        <v>0</v>
      </c>
    </row>
    <row r="69" spans="1:9" ht="56.25">
      <c r="A69" s="220">
        <v>5</v>
      </c>
      <c r="B69" s="96"/>
      <c r="C69" s="114" t="s">
        <v>330</v>
      </c>
      <c r="D69" s="97" t="s">
        <v>493</v>
      </c>
      <c r="E69" s="120"/>
      <c r="F69" s="125">
        <v>211</v>
      </c>
      <c r="G69" s="100">
        <v>600000</v>
      </c>
      <c r="H69" s="126">
        <v>0</v>
      </c>
      <c r="I69" s="100">
        <v>0</v>
      </c>
    </row>
    <row r="70" spans="1:9" ht="45">
      <c r="A70" s="220">
        <v>6</v>
      </c>
      <c r="B70" s="96"/>
      <c r="C70" s="114" t="s">
        <v>323</v>
      </c>
      <c r="D70" s="97" t="s">
        <v>458</v>
      </c>
      <c r="E70" s="120"/>
      <c r="F70" s="125">
        <v>212</v>
      </c>
      <c r="G70" s="100">
        <v>450000</v>
      </c>
      <c r="H70" s="126">
        <v>0</v>
      </c>
      <c r="I70" s="100">
        <v>0</v>
      </c>
    </row>
    <row r="71" spans="1:9">
      <c r="A71" s="618" t="s">
        <v>208</v>
      </c>
      <c r="B71" s="618"/>
      <c r="C71" s="618"/>
      <c r="D71" s="618"/>
      <c r="E71" s="618"/>
      <c r="F71" s="618"/>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619" t="s">
        <v>211</v>
      </c>
      <c r="B76" s="619"/>
      <c r="C76" s="619"/>
      <c r="D76" s="619"/>
      <c r="E76" s="619"/>
      <c r="F76" s="619"/>
      <c r="G76" s="619"/>
      <c r="H76" s="619"/>
      <c r="I76" s="619"/>
    </row>
    <row r="77" spans="1:9">
      <c r="A77" s="222"/>
      <c r="B77" s="105"/>
      <c r="C77" s="105"/>
      <c r="D77" s="105"/>
      <c r="E77" s="105"/>
      <c r="F77" s="254"/>
      <c r="G77" s="108"/>
      <c r="H77" s="124"/>
      <c r="I77" s="124"/>
    </row>
    <row r="78" spans="1:9">
      <c r="A78" s="611" t="s">
        <v>212</v>
      </c>
      <c r="B78" s="611"/>
      <c r="C78" s="611"/>
      <c r="D78" s="111"/>
      <c r="E78" s="105"/>
      <c r="F78" s="254"/>
      <c r="G78" s="627" t="s">
        <v>213</v>
      </c>
      <c r="H78" s="627"/>
      <c r="I78" s="627"/>
    </row>
    <row r="79" spans="1:9">
      <c r="A79" s="222"/>
      <c r="B79" s="105"/>
      <c r="C79" s="105"/>
      <c r="D79" s="105"/>
      <c r="E79" s="105"/>
      <c r="F79" s="254"/>
      <c r="G79" s="108"/>
      <c r="H79" s="124"/>
      <c r="I79" s="124"/>
    </row>
    <row r="80" spans="1:9">
      <c r="A80" s="222"/>
      <c r="B80" s="105"/>
      <c r="C80" s="105"/>
      <c r="D80" s="105"/>
      <c r="E80" s="105"/>
      <c r="F80" s="254"/>
      <c r="G80" s="108"/>
    </row>
    <row r="81" spans="1:9">
      <c r="A81" s="624" t="s">
        <v>214</v>
      </c>
      <c r="B81" s="624"/>
      <c r="C81" s="624"/>
      <c r="D81" s="105"/>
      <c r="E81" s="105"/>
      <c r="F81" s="254"/>
      <c r="G81" s="624" t="s">
        <v>215</v>
      </c>
      <c r="H81" s="624"/>
      <c r="I81" s="624"/>
    </row>
    <row r="82" spans="1:9">
      <c r="A82" s="611" t="s">
        <v>216</v>
      </c>
      <c r="B82" s="611"/>
      <c r="C82" s="611"/>
      <c r="D82" s="105"/>
      <c r="E82" s="105"/>
      <c r="F82" s="254"/>
      <c r="G82" s="627" t="s">
        <v>217</v>
      </c>
      <c r="H82" s="627"/>
      <c r="I82" s="627"/>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626" t="s">
        <v>172</v>
      </c>
      <c r="B97" s="626"/>
      <c r="C97" s="626"/>
      <c r="D97" s="626"/>
      <c r="E97" s="626"/>
      <c r="F97" s="626"/>
      <c r="G97" s="626"/>
      <c r="H97" s="626"/>
      <c r="I97" s="626"/>
    </row>
    <row r="98" spans="1:9">
      <c r="A98" s="217"/>
      <c r="B98" s="217"/>
      <c r="C98" s="217"/>
      <c r="D98" s="116" t="s">
        <v>173</v>
      </c>
      <c r="E98" s="217"/>
      <c r="F98" s="246"/>
      <c r="G98" s="82"/>
    </row>
    <row r="99" spans="1:9">
      <c r="A99" s="217"/>
      <c r="B99" s="217"/>
      <c r="C99" s="217"/>
      <c r="D99" s="217"/>
      <c r="E99" s="217"/>
      <c r="F99" s="246"/>
      <c r="G99" s="82"/>
    </row>
    <row r="100" spans="1:9">
      <c r="A100" s="621" t="s">
        <v>174</v>
      </c>
      <c r="B100" s="621"/>
      <c r="C100" s="621"/>
      <c r="D100" s="218" t="s">
        <v>175</v>
      </c>
      <c r="E100" s="117"/>
      <c r="F100" s="247"/>
      <c r="G100" s="84"/>
    </row>
    <row r="101" spans="1:9">
      <c r="A101" s="621" t="s">
        <v>176</v>
      </c>
      <c r="B101" s="621"/>
      <c r="C101" s="621"/>
      <c r="D101" s="218" t="s">
        <v>307</v>
      </c>
      <c r="E101" s="117"/>
      <c r="F101" s="247"/>
      <c r="G101" s="84"/>
    </row>
    <row r="102" spans="1:9">
      <c r="A102" s="621" t="s">
        <v>178</v>
      </c>
      <c r="B102" s="621"/>
      <c r="C102" s="621"/>
      <c r="D102" s="218" t="s">
        <v>179</v>
      </c>
      <c r="E102" s="117"/>
      <c r="F102" s="247"/>
      <c r="G102" s="84"/>
    </row>
    <row r="103" spans="1:9">
      <c r="A103" s="621" t="s">
        <v>180</v>
      </c>
      <c r="B103" s="621"/>
      <c r="C103" s="621"/>
      <c r="D103" s="218" t="s">
        <v>334</v>
      </c>
      <c r="E103" s="117"/>
      <c r="F103" s="247"/>
      <c r="G103" s="84"/>
    </row>
    <row r="104" spans="1:9">
      <c r="A104" s="219"/>
      <c r="B104" s="622"/>
      <c r="C104" s="622"/>
      <c r="D104" s="219"/>
      <c r="E104" s="117"/>
      <c r="F104" s="632"/>
      <c r="G104" s="632"/>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620" t="s">
        <v>185</v>
      </c>
      <c r="B109" s="620" t="s">
        <v>186</v>
      </c>
      <c r="C109" s="620" t="s">
        <v>187</v>
      </c>
      <c r="D109" s="620" t="s">
        <v>188</v>
      </c>
      <c r="E109" s="620" t="s">
        <v>189</v>
      </c>
      <c r="F109" s="620"/>
      <c r="G109" s="613" t="s">
        <v>166</v>
      </c>
      <c r="H109" s="628" t="s">
        <v>190</v>
      </c>
      <c r="I109" s="629"/>
    </row>
    <row r="110" spans="1:9">
      <c r="A110" s="620"/>
      <c r="B110" s="620"/>
      <c r="C110" s="620"/>
      <c r="D110" s="620"/>
      <c r="E110" s="620"/>
      <c r="F110" s="620"/>
      <c r="G110" s="613"/>
      <c r="H110" s="630" t="s">
        <v>191</v>
      </c>
      <c r="I110" s="631"/>
    </row>
    <row r="111" spans="1:9">
      <c r="A111" s="620"/>
      <c r="B111" s="620"/>
      <c r="C111" s="620"/>
      <c r="D111" s="620"/>
      <c r="E111" s="91" t="s">
        <v>192</v>
      </c>
      <c r="F111" s="250" t="s">
        <v>193</v>
      </c>
      <c r="G111" s="613"/>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466</v>
      </c>
      <c r="E113" s="120"/>
      <c r="F113" s="125">
        <v>213</v>
      </c>
      <c r="G113" s="100">
        <v>1500000</v>
      </c>
      <c r="H113" s="126">
        <v>0</v>
      </c>
      <c r="I113" s="100">
        <f>5%*G113</f>
        <v>75000</v>
      </c>
    </row>
    <row r="114" spans="1:9" ht="49.5" customHeight="1">
      <c r="A114" s="220">
        <v>2</v>
      </c>
      <c r="B114" s="96"/>
      <c r="C114" s="114" t="s">
        <v>330</v>
      </c>
      <c r="D114" s="97" t="s">
        <v>467</v>
      </c>
      <c r="E114" s="120"/>
      <c r="F114" s="125">
        <v>214</v>
      </c>
      <c r="G114" s="100">
        <v>100000</v>
      </c>
      <c r="H114" s="126">
        <v>0</v>
      </c>
      <c r="I114" s="100">
        <f>5%*G114</f>
        <v>5000</v>
      </c>
    </row>
    <row r="115" spans="1:9" ht="45" customHeight="1">
      <c r="A115" s="220">
        <v>3</v>
      </c>
      <c r="B115" s="96"/>
      <c r="C115" s="114" t="s">
        <v>330</v>
      </c>
      <c r="D115" s="97" t="s">
        <v>468</v>
      </c>
      <c r="E115" s="120"/>
      <c r="F115" s="125">
        <v>215</v>
      </c>
      <c r="G115" s="100">
        <v>100000</v>
      </c>
      <c r="H115" s="126">
        <v>0</v>
      </c>
      <c r="I115" s="100">
        <f>5%*G115</f>
        <v>5000</v>
      </c>
    </row>
    <row r="116" spans="1:9" ht="48" customHeight="1">
      <c r="A116" s="220">
        <v>4</v>
      </c>
      <c r="B116" s="96"/>
      <c r="C116" s="114" t="s">
        <v>340</v>
      </c>
      <c r="D116" s="97" t="s">
        <v>469</v>
      </c>
      <c r="E116" s="120"/>
      <c r="F116" s="125">
        <v>216</v>
      </c>
      <c r="G116" s="100">
        <v>100000</v>
      </c>
      <c r="H116" s="126">
        <v>0</v>
      </c>
      <c r="I116" s="100">
        <f>5%*G116</f>
        <v>5000</v>
      </c>
    </row>
    <row r="117" spans="1:9" ht="56.25">
      <c r="A117" s="220">
        <v>5</v>
      </c>
      <c r="B117" s="96"/>
      <c r="C117" s="114" t="s">
        <v>330</v>
      </c>
      <c r="D117" s="97" t="s">
        <v>475</v>
      </c>
      <c r="E117" s="120"/>
      <c r="F117" s="125">
        <v>217</v>
      </c>
      <c r="G117" s="100">
        <v>100000</v>
      </c>
      <c r="H117" s="126">
        <v>0</v>
      </c>
      <c r="I117" s="100">
        <f>5%*G117</f>
        <v>5000</v>
      </c>
    </row>
    <row r="118" spans="1:9">
      <c r="A118" s="618" t="s">
        <v>208</v>
      </c>
      <c r="B118" s="618"/>
      <c r="C118" s="618"/>
      <c r="D118" s="618"/>
      <c r="E118" s="618"/>
      <c r="F118" s="618"/>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619" t="s">
        <v>211</v>
      </c>
      <c r="B123" s="619"/>
      <c r="C123" s="619"/>
      <c r="D123" s="619"/>
      <c r="E123" s="619"/>
      <c r="F123" s="619"/>
      <c r="G123" s="619"/>
      <c r="H123" s="619"/>
      <c r="I123" s="619"/>
    </row>
    <row r="124" spans="1:9">
      <c r="A124" s="222"/>
      <c r="B124" s="105"/>
      <c r="C124" s="105"/>
      <c r="D124" s="105"/>
      <c r="E124" s="105"/>
      <c r="F124" s="254"/>
      <c r="G124" s="108"/>
      <c r="H124" s="124"/>
      <c r="I124" s="124"/>
    </row>
    <row r="125" spans="1:9">
      <c r="A125" s="611" t="s">
        <v>212</v>
      </c>
      <c r="B125" s="611"/>
      <c r="C125" s="611"/>
      <c r="D125" s="111"/>
      <c r="E125" s="105"/>
      <c r="F125" s="254"/>
      <c r="G125" s="627" t="s">
        <v>213</v>
      </c>
      <c r="H125" s="627"/>
      <c r="I125" s="627"/>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624" t="s">
        <v>214</v>
      </c>
      <c r="B128" s="624"/>
      <c r="C128" s="624"/>
      <c r="D128" s="105"/>
      <c r="E128" s="105"/>
      <c r="F128" s="254"/>
      <c r="G128" s="624" t="s">
        <v>215</v>
      </c>
      <c r="H128" s="624"/>
      <c r="I128" s="624"/>
    </row>
    <row r="129" spans="1:9">
      <c r="A129" s="611" t="s">
        <v>216</v>
      </c>
      <c r="B129" s="611"/>
      <c r="C129" s="611"/>
      <c r="D129" s="105"/>
      <c r="E129" s="105"/>
      <c r="F129" s="254"/>
      <c r="G129" s="627" t="s">
        <v>217</v>
      </c>
      <c r="H129" s="627"/>
      <c r="I129" s="627"/>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626" t="s">
        <v>172</v>
      </c>
      <c r="B147" s="626"/>
      <c r="C147" s="626"/>
      <c r="D147" s="626"/>
      <c r="E147" s="626"/>
      <c r="F147" s="626"/>
      <c r="G147" s="626"/>
      <c r="H147" s="626"/>
      <c r="I147" s="626"/>
    </row>
    <row r="148" spans="1:9">
      <c r="A148" s="217"/>
      <c r="B148" s="217"/>
      <c r="C148" s="217"/>
      <c r="D148" s="116" t="s">
        <v>173</v>
      </c>
      <c r="E148" s="217"/>
      <c r="F148" s="246"/>
      <c r="G148" s="82"/>
    </row>
    <row r="149" spans="1:9">
      <c r="A149" s="217"/>
      <c r="B149" s="217"/>
      <c r="C149" s="217"/>
      <c r="D149" s="217"/>
      <c r="E149" s="217"/>
      <c r="F149" s="246"/>
      <c r="G149" s="82"/>
    </row>
    <row r="150" spans="1:9">
      <c r="A150" s="621" t="s">
        <v>174</v>
      </c>
      <c r="B150" s="621"/>
      <c r="C150" s="621"/>
      <c r="D150" s="218" t="s">
        <v>175</v>
      </c>
      <c r="E150" s="117"/>
      <c r="F150" s="247"/>
      <c r="G150" s="84"/>
    </row>
    <row r="151" spans="1:9">
      <c r="A151" s="621" t="s">
        <v>176</v>
      </c>
      <c r="B151" s="621"/>
      <c r="C151" s="621"/>
      <c r="D151" s="218" t="s">
        <v>307</v>
      </c>
      <c r="E151" s="117"/>
      <c r="F151" s="247"/>
      <c r="G151" s="84"/>
    </row>
    <row r="152" spans="1:9">
      <c r="A152" s="621" t="s">
        <v>178</v>
      </c>
      <c r="B152" s="621"/>
      <c r="C152" s="621"/>
      <c r="D152" s="218" t="s">
        <v>179</v>
      </c>
      <c r="E152" s="117"/>
      <c r="F152" s="247"/>
      <c r="G152" s="84"/>
    </row>
    <row r="153" spans="1:9">
      <c r="A153" s="621" t="s">
        <v>180</v>
      </c>
      <c r="B153" s="621"/>
      <c r="C153" s="621"/>
      <c r="D153" s="218" t="s">
        <v>342</v>
      </c>
      <c r="E153" s="117"/>
      <c r="F153" s="247"/>
      <c r="G153" s="84"/>
    </row>
    <row r="154" spans="1:9">
      <c r="A154" s="219"/>
      <c r="B154" s="622"/>
      <c r="C154" s="622"/>
      <c r="D154" s="219"/>
      <c r="E154" s="117"/>
      <c r="F154" s="632"/>
      <c r="G154" s="632"/>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620" t="s">
        <v>185</v>
      </c>
      <c r="B159" s="620" t="s">
        <v>186</v>
      </c>
      <c r="C159" s="620" t="s">
        <v>187</v>
      </c>
      <c r="D159" s="620" t="s">
        <v>188</v>
      </c>
      <c r="E159" s="620" t="s">
        <v>189</v>
      </c>
      <c r="F159" s="620"/>
      <c r="G159" s="613" t="s">
        <v>166</v>
      </c>
      <c r="H159" s="628" t="s">
        <v>190</v>
      </c>
      <c r="I159" s="629"/>
    </row>
    <row r="160" spans="1:9">
      <c r="A160" s="620"/>
      <c r="B160" s="620"/>
      <c r="C160" s="620"/>
      <c r="D160" s="620"/>
      <c r="E160" s="620"/>
      <c r="F160" s="620"/>
      <c r="G160" s="613"/>
      <c r="H160" s="630" t="s">
        <v>191</v>
      </c>
      <c r="I160" s="631"/>
    </row>
    <row r="161" spans="1:9">
      <c r="A161" s="620"/>
      <c r="B161" s="620"/>
      <c r="C161" s="620"/>
      <c r="D161" s="620"/>
      <c r="E161" s="91" t="s">
        <v>192</v>
      </c>
      <c r="F161" s="250" t="s">
        <v>193</v>
      </c>
      <c r="G161" s="613"/>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459</v>
      </c>
      <c r="E163" s="120"/>
      <c r="F163" s="125">
        <v>218</v>
      </c>
      <c r="G163" s="100">
        <v>750000</v>
      </c>
      <c r="H163" s="126">
        <v>0</v>
      </c>
      <c r="I163" s="126">
        <v>0</v>
      </c>
    </row>
    <row r="164" spans="1:9" ht="45">
      <c r="A164" s="220">
        <v>2</v>
      </c>
      <c r="B164" s="96"/>
      <c r="C164" s="114" t="s">
        <v>346</v>
      </c>
      <c r="D164" s="97" t="s">
        <v>460</v>
      </c>
      <c r="E164" s="120"/>
      <c r="F164" s="125">
        <v>219</v>
      </c>
      <c r="G164" s="100">
        <v>300000</v>
      </c>
      <c r="H164" s="126">
        <v>0</v>
      </c>
      <c r="I164" s="126">
        <v>0</v>
      </c>
    </row>
    <row r="165" spans="1:9" ht="45">
      <c r="A165" s="220">
        <v>3</v>
      </c>
      <c r="B165" s="96"/>
      <c r="C165" s="114" t="s">
        <v>348</v>
      </c>
      <c r="D165" s="97" t="s">
        <v>461</v>
      </c>
      <c r="E165" s="120"/>
      <c r="F165" s="125">
        <v>220</v>
      </c>
      <c r="G165" s="100">
        <v>900000</v>
      </c>
      <c r="H165" s="126">
        <v>0</v>
      </c>
      <c r="I165" s="126">
        <v>0</v>
      </c>
    </row>
    <row r="166" spans="1:9" ht="47.25" customHeight="1">
      <c r="A166" s="220">
        <v>4</v>
      </c>
      <c r="B166" s="96"/>
      <c r="C166" s="114" t="s">
        <v>330</v>
      </c>
      <c r="D166" s="97" t="s">
        <v>462</v>
      </c>
      <c r="E166" s="120"/>
      <c r="F166" s="125">
        <v>221</v>
      </c>
      <c r="G166" s="100">
        <v>300000</v>
      </c>
      <c r="H166" s="126">
        <v>0</v>
      </c>
      <c r="I166" s="126">
        <v>0</v>
      </c>
    </row>
    <row r="167" spans="1:9" ht="48" customHeight="1">
      <c r="A167" s="220">
        <v>5</v>
      </c>
      <c r="B167" s="96"/>
      <c r="C167" s="114" t="s">
        <v>330</v>
      </c>
      <c r="D167" s="97" t="s">
        <v>463</v>
      </c>
      <c r="E167" s="120"/>
      <c r="F167" s="125">
        <v>222</v>
      </c>
      <c r="G167" s="100">
        <v>300000</v>
      </c>
      <c r="H167" s="126" t="s">
        <v>246</v>
      </c>
      <c r="I167" s="126" t="s">
        <v>246</v>
      </c>
    </row>
    <row r="168" spans="1:9" ht="45">
      <c r="A168" s="220">
        <v>6</v>
      </c>
      <c r="B168" s="96"/>
      <c r="C168" s="114" t="s">
        <v>340</v>
      </c>
      <c r="D168" s="97" t="s">
        <v>464</v>
      </c>
      <c r="E168" s="120"/>
      <c r="F168" s="125">
        <v>223</v>
      </c>
      <c r="G168" s="100">
        <v>300000</v>
      </c>
      <c r="H168" s="126" t="s">
        <v>246</v>
      </c>
      <c r="I168" s="126" t="s">
        <v>246</v>
      </c>
    </row>
    <row r="169" spans="1:9" ht="56.25">
      <c r="A169" s="220">
        <v>7</v>
      </c>
      <c r="B169" s="96"/>
      <c r="C169" s="114" t="s">
        <v>330</v>
      </c>
      <c r="D169" s="97" t="s">
        <v>476</v>
      </c>
      <c r="E169" s="120"/>
      <c r="F169" s="125">
        <v>224</v>
      </c>
      <c r="G169" s="100">
        <v>150000</v>
      </c>
      <c r="H169" s="126" t="s">
        <v>246</v>
      </c>
      <c r="I169" s="126" t="s">
        <v>246</v>
      </c>
    </row>
    <row r="170" spans="1:9">
      <c r="A170" s="618" t="s">
        <v>208</v>
      </c>
      <c r="B170" s="618"/>
      <c r="C170" s="618"/>
      <c r="D170" s="618"/>
      <c r="E170" s="618"/>
      <c r="F170" s="618"/>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619" t="s">
        <v>211</v>
      </c>
      <c r="B175" s="619"/>
      <c r="C175" s="619"/>
      <c r="D175" s="619"/>
      <c r="E175" s="619"/>
      <c r="F175" s="619"/>
      <c r="G175" s="619"/>
      <c r="H175" s="619"/>
      <c r="I175" s="619"/>
    </row>
    <row r="176" spans="1:9">
      <c r="A176" s="222"/>
      <c r="B176" s="105"/>
      <c r="C176" s="105"/>
      <c r="D176" s="105"/>
      <c r="E176" s="105"/>
      <c r="F176" s="254"/>
      <c r="G176" s="108"/>
      <c r="H176" s="124"/>
      <c r="I176" s="124"/>
    </row>
    <row r="177" spans="1:9">
      <c r="A177" s="611" t="s">
        <v>212</v>
      </c>
      <c r="B177" s="611"/>
      <c r="C177" s="611"/>
      <c r="D177" s="111"/>
      <c r="E177" s="105"/>
      <c r="F177" s="254"/>
      <c r="G177" s="627" t="s">
        <v>213</v>
      </c>
      <c r="H177" s="627"/>
      <c r="I177" s="627"/>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624" t="s">
        <v>214</v>
      </c>
      <c r="B180" s="624"/>
      <c r="C180" s="624"/>
      <c r="D180" s="105"/>
      <c r="E180" s="105"/>
      <c r="F180" s="254"/>
      <c r="G180" s="624" t="s">
        <v>215</v>
      </c>
      <c r="H180" s="624"/>
      <c r="I180" s="624"/>
    </row>
    <row r="181" spans="1:9">
      <c r="A181" s="611" t="s">
        <v>216</v>
      </c>
      <c r="B181" s="611"/>
      <c r="C181" s="611"/>
      <c r="D181" s="105"/>
      <c r="E181" s="105"/>
      <c r="F181" s="254"/>
      <c r="G181" s="627" t="s">
        <v>217</v>
      </c>
      <c r="H181" s="627"/>
      <c r="I181" s="627"/>
    </row>
    <row r="193" spans="1:9">
      <c r="A193" s="626" t="s">
        <v>172</v>
      </c>
      <c r="B193" s="626"/>
      <c r="C193" s="626"/>
      <c r="D193" s="626"/>
      <c r="E193" s="626"/>
      <c r="F193" s="626"/>
      <c r="G193" s="626"/>
      <c r="H193" s="626"/>
      <c r="I193" s="626"/>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621" t="s">
        <v>174</v>
      </c>
      <c r="B196" s="621"/>
      <c r="C196" s="621"/>
      <c r="D196" s="83" t="s">
        <v>175</v>
      </c>
      <c r="E196" s="84"/>
      <c r="F196" s="162"/>
      <c r="G196" s="84"/>
      <c r="H196" s="79"/>
      <c r="I196" s="79"/>
    </row>
    <row r="197" spans="1:9">
      <c r="A197" s="621" t="s">
        <v>176</v>
      </c>
      <c r="B197" s="621"/>
      <c r="C197" s="621"/>
      <c r="D197" s="83" t="s">
        <v>260</v>
      </c>
      <c r="E197" s="84"/>
      <c r="F197" s="162"/>
      <c r="G197" s="84"/>
      <c r="H197" s="79"/>
      <c r="I197" s="79"/>
    </row>
    <row r="198" spans="1:9">
      <c r="A198" s="621" t="s">
        <v>178</v>
      </c>
      <c r="B198" s="621"/>
      <c r="C198" s="621"/>
      <c r="D198" s="83" t="s">
        <v>179</v>
      </c>
      <c r="E198" s="84"/>
      <c r="F198" s="162"/>
      <c r="G198" s="84"/>
      <c r="H198" s="79"/>
      <c r="I198" s="79"/>
    </row>
    <row r="199" spans="1:9">
      <c r="A199" s="621" t="s">
        <v>180</v>
      </c>
      <c r="B199" s="621"/>
      <c r="C199" s="621"/>
      <c r="D199" s="83" t="s">
        <v>181</v>
      </c>
      <c r="E199" s="84"/>
      <c r="F199" s="162"/>
      <c r="G199" s="84"/>
      <c r="H199" s="79"/>
      <c r="I199" s="79"/>
    </row>
    <row r="200" spans="1:9">
      <c r="A200" s="228"/>
      <c r="B200" s="622"/>
      <c r="C200" s="622"/>
      <c r="D200" s="86"/>
      <c r="E200" s="84"/>
      <c r="F200" s="623"/>
      <c r="G200" s="623"/>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620" t="s">
        <v>185</v>
      </c>
      <c r="B205" s="620" t="s">
        <v>186</v>
      </c>
      <c r="C205" s="620" t="s">
        <v>187</v>
      </c>
      <c r="D205" s="613" t="s">
        <v>188</v>
      </c>
      <c r="E205" s="613" t="s">
        <v>189</v>
      </c>
      <c r="F205" s="613"/>
      <c r="G205" s="613" t="s">
        <v>166</v>
      </c>
      <c r="H205" s="614" t="s">
        <v>190</v>
      </c>
      <c r="I205" s="615"/>
    </row>
    <row r="206" spans="1:9">
      <c r="A206" s="620"/>
      <c r="B206" s="620"/>
      <c r="C206" s="620"/>
      <c r="D206" s="613"/>
      <c r="E206" s="613"/>
      <c r="F206" s="613"/>
      <c r="G206" s="613"/>
      <c r="H206" s="616" t="s">
        <v>191</v>
      </c>
      <c r="I206" s="617"/>
    </row>
    <row r="207" spans="1:9">
      <c r="A207" s="620"/>
      <c r="B207" s="620"/>
      <c r="C207" s="620"/>
      <c r="D207" s="613"/>
      <c r="E207" s="90" t="s">
        <v>192</v>
      </c>
      <c r="F207" s="165" t="s">
        <v>193</v>
      </c>
      <c r="G207" s="613"/>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481</v>
      </c>
      <c r="E209" s="98"/>
      <c r="F209" s="99">
        <v>225</v>
      </c>
      <c r="G209" s="100">
        <v>2865000</v>
      </c>
      <c r="H209" s="101">
        <v>0</v>
      </c>
      <c r="I209" s="101">
        <v>0</v>
      </c>
    </row>
    <row r="210" spans="1:9">
      <c r="A210" s="618" t="s">
        <v>208</v>
      </c>
      <c r="B210" s="618"/>
      <c r="C210" s="618"/>
      <c r="D210" s="618"/>
      <c r="E210" s="618"/>
      <c r="F210" s="618"/>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619" t="s">
        <v>211</v>
      </c>
      <c r="B215" s="619"/>
      <c r="C215" s="619"/>
      <c r="D215" s="619"/>
      <c r="E215" s="619"/>
      <c r="F215" s="619"/>
      <c r="G215" s="619"/>
      <c r="H215" s="619"/>
      <c r="I215" s="619"/>
    </row>
    <row r="216" spans="1:9">
      <c r="A216" s="224"/>
      <c r="B216" s="105"/>
      <c r="C216" s="105"/>
      <c r="D216" s="106"/>
      <c r="E216" s="106"/>
      <c r="F216" s="257"/>
      <c r="G216" s="108"/>
      <c r="H216" s="113"/>
      <c r="I216" s="113"/>
    </row>
    <row r="217" spans="1:9">
      <c r="A217" s="611" t="s">
        <v>212</v>
      </c>
      <c r="B217" s="611"/>
      <c r="C217" s="611"/>
      <c r="D217" s="107"/>
      <c r="E217" s="106"/>
      <c r="F217" s="257"/>
      <c r="G217" s="612" t="s">
        <v>213</v>
      </c>
      <c r="H217" s="612"/>
      <c r="I217" s="612"/>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624" t="s">
        <v>214</v>
      </c>
      <c r="B220" s="624"/>
      <c r="C220" s="624"/>
      <c r="D220" s="106"/>
      <c r="E220" s="106"/>
      <c r="F220" s="257"/>
      <c r="G220" s="625" t="s">
        <v>215</v>
      </c>
      <c r="H220" s="625"/>
      <c r="I220" s="625"/>
    </row>
    <row r="221" spans="1:9">
      <c r="A221" s="611" t="s">
        <v>216</v>
      </c>
      <c r="B221" s="611"/>
      <c r="C221" s="611"/>
      <c r="D221" s="106"/>
      <c r="E221" s="106"/>
      <c r="F221" s="257"/>
      <c r="G221" s="612" t="s">
        <v>217</v>
      </c>
      <c r="H221" s="612"/>
      <c r="I221" s="612"/>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 ref="B56:C56"/>
    <mergeCell ref="F56:G56"/>
    <mergeCell ref="A28:I28"/>
    <mergeCell ref="A30:C30"/>
    <mergeCell ref="G30:I30"/>
    <mergeCell ref="A34:C34"/>
    <mergeCell ref="A55:C55"/>
    <mergeCell ref="A52:C52"/>
    <mergeCell ref="G34:I34"/>
    <mergeCell ref="A49:I49"/>
    <mergeCell ref="A53:C53"/>
    <mergeCell ref="A54:C54"/>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17" zoomScale="115" zoomScaleSheetLayoutView="115" workbookViewId="0">
      <selection activeCell="F203" sqref="F203"/>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626" t="s">
        <v>172</v>
      </c>
      <c r="B1" s="626"/>
      <c r="C1" s="626"/>
      <c r="D1" s="626"/>
      <c r="E1" s="626"/>
      <c r="F1" s="626"/>
      <c r="G1" s="626"/>
      <c r="H1" s="626"/>
      <c r="I1" s="626"/>
    </row>
    <row r="2" spans="1:9">
      <c r="A2" s="263"/>
      <c r="B2" s="263"/>
      <c r="C2" s="263"/>
      <c r="D2" s="116" t="s">
        <v>173</v>
      </c>
      <c r="E2" s="263"/>
      <c r="F2" s="246"/>
      <c r="G2" s="82"/>
    </row>
    <row r="3" spans="1:9">
      <c r="A3" s="263"/>
      <c r="B3" s="263"/>
      <c r="C3" s="263"/>
      <c r="D3" s="263"/>
      <c r="E3" s="263"/>
      <c r="F3" s="246"/>
      <c r="G3" s="82"/>
    </row>
    <row r="4" spans="1:9">
      <c r="A4" s="621" t="s">
        <v>174</v>
      </c>
      <c r="B4" s="621"/>
      <c r="C4" s="621"/>
      <c r="D4" s="264" t="s">
        <v>175</v>
      </c>
      <c r="E4" s="117"/>
      <c r="F4" s="247"/>
      <c r="G4" s="84"/>
    </row>
    <row r="5" spans="1:9">
      <c r="A5" s="621" t="s">
        <v>176</v>
      </c>
      <c r="B5" s="621"/>
      <c r="C5" s="621"/>
      <c r="D5" s="264" t="s">
        <v>260</v>
      </c>
      <c r="E5" s="117"/>
      <c r="F5" s="247"/>
      <c r="G5" s="84"/>
    </row>
    <row r="6" spans="1:9">
      <c r="A6" s="621" t="s">
        <v>178</v>
      </c>
      <c r="B6" s="621"/>
      <c r="C6" s="621"/>
      <c r="D6" s="264" t="s">
        <v>179</v>
      </c>
      <c r="E6" s="117"/>
      <c r="F6" s="247"/>
      <c r="G6" s="84"/>
    </row>
    <row r="7" spans="1:9">
      <c r="A7" s="621" t="s">
        <v>180</v>
      </c>
      <c r="B7" s="621"/>
      <c r="C7" s="621"/>
      <c r="D7" s="264" t="s">
        <v>506</v>
      </c>
      <c r="E7" s="117"/>
      <c r="F7" s="247"/>
      <c r="G7" s="84"/>
    </row>
    <row r="8" spans="1:9">
      <c r="A8" s="265"/>
      <c r="B8" s="622"/>
      <c r="C8" s="622"/>
      <c r="D8" s="265"/>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507</v>
      </c>
      <c r="C17" s="114" t="s">
        <v>502</v>
      </c>
      <c r="D17" s="97" t="s">
        <v>501</v>
      </c>
      <c r="E17" s="120"/>
      <c r="F17" s="125">
        <v>226</v>
      </c>
      <c r="G17" s="100">
        <v>5000000</v>
      </c>
      <c r="H17" s="100">
        <v>454545</v>
      </c>
      <c r="I17" s="100">
        <v>136364</v>
      </c>
    </row>
    <row r="18" spans="1:9" ht="22.5" customHeight="1">
      <c r="A18" s="618" t="s">
        <v>208</v>
      </c>
      <c r="B18" s="618"/>
      <c r="C18" s="618"/>
      <c r="D18" s="618"/>
      <c r="E18" s="618"/>
      <c r="F18" s="618"/>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619" t="s">
        <v>211</v>
      </c>
      <c r="B23" s="619"/>
      <c r="C23" s="619"/>
      <c r="D23" s="619"/>
      <c r="E23" s="619"/>
      <c r="F23" s="619"/>
      <c r="G23" s="619"/>
      <c r="H23" s="619"/>
      <c r="I23" s="619"/>
    </row>
    <row r="24" spans="1:9">
      <c r="A24" s="268"/>
      <c r="B24" s="105"/>
      <c r="C24" s="105"/>
      <c r="D24" s="105"/>
      <c r="E24" s="105"/>
      <c r="F24" s="254"/>
      <c r="G24" s="108"/>
      <c r="H24" s="124"/>
      <c r="I24" s="124"/>
    </row>
    <row r="25" spans="1:9">
      <c r="A25" s="611" t="s">
        <v>212</v>
      </c>
      <c r="B25" s="611"/>
      <c r="C25" s="611"/>
      <c r="D25" s="111"/>
      <c r="E25" s="105"/>
      <c r="F25" s="254"/>
      <c r="G25" s="627" t="s">
        <v>213</v>
      </c>
      <c r="H25" s="627"/>
      <c r="I25" s="627"/>
    </row>
    <row r="26" spans="1:9">
      <c r="A26" s="268"/>
      <c r="B26" s="105"/>
      <c r="C26" s="105"/>
      <c r="D26" s="105"/>
      <c r="E26" s="105"/>
      <c r="F26" s="254"/>
      <c r="G26" s="108"/>
      <c r="H26" s="124"/>
      <c r="I26" s="124"/>
    </row>
    <row r="27" spans="1:9">
      <c r="A27" s="268"/>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626" t="s">
        <v>172</v>
      </c>
      <c r="B60" s="626"/>
      <c r="C60" s="626"/>
      <c r="D60" s="626"/>
      <c r="E60" s="626"/>
      <c r="F60" s="626"/>
      <c r="G60" s="626"/>
      <c r="H60" s="626"/>
      <c r="I60" s="626"/>
    </row>
    <row r="61" spans="1:9">
      <c r="A61" s="263"/>
      <c r="B61" s="263"/>
      <c r="C61" s="263"/>
      <c r="D61" s="116" t="s">
        <v>173</v>
      </c>
      <c r="E61" s="263"/>
      <c r="F61" s="246"/>
      <c r="G61" s="82"/>
    </row>
    <row r="62" spans="1:9">
      <c r="A62" s="263"/>
      <c r="B62" s="263"/>
      <c r="C62" s="263"/>
      <c r="D62" s="263"/>
      <c r="E62" s="263"/>
      <c r="F62" s="246"/>
      <c r="G62" s="82"/>
    </row>
    <row r="63" spans="1:9">
      <c r="A63" s="621" t="s">
        <v>174</v>
      </c>
      <c r="B63" s="621"/>
      <c r="C63" s="621"/>
      <c r="D63" s="264" t="s">
        <v>175</v>
      </c>
      <c r="E63" s="117"/>
      <c r="F63" s="247"/>
      <c r="G63" s="84"/>
    </row>
    <row r="64" spans="1:9">
      <c r="A64" s="621" t="s">
        <v>176</v>
      </c>
      <c r="B64" s="621"/>
      <c r="C64" s="621"/>
      <c r="D64" s="264" t="s">
        <v>260</v>
      </c>
      <c r="E64" s="117"/>
      <c r="F64" s="247"/>
      <c r="G64" s="84"/>
    </row>
    <row r="65" spans="1:9">
      <c r="A65" s="621" t="s">
        <v>178</v>
      </c>
      <c r="B65" s="621"/>
      <c r="C65" s="621"/>
      <c r="D65" s="264" t="s">
        <v>179</v>
      </c>
      <c r="E65" s="117"/>
      <c r="F65" s="247"/>
      <c r="G65" s="84"/>
    </row>
    <row r="66" spans="1:9">
      <c r="A66" s="621" t="s">
        <v>180</v>
      </c>
      <c r="B66" s="621"/>
      <c r="C66" s="621"/>
      <c r="D66" s="264" t="s">
        <v>509</v>
      </c>
      <c r="E66" s="117"/>
      <c r="F66" s="247"/>
      <c r="G66" s="84"/>
    </row>
    <row r="67" spans="1:9">
      <c r="A67" s="265"/>
      <c r="B67" s="622"/>
      <c r="C67" s="622"/>
      <c r="D67" s="265"/>
      <c r="E67" s="117"/>
      <c r="F67" s="632"/>
      <c r="G67" s="632"/>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620" t="s">
        <v>185</v>
      </c>
      <c r="B72" s="620" t="s">
        <v>186</v>
      </c>
      <c r="C72" s="620" t="s">
        <v>187</v>
      </c>
      <c r="D72" s="620" t="s">
        <v>188</v>
      </c>
      <c r="E72" s="620" t="s">
        <v>189</v>
      </c>
      <c r="F72" s="620"/>
      <c r="G72" s="613" t="s">
        <v>166</v>
      </c>
      <c r="H72" s="628" t="s">
        <v>190</v>
      </c>
      <c r="I72" s="629"/>
    </row>
    <row r="73" spans="1:9">
      <c r="A73" s="620"/>
      <c r="B73" s="620"/>
      <c r="C73" s="620"/>
      <c r="D73" s="620"/>
      <c r="E73" s="620"/>
      <c r="F73" s="620"/>
      <c r="G73" s="613"/>
      <c r="H73" s="630" t="s">
        <v>191</v>
      </c>
      <c r="I73" s="631"/>
    </row>
    <row r="74" spans="1:9">
      <c r="A74" s="620"/>
      <c r="B74" s="620"/>
      <c r="C74" s="620"/>
      <c r="D74" s="620"/>
      <c r="E74" s="91" t="s">
        <v>192</v>
      </c>
      <c r="F74" s="250" t="s">
        <v>193</v>
      </c>
      <c r="G74" s="613"/>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508</v>
      </c>
      <c r="C76" s="114" t="s">
        <v>512</v>
      </c>
      <c r="D76" s="97" t="s">
        <v>510</v>
      </c>
      <c r="E76" s="120"/>
      <c r="F76" s="125">
        <v>227</v>
      </c>
      <c r="G76" s="100">
        <v>3250000</v>
      </c>
      <c r="H76" s="100">
        <v>0</v>
      </c>
      <c r="I76" s="100">
        <v>130000</v>
      </c>
    </row>
    <row r="77" spans="1:9" ht="109.5" customHeight="1">
      <c r="A77" s="266">
        <v>2</v>
      </c>
      <c r="B77" s="96"/>
      <c r="C77" s="114" t="s">
        <v>513</v>
      </c>
      <c r="D77" s="97" t="s">
        <v>511</v>
      </c>
      <c r="E77" s="120"/>
      <c r="F77" s="125">
        <v>228</v>
      </c>
      <c r="G77" s="100">
        <v>1984500</v>
      </c>
      <c r="H77" s="100">
        <v>0</v>
      </c>
      <c r="I77" s="100">
        <v>59535</v>
      </c>
    </row>
    <row r="78" spans="1:9" ht="24.75" customHeight="1">
      <c r="A78" s="618" t="s">
        <v>208</v>
      </c>
      <c r="B78" s="618"/>
      <c r="C78" s="618"/>
      <c r="D78" s="618"/>
      <c r="E78" s="618"/>
      <c r="F78" s="618"/>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619" t="s">
        <v>211</v>
      </c>
      <c r="B83" s="619"/>
      <c r="C83" s="619"/>
      <c r="D83" s="619"/>
      <c r="E83" s="619"/>
      <c r="F83" s="619"/>
      <c r="G83" s="619"/>
      <c r="H83" s="619"/>
      <c r="I83" s="619"/>
    </row>
    <row r="84" spans="1:9">
      <c r="A84" s="268"/>
      <c r="B84" s="105"/>
      <c r="C84" s="105"/>
      <c r="D84" s="105"/>
      <c r="E84" s="105"/>
      <c r="F84" s="254"/>
      <c r="G84" s="108"/>
      <c r="H84" s="124"/>
      <c r="I84" s="124"/>
    </row>
    <row r="85" spans="1:9">
      <c r="A85" s="611" t="s">
        <v>212</v>
      </c>
      <c r="B85" s="611"/>
      <c r="C85" s="611"/>
      <c r="D85" s="111"/>
      <c r="E85" s="105"/>
      <c r="F85" s="254"/>
      <c r="G85" s="627" t="s">
        <v>213</v>
      </c>
      <c r="H85" s="627"/>
      <c r="I85" s="627"/>
    </row>
    <row r="86" spans="1:9">
      <c r="A86" s="268"/>
      <c r="B86" s="105"/>
      <c r="C86" s="105"/>
      <c r="D86" s="105"/>
      <c r="E86" s="105"/>
      <c r="F86" s="254"/>
      <c r="G86" s="108"/>
      <c r="H86" s="124"/>
      <c r="I86" s="124"/>
    </row>
    <row r="87" spans="1:9">
      <c r="A87" s="268"/>
      <c r="B87" s="105"/>
      <c r="C87" s="105"/>
      <c r="D87" s="105"/>
      <c r="E87" s="105"/>
      <c r="F87" s="254"/>
      <c r="G87" s="108"/>
    </row>
    <row r="88" spans="1:9">
      <c r="A88" s="624" t="s">
        <v>214</v>
      </c>
      <c r="B88" s="624"/>
      <c r="C88" s="624"/>
      <c r="D88" s="105"/>
      <c r="E88" s="105"/>
      <c r="F88" s="254"/>
      <c r="G88" s="624" t="s">
        <v>215</v>
      </c>
      <c r="H88" s="624"/>
      <c r="I88" s="624"/>
    </row>
    <row r="89" spans="1:9">
      <c r="A89" s="611" t="s">
        <v>216</v>
      </c>
      <c r="B89" s="611"/>
      <c r="C89" s="611"/>
      <c r="D89" s="105"/>
      <c r="E89" s="105"/>
      <c r="F89" s="254"/>
      <c r="G89" s="627" t="s">
        <v>217</v>
      </c>
      <c r="H89" s="627"/>
      <c r="I89" s="627"/>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626" t="s">
        <v>172</v>
      </c>
      <c r="B109" s="626"/>
      <c r="C109" s="626"/>
      <c r="D109" s="626"/>
      <c r="E109" s="626"/>
      <c r="F109" s="626"/>
      <c r="G109" s="626"/>
      <c r="H109" s="626"/>
      <c r="I109" s="626"/>
    </row>
    <row r="110" spans="1:9">
      <c r="A110" s="263"/>
      <c r="B110" s="263"/>
      <c r="C110" s="263"/>
      <c r="D110" s="116" t="s">
        <v>173</v>
      </c>
      <c r="E110" s="263"/>
      <c r="F110" s="246"/>
      <c r="G110" s="82"/>
    </row>
    <row r="111" spans="1:9">
      <c r="A111" s="263"/>
      <c r="B111" s="263"/>
      <c r="C111" s="263"/>
      <c r="D111" s="263"/>
      <c r="E111" s="263"/>
      <c r="F111" s="246"/>
      <c r="G111" s="82"/>
    </row>
    <row r="112" spans="1:9">
      <c r="A112" s="621" t="s">
        <v>174</v>
      </c>
      <c r="B112" s="621"/>
      <c r="C112" s="621"/>
      <c r="D112" s="264" t="s">
        <v>175</v>
      </c>
      <c r="E112" s="117"/>
      <c r="F112" s="247"/>
      <c r="G112" s="84"/>
    </row>
    <row r="113" spans="1:9">
      <c r="A113" s="621" t="s">
        <v>176</v>
      </c>
      <c r="B113" s="621"/>
      <c r="C113" s="621"/>
      <c r="D113" s="264" t="s">
        <v>260</v>
      </c>
      <c r="E113" s="117"/>
      <c r="F113" s="247"/>
      <c r="G113" s="84"/>
    </row>
    <row r="114" spans="1:9">
      <c r="A114" s="621" t="s">
        <v>178</v>
      </c>
      <c r="B114" s="621"/>
      <c r="C114" s="621"/>
      <c r="D114" s="264" t="s">
        <v>179</v>
      </c>
      <c r="E114" s="117"/>
      <c r="F114" s="247"/>
      <c r="G114" s="84"/>
    </row>
    <row r="115" spans="1:9">
      <c r="A115" s="621" t="s">
        <v>180</v>
      </c>
      <c r="B115" s="621"/>
      <c r="C115" s="621"/>
      <c r="D115" s="264" t="s">
        <v>181</v>
      </c>
      <c r="E115" s="117"/>
      <c r="F115" s="247"/>
      <c r="G115" s="84"/>
    </row>
    <row r="116" spans="1:9">
      <c r="A116" s="265"/>
      <c r="B116" s="622"/>
      <c r="C116" s="622"/>
      <c r="D116" s="265"/>
      <c r="E116" s="117"/>
      <c r="F116" s="632"/>
      <c r="G116" s="632"/>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620" t="s">
        <v>185</v>
      </c>
      <c r="B121" s="620" t="s">
        <v>186</v>
      </c>
      <c r="C121" s="620" t="s">
        <v>187</v>
      </c>
      <c r="D121" s="620" t="s">
        <v>188</v>
      </c>
      <c r="E121" s="620" t="s">
        <v>189</v>
      </c>
      <c r="F121" s="620"/>
      <c r="G121" s="613" t="s">
        <v>166</v>
      </c>
      <c r="H121" s="628" t="s">
        <v>190</v>
      </c>
      <c r="I121" s="629"/>
    </row>
    <row r="122" spans="1:9">
      <c r="A122" s="620"/>
      <c r="B122" s="620"/>
      <c r="C122" s="620"/>
      <c r="D122" s="620"/>
      <c r="E122" s="620"/>
      <c r="F122" s="620"/>
      <c r="G122" s="613"/>
      <c r="H122" s="630" t="s">
        <v>191</v>
      </c>
      <c r="I122" s="631"/>
    </row>
    <row r="123" spans="1:9">
      <c r="A123" s="620"/>
      <c r="B123" s="620"/>
      <c r="C123" s="620"/>
      <c r="D123" s="620"/>
      <c r="E123" s="91" t="s">
        <v>192</v>
      </c>
      <c r="F123" s="250" t="s">
        <v>193</v>
      </c>
      <c r="G123" s="613"/>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503</v>
      </c>
      <c r="E125" s="120"/>
      <c r="F125" s="125">
        <v>229</v>
      </c>
      <c r="G125" s="100">
        <v>1605000</v>
      </c>
      <c r="H125" s="100">
        <v>0</v>
      </c>
      <c r="I125" s="100">
        <v>0</v>
      </c>
    </row>
    <row r="126" spans="1:9" ht="47.25" customHeight="1">
      <c r="A126" s="266">
        <v>2</v>
      </c>
      <c r="B126" s="96"/>
      <c r="C126" s="114" t="s">
        <v>261</v>
      </c>
      <c r="D126" s="97" t="s">
        <v>504</v>
      </c>
      <c r="E126" s="120"/>
      <c r="F126" s="125">
        <v>230</v>
      </c>
      <c r="G126" s="100">
        <v>5596400</v>
      </c>
      <c r="H126" s="100">
        <v>508764</v>
      </c>
      <c r="I126" s="100">
        <v>76315</v>
      </c>
    </row>
    <row r="127" spans="1:9" ht="47.25" customHeight="1">
      <c r="A127" s="266">
        <v>3</v>
      </c>
      <c r="B127" s="96"/>
      <c r="C127" s="114" t="s">
        <v>261</v>
      </c>
      <c r="D127" s="97" t="s">
        <v>505</v>
      </c>
      <c r="E127" s="120"/>
      <c r="F127" s="125">
        <v>231</v>
      </c>
      <c r="G127" s="100">
        <v>4993700</v>
      </c>
      <c r="H127" s="100">
        <v>453973</v>
      </c>
      <c r="I127" s="100">
        <v>68096</v>
      </c>
    </row>
    <row r="128" spans="1:9" ht="24.75" customHeight="1">
      <c r="A128" s="618" t="s">
        <v>208</v>
      </c>
      <c r="B128" s="618"/>
      <c r="C128" s="618"/>
      <c r="D128" s="618"/>
      <c r="E128" s="618"/>
      <c r="F128" s="618"/>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619" t="s">
        <v>211</v>
      </c>
      <c r="B133" s="619"/>
      <c r="C133" s="619"/>
      <c r="D133" s="619"/>
      <c r="E133" s="619"/>
      <c r="F133" s="619"/>
      <c r="G133" s="619"/>
      <c r="H133" s="619"/>
      <c r="I133" s="619"/>
    </row>
    <row r="134" spans="1:9">
      <c r="A134" s="268"/>
      <c r="B134" s="105"/>
      <c r="C134" s="105"/>
      <c r="D134" s="105"/>
      <c r="E134" s="105"/>
      <c r="F134" s="254"/>
      <c r="G134" s="108"/>
      <c r="H134" s="124"/>
      <c r="I134" s="124"/>
    </row>
    <row r="135" spans="1:9">
      <c r="A135" s="611" t="s">
        <v>212</v>
      </c>
      <c r="B135" s="611"/>
      <c r="C135" s="611"/>
      <c r="D135" s="111"/>
      <c r="E135" s="105"/>
      <c r="F135" s="254"/>
      <c r="G135" s="627" t="s">
        <v>213</v>
      </c>
      <c r="H135" s="627"/>
      <c r="I135" s="627"/>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624" t="s">
        <v>214</v>
      </c>
      <c r="B138" s="624"/>
      <c r="C138" s="624"/>
      <c r="D138" s="105"/>
      <c r="E138" s="105"/>
      <c r="F138" s="254"/>
      <c r="G138" s="624" t="s">
        <v>215</v>
      </c>
      <c r="H138" s="624"/>
      <c r="I138" s="624"/>
    </row>
    <row r="139" spans="1:9">
      <c r="A139" s="611" t="s">
        <v>216</v>
      </c>
      <c r="B139" s="611"/>
      <c r="C139" s="611"/>
      <c r="D139" s="105"/>
      <c r="E139" s="105"/>
      <c r="F139" s="254"/>
      <c r="G139" s="627" t="s">
        <v>217</v>
      </c>
      <c r="H139" s="627"/>
      <c r="I139" s="627"/>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626" t="s">
        <v>172</v>
      </c>
      <c r="B163" s="626"/>
      <c r="C163" s="626"/>
      <c r="D163" s="626"/>
      <c r="E163" s="626"/>
      <c r="F163" s="626"/>
      <c r="G163" s="626"/>
      <c r="H163" s="626"/>
      <c r="I163" s="626"/>
    </row>
    <row r="164" spans="1:9">
      <c r="A164" s="263"/>
      <c r="B164" s="263"/>
      <c r="C164" s="263"/>
      <c r="D164" s="116" t="s">
        <v>173</v>
      </c>
      <c r="E164" s="263"/>
      <c r="F164" s="246"/>
      <c r="G164" s="82"/>
    </row>
    <row r="165" spans="1:9">
      <c r="A165" s="263"/>
      <c r="B165" s="263"/>
      <c r="C165" s="263"/>
      <c r="D165" s="263"/>
      <c r="E165" s="263"/>
      <c r="F165" s="246"/>
      <c r="G165" s="82"/>
    </row>
    <row r="166" spans="1:9">
      <c r="A166" s="621" t="s">
        <v>174</v>
      </c>
      <c r="B166" s="621"/>
      <c r="C166" s="621"/>
      <c r="D166" s="264" t="s">
        <v>175</v>
      </c>
      <c r="E166" s="117"/>
      <c r="F166" s="247"/>
      <c r="G166" s="84"/>
    </row>
    <row r="167" spans="1:9">
      <c r="A167" s="621" t="s">
        <v>176</v>
      </c>
      <c r="B167" s="621"/>
      <c r="C167" s="621"/>
      <c r="D167" s="264" t="s">
        <v>260</v>
      </c>
      <c r="E167" s="117"/>
      <c r="F167" s="247"/>
      <c r="G167" s="84"/>
    </row>
    <row r="168" spans="1:9">
      <c r="A168" s="621" t="s">
        <v>178</v>
      </c>
      <c r="B168" s="621"/>
      <c r="C168" s="621"/>
      <c r="D168" s="264" t="s">
        <v>179</v>
      </c>
      <c r="E168" s="117"/>
      <c r="F168" s="247"/>
      <c r="G168" s="84"/>
    </row>
    <row r="169" spans="1:9">
      <c r="A169" s="621" t="s">
        <v>180</v>
      </c>
      <c r="B169" s="621"/>
      <c r="C169" s="621"/>
      <c r="D169" s="264" t="s">
        <v>450</v>
      </c>
      <c r="E169" s="117"/>
      <c r="F169" s="247"/>
      <c r="G169" s="84"/>
    </row>
    <row r="170" spans="1:9">
      <c r="A170" s="265"/>
      <c r="B170" s="622"/>
      <c r="C170" s="622"/>
      <c r="D170" s="265"/>
      <c r="E170" s="117"/>
      <c r="F170" s="632"/>
      <c r="G170" s="632"/>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620" t="s">
        <v>185</v>
      </c>
      <c r="B175" s="620" t="s">
        <v>186</v>
      </c>
      <c r="C175" s="620" t="s">
        <v>187</v>
      </c>
      <c r="D175" s="620" t="s">
        <v>188</v>
      </c>
      <c r="E175" s="620" t="s">
        <v>189</v>
      </c>
      <c r="F175" s="620"/>
      <c r="G175" s="613" t="s">
        <v>166</v>
      </c>
      <c r="H175" s="628" t="s">
        <v>190</v>
      </c>
      <c r="I175" s="629"/>
    </row>
    <row r="176" spans="1:9">
      <c r="A176" s="620"/>
      <c r="B176" s="620"/>
      <c r="C176" s="620"/>
      <c r="D176" s="620"/>
      <c r="E176" s="620"/>
      <c r="F176" s="620"/>
      <c r="G176" s="613"/>
      <c r="H176" s="630" t="s">
        <v>191</v>
      </c>
      <c r="I176" s="631"/>
    </row>
    <row r="177" spans="1:9">
      <c r="A177" s="620"/>
      <c r="B177" s="620"/>
      <c r="C177" s="620"/>
      <c r="D177" s="620"/>
      <c r="E177" s="91" t="s">
        <v>192</v>
      </c>
      <c r="F177" s="250" t="s">
        <v>193</v>
      </c>
      <c r="G177" s="613"/>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449</v>
      </c>
      <c r="C179" s="114" t="s">
        <v>514</v>
      </c>
      <c r="D179" s="97" t="s">
        <v>515</v>
      </c>
      <c r="E179" s="120"/>
      <c r="F179" s="125">
        <v>232</v>
      </c>
      <c r="G179" s="100">
        <v>2350000</v>
      </c>
      <c r="H179" s="100">
        <v>0</v>
      </c>
      <c r="I179" s="100">
        <v>117500</v>
      </c>
    </row>
    <row r="180" spans="1:9" ht="25.5" customHeight="1">
      <c r="A180" s="618" t="s">
        <v>208</v>
      </c>
      <c r="B180" s="618"/>
      <c r="C180" s="618"/>
      <c r="D180" s="618"/>
      <c r="E180" s="618"/>
      <c r="F180" s="618"/>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619" t="s">
        <v>211</v>
      </c>
      <c r="B185" s="619"/>
      <c r="C185" s="619"/>
      <c r="D185" s="619"/>
      <c r="E185" s="619"/>
      <c r="F185" s="619"/>
      <c r="G185" s="619"/>
      <c r="H185" s="619"/>
      <c r="I185" s="619"/>
    </row>
    <row r="186" spans="1:9">
      <c r="A186" s="268"/>
      <c r="B186" s="105"/>
      <c r="C186" s="105"/>
      <c r="D186" s="105"/>
      <c r="E186" s="105"/>
      <c r="F186" s="254"/>
      <c r="G186" s="108"/>
      <c r="H186" s="124"/>
      <c r="I186" s="124"/>
    </row>
    <row r="187" spans="1:9">
      <c r="A187" s="611" t="s">
        <v>212</v>
      </c>
      <c r="B187" s="611"/>
      <c r="C187" s="611"/>
      <c r="D187" s="111"/>
      <c r="E187" s="105"/>
      <c r="F187" s="254"/>
      <c r="G187" s="627" t="s">
        <v>213</v>
      </c>
      <c r="H187" s="627"/>
      <c r="I187" s="627"/>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624" t="s">
        <v>214</v>
      </c>
      <c r="B190" s="624"/>
      <c r="C190" s="624"/>
      <c r="D190" s="105"/>
      <c r="E190" s="105"/>
      <c r="F190" s="254"/>
      <c r="G190" s="624" t="s">
        <v>215</v>
      </c>
      <c r="H190" s="624"/>
      <c r="I190" s="624"/>
    </row>
    <row r="191" spans="1:9">
      <c r="A191" s="611" t="s">
        <v>216</v>
      </c>
      <c r="B191" s="611"/>
      <c r="C191" s="611"/>
      <c r="D191" s="105"/>
      <c r="E191" s="105"/>
      <c r="F191" s="254"/>
      <c r="G191" s="627" t="s">
        <v>217</v>
      </c>
      <c r="H191" s="627"/>
      <c r="I191" s="627"/>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39:C139"/>
    <mergeCell ref="G139:I139"/>
    <mergeCell ref="A133:I133"/>
    <mergeCell ref="A135:C135"/>
    <mergeCell ref="G135:I135"/>
    <mergeCell ref="A112:C112"/>
    <mergeCell ref="A60:I60"/>
    <mergeCell ref="A63:C63"/>
    <mergeCell ref="A64:C64"/>
    <mergeCell ref="A65:C65"/>
    <mergeCell ref="A66:C66"/>
    <mergeCell ref="A78:F78"/>
    <mergeCell ref="D72:D74"/>
    <mergeCell ref="E72:F73"/>
    <mergeCell ref="G72:G74"/>
    <mergeCell ref="H72:I72"/>
    <mergeCell ref="H73:I73"/>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28:C28"/>
    <mergeCell ref="G28:I28"/>
    <mergeCell ref="A29:C29"/>
    <mergeCell ref="G29:I29"/>
    <mergeCell ref="A109:I109"/>
    <mergeCell ref="F67:G67"/>
    <mergeCell ref="A72:A74"/>
    <mergeCell ref="B72:B74"/>
    <mergeCell ref="C72:C74"/>
    <mergeCell ref="B67:C67"/>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27" zoomScale="115" zoomScaleNormal="115" workbookViewId="0">
      <selection activeCell="H17" sqref="H17"/>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626" t="s">
        <v>172</v>
      </c>
      <c r="B1" s="626"/>
      <c r="C1" s="626"/>
      <c r="D1" s="626"/>
      <c r="E1" s="626"/>
      <c r="F1" s="626"/>
      <c r="G1" s="626"/>
      <c r="H1" s="626"/>
      <c r="I1" s="626"/>
    </row>
    <row r="2" spans="1:12">
      <c r="A2" s="244"/>
      <c r="B2" s="244"/>
      <c r="C2" s="244"/>
      <c r="D2" s="116" t="s">
        <v>173</v>
      </c>
      <c r="E2" s="244"/>
      <c r="F2" s="246"/>
      <c r="G2" s="82"/>
    </row>
    <row r="3" spans="1:12">
      <c r="A3" s="244"/>
      <c r="B3" s="244"/>
      <c r="C3" s="244"/>
      <c r="D3" s="244"/>
      <c r="E3" s="244"/>
      <c r="F3" s="246"/>
      <c r="G3" s="82"/>
    </row>
    <row r="4" spans="1:12">
      <c r="A4" s="621" t="s">
        <v>174</v>
      </c>
      <c r="B4" s="621"/>
      <c r="C4" s="621"/>
      <c r="D4" s="242" t="s">
        <v>175</v>
      </c>
      <c r="E4" s="117"/>
      <c r="F4" s="247"/>
      <c r="G4" s="84"/>
    </row>
    <row r="5" spans="1:12">
      <c r="A5" s="621" t="s">
        <v>176</v>
      </c>
      <c r="B5" s="621"/>
      <c r="C5" s="621"/>
      <c r="D5" s="242" t="s">
        <v>260</v>
      </c>
      <c r="E5" s="117"/>
      <c r="F5" s="247"/>
      <c r="G5" s="84"/>
    </row>
    <row r="6" spans="1:12">
      <c r="A6" s="621" t="s">
        <v>178</v>
      </c>
      <c r="B6" s="621"/>
      <c r="C6" s="621"/>
      <c r="D6" s="242" t="s">
        <v>179</v>
      </c>
      <c r="E6" s="117"/>
      <c r="F6" s="247"/>
      <c r="G6" s="84"/>
    </row>
    <row r="7" spans="1:12">
      <c r="A7" s="621" t="s">
        <v>180</v>
      </c>
      <c r="B7" s="621"/>
      <c r="C7" s="621"/>
      <c r="D7" s="242" t="s">
        <v>494</v>
      </c>
      <c r="E7" s="117"/>
      <c r="F7" s="247"/>
      <c r="G7" s="84"/>
    </row>
    <row r="8" spans="1:12">
      <c r="A8" s="243"/>
      <c r="B8" s="622"/>
      <c r="C8" s="622"/>
      <c r="D8" s="243"/>
      <c r="E8" s="117"/>
      <c r="F8" s="632"/>
      <c r="G8" s="632"/>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620" t="s">
        <v>185</v>
      </c>
      <c r="B13" s="620" t="s">
        <v>186</v>
      </c>
      <c r="C13" s="620" t="s">
        <v>187</v>
      </c>
      <c r="D13" s="620" t="s">
        <v>188</v>
      </c>
      <c r="E13" s="620" t="s">
        <v>189</v>
      </c>
      <c r="F13" s="620"/>
      <c r="G13" s="613" t="s">
        <v>166</v>
      </c>
      <c r="H13" s="628" t="s">
        <v>190</v>
      </c>
      <c r="I13" s="629"/>
    </row>
    <row r="14" spans="1:12">
      <c r="A14" s="620"/>
      <c r="B14" s="620"/>
      <c r="C14" s="620"/>
      <c r="D14" s="620"/>
      <c r="E14" s="620"/>
      <c r="F14" s="620"/>
      <c r="G14" s="613"/>
      <c r="H14" s="630" t="s">
        <v>191</v>
      </c>
      <c r="I14" s="631"/>
    </row>
    <row r="15" spans="1:12">
      <c r="A15" s="620"/>
      <c r="B15" s="620"/>
      <c r="C15" s="620"/>
      <c r="D15" s="620"/>
      <c r="E15" s="91" t="s">
        <v>192</v>
      </c>
      <c r="F15" s="250" t="s">
        <v>193</v>
      </c>
      <c r="G15" s="613"/>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525</v>
      </c>
    </row>
    <row r="17" spans="1:15" ht="47.25" customHeight="1">
      <c r="A17" s="241">
        <v>1</v>
      </c>
      <c r="B17" s="96" t="s">
        <v>495</v>
      </c>
      <c r="C17" s="114" t="s">
        <v>497</v>
      </c>
      <c r="D17" s="97" t="s">
        <v>496</v>
      </c>
      <c r="E17" s="120"/>
      <c r="F17" s="125">
        <v>233</v>
      </c>
      <c r="G17" s="100">
        <v>27500000</v>
      </c>
      <c r="H17" s="100">
        <v>2500000</v>
      </c>
      <c r="I17" s="100">
        <v>375000</v>
      </c>
      <c r="L17" s="291">
        <f>G17-I17</f>
        <v>27125000</v>
      </c>
      <c r="M17" s="110"/>
      <c r="N17" s="110"/>
      <c r="O17" s="110"/>
    </row>
    <row r="18" spans="1:15" ht="47.25" customHeight="1">
      <c r="A18" s="241">
        <v>2</v>
      </c>
      <c r="B18" s="96"/>
      <c r="C18" s="114" t="s">
        <v>497</v>
      </c>
      <c r="D18" s="97" t="s">
        <v>498</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497</v>
      </c>
      <c r="D19" s="97" t="s">
        <v>499</v>
      </c>
      <c r="E19" s="120"/>
      <c r="F19" s="125">
        <v>235</v>
      </c>
      <c r="G19" s="100">
        <v>29700000</v>
      </c>
      <c r="H19" s="100">
        <v>2700000</v>
      </c>
      <c r="I19" s="100">
        <v>405000</v>
      </c>
      <c r="L19" s="291">
        <f t="shared" si="0"/>
        <v>29295000</v>
      </c>
      <c r="M19" s="110"/>
      <c r="N19" s="110"/>
      <c r="O19" s="110"/>
    </row>
    <row r="20" spans="1:15" ht="18.75" customHeight="1">
      <c r="A20" s="618" t="s">
        <v>208</v>
      </c>
      <c r="B20" s="618"/>
      <c r="C20" s="618"/>
      <c r="D20" s="618"/>
      <c r="E20" s="618"/>
      <c r="F20" s="618"/>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526</v>
      </c>
      <c r="M23" s="291">
        <v>18740000</v>
      </c>
    </row>
    <row r="24" spans="1:15">
      <c r="A24" s="239"/>
      <c r="B24" s="105"/>
      <c r="C24" s="105"/>
      <c r="D24" s="105"/>
      <c r="E24" s="105"/>
      <c r="F24" s="254"/>
      <c r="G24" s="108"/>
      <c r="H24" s="124"/>
      <c r="I24" s="124"/>
      <c r="L24" s="292" t="s">
        <v>527</v>
      </c>
      <c r="M24" s="291">
        <f>L20-M23</f>
        <v>63720000</v>
      </c>
    </row>
    <row r="25" spans="1:15">
      <c r="A25" s="619" t="s">
        <v>211</v>
      </c>
      <c r="B25" s="619"/>
      <c r="C25" s="619"/>
      <c r="D25" s="619"/>
      <c r="E25" s="619"/>
      <c r="F25" s="619"/>
      <c r="G25" s="619"/>
      <c r="H25" s="619"/>
      <c r="I25" s="619"/>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611" t="s">
        <v>212</v>
      </c>
      <c r="B27" s="611"/>
      <c r="C27" s="611"/>
      <c r="D27" s="111"/>
      <c r="E27" s="105"/>
      <c r="F27" s="254"/>
      <c r="G27" s="627" t="s">
        <v>213</v>
      </c>
      <c r="H27" s="627"/>
      <c r="I27" s="627"/>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624" t="s">
        <v>214</v>
      </c>
      <c r="B30" s="624"/>
      <c r="C30" s="624"/>
      <c r="D30" s="105"/>
      <c r="E30" s="105"/>
      <c r="F30" s="254"/>
      <c r="G30" s="624" t="s">
        <v>215</v>
      </c>
      <c r="H30" s="624"/>
      <c r="I30" s="624"/>
    </row>
    <row r="31" spans="1:15">
      <c r="A31" s="611" t="s">
        <v>216</v>
      </c>
      <c r="B31" s="611"/>
      <c r="C31" s="611"/>
      <c r="D31" s="105"/>
      <c r="E31" s="105"/>
      <c r="F31" s="254"/>
      <c r="G31" s="627" t="s">
        <v>217</v>
      </c>
      <c r="H31" s="627"/>
      <c r="I31" s="627"/>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1:I1"/>
    <mergeCell ref="A4:C4"/>
    <mergeCell ref="A5:C5"/>
    <mergeCell ref="A6:C6"/>
    <mergeCell ref="A7:C7"/>
    <mergeCell ref="A13:A15"/>
    <mergeCell ref="B13:B15"/>
    <mergeCell ref="C13:C15"/>
    <mergeCell ref="D13:D15"/>
    <mergeCell ref="E13:F14"/>
    <mergeCell ref="G13:G15"/>
    <mergeCell ref="B8:C8"/>
    <mergeCell ref="F8:G8"/>
    <mergeCell ref="H13:I13"/>
    <mergeCell ref="H14:I14"/>
    <mergeCell ref="A30:C30"/>
    <mergeCell ref="G30:I30"/>
    <mergeCell ref="A31:C31"/>
    <mergeCell ref="G31:I31"/>
    <mergeCell ref="A20:F20"/>
    <mergeCell ref="A25:I25"/>
    <mergeCell ref="A27:C27"/>
    <mergeCell ref="G27:I2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70" zoomScaleSheetLayoutView="100" workbookViewId="0">
      <selection activeCell="D18" sqref="D18"/>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626" t="s">
        <v>172</v>
      </c>
      <c r="B1" s="626"/>
      <c r="C1" s="626"/>
      <c r="D1" s="626"/>
      <c r="E1" s="626"/>
      <c r="F1" s="626"/>
      <c r="G1" s="626"/>
      <c r="H1" s="626"/>
      <c r="I1" s="626"/>
    </row>
    <row r="2" spans="1:9">
      <c r="A2" s="279"/>
      <c r="B2" s="279"/>
      <c r="C2" s="279"/>
      <c r="D2" s="116" t="s">
        <v>173</v>
      </c>
      <c r="E2" s="279"/>
      <c r="F2" s="246"/>
      <c r="G2" s="82"/>
    </row>
    <row r="3" spans="1:9">
      <c r="A3" s="279"/>
      <c r="B3" s="279"/>
      <c r="C3" s="279"/>
      <c r="D3" s="279"/>
      <c r="E3" s="279"/>
      <c r="F3" s="246"/>
      <c r="G3" s="82"/>
    </row>
    <row r="4" spans="1:9">
      <c r="A4" s="621" t="s">
        <v>174</v>
      </c>
      <c r="B4" s="621"/>
      <c r="C4" s="621"/>
      <c r="D4" s="277" t="s">
        <v>175</v>
      </c>
      <c r="E4" s="117"/>
      <c r="F4" s="247"/>
      <c r="G4" s="84"/>
    </row>
    <row r="5" spans="1:9">
      <c r="A5" s="621" t="s">
        <v>176</v>
      </c>
      <c r="B5" s="621"/>
      <c r="C5" s="621"/>
      <c r="D5" s="277" t="s">
        <v>260</v>
      </c>
      <c r="E5" s="117"/>
      <c r="F5" s="247"/>
      <c r="G5" s="84"/>
    </row>
    <row r="6" spans="1:9">
      <c r="A6" s="621" t="s">
        <v>178</v>
      </c>
      <c r="B6" s="621"/>
      <c r="C6" s="621"/>
      <c r="D6" s="277" t="s">
        <v>179</v>
      </c>
      <c r="E6" s="117"/>
      <c r="F6" s="247"/>
      <c r="G6" s="84"/>
    </row>
    <row r="7" spans="1:9">
      <c r="A7" s="621" t="s">
        <v>180</v>
      </c>
      <c r="B7" s="621"/>
      <c r="C7" s="621"/>
      <c r="D7" s="277" t="s">
        <v>407</v>
      </c>
      <c r="E7" s="117"/>
      <c r="F7" s="247"/>
      <c r="G7" s="84"/>
    </row>
    <row r="8" spans="1:9">
      <c r="A8" s="278"/>
      <c r="B8" s="622"/>
      <c r="C8" s="622"/>
      <c r="D8" s="278"/>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530</v>
      </c>
      <c r="E17" s="120"/>
      <c r="F17" s="125">
        <v>256</v>
      </c>
      <c r="G17" s="100">
        <v>1475120</v>
      </c>
      <c r="H17" s="100">
        <v>0</v>
      </c>
      <c r="I17" s="100">
        <v>0</v>
      </c>
    </row>
    <row r="18" spans="1:9" ht="67.5" customHeight="1">
      <c r="A18" s="276">
        <v>2</v>
      </c>
      <c r="B18" s="96"/>
      <c r="C18" s="114" t="s">
        <v>529</v>
      </c>
      <c r="D18" s="97" t="s">
        <v>533</v>
      </c>
      <c r="E18" s="120"/>
      <c r="F18" s="125">
        <v>257</v>
      </c>
      <c r="G18" s="100">
        <v>100000</v>
      </c>
      <c r="H18" s="100">
        <v>0</v>
      </c>
      <c r="I18" s="100">
        <v>0</v>
      </c>
    </row>
    <row r="19" spans="1:9" ht="47.25" customHeight="1">
      <c r="A19" s="276">
        <v>3</v>
      </c>
      <c r="B19" s="96"/>
      <c r="C19" s="114" t="s">
        <v>423</v>
      </c>
      <c r="D19" s="97" t="s">
        <v>528</v>
      </c>
      <c r="E19" s="120"/>
      <c r="F19" s="125">
        <v>258</v>
      </c>
      <c r="G19" s="100">
        <v>1999900</v>
      </c>
      <c r="H19" s="100">
        <v>0</v>
      </c>
      <c r="I19" s="100">
        <v>0</v>
      </c>
    </row>
    <row r="20" spans="1:9" ht="48" customHeight="1">
      <c r="A20" s="276">
        <v>4</v>
      </c>
      <c r="B20" s="96"/>
      <c r="C20" s="114" t="s">
        <v>422</v>
      </c>
      <c r="D20" s="97" t="s">
        <v>528</v>
      </c>
      <c r="E20" s="120"/>
      <c r="F20" s="125">
        <v>259</v>
      </c>
      <c r="G20" s="100">
        <v>1443500</v>
      </c>
      <c r="H20" s="100">
        <v>0</v>
      </c>
      <c r="I20" s="100">
        <v>0</v>
      </c>
    </row>
    <row r="21" spans="1:9" ht="18.75" customHeight="1">
      <c r="A21" s="618" t="s">
        <v>208</v>
      </c>
      <c r="B21" s="618"/>
      <c r="C21" s="618"/>
      <c r="D21" s="618"/>
      <c r="E21" s="618"/>
      <c r="F21" s="618"/>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619" t="s">
        <v>211</v>
      </c>
      <c r="B26" s="619"/>
      <c r="C26" s="619"/>
      <c r="D26" s="619"/>
      <c r="E26" s="619"/>
      <c r="F26" s="619"/>
      <c r="G26" s="619"/>
      <c r="H26" s="619"/>
      <c r="I26" s="619"/>
    </row>
    <row r="27" spans="1:9">
      <c r="A27" s="274"/>
      <c r="B27" s="105"/>
      <c r="C27" s="105"/>
      <c r="D27" s="105"/>
      <c r="E27" s="105"/>
      <c r="F27" s="254"/>
      <c r="G27" s="108"/>
      <c r="H27" s="124"/>
      <c r="I27" s="124"/>
    </row>
    <row r="28" spans="1:9">
      <c r="A28" s="611" t="s">
        <v>212</v>
      </c>
      <c r="B28" s="611"/>
      <c r="C28" s="611"/>
      <c r="D28" s="111"/>
      <c r="E28" s="105"/>
      <c r="F28" s="254"/>
      <c r="G28" s="627" t="s">
        <v>213</v>
      </c>
      <c r="H28" s="627"/>
      <c r="I28" s="627"/>
    </row>
    <row r="29" spans="1:9">
      <c r="A29" s="274"/>
      <c r="B29" s="105"/>
      <c r="C29" s="105"/>
      <c r="D29" s="105"/>
      <c r="E29" s="105"/>
      <c r="F29" s="254"/>
      <c r="G29" s="108"/>
      <c r="H29" s="124"/>
      <c r="I29" s="124"/>
    </row>
    <row r="30" spans="1:9">
      <c r="A30" s="274"/>
      <c r="B30" s="105"/>
      <c r="C30" s="105"/>
      <c r="D30" s="105"/>
      <c r="E30" s="105"/>
      <c r="F30" s="254"/>
      <c r="G30" s="108"/>
    </row>
    <row r="31" spans="1:9">
      <c r="A31" s="624" t="s">
        <v>214</v>
      </c>
      <c r="B31" s="624"/>
      <c r="C31" s="624"/>
      <c r="D31" s="105"/>
      <c r="E31" s="105"/>
      <c r="F31" s="254"/>
      <c r="G31" s="624" t="s">
        <v>215</v>
      </c>
      <c r="H31" s="624"/>
      <c r="I31" s="624"/>
    </row>
    <row r="32" spans="1:9">
      <c r="A32" s="611" t="s">
        <v>216</v>
      </c>
      <c r="B32" s="611"/>
      <c r="C32" s="611"/>
      <c r="D32" s="105"/>
      <c r="E32" s="105"/>
      <c r="F32" s="254"/>
      <c r="G32" s="627" t="s">
        <v>217</v>
      </c>
      <c r="H32" s="627"/>
      <c r="I32" s="627"/>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626" t="s">
        <v>172</v>
      </c>
      <c r="B55" s="626"/>
      <c r="C55" s="626"/>
      <c r="D55" s="626"/>
      <c r="E55" s="626"/>
      <c r="F55" s="626"/>
      <c r="G55" s="626"/>
      <c r="H55" s="626"/>
      <c r="I55" s="626"/>
    </row>
    <row r="56" spans="1:9">
      <c r="A56" s="281"/>
      <c r="B56" s="281"/>
      <c r="C56" s="281"/>
      <c r="D56" s="116" t="s">
        <v>173</v>
      </c>
      <c r="E56" s="281"/>
      <c r="F56" s="246"/>
      <c r="G56" s="82"/>
    </row>
    <row r="57" spans="1:9">
      <c r="A57" s="281"/>
      <c r="B57" s="281"/>
      <c r="C57" s="281"/>
      <c r="D57" s="281"/>
      <c r="E57" s="281"/>
      <c r="F57" s="246"/>
      <c r="G57" s="82"/>
    </row>
    <row r="58" spans="1:9">
      <c r="A58" s="621" t="s">
        <v>174</v>
      </c>
      <c r="B58" s="621"/>
      <c r="C58" s="621"/>
      <c r="D58" s="282" t="s">
        <v>175</v>
      </c>
      <c r="E58" s="117"/>
      <c r="F58" s="247"/>
      <c r="G58" s="84"/>
    </row>
    <row r="59" spans="1:9">
      <c r="A59" s="621" t="s">
        <v>176</v>
      </c>
      <c r="B59" s="621"/>
      <c r="C59" s="621"/>
      <c r="D59" s="282" t="s">
        <v>260</v>
      </c>
      <c r="E59" s="117"/>
      <c r="F59" s="247"/>
      <c r="G59" s="84"/>
    </row>
    <row r="60" spans="1:9">
      <c r="A60" s="621" t="s">
        <v>178</v>
      </c>
      <c r="B60" s="621"/>
      <c r="C60" s="621"/>
      <c r="D60" s="282" t="s">
        <v>179</v>
      </c>
      <c r="E60" s="117"/>
      <c r="F60" s="247"/>
      <c r="G60" s="84"/>
    </row>
    <row r="61" spans="1:9">
      <c r="A61" s="621" t="s">
        <v>180</v>
      </c>
      <c r="B61" s="621"/>
      <c r="C61" s="621"/>
      <c r="D61" s="282" t="s">
        <v>250</v>
      </c>
      <c r="E61" s="117"/>
      <c r="F61" s="247"/>
      <c r="G61" s="84"/>
    </row>
    <row r="62" spans="1:9">
      <c r="A62" s="283"/>
      <c r="B62" s="622"/>
      <c r="C62" s="622"/>
      <c r="D62" s="283"/>
      <c r="E62" s="117"/>
      <c r="F62" s="632"/>
      <c r="G62" s="632"/>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620" t="s">
        <v>185</v>
      </c>
      <c r="B67" s="620" t="s">
        <v>186</v>
      </c>
      <c r="C67" s="620" t="s">
        <v>187</v>
      </c>
      <c r="D67" s="620" t="s">
        <v>188</v>
      </c>
      <c r="E67" s="620" t="s">
        <v>189</v>
      </c>
      <c r="F67" s="620"/>
      <c r="G67" s="613" t="s">
        <v>166</v>
      </c>
      <c r="H67" s="628" t="s">
        <v>190</v>
      </c>
      <c r="I67" s="629"/>
    </row>
    <row r="68" spans="1:9">
      <c r="A68" s="620"/>
      <c r="B68" s="620"/>
      <c r="C68" s="620"/>
      <c r="D68" s="620"/>
      <c r="E68" s="620"/>
      <c r="F68" s="620"/>
      <c r="G68" s="613"/>
      <c r="H68" s="630" t="s">
        <v>191</v>
      </c>
      <c r="I68" s="631"/>
    </row>
    <row r="69" spans="1:9">
      <c r="A69" s="620"/>
      <c r="B69" s="620"/>
      <c r="C69" s="620"/>
      <c r="D69" s="620"/>
      <c r="E69" s="91" t="s">
        <v>192</v>
      </c>
      <c r="F69" s="250" t="s">
        <v>193</v>
      </c>
      <c r="G69" s="613"/>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535</v>
      </c>
      <c r="D71" s="97" t="s">
        <v>534</v>
      </c>
      <c r="E71" s="120"/>
      <c r="F71" s="125">
        <v>260</v>
      </c>
      <c r="G71" s="100">
        <v>20000000</v>
      </c>
      <c r="H71" s="100">
        <v>0</v>
      </c>
      <c r="I71" s="100">
        <v>0</v>
      </c>
    </row>
    <row r="72" spans="1:9" ht="81.75" customHeight="1">
      <c r="A72" s="284">
        <v>2</v>
      </c>
      <c r="B72" s="96"/>
      <c r="C72" s="114" t="s">
        <v>536</v>
      </c>
      <c r="D72" s="97" t="s">
        <v>540</v>
      </c>
      <c r="E72" s="120"/>
      <c r="F72" s="125">
        <v>261</v>
      </c>
      <c r="G72" s="100">
        <v>6500000</v>
      </c>
      <c r="H72" s="100">
        <v>0</v>
      </c>
      <c r="I72" s="100">
        <v>0</v>
      </c>
    </row>
    <row r="73" spans="1:9" ht="82.5" customHeight="1">
      <c r="A73" s="284">
        <v>3</v>
      </c>
      <c r="B73" s="96"/>
      <c r="C73" s="114" t="s">
        <v>537</v>
      </c>
      <c r="D73" s="97" t="s">
        <v>539</v>
      </c>
      <c r="E73" s="120"/>
      <c r="F73" s="125">
        <v>262</v>
      </c>
      <c r="G73" s="100">
        <v>7500000</v>
      </c>
      <c r="H73" s="100">
        <v>0</v>
      </c>
      <c r="I73" s="100">
        <v>0</v>
      </c>
    </row>
    <row r="74" spans="1:9" ht="102" customHeight="1">
      <c r="A74" s="284">
        <v>4</v>
      </c>
      <c r="B74" s="96"/>
      <c r="C74" s="114" t="s">
        <v>535</v>
      </c>
      <c r="D74" s="97" t="s">
        <v>538</v>
      </c>
      <c r="E74" s="120"/>
      <c r="F74" s="125">
        <v>263</v>
      </c>
      <c r="G74" s="100">
        <v>9000000</v>
      </c>
      <c r="H74" s="100">
        <v>0</v>
      </c>
      <c r="I74" s="100">
        <v>0</v>
      </c>
    </row>
    <row r="75" spans="1:9" ht="20.25" customHeight="1">
      <c r="A75" s="618" t="s">
        <v>208</v>
      </c>
      <c r="B75" s="618"/>
      <c r="C75" s="618"/>
      <c r="D75" s="618"/>
      <c r="E75" s="618"/>
      <c r="F75" s="618"/>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619" t="s">
        <v>211</v>
      </c>
      <c r="B80" s="619"/>
      <c r="C80" s="619"/>
      <c r="D80" s="619"/>
      <c r="E80" s="619"/>
      <c r="F80" s="619"/>
      <c r="G80" s="619"/>
      <c r="H80" s="619"/>
      <c r="I80" s="619"/>
    </row>
    <row r="81" spans="1:9">
      <c r="A81" s="286"/>
      <c r="B81" s="105"/>
      <c r="C81" s="105"/>
      <c r="D81" s="105"/>
      <c r="E81" s="105"/>
      <c r="F81" s="254"/>
      <c r="G81" s="108"/>
      <c r="H81" s="124"/>
      <c r="I81" s="124"/>
    </row>
    <row r="82" spans="1:9">
      <c r="A82" s="611" t="s">
        <v>212</v>
      </c>
      <c r="B82" s="611"/>
      <c r="C82" s="611"/>
      <c r="D82" s="111"/>
      <c r="E82" s="105"/>
      <c r="F82" s="254"/>
      <c r="G82" s="627" t="s">
        <v>213</v>
      </c>
      <c r="H82" s="627"/>
      <c r="I82" s="627"/>
    </row>
    <row r="83" spans="1:9">
      <c r="A83" s="286"/>
      <c r="B83" s="105"/>
      <c r="C83" s="105"/>
      <c r="D83" s="105"/>
      <c r="E83" s="105"/>
      <c r="F83" s="254"/>
      <c r="G83" s="108"/>
      <c r="H83" s="124"/>
      <c r="I83" s="124"/>
    </row>
    <row r="84" spans="1:9">
      <c r="A84" s="286"/>
      <c r="B84" s="105"/>
      <c r="C84" s="105"/>
      <c r="D84" s="105"/>
      <c r="E84" s="105"/>
      <c r="F84" s="254"/>
      <c r="G84" s="108"/>
    </row>
    <row r="85" spans="1:9">
      <c r="A85" s="624" t="s">
        <v>214</v>
      </c>
      <c r="B85" s="624"/>
      <c r="C85" s="624"/>
      <c r="D85" s="105"/>
      <c r="E85" s="105"/>
      <c r="F85" s="254"/>
      <c r="G85" s="624" t="s">
        <v>215</v>
      </c>
      <c r="H85" s="624"/>
      <c r="I85" s="624"/>
    </row>
    <row r="86" spans="1:9">
      <c r="A86" s="611" t="s">
        <v>216</v>
      </c>
      <c r="B86" s="611"/>
      <c r="C86" s="611"/>
      <c r="D86" s="105"/>
      <c r="E86" s="105"/>
      <c r="F86" s="254"/>
      <c r="G86" s="627" t="s">
        <v>217</v>
      </c>
      <c r="H86" s="627"/>
      <c r="I86" s="627"/>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A85:C85"/>
    <mergeCell ref="G85:I85"/>
    <mergeCell ref="A86:C86"/>
    <mergeCell ref="G86:I86"/>
    <mergeCell ref="H67:I67"/>
    <mergeCell ref="H68:I68"/>
    <mergeCell ref="A75:F75"/>
    <mergeCell ref="A80:I80"/>
    <mergeCell ref="A82:C82"/>
    <mergeCell ref="G82:I82"/>
    <mergeCell ref="A60:C60"/>
    <mergeCell ref="A61:C61"/>
    <mergeCell ref="B62:C62"/>
    <mergeCell ref="F62:G62"/>
    <mergeCell ref="A67:A69"/>
    <mergeCell ref="B67:B69"/>
    <mergeCell ref="C67:C69"/>
    <mergeCell ref="D67:D69"/>
    <mergeCell ref="E67:F68"/>
    <mergeCell ref="G67:G69"/>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1:I1"/>
    <mergeCell ref="A4:C4"/>
    <mergeCell ref="A5:C5"/>
    <mergeCell ref="A6:C6"/>
    <mergeCell ref="A7:C7"/>
    <mergeCell ref="B13:B15"/>
    <mergeCell ref="C13:C15"/>
    <mergeCell ref="D13:D15"/>
    <mergeCell ref="E13:F14"/>
    <mergeCell ref="G13:G15"/>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124" zoomScaleSheetLayoutView="100" workbookViewId="0">
      <selection activeCell="I139" sqref="I13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626" t="s">
        <v>172</v>
      </c>
      <c r="B1" s="626"/>
      <c r="C1" s="626"/>
      <c r="D1" s="626"/>
      <c r="E1" s="626"/>
      <c r="F1" s="626"/>
      <c r="G1" s="626"/>
      <c r="H1" s="626"/>
      <c r="I1" s="626"/>
    </row>
    <row r="2" spans="1:9">
      <c r="A2" s="301"/>
      <c r="B2" s="301"/>
      <c r="C2" s="301"/>
      <c r="D2" s="116" t="s">
        <v>173</v>
      </c>
      <c r="E2" s="301"/>
      <c r="F2" s="246"/>
      <c r="G2" s="82"/>
    </row>
    <row r="3" spans="1:9">
      <c r="A3" s="301"/>
      <c r="B3" s="301"/>
      <c r="C3" s="301"/>
      <c r="D3" s="301"/>
      <c r="E3" s="301"/>
      <c r="F3" s="246"/>
      <c r="G3" s="82"/>
    </row>
    <row r="4" spans="1:9">
      <c r="A4" s="621" t="s">
        <v>174</v>
      </c>
      <c r="B4" s="621"/>
      <c r="C4" s="621"/>
      <c r="D4" s="302" t="s">
        <v>175</v>
      </c>
      <c r="E4" s="117"/>
      <c r="F4" s="247"/>
      <c r="G4" s="84"/>
    </row>
    <row r="5" spans="1:9">
      <c r="A5" s="621" t="s">
        <v>176</v>
      </c>
      <c r="B5" s="621"/>
      <c r="C5" s="621"/>
      <c r="D5" s="302" t="s">
        <v>260</v>
      </c>
      <c r="E5" s="117"/>
      <c r="F5" s="247"/>
      <c r="G5" s="84"/>
    </row>
    <row r="6" spans="1:9">
      <c r="A6" s="621" t="s">
        <v>178</v>
      </c>
      <c r="B6" s="621"/>
      <c r="C6" s="621"/>
      <c r="D6" s="302" t="s">
        <v>179</v>
      </c>
      <c r="E6" s="117"/>
      <c r="F6" s="247"/>
      <c r="G6" s="84"/>
    </row>
    <row r="7" spans="1:9">
      <c r="A7" s="621" t="s">
        <v>180</v>
      </c>
      <c r="B7" s="621"/>
      <c r="C7" s="621"/>
      <c r="D7" s="310" t="s">
        <v>413</v>
      </c>
      <c r="E7" s="117"/>
      <c r="F7" s="247"/>
      <c r="G7" s="84"/>
    </row>
    <row r="8" spans="1:9">
      <c r="A8" s="303"/>
      <c r="B8" s="622"/>
      <c r="C8" s="622"/>
      <c r="D8" s="303"/>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547</v>
      </c>
      <c r="D17" s="97" t="s">
        <v>545</v>
      </c>
      <c r="E17" s="120"/>
      <c r="F17" s="125">
        <v>289</v>
      </c>
      <c r="G17" s="100">
        <v>40000000</v>
      </c>
      <c r="H17" s="100">
        <v>3636364</v>
      </c>
      <c r="I17" s="100">
        <v>727273</v>
      </c>
    </row>
    <row r="18" spans="1:9" ht="36.75" customHeight="1">
      <c r="A18" s="304">
        <v>2</v>
      </c>
      <c r="B18" s="96"/>
      <c r="C18" s="114" t="s">
        <v>548</v>
      </c>
      <c r="D18" s="97" t="s">
        <v>546</v>
      </c>
      <c r="E18" s="120"/>
      <c r="F18" s="125">
        <v>290</v>
      </c>
      <c r="G18" s="100">
        <v>8500000</v>
      </c>
      <c r="H18" s="100">
        <v>772727</v>
      </c>
      <c r="I18" s="100">
        <v>309091</v>
      </c>
    </row>
    <row r="19" spans="1:9" ht="22.5" customHeight="1">
      <c r="A19" s="618" t="s">
        <v>208</v>
      </c>
      <c r="B19" s="618"/>
      <c r="C19" s="618"/>
      <c r="D19" s="618"/>
      <c r="E19" s="618"/>
      <c r="F19" s="618"/>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619" t="s">
        <v>211</v>
      </c>
      <c r="B24" s="619"/>
      <c r="C24" s="619"/>
      <c r="D24" s="619"/>
      <c r="E24" s="619"/>
      <c r="F24" s="619"/>
      <c r="G24" s="619"/>
      <c r="H24" s="619"/>
      <c r="I24" s="619"/>
    </row>
    <row r="25" spans="1:9">
      <c r="A25" s="306"/>
      <c r="B25" s="105"/>
      <c r="C25" s="105"/>
      <c r="D25" s="105"/>
      <c r="E25" s="105"/>
      <c r="F25" s="254"/>
      <c r="G25" s="108"/>
      <c r="H25" s="124"/>
      <c r="I25" s="124"/>
    </row>
    <row r="26" spans="1:9">
      <c r="A26" s="611" t="s">
        <v>212</v>
      </c>
      <c r="B26" s="611"/>
      <c r="C26" s="611"/>
      <c r="D26" s="111"/>
      <c r="E26" s="105"/>
      <c r="F26" s="254"/>
      <c r="G26" s="627" t="s">
        <v>213</v>
      </c>
      <c r="H26" s="627"/>
      <c r="I26" s="627"/>
    </row>
    <row r="27" spans="1:9">
      <c r="A27" s="306"/>
      <c r="B27" s="105"/>
      <c r="C27" s="105"/>
      <c r="D27" s="105"/>
      <c r="E27" s="105"/>
      <c r="F27" s="254"/>
      <c r="G27" s="108"/>
      <c r="H27" s="124"/>
      <c r="I27" s="124"/>
    </row>
    <row r="28" spans="1:9">
      <c r="A28" s="306"/>
      <c r="B28" s="105"/>
      <c r="C28" s="105"/>
      <c r="D28" s="105"/>
      <c r="E28" s="105"/>
      <c r="F28" s="254"/>
      <c r="G28" s="108"/>
    </row>
    <row r="29" spans="1:9">
      <c r="A29" s="624" t="s">
        <v>214</v>
      </c>
      <c r="B29" s="624"/>
      <c r="C29" s="624"/>
      <c r="D29" s="105"/>
      <c r="E29" s="105"/>
      <c r="F29" s="254"/>
      <c r="G29" s="624" t="s">
        <v>215</v>
      </c>
      <c r="H29" s="624"/>
      <c r="I29" s="624"/>
    </row>
    <row r="30" spans="1:9">
      <c r="A30" s="611" t="s">
        <v>216</v>
      </c>
      <c r="B30" s="611"/>
      <c r="C30" s="611"/>
      <c r="D30" s="105"/>
      <c r="E30" s="105"/>
      <c r="F30" s="254"/>
      <c r="G30" s="627" t="s">
        <v>217</v>
      </c>
      <c r="H30" s="627"/>
      <c r="I30" s="627"/>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626" t="s">
        <v>172</v>
      </c>
      <c r="B62" s="626"/>
      <c r="C62" s="626"/>
      <c r="D62" s="626"/>
      <c r="E62" s="626"/>
      <c r="F62" s="626"/>
      <c r="G62" s="626"/>
      <c r="H62" s="626"/>
      <c r="I62" s="626"/>
    </row>
    <row r="63" spans="1:9">
      <c r="A63" s="309"/>
      <c r="B63" s="309"/>
      <c r="C63" s="309"/>
      <c r="D63" s="116" t="s">
        <v>173</v>
      </c>
      <c r="E63" s="309"/>
      <c r="F63" s="246"/>
      <c r="G63" s="82"/>
    </row>
    <row r="64" spans="1:9">
      <c r="A64" s="309"/>
      <c r="B64" s="309"/>
      <c r="C64" s="309"/>
      <c r="D64" s="309"/>
      <c r="E64" s="309"/>
      <c r="F64" s="246"/>
      <c r="G64" s="82"/>
    </row>
    <row r="65" spans="1:9">
      <c r="A65" s="621" t="s">
        <v>174</v>
      </c>
      <c r="B65" s="621"/>
      <c r="C65" s="621"/>
      <c r="D65" s="310" t="s">
        <v>175</v>
      </c>
      <c r="E65" s="117"/>
      <c r="F65" s="247"/>
      <c r="G65" s="84"/>
    </row>
    <row r="66" spans="1:9">
      <c r="A66" s="621" t="s">
        <v>176</v>
      </c>
      <c r="B66" s="621"/>
      <c r="C66" s="621"/>
      <c r="D66" s="310" t="s">
        <v>260</v>
      </c>
      <c r="E66" s="117"/>
      <c r="F66" s="247"/>
      <c r="G66" s="84"/>
    </row>
    <row r="67" spans="1:9">
      <c r="A67" s="621" t="s">
        <v>178</v>
      </c>
      <c r="B67" s="621"/>
      <c r="C67" s="621"/>
      <c r="D67" s="310" t="s">
        <v>179</v>
      </c>
      <c r="E67" s="117"/>
      <c r="F67" s="247"/>
      <c r="G67" s="84"/>
    </row>
    <row r="68" spans="1:9">
      <c r="A68" s="621" t="s">
        <v>180</v>
      </c>
      <c r="B68" s="621"/>
      <c r="C68" s="621"/>
      <c r="D68" s="310" t="s">
        <v>494</v>
      </c>
      <c r="E68" s="117"/>
      <c r="F68" s="247"/>
      <c r="G68" s="84"/>
    </row>
    <row r="69" spans="1:9">
      <c r="A69" s="311"/>
      <c r="B69" s="622"/>
      <c r="C69" s="622"/>
      <c r="D69" s="311"/>
      <c r="E69" s="117"/>
      <c r="F69" s="632"/>
      <c r="G69" s="632"/>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620" t="s">
        <v>185</v>
      </c>
      <c r="B74" s="620" t="s">
        <v>186</v>
      </c>
      <c r="C74" s="620" t="s">
        <v>187</v>
      </c>
      <c r="D74" s="620" t="s">
        <v>188</v>
      </c>
      <c r="E74" s="620" t="s">
        <v>189</v>
      </c>
      <c r="F74" s="620"/>
      <c r="G74" s="613" t="s">
        <v>166</v>
      </c>
      <c r="H74" s="628" t="s">
        <v>190</v>
      </c>
      <c r="I74" s="629"/>
    </row>
    <row r="75" spans="1:9">
      <c r="A75" s="620"/>
      <c r="B75" s="620"/>
      <c r="C75" s="620"/>
      <c r="D75" s="620"/>
      <c r="E75" s="620"/>
      <c r="F75" s="620"/>
      <c r="G75" s="613"/>
      <c r="H75" s="630" t="s">
        <v>191</v>
      </c>
      <c r="I75" s="631"/>
    </row>
    <row r="76" spans="1:9">
      <c r="A76" s="620"/>
      <c r="B76" s="620"/>
      <c r="C76" s="620"/>
      <c r="D76" s="620"/>
      <c r="E76" s="91" t="s">
        <v>192</v>
      </c>
      <c r="F76" s="250" t="s">
        <v>193</v>
      </c>
      <c r="G76" s="613"/>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495</v>
      </c>
      <c r="C78" s="114" t="s">
        <v>547</v>
      </c>
      <c r="D78" s="97" t="s">
        <v>544</v>
      </c>
      <c r="E78" s="120"/>
      <c r="F78" s="125">
        <v>291</v>
      </c>
      <c r="G78" s="100">
        <v>12000000</v>
      </c>
      <c r="H78" s="100">
        <v>1090909</v>
      </c>
      <c r="I78" s="100">
        <v>163636</v>
      </c>
    </row>
    <row r="79" spans="1:9" ht="39" customHeight="1">
      <c r="A79" s="312">
        <v>2</v>
      </c>
      <c r="C79" s="97" t="s">
        <v>552</v>
      </c>
      <c r="D79" s="97" t="s">
        <v>553</v>
      </c>
      <c r="E79" s="120"/>
      <c r="F79" s="125">
        <v>292</v>
      </c>
      <c r="G79" s="100">
        <v>6000000</v>
      </c>
      <c r="H79" s="100">
        <v>545455</v>
      </c>
      <c r="I79" s="100">
        <v>163636</v>
      </c>
    </row>
    <row r="80" spans="1:9">
      <c r="A80" s="618" t="s">
        <v>208</v>
      </c>
      <c r="B80" s="618"/>
      <c r="C80" s="618"/>
      <c r="D80" s="618"/>
      <c r="E80" s="618"/>
      <c r="F80" s="618"/>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619" t="s">
        <v>211</v>
      </c>
      <c r="B85" s="619"/>
      <c r="C85" s="619"/>
      <c r="D85" s="619"/>
      <c r="E85" s="619"/>
      <c r="F85" s="619"/>
      <c r="G85" s="619"/>
      <c r="H85" s="619"/>
      <c r="I85" s="619"/>
    </row>
    <row r="86" spans="1:9">
      <c r="A86" s="314"/>
      <c r="B86" s="105"/>
      <c r="C86" s="105"/>
      <c r="D86" s="105"/>
      <c r="E86" s="105"/>
      <c r="F86" s="254"/>
      <c r="G86" s="108"/>
      <c r="H86" s="124"/>
      <c r="I86" s="124"/>
    </row>
    <row r="87" spans="1:9">
      <c r="A87" s="611" t="s">
        <v>212</v>
      </c>
      <c r="B87" s="611"/>
      <c r="C87" s="611"/>
      <c r="D87" s="111"/>
      <c r="E87" s="105"/>
      <c r="F87" s="254"/>
      <c r="G87" s="627" t="s">
        <v>213</v>
      </c>
      <c r="H87" s="627"/>
      <c r="I87" s="627"/>
    </row>
    <row r="88" spans="1:9">
      <c r="A88" s="314"/>
      <c r="B88" s="105"/>
      <c r="C88" s="105"/>
      <c r="D88" s="105"/>
      <c r="E88" s="105"/>
      <c r="F88" s="254"/>
      <c r="G88" s="108"/>
      <c r="H88" s="124"/>
      <c r="I88" s="124"/>
    </row>
    <row r="89" spans="1:9">
      <c r="A89" s="314"/>
      <c r="B89" s="105"/>
      <c r="C89" s="105"/>
      <c r="D89" s="105"/>
      <c r="E89" s="105"/>
      <c r="F89" s="254"/>
      <c r="G89" s="108"/>
    </row>
    <row r="90" spans="1:9">
      <c r="A90" s="624" t="s">
        <v>214</v>
      </c>
      <c r="B90" s="624"/>
      <c r="C90" s="624"/>
      <c r="D90" s="105"/>
      <c r="E90" s="105"/>
      <c r="F90" s="254"/>
      <c r="G90" s="624" t="s">
        <v>215</v>
      </c>
      <c r="H90" s="624"/>
      <c r="I90" s="624"/>
    </row>
    <row r="91" spans="1:9">
      <c r="A91" s="611" t="s">
        <v>216</v>
      </c>
      <c r="B91" s="611"/>
      <c r="C91" s="611"/>
      <c r="D91" s="105"/>
      <c r="E91" s="105"/>
      <c r="F91" s="254"/>
      <c r="G91" s="627" t="s">
        <v>217</v>
      </c>
      <c r="H91" s="627"/>
      <c r="I91" s="627"/>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626" t="s">
        <v>172</v>
      </c>
      <c r="B123" s="626"/>
      <c r="C123" s="626"/>
      <c r="D123" s="626"/>
      <c r="E123" s="626"/>
      <c r="F123" s="626"/>
      <c r="G123" s="626"/>
      <c r="H123" s="626"/>
      <c r="I123" s="626"/>
    </row>
    <row r="124" spans="1:9">
      <c r="A124" s="301"/>
      <c r="B124" s="301"/>
      <c r="C124" s="301"/>
      <c r="D124" s="116" t="s">
        <v>173</v>
      </c>
      <c r="E124" s="301"/>
      <c r="F124" s="246"/>
      <c r="G124" s="82"/>
    </row>
    <row r="125" spans="1:9">
      <c r="A125" s="301"/>
      <c r="B125" s="301"/>
      <c r="C125" s="301"/>
      <c r="D125" s="301"/>
      <c r="E125" s="301"/>
      <c r="F125" s="246"/>
      <c r="G125" s="82"/>
    </row>
    <row r="126" spans="1:9">
      <c r="A126" s="621" t="s">
        <v>174</v>
      </c>
      <c r="B126" s="621"/>
      <c r="C126" s="621"/>
      <c r="D126" s="302" t="s">
        <v>175</v>
      </c>
      <c r="E126" s="117"/>
      <c r="F126" s="247"/>
      <c r="G126" s="84"/>
    </row>
    <row r="127" spans="1:9">
      <c r="A127" s="621" t="s">
        <v>176</v>
      </c>
      <c r="B127" s="621"/>
      <c r="C127" s="621"/>
      <c r="D127" s="302" t="s">
        <v>260</v>
      </c>
      <c r="E127" s="117"/>
      <c r="F127" s="247"/>
      <c r="G127" s="84"/>
    </row>
    <row r="128" spans="1:9">
      <c r="A128" s="621" t="s">
        <v>178</v>
      </c>
      <c r="B128" s="621"/>
      <c r="C128" s="621"/>
      <c r="D128" s="302" t="s">
        <v>179</v>
      </c>
      <c r="E128" s="117"/>
      <c r="F128" s="247"/>
      <c r="G128" s="84"/>
    </row>
    <row r="129" spans="1:9">
      <c r="A129" s="621" t="s">
        <v>180</v>
      </c>
      <c r="B129" s="621"/>
      <c r="C129" s="621"/>
      <c r="D129" s="308" t="s">
        <v>181</v>
      </c>
      <c r="E129" s="117"/>
      <c r="F129" s="247"/>
      <c r="G129" s="84"/>
    </row>
    <row r="130" spans="1:9">
      <c r="A130" s="303"/>
      <c r="B130" s="622"/>
      <c r="C130" s="622"/>
      <c r="D130" s="303"/>
      <c r="E130" s="117"/>
      <c r="F130" s="632"/>
      <c r="G130" s="632"/>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620" t="s">
        <v>185</v>
      </c>
      <c r="B135" s="620" t="s">
        <v>186</v>
      </c>
      <c r="C135" s="620" t="s">
        <v>187</v>
      </c>
      <c r="D135" s="620" t="s">
        <v>188</v>
      </c>
      <c r="E135" s="620" t="s">
        <v>189</v>
      </c>
      <c r="F135" s="620"/>
      <c r="G135" s="613" t="s">
        <v>166</v>
      </c>
      <c r="H135" s="628" t="s">
        <v>190</v>
      </c>
      <c r="I135" s="629"/>
    </row>
    <row r="136" spans="1:9">
      <c r="A136" s="620"/>
      <c r="B136" s="620"/>
      <c r="C136" s="620"/>
      <c r="D136" s="620"/>
      <c r="E136" s="620"/>
      <c r="F136" s="620"/>
      <c r="G136" s="613"/>
      <c r="H136" s="630" t="s">
        <v>191</v>
      </c>
      <c r="I136" s="631"/>
    </row>
    <row r="137" spans="1:9">
      <c r="A137" s="620"/>
      <c r="B137" s="620"/>
      <c r="C137" s="620"/>
      <c r="D137" s="620"/>
      <c r="E137" s="91" t="s">
        <v>192</v>
      </c>
      <c r="F137" s="250" t="s">
        <v>193</v>
      </c>
      <c r="G137" s="613"/>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551</v>
      </c>
      <c r="D139" s="97" t="s">
        <v>550</v>
      </c>
      <c r="E139" s="120"/>
      <c r="F139" s="125">
        <v>293</v>
      </c>
      <c r="G139" s="100">
        <v>10507000</v>
      </c>
      <c r="H139" s="100">
        <v>955182</v>
      </c>
      <c r="I139" s="100">
        <v>143277</v>
      </c>
    </row>
    <row r="140" spans="1:9">
      <c r="A140" s="618" t="s">
        <v>208</v>
      </c>
      <c r="B140" s="618"/>
      <c r="C140" s="618"/>
      <c r="D140" s="618"/>
      <c r="E140" s="618"/>
      <c r="F140" s="618"/>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619" t="s">
        <v>211</v>
      </c>
      <c r="B145" s="619"/>
      <c r="C145" s="619"/>
      <c r="D145" s="619"/>
      <c r="E145" s="619"/>
      <c r="F145" s="619"/>
      <c r="G145" s="619"/>
      <c r="H145" s="619"/>
      <c r="I145" s="619"/>
    </row>
    <row r="146" spans="1:9">
      <c r="A146" s="306"/>
      <c r="B146" s="105"/>
      <c r="C146" s="105"/>
      <c r="D146" s="105"/>
      <c r="E146" s="105"/>
      <c r="F146" s="254"/>
      <c r="G146" s="108"/>
      <c r="H146" s="124"/>
      <c r="I146" s="124"/>
    </row>
    <row r="147" spans="1:9">
      <c r="A147" s="611" t="s">
        <v>212</v>
      </c>
      <c r="B147" s="611"/>
      <c r="C147" s="611"/>
      <c r="D147" s="111"/>
      <c r="E147" s="105"/>
      <c r="F147" s="254"/>
      <c r="G147" s="627" t="s">
        <v>213</v>
      </c>
      <c r="H147" s="627"/>
      <c r="I147" s="627"/>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624" t="s">
        <v>214</v>
      </c>
      <c r="B150" s="624"/>
      <c r="C150" s="624"/>
      <c r="D150" s="105"/>
      <c r="E150" s="105"/>
      <c r="F150" s="254"/>
      <c r="G150" s="624" t="s">
        <v>215</v>
      </c>
      <c r="H150" s="624"/>
      <c r="I150" s="624"/>
    </row>
    <row r="151" spans="1:9">
      <c r="A151" s="611" t="s">
        <v>216</v>
      </c>
      <c r="B151" s="611"/>
      <c r="C151" s="611"/>
      <c r="D151" s="105"/>
      <c r="E151" s="105"/>
      <c r="F151" s="254"/>
      <c r="G151" s="627" t="s">
        <v>217</v>
      </c>
      <c r="H151" s="627"/>
      <c r="I151" s="627"/>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 ref="E135:F136"/>
    <mergeCell ref="B130:C130"/>
    <mergeCell ref="F130:G130"/>
    <mergeCell ref="A150:C150"/>
    <mergeCell ref="G150:I150"/>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385" zoomScaleSheetLayoutView="100" workbookViewId="0">
      <selection activeCell="G404" sqref="G404"/>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626" t="s">
        <v>172</v>
      </c>
      <c r="B1" s="626"/>
      <c r="C1" s="626"/>
      <c r="D1" s="626"/>
      <c r="E1" s="626"/>
      <c r="F1" s="626"/>
      <c r="G1" s="626"/>
      <c r="H1" s="626"/>
      <c r="I1" s="626"/>
    </row>
    <row r="2" spans="1:9">
      <c r="A2" s="334"/>
      <c r="B2" s="334"/>
      <c r="C2" s="334"/>
      <c r="D2" s="116" t="s">
        <v>173</v>
      </c>
      <c r="E2" s="334"/>
      <c r="F2" s="246"/>
      <c r="G2" s="82"/>
    </row>
    <row r="3" spans="1:9">
      <c r="A3" s="334"/>
      <c r="B3" s="334"/>
      <c r="C3" s="334"/>
      <c r="D3" s="334"/>
      <c r="E3" s="334"/>
      <c r="F3" s="246"/>
      <c r="G3" s="82"/>
    </row>
    <row r="4" spans="1:9">
      <c r="A4" s="621" t="s">
        <v>174</v>
      </c>
      <c r="B4" s="621"/>
      <c r="C4" s="621"/>
      <c r="D4" s="335" t="s">
        <v>175</v>
      </c>
      <c r="E4" s="117"/>
      <c r="F4" s="247"/>
      <c r="G4" s="84"/>
    </row>
    <row r="5" spans="1:9">
      <c r="A5" s="621" t="s">
        <v>176</v>
      </c>
      <c r="B5" s="621"/>
      <c r="C5" s="621"/>
      <c r="D5" s="349" t="s">
        <v>177</v>
      </c>
      <c r="E5" s="117"/>
      <c r="F5" s="247"/>
      <c r="G5" s="84"/>
    </row>
    <row r="6" spans="1:9">
      <c r="A6" s="621" t="s">
        <v>178</v>
      </c>
      <c r="B6" s="621"/>
      <c r="C6" s="621"/>
      <c r="D6" s="335" t="s">
        <v>179</v>
      </c>
      <c r="E6" s="117"/>
      <c r="F6" s="247"/>
      <c r="G6" s="84"/>
    </row>
    <row r="7" spans="1:9">
      <c r="A7" s="621" t="s">
        <v>180</v>
      </c>
      <c r="B7" s="621"/>
      <c r="C7" s="621"/>
      <c r="D7" s="335" t="s">
        <v>357</v>
      </c>
      <c r="E7" s="117"/>
      <c r="F7" s="247"/>
      <c r="G7" s="84"/>
    </row>
    <row r="8" spans="1:9">
      <c r="A8" s="336"/>
      <c r="B8" s="622"/>
      <c r="C8" s="622"/>
      <c r="D8" s="336"/>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571</v>
      </c>
      <c r="D17" s="97" t="s">
        <v>570</v>
      </c>
      <c r="E17" s="120"/>
      <c r="F17" s="125">
        <v>294</v>
      </c>
      <c r="G17" s="100">
        <v>2405000</v>
      </c>
      <c r="H17" s="100">
        <v>218636</v>
      </c>
      <c r="I17" s="100">
        <v>87455</v>
      </c>
      <c r="J17" s="362">
        <v>72150</v>
      </c>
      <c r="K17" s="362">
        <f>I17-J17</f>
        <v>15305</v>
      </c>
    </row>
    <row r="18" spans="1:11" ht="18" customHeight="1">
      <c r="A18" s="618" t="s">
        <v>208</v>
      </c>
      <c r="B18" s="618"/>
      <c r="C18" s="618"/>
      <c r="D18" s="618"/>
      <c r="E18" s="618"/>
      <c r="F18" s="618"/>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619" t="s">
        <v>211</v>
      </c>
      <c r="B23" s="619"/>
      <c r="C23" s="619"/>
      <c r="D23" s="619"/>
      <c r="E23" s="619"/>
      <c r="F23" s="619"/>
      <c r="G23" s="619"/>
      <c r="H23" s="619"/>
      <c r="I23" s="619"/>
    </row>
    <row r="24" spans="1:11">
      <c r="A24" s="339"/>
      <c r="B24" s="105"/>
      <c r="C24" s="105"/>
      <c r="D24" s="105"/>
      <c r="E24" s="105"/>
      <c r="F24" s="254"/>
      <c r="G24" s="108"/>
      <c r="H24" s="124"/>
      <c r="I24" s="124"/>
    </row>
    <row r="25" spans="1:11">
      <c r="A25" s="611" t="s">
        <v>212</v>
      </c>
      <c r="B25" s="611"/>
      <c r="C25" s="611"/>
      <c r="D25" s="111"/>
      <c r="E25" s="105"/>
      <c r="F25" s="254"/>
      <c r="G25" s="627" t="s">
        <v>213</v>
      </c>
      <c r="H25" s="627"/>
      <c r="I25" s="627"/>
    </row>
    <row r="26" spans="1:11">
      <c r="A26" s="339"/>
      <c r="B26" s="105"/>
      <c r="C26" s="105"/>
      <c r="D26" s="105"/>
      <c r="E26" s="105"/>
      <c r="F26" s="254"/>
      <c r="G26" s="108"/>
      <c r="H26" s="124"/>
      <c r="I26" s="124"/>
    </row>
    <row r="27" spans="1:11">
      <c r="A27" s="339"/>
      <c r="B27" s="105"/>
      <c r="C27" s="105"/>
      <c r="D27" s="105"/>
      <c r="E27" s="105"/>
      <c r="F27" s="254"/>
      <c r="G27" s="108"/>
    </row>
    <row r="28" spans="1:11">
      <c r="A28" s="624" t="s">
        <v>214</v>
      </c>
      <c r="B28" s="624"/>
      <c r="C28" s="624"/>
      <c r="D28" s="105"/>
      <c r="E28" s="105"/>
      <c r="F28" s="254"/>
      <c r="G28" s="624" t="s">
        <v>215</v>
      </c>
      <c r="H28" s="624"/>
      <c r="I28" s="624"/>
    </row>
    <row r="29" spans="1:11">
      <c r="A29" s="611" t="s">
        <v>216</v>
      </c>
      <c r="B29" s="611"/>
      <c r="C29" s="611"/>
      <c r="D29" s="105"/>
      <c r="E29" s="105"/>
      <c r="F29" s="254"/>
      <c r="G29" s="627" t="s">
        <v>217</v>
      </c>
      <c r="H29" s="627"/>
      <c r="I29" s="627"/>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626" t="s">
        <v>172</v>
      </c>
      <c r="B60" s="626"/>
      <c r="C60" s="626"/>
      <c r="D60" s="626"/>
      <c r="E60" s="626"/>
      <c r="F60" s="626"/>
      <c r="G60" s="626"/>
      <c r="H60" s="626"/>
      <c r="I60" s="626"/>
    </row>
    <row r="61" spans="1:9">
      <c r="A61" s="334"/>
      <c r="B61" s="334"/>
      <c r="C61" s="334"/>
      <c r="D61" s="116" t="s">
        <v>173</v>
      </c>
      <c r="E61" s="334"/>
      <c r="F61" s="246"/>
      <c r="G61" s="82"/>
    </row>
    <row r="62" spans="1:9">
      <c r="A62" s="334"/>
      <c r="B62" s="334"/>
      <c r="C62" s="334"/>
      <c r="D62" s="334"/>
      <c r="E62" s="334"/>
      <c r="F62" s="246"/>
      <c r="G62" s="82"/>
    </row>
    <row r="63" spans="1:9">
      <c r="A63" s="621" t="s">
        <v>174</v>
      </c>
      <c r="B63" s="621"/>
      <c r="C63" s="621"/>
      <c r="D63" s="335" t="s">
        <v>175</v>
      </c>
      <c r="E63" s="117"/>
      <c r="F63" s="247"/>
      <c r="G63" s="84"/>
    </row>
    <row r="64" spans="1:9">
      <c r="A64" s="621" t="s">
        <v>176</v>
      </c>
      <c r="B64" s="621"/>
      <c r="C64" s="621"/>
      <c r="D64" s="349" t="s">
        <v>177</v>
      </c>
      <c r="E64" s="117"/>
      <c r="F64" s="247"/>
      <c r="G64" s="84"/>
    </row>
    <row r="65" spans="1:9">
      <c r="A65" s="621" t="s">
        <v>178</v>
      </c>
      <c r="B65" s="621"/>
      <c r="C65" s="621"/>
      <c r="D65" s="335" t="s">
        <v>179</v>
      </c>
      <c r="E65" s="117"/>
      <c r="F65" s="247"/>
      <c r="G65" s="84"/>
    </row>
    <row r="66" spans="1:9">
      <c r="A66" s="621" t="s">
        <v>180</v>
      </c>
      <c r="B66" s="621"/>
      <c r="C66" s="621"/>
      <c r="D66" s="349" t="s">
        <v>407</v>
      </c>
      <c r="E66" s="117"/>
      <c r="F66" s="247"/>
      <c r="G66" s="84"/>
    </row>
    <row r="67" spans="1:9">
      <c r="A67" s="336"/>
      <c r="B67" s="622"/>
      <c r="C67" s="622"/>
      <c r="D67" s="336"/>
      <c r="E67" s="117"/>
      <c r="F67" s="632"/>
      <c r="G67" s="632"/>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620" t="s">
        <v>185</v>
      </c>
      <c r="B72" s="620" t="s">
        <v>186</v>
      </c>
      <c r="C72" s="620" t="s">
        <v>187</v>
      </c>
      <c r="D72" s="620" t="s">
        <v>188</v>
      </c>
      <c r="E72" s="620" t="s">
        <v>189</v>
      </c>
      <c r="F72" s="620"/>
      <c r="G72" s="613" t="s">
        <v>166</v>
      </c>
      <c r="H72" s="628" t="s">
        <v>190</v>
      </c>
      <c r="I72" s="629"/>
    </row>
    <row r="73" spans="1:9">
      <c r="A73" s="620"/>
      <c r="B73" s="620"/>
      <c r="C73" s="620"/>
      <c r="D73" s="620"/>
      <c r="E73" s="620"/>
      <c r="F73" s="620"/>
      <c r="G73" s="613"/>
      <c r="H73" s="630" t="s">
        <v>191</v>
      </c>
      <c r="I73" s="631"/>
    </row>
    <row r="74" spans="1:9">
      <c r="A74" s="620"/>
      <c r="B74" s="620"/>
      <c r="C74" s="620"/>
      <c r="D74" s="620"/>
      <c r="E74" s="91" t="s">
        <v>192</v>
      </c>
      <c r="F74" s="250" t="s">
        <v>193</v>
      </c>
      <c r="G74" s="613"/>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573</v>
      </c>
      <c r="D76" s="97" t="s">
        <v>576</v>
      </c>
      <c r="E76" s="120"/>
      <c r="F76" s="125">
        <v>295</v>
      </c>
      <c r="G76" s="100">
        <v>100000</v>
      </c>
      <c r="H76" s="100">
        <v>0</v>
      </c>
      <c r="I76" s="100">
        <v>0</v>
      </c>
    </row>
    <row r="77" spans="1:9">
      <c r="A77" s="618" t="s">
        <v>208</v>
      </c>
      <c r="B77" s="618"/>
      <c r="C77" s="618"/>
      <c r="D77" s="618"/>
      <c r="E77" s="618"/>
      <c r="F77" s="618"/>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619" t="s">
        <v>211</v>
      </c>
      <c r="B82" s="619"/>
      <c r="C82" s="619"/>
      <c r="D82" s="619"/>
      <c r="E82" s="619"/>
      <c r="F82" s="619"/>
      <c r="G82" s="619"/>
      <c r="H82" s="619"/>
      <c r="I82" s="619"/>
    </row>
    <row r="83" spans="1:9">
      <c r="A83" s="339"/>
      <c r="B83" s="105"/>
      <c r="C83" s="105"/>
      <c r="D83" s="105"/>
      <c r="E83" s="105"/>
      <c r="F83" s="254"/>
      <c r="G83" s="108"/>
      <c r="H83" s="124"/>
      <c r="I83" s="124"/>
    </row>
    <row r="84" spans="1:9">
      <c r="A84" s="611" t="s">
        <v>212</v>
      </c>
      <c r="B84" s="611"/>
      <c r="C84" s="611"/>
      <c r="D84" s="111"/>
      <c r="E84" s="105"/>
      <c r="F84" s="254"/>
      <c r="G84" s="627" t="s">
        <v>213</v>
      </c>
      <c r="H84" s="627"/>
      <c r="I84" s="627"/>
    </row>
    <row r="85" spans="1:9">
      <c r="A85" s="339"/>
      <c r="B85" s="105"/>
      <c r="C85" s="105"/>
      <c r="D85" s="105"/>
      <c r="E85" s="105"/>
      <c r="F85" s="254"/>
      <c r="G85" s="108"/>
      <c r="H85" s="124"/>
      <c r="I85" s="124"/>
    </row>
    <row r="86" spans="1:9">
      <c r="A86" s="339"/>
      <c r="B86" s="105"/>
      <c r="C86" s="105"/>
      <c r="D86" s="105"/>
      <c r="E86" s="105"/>
      <c r="F86" s="254"/>
      <c r="G86" s="108"/>
    </row>
    <row r="87" spans="1:9">
      <c r="A87" s="624" t="s">
        <v>214</v>
      </c>
      <c r="B87" s="624"/>
      <c r="C87" s="624"/>
      <c r="D87" s="105"/>
      <c r="E87" s="105"/>
      <c r="F87" s="254"/>
      <c r="G87" s="624" t="s">
        <v>215</v>
      </c>
      <c r="H87" s="624"/>
      <c r="I87" s="624"/>
    </row>
    <row r="88" spans="1:9">
      <c r="A88" s="611" t="s">
        <v>216</v>
      </c>
      <c r="B88" s="611"/>
      <c r="C88" s="611"/>
      <c r="D88" s="105"/>
      <c r="E88" s="105"/>
      <c r="F88" s="254"/>
      <c r="G88" s="627" t="s">
        <v>217</v>
      </c>
      <c r="H88" s="627"/>
      <c r="I88" s="627"/>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626" t="s">
        <v>172</v>
      </c>
      <c r="B119" s="626"/>
      <c r="C119" s="626"/>
      <c r="D119" s="626"/>
      <c r="E119" s="626"/>
      <c r="F119" s="626"/>
      <c r="G119" s="626"/>
      <c r="H119" s="626"/>
      <c r="I119" s="626"/>
    </row>
    <row r="120" spans="1:9">
      <c r="A120" s="334"/>
      <c r="B120" s="334"/>
      <c r="C120" s="334"/>
      <c r="D120" s="116" t="s">
        <v>173</v>
      </c>
      <c r="E120" s="334"/>
      <c r="F120" s="246"/>
      <c r="G120" s="82"/>
    </row>
    <row r="121" spans="1:9">
      <c r="A121" s="334"/>
      <c r="B121" s="334"/>
      <c r="C121" s="334"/>
      <c r="D121" s="334"/>
      <c r="E121" s="334"/>
      <c r="F121" s="246"/>
      <c r="G121" s="82"/>
    </row>
    <row r="122" spans="1:9">
      <c r="A122" s="621" t="s">
        <v>174</v>
      </c>
      <c r="B122" s="621"/>
      <c r="C122" s="621"/>
      <c r="D122" s="335" t="s">
        <v>175</v>
      </c>
      <c r="E122" s="117"/>
      <c r="F122" s="247"/>
      <c r="G122" s="84"/>
    </row>
    <row r="123" spans="1:9">
      <c r="A123" s="621" t="s">
        <v>176</v>
      </c>
      <c r="B123" s="621"/>
      <c r="C123" s="621"/>
      <c r="D123" s="349" t="s">
        <v>177</v>
      </c>
      <c r="E123" s="117"/>
      <c r="F123" s="247"/>
      <c r="G123" s="84"/>
    </row>
    <row r="124" spans="1:9">
      <c r="A124" s="621" t="s">
        <v>178</v>
      </c>
      <c r="B124" s="621"/>
      <c r="C124" s="621"/>
      <c r="D124" s="335" t="s">
        <v>179</v>
      </c>
      <c r="E124" s="117"/>
      <c r="F124" s="247"/>
      <c r="G124" s="84"/>
    </row>
    <row r="125" spans="1:9">
      <c r="A125" s="621" t="s">
        <v>180</v>
      </c>
      <c r="B125" s="621"/>
      <c r="C125" s="621"/>
      <c r="D125" s="335" t="s">
        <v>414</v>
      </c>
      <c r="E125" s="117"/>
      <c r="F125" s="247"/>
      <c r="G125" s="84"/>
    </row>
    <row r="126" spans="1:9">
      <c r="A126" s="336"/>
      <c r="B126" s="622"/>
      <c r="C126" s="622"/>
      <c r="D126" s="336"/>
      <c r="E126" s="117"/>
      <c r="F126" s="632"/>
      <c r="G126" s="632"/>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620" t="s">
        <v>185</v>
      </c>
      <c r="B131" s="620" t="s">
        <v>186</v>
      </c>
      <c r="C131" s="620" t="s">
        <v>187</v>
      </c>
      <c r="D131" s="620" t="s">
        <v>188</v>
      </c>
      <c r="E131" s="620" t="s">
        <v>189</v>
      </c>
      <c r="F131" s="620"/>
      <c r="G131" s="613" t="s">
        <v>166</v>
      </c>
      <c r="H131" s="628" t="s">
        <v>190</v>
      </c>
      <c r="I131" s="629"/>
    </row>
    <row r="132" spans="1:9">
      <c r="A132" s="620"/>
      <c r="B132" s="620"/>
      <c r="C132" s="620"/>
      <c r="D132" s="620"/>
      <c r="E132" s="620"/>
      <c r="F132" s="620"/>
      <c r="G132" s="613"/>
      <c r="H132" s="630" t="s">
        <v>191</v>
      </c>
      <c r="I132" s="631"/>
    </row>
    <row r="133" spans="1:9">
      <c r="A133" s="620"/>
      <c r="B133" s="620"/>
      <c r="C133" s="620"/>
      <c r="D133" s="620"/>
      <c r="E133" s="91" t="s">
        <v>192</v>
      </c>
      <c r="F133" s="250" t="s">
        <v>193</v>
      </c>
      <c r="G133" s="613"/>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573</v>
      </c>
      <c r="D135" s="97" t="s">
        <v>572</v>
      </c>
      <c r="E135" s="120"/>
      <c r="F135" s="125">
        <v>296</v>
      </c>
      <c r="G135" s="100">
        <v>900000</v>
      </c>
      <c r="H135" s="100">
        <v>0</v>
      </c>
      <c r="I135" s="100">
        <v>45000</v>
      </c>
    </row>
    <row r="136" spans="1:9" ht="60" customHeight="1">
      <c r="A136" s="337">
        <v>2</v>
      </c>
      <c r="B136" s="96"/>
      <c r="C136" s="114" t="s">
        <v>575</v>
      </c>
      <c r="D136" s="97" t="s">
        <v>574</v>
      </c>
      <c r="E136" s="120"/>
      <c r="F136" s="125">
        <v>297</v>
      </c>
      <c r="G136" s="100">
        <v>900000</v>
      </c>
      <c r="H136" s="100">
        <v>0</v>
      </c>
      <c r="I136" s="100">
        <v>45000</v>
      </c>
    </row>
    <row r="137" spans="1:9">
      <c r="A137" s="618" t="s">
        <v>208</v>
      </c>
      <c r="B137" s="618"/>
      <c r="C137" s="618"/>
      <c r="D137" s="618"/>
      <c r="E137" s="618"/>
      <c r="F137" s="618"/>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619" t="s">
        <v>211</v>
      </c>
      <c r="B142" s="619"/>
      <c r="C142" s="619"/>
      <c r="D142" s="619"/>
      <c r="E142" s="619"/>
      <c r="F142" s="619"/>
      <c r="G142" s="619"/>
      <c r="H142" s="619"/>
      <c r="I142" s="619"/>
    </row>
    <row r="143" spans="1:9">
      <c r="A143" s="339"/>
      <c r="B143" s="105"/>
      <c r="C143" s="105"/>
      <c r="D143" s="105"/>
      <c r="E143" s="105"/>
      <c r="F143" s="254"/>
      <c r="G143" s="108"/>
      <c r="H143" s="124"/>
      <c r="I143" s="124"/>
    </row>
    <row r="144" spans="1:9">
      <c r="A144" s="611" t="s">
        <v>212</v>
      </c>
      <c r="B144" s="611"/>
      <c r="C144" s="611"/>
      <c r="D144" s="111"/>
      <c r="E144" s="105"/>
      <c r="F144" s="254"/>
      <c r="G144" s="627" t="s">
        <v>213</v>
      </c>
      <c r="H144" s="627"/>
      <c r="I144" s="627"/>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624" t="s">
        <v>214</v>
      </c>
      <c r="B147" s="624"/>
      <c r="C147" s="624"/>
      <c r="D147" s="105"/>
      <c r="E147" s="105"/>
      <c r="F147" s="254"/>
      <c r="G147" s="624" t="s">
        <v>215</v>
      </c>
      <c r="H147" s="624"/>
      <c r="I147" s="624"/>
    </row>
    <row r="148" spans="1:9">
      <c r="A148" s="611" t="s">
        <v>216</v>
      </c>
      <c r="B148" s="611"/>
      <c r="C148" s="611"/>
      <c r="D148" s="105"/>
      <c r="E148" s="105"/>
      <c r="F148" s="254"/>
      <c r="G148" s="627" t="s">
        <v>217</v>
      </c>
      <c r="H148" s="627"/>
      <c r="I148" s="627"/>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626" t="s">
        <v>172</v>
      </c>
      <c r="B174" s="626"/>
      <c r="C174" s="626"/>
      <c r="D174" s="626"/>
      <c r="E174" s="626"/>
      <c r="F174" s="626"/>
      <c r="G174" s="626"/>
      <c r="H174" s="626"/>
      <c r="I174" s="626"/>
    </row>
    <row r="175" spans="1:9">
      <c r="A175" s="334"/>
      <c r="B175" s="334"/>
      <c r="C175" s="334"/>
      <c r="D175" s="116" t="s">
        <v>173</v>
      </c>
      <c r="E175" s="334"/>
      <c r="F175" s="246"/>
      <c r="G175" s="82"/>
    </row>
    <row r="176" spans="1:9">
      <c r="A176" s="334"/>
      <c r="B176" s="334"/>
      <c r="C176" s="334"/>
      <c r="D176" s="334"/>
      <c r="E176" s="334"/>
      <c r="F176" s="246"/>
      <c r="G176" s="82"/>
    </row>
    <row r="177" spans="1:9">
      <c r="A177" s="621" t="s">
        <v>174</v>
      </c>
      <c r="B177" s="621"/>
      <c r="C177" s="621"/>
      <c r="D177" s="335" t="s">
        <v>175</v>
      </c>
      <c r="E177" s="117"/>
      <c r="F177" s="247"/>
      <c r="G177" s="84"/>
    </row>
    <row r="178" spans="1:9">
      <c r="A178" s="621" t="s">
        <v>176</v>
      </c>
      <c r="B178" s="621"/>
      <c r="C178" s="621"/>
      <c r="D178" s="335" t="s">
        <v>557</v>
      </c>
      <c r="E178" s="117"/>
      <c r="F178" s="247"/>
      <c r="G178" s="84"/>
    </row>
    <row r="179" spans="1:9">
      <c r="A179" s="621" t="s">
        <v>178</v>
      </c>
      <c r="B179" s="621"/>
      <c r="C179" s="621"/>
      <c r="D179" s="335" t="s">
        <v>179</v>
      </c>
      <c r="E179" s="117"/>
      <c r="F179" s="247"/>
      <c r="G179" s="84"/>
    </row>
    <row r="180" spans="1:9">
      <c r="A180" s="621" t="s">
        <v>180</v>
      </c>
      <c r="B180" s="621"/>
      <c r="C180" s="621"/>
      <c r="D180" s="335" t="s">
        <v>219</v>
      </c>
      <c r="E180" s="117"/>
      <c r="F180" s="247"/>
      <c r="G180" s="84"/>
    </row>
    <row r="181" spans="1:9">
      <c r="A181" s="336"/>
      <c r="B181" s="622"/>
      <c r="C181" s="622"/>
      <c r="D181" s="336"/>
      <c r="E181" s="117"/>
      <c r="F181" s="632"/>
      <c r="G181" s="632"/>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620" t="s">
        <v>185</v>
      </c>
      <c r="B186" s="620" t="s">
        <v>186</v>
      </c>
      <c r="C186" s="620" t="s">
        <v>187</v>
      </c>
      <c r="D186" s="620" t="s">
        <v>188</v>
      </c>
      <c r="E186" s="620" t="s">
        <v>189</v>
      </c>
      <c r="F186" s="620"/>
      <c r="G186" s="613" t="s">
        <v>166</v>
      </c>
      <c r="H186" s="628" t="s">
        <v>190</v>
      </c>
      <c r="I186" s="629"/>
    </row>
    <row r="187" spans="1:9">
      <c r="A187" s="620"/>
      <c r="B187" s="620"/>
      <c r="C187" s="620"/>
      <c r="D187" s="620"/>
      <c r="E187" s="620"/>
      <c r="F187" s="620"/>
      <c r="G187" s="613"/>
      <c r="H187" s="630" t="s">
        <v>191</v>
      </c>
      <c r="I187" s="631"/>
    </row>
    <row r="188" spans="1:9">
      <c r="A188" s="620"/>
      <c r="B188" s="620"/>
      <c r="C188" s="620"/>
      <c r="D188" s="620"/>
      <c r="E188" s="91" t="s">
        <v>192</v>
      </c>
      <c r="F188" s="250" t="s">
        <v>193</v>
      </c>
      <c r="G188" s="613"/>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583</v>
      </c>
      <c r="D190" s="97" t="s">
        <v>582</v>
      </c>
      <c r="E190" s="120"/>
      <c r="F190" s="125">
        <v>298</v>
      </c>
      <c r="G190" s="100">
        <v>400000</v>
      </c>
      <c r="H190" s="100">
        <v>0</v>
      </c>
      <c r="I190" s="100">
        <v>0</v>
      </c>
    </row>
    <row r="191" spans="1:9" ht="22.5" customHeight="1">
      <c r="A191" s="618" t="s">
        <v>208</v>
      </c>
      <c r="B191" s="618"/>
      <c r="C191" s="618"/>
      <c r="D191" s="618"/>
      <c r="E191" s="618"/>
      <c r="F191" s="618"/>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619" t="s">
        <v>211</v>
      </c>
      <c r="B196" s="619"/>
      <c r="C196" s="619"/>
      <c r="D196" s="619"/>
      <c r="E196" s="619"/>
      <c r="F196" s="619"/>
      <c r="G196" s="619"/>
      <c r="H196" s="619"/>
      <c r="I196" s="619"/>
    </row>
    <row r="197" spans="1:9">
      <c r="A197" s="339"/>
      <c r="B197" s="105"/>
      <c r="C197" s="105"/>
      <c r="D197" s="105"/>
      <c r="E197" s="105"/>
      <c r="F197" s="254"/>
      <c r="G197" s="108"/>
      <c r="H197" s="124"/>
      <c r="I197" s="124"/>
    </row>
    <row r="198" spans="1:9">
      <c r="A198" s="611" t="s">
        <v>212</v>
      </c>
      <c r="B198" s="611"/>
      <c r="C198" s="611"/>
      <c r="D198" s="111"/>
      <c r="E198" s="105"/>
      <c r="F198" s="254"/>
      <c r="G198" s="627" t="s">
        <v>213</v>
      </c>
      <c r="H198" s="627"/>
      <c r="I198" s="627"/>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624" t="s">
        <v>214</v>
      </c>
      <c r="B201" s="624"/>
      <c r="C201" s="624"/>
      <c r="D201" s="105"/>
      <c r="E201" s="105"/>
      <c r="F201" s="254"/>
      <c r="G201" s="624" t="s">
        <v>215</v>
      </c>
      <c r="H201" s="624"/>
      <c r="I201" s="624"/>
    </row>
    <row r="202" spans="1:9">
      <c r="A202" s="611" t="s">
        <v>216</v>
      </c>
      <c r="B202" s="611"/>
      <c r="C202" s="611"/>
      <c r="D202" s="105"/>
      <c r="E202" s="105"/>
      <c r="F202" s="254"/>
      <c r="G202" s="627" t="s">
        <v>217</v>
      </c>
      <c r="H202" s="627"/>
      <c r="I202" s="627"/>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626" t="s">
        <v>172</v>
      </c>
      <c r="B229" s="626"/>
      <c r="C229" s="626"/>
      <c r="D229" s="626"/>
      <c r="E229" s="626"/>
      <c r="F229" s="626"/>
      <c r="G229" s="626"/>
      <c r="H229" s="626"/>
      <c r="I229" s="626"/>
    </row>
    <row r="230" spans="1:9">
      <c r="A230" s="334"/>
      <c r="B230" s="334"/>
      <c r="C230" s="334"/>
      <c r="D230" s="116" t="s">
        <v>173</v>
      </c>
      <c r="E230" s="334"/>
      <c r="F230" s="246"/>
      <c r="G230" s="82"/>
    </row>
    <row r="231" spans="1:9">
      <c r="A231" s="334"/>
      <c r="B231" s="334"/>
      <c r="C231" s="334"/>
      <c r="D231" s="334"/>
      <c r="E231" s="334"/>
      <c r="F231" s="246"/>
      <c r="G231" s="82"/>
    </row>
    <row r="232" spans="1:9">
      <c r="A232" s="621" t="s">
        <v>174</v>
      </c>
      <c r="B232" s="621"/>
      <c r="C232" s="621"/>
      <c r="D232" s="335" t="s">
        <v>175</v>
      </c>
      <c r="E232" s="117"/>
      <c r="F232" s="247"/>
      <c r="G232" s="84"/>
    </row>
    <row r="233" spans="1:9">
      <c r="A233" s="621" t="s">
        <v>176</v>
      </c>
      <c r="B233" s="621"/>
      <c r="C233" s="621"/>
      <c r="D233" s="349" t="s">
        <v>559</v>
      </c>
      <c r="E233" s="117"/>
      <c r="F233" s="247"/>
      <c r="G233" s="84"/>
    </row>
    <row r="234" spans="1:9">
      <c r="A234" s="621" t="s">
        <v>178</v>
      </c>
      <c r="B234" s="621"/>
      <c r="C234" s="621"/>
      <c r="D234" s="335" t="s">
        <v>179</v>
      </c>
      <c r="E234" s="117"/>
      <c r="F234" s="247"/>
      <c r="G234" s="84"/>
    </row>
    <row r="235" spans="1:9">
      <c r="A235" s="621" t="s">
        <v>180</v>
      </c>
      <c r="B235" s="621"/>
      <c r="C235" s="621"/>
      <c r="D235" s="335" t="s">
        <v>439</v>
      </c>
      <c r="E235" s="117"/>
      <c r="F235" s="247"/>
      <c r="G235" s="84"/>
    </row>
    <row r="236" spans="1:9">
      <c r="A236" s="336"/>
      <c r="B236" s="622"/>
      <c r="C236" s="622"/>
      <c r="D236" s="336"/>
      <c r="E236" s="117"/>
      <c r="F236" s="632"/>
      <c r="G236" s="632"/>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620" t="s">
        <v>185</v>
      </c>
      <c r="B241" s="620" t="s">
        <v>186</v>
      </c>
      <c r="C241" s="620" t="s">
        <v>187</v>
      </c>
      <c r="D241" s="620" t="s">
        <v>188</v>
      </c>
      <c r="E241" s="620" t="s">
        <v>189</v>
      </c>
      <c r="F241" s="620"/>
      <c r="G241" s="613" t="s">
        <v>166</v>
      </c>
      <c r="H241" s="628" t="s">
        <v>190</v>
      </c>
      <c r="I241" s="629"/>
    </row>
    <row r="242" spans="1:9">
      <c r="A242" s="620"/>
      <c r="B242" s="620"/>
      <c r="C242" s="620"/>
      <c r="D242" s="620"/>
      <c r="E242" s="620"/>
      <c r="F242" s="620"/>
      <c r="G242" s="613"/>
      <c r="H242" s="630" t="s">
        <v>191</v>
      </c>
      <c r="I242" s="631"/>
    </row>
    <row r="243" spans="1:9">
      <c r="A243" s="620"/>
      <c r="B243" s="620"/>
      <c r="C243" s="620"/>
      <c r="D243" s="620"/>
      <c r="E243" s="91" t="s">
        <v>192</v>
      </c>
      <c r="F243" s="250" t="s">
        <v>193</v>
      </c>
      <c r="G243" s="613"/>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578</v>
      </c>
      <c r="D245" s="97" t="s">
        <v>577</v>
      </c>
      <c r="E245" s="120"/>
      <c r="F245" s="125">
        <v>299</v>
      </c>
      <c r="G245" s="100">
        <v>300000</v>
      </c>
      <c r="H245" s="100">
        <v>0</v>
      </c>
      <c r="I245" s="100">
        <v>0</v>
      </c>
    </row>
    <row r="246" spans="1:9" ht="93" customHeight="1">
      <c r="A246" s="337">
        <v>2</v>
      </c>
      <c r="B246" s="96"/>
      <c r="C246" s="114" t="s">
        <v>579</v>
      </c>
      <c r="D246" s="97" t="s">
        <v>603</v>
      </c>
      <c r="E246" s="120"/>
      <c r="F246" s="125">
        <v>300</v>
      </c>
      <c r="G246" s="100">
        <v>250000</v>
      </c>
      <c r="H246" s="100">
        <v>0</v>
      </c>
      <c r="I246" s="100">
        <v>0</v>
      </c>
    </row>
    <row r="247" spans="1:9" ht="102" customHeight="1">
      <c r="A247" s="337">
        <v>3</v>
      </c>
      <c r="B247" s="96"/>
      <c r="C247" s="114" t="s">
        <v>581</v>
      </c>
      <c r="D247" s="97" t="s">
        <v>580</v>
      </c>
      <c r="E247" s="120"/>
      <c r="F247" s="125">
        <v>301</v>
      </c>
      <c r="G247" s="100">
        <v>400000</v>
      </c>
      <c r="H247" s="100">
        <v>0</v>
      </c>
      <c r="I247" s="100">
        <v>0</v>
      </c>
    </row>
    <row r="248" spans="1:9" ht="70.5" customHeight="1">
      <c r="A248" s="337">
        <v>4</v>
      </c>
      <c r="B248" s="96"/>
      <c r="C248" s="114" t="s">
        <v>579</v>
      </c>
      <c r="D248" s="97" t="s">
        <v>604</v>
      </c>
      <c r="E248" s="120"/>
      <c r="F248" s="125">
        <v>302</v>
      </c>
      <c r="G248" s="100">
        <v>150000</v>
      </c>
      <c r="H248" s="100">
        <v>0</v>
      </c>
      <c r="I248" s="100">
        <v>0</v>
      </c>
    </row>
    <row r="249" spans="1:9" ht="20.25" customHeight="1">
      <c r="A249" s="618" t="s">
        <v>208</v>
      </c>
      <c r="B249" s="618"/>
      <c r="C249" s="618"/>
      <c r="D249" s="618"/>
      <c r="E249" s="618"/>
      <c r="F249" s="618"/>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619" t="s">
        <v>211</v>
      </c>
      <c r="B254" s="619"/>
      <c r="C254" s="619"/>
      <c r="D254" s="619"/>
      <c r="E254" s="619"/>
      <c r="F254" s="619"/>
      <c r="G254" s="619"/>
      <c r="H254" s="619"/>
      <c r="I254" s="619"/>
    </row>
    <row r="255" spans="1:9">
      <c r="A255" s="339"/>
      <c r="B255" s="105"/>
      <c r="C255" s="105"/>
      <c r="D255" s="105"/>
      <c r="E255" s="105"/>
      <c r="F255" s="254"/>
      <c r="G255" s="108"/>
      <c r="H255" s="124"/>
      <c r="I255" s="124"/>
    </row>
    <row r="256" spans="1:9">
      <c r="A256" s="611" t="s">
        <v>212</v>
      </c>
      <c r="B256" s="611"/>
      <c r="C256" s="611"/>
      <c r="D256" s="111"/>
      <c r="E256" s="105"/>
      <c r="F256" s="254"/>
      <c r="G256" s="627" t="s">
        <v>213</v>
      </c>
      <c r="H256" s="627"/>
      <c r="I256" s="627"/>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624" t="s">
        <v>214</v>
      </c>
      <c r="B259" s="624"/>
      <c r="C259" s="624"/>
      <c r="D259" s="105"/>
      <c r="E259" s="105"/>
      <c r="F259" s="254"/>
      <c r="G259" s="624" t="s">
        <v>215</v>
      </c>
      <c r="H259" s="624"/>
      <c r="I259" s="624"/>
    </row>
    <row r="260" spans="1:9">
      <c r="A260" s="611" t="s">
        <v>216</v>
      </c>
      <c r="B260" s="611"/>
      <c r="C260" s="611"/>
      <c r="D260" s="105"/>
      <c r="E260" s="105"/>
      <c r="F260" s="254"/>
      <c r="G260" s="627" t="s">
        <v>217</v>
      </c>
      <c r="H260" s="627"/>
      <c r="I260" s="627"/>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626" t="s">
        <v>172</v>
      </c>
      <c r="B270" s="626"/>
      <c r="C270" s="626"/>
      <c r="D270" s="626"/>
      <c r="E270" s="626"/>
      <c r="F270" s="626"/>
      <c r="G270" s="626"/>
      <c r="H270" s="626"/>
      <c r="I270" s="626"/>
    </row>
    <row r="271" spans="1:9">
      <c r="A271" s="332"/>
      <c r="B271" s="332"/>
      <c r="C271" s="332"/>
      <c r="D271" s="116" t="s">
        <v>173</v>
      </c>
      <c r="E271" s="332"/>
      <c r="F271" s="246"/>
      <c r="G271" s="82"/>
    </row>
    <row r="272" spans="1:9">
      <c r="A272" s="332"/>
      <c r="B272" s="332"/>
      <c r="C272" s="332"/>
      <c r="D272" s="332"/>
      <c r="E272" s="332"/>
      <c r="F272" s="246"/>
      <c r="G272" s="82"/>
    </row>
    <row r="273" spans="1:11">
      <c r="A273" s="621" t="s">
        <v>174</v>
      </c>
      <c r="B273" s="621"/>
      <c r="C273" s="621"/>
      <c r="D273" s="330" t="s">
        <v>175</v>
      </c>
      <c r="E273" s="117"/>
      <c r="F273" s="247"/>
      <c r="G273" s="84"/>
    </row>
    <row r="274" spans="1:11">
      <c r="A274" s="621" t="s">
        <v>176</v>
      </c>
      <c r="B274" s="621"/>
      <c r="C274" s="621"/>
      <c r="D274" s="330" t="s">
        <v>557</v>
      </c>
      <c r="E274" s="117"/>
      <c r="F274" s="247"/>
      <c r="G274" s="84"/>
    </row>
    <row r="275" spans="1:11">
      <c r="A275" s="621" t="s">
        <v>178</v>
      </c>
      <c r="B275" s="621"/>
      <c r="C275" s="621"/>
      <c r="D275" s="330" t="s">
        <v>179</v>
      </c>
      <c r="E275" s="117"/>
      <c r="F275" s="247"/>
      <c r="G275" s="84"/>
    </row>
    <row r="276" spans="1:11">
      <c r="A276" s="621" t="s">
        <v>180</v>
      </c>
      <c r="B276" s="621"/>
      <c r="C276" s="621"/>
      <c r="D276" s="330" t="s">
        <v>554</v>
      </c>
      <c r="E276" s="117"/>
      <c r="F276" s="247"/>
      <c r="G276" s="84"/>
    </row>
    <row r="277" spans="1:11">
      <c r="A277" s="331"/>
      <c r="B277" s="622"/>
      <c r="C277" s="622"/>
      <c r="D277" s="331"/>
      <c r="E277" s="117"/>
      <c r="F277" s="632"/>
      <c r="G277" s="632"/>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620" t="s">
        <v>185</v>
      </c>
      <c r="B282" s="620" t="s">
        <v>186</v>
      </c>
      <c r="C282" s="620" t="s">
        <v>187</v>
      </c>
      <c r="D282" s="620" t="s">
        <v>188</v>
      </c>
      <c r="E282" s="620" t="s">
        <v>189</v>
      </c>
      <c r="F282" s="620"/>
      <c r="G282" s="613" t="s">
        <v>166</v>
      </c>
      <c r="H282" s="628" t="s">
        <v>190</v>
      </c>
      <c r="I282" s="629"/>
    </row>
    <row r="283" spans="1:11">
      <c r="A283" s="620"/>
      <c r="B283" s="620"/>
      <c r="C283" s="620"/>
      <c r="D283" s="620"/>
      <c r="E283" s="620"/>
      <c r="F283" s="620"/>
      <c r="G283" s="613"/>
      <c r="H283" s="630" t="s">
        <v>191</v>
      </c>
      <c r="I283" s="631"/>
    </row>
    <row r="284" spans="1:11">
      <c r="A284" s="620"/>
      <c r="B284" s="620"/>
      <c r="C284" s="620"/>
      <c r="D284" s="620"/>
      <c r="E284" s="91" t="s">
        <v>192</v>
      </c>
      <c r="F284" s="250" t="s">
        <v>193</v>
      </c>
      <c r="G284" s="613"/>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555</v>
      </c>
      <c r="C286" s="114" t="s">
        <v>565</v>
      </c>
      <c r="D286" s="97" t="s">
        <v>556</v>
      </c>
      <c r="E286" s="120"/>
      <c r="F286" s="125">
        <v>303</v>
      </c>
      <c r="G286" s="100">
        <v>1698500</v>
      </c>
      <c r="H286" s="100">
        <v>0</v>
      </c>
      <c r="I286" s="100">
        <f>4%*G286</f>
        <v>67940</v>
      </c>
      <c r="J286" s="362">
        <v>50955</v>
      </c>
      <c r="K286" s="362">
        <f>I286-J286</f>
        <v>16985</v>
      </c>
    </row>
    <row r="287" spans="1:11" ht="21.75" customHeight="1">
      <c r="A287" s="618" t="s">
        <v>208</v>
      </c>
      <c r="B287" s="618"/>
      <c r="C287" s="618"/>
      <c r="D287" s="618"/>
      <c r="E287" s="618"/>
      <c r="F287" s="618"/>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619" t="s">
        <v>211</v>
      </c>
      <c r="B292" s="619"/>
      <c r="C292" s="619"/>
      <c r="D292" s="619"/>
      <c r="E292" s="619"/>
      <c r="F292" s="619"/>
      <c r="G292" s="619"/>
      <c r="H292" s="619"/>
      <c r="I292" s="619"/>
    </row>
    <row r="293" spans="1:9">
      <c r="A293" s="327"/>
      <c r="B293" s="105"/>
      <c r="C293" s="105"/>
      <c r="D293" s="105"/>
      <c r="E293" s="105"/>
      <c r="F293" s="254"/>
      <c r="G293" s="108"/>
      <c r="H293" s="124"/>
      <c r="I293" s="124"/>
    </row>
    <row r="294" spans="1:9">
      <c r="A294" s="611" t="s">
        <v>212</v>
      </c>
      <c r="B294" s="611"/>
      <c r="C294" s="611"/>
      <c r="D294" s="111"/>
      <c r="E294" s="105"/>
      <c r="F294" s="254"/>
      <c r="G294" s="627" t="s">
        <v>213</v>
      </c>
      <c r="H294" s="627"/>
      <c r="I294" s="627"/>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624" t="s">
        <v>214</v>
      </c>
      <c r="B297" s="624"/>
      <c r="C297" s="624"/>
      <c r="D297" s="105"/>
      <c r="E297" s="105"/>
      <c r="F297" s="254"/>
      <c r="G297" s="624" t="s">
        <v>215</v>
      </c>
      <c r="H297" s="624"/>
      <c r="I297" s="624"/>
    </row>
    <row r="298" spans="1:9">
      <c r="A298" s="611" t="s">
        <v>216</v>
      </c>
      <c r="B298" s="611"/>
      <c r="C298" s="611"/>
      <c r="D298" s="105"/>
      <c r="E298" s="105"/>
      <c r="F298" s="254"/>
      <c r="G298" s="627" t="s">
        <v>217</v>
      </c>
      <c r="H298" s="627"/>
      <c r="I298" s="627"/>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626" t="s">
        <v>172</v>
      </c>
      <c r="B329" s="626"/>
      <c r="C329" s="626"/>
      <c r="D329" s="626"/>
      <c r="E329" s="626"/>
      <c r="F329" s="626"/>
      <c r="G329" s="626"/>
      <c r="H329" s="626"/>
      <c r="I329" s="626"/>
    </row>
    <row r="330" spans="1:9">
      <c r="A330" s="332"/>
      <c r="B330" s="332"/>
      <c r="C330" s="332"/>
      <c r="D330" s="116" t="s">
        <v>173</v>
      </c>
      <c r="E330" s="332"/>
      <c r="F330" s="246"/>
      <c r="G330" s="82"/>
    </row>
    <row r="331" spans="1:9">
      <c r="A331" s="332"/>
      <c r="B331" s="332"/>
      <c r="C331" s="332"/>
      <c r="D331" s="332"/>
      <c r="E331" s="332"/>
      <c r="F331" s="246"/>
      <c r="G331" s="82"/>
    </row>
    <row r="332" spans="1:9">
      <c r="A332" s="621" t="s">
        <v>174</v>
      </c>
      <c r="B332" s="621"/>
      <c r="C332" s="621"/>
      <c r="D332" s="330" t="s">
        <v>175</v>
      </c>
      <c r="E332" s="117"/>
      <c r="F332" s="247"/>
      <c r="G332" s="84"/>
    </row>
    <row r="333" spans="1:9">
      <c r="A333" s="621" t="s">
        <v>176</v>
      </c>
      <c r="B333" s="621"/>
      <c r="C333" s="621"/>
      <c r="D333" s="330" t="s">
        <v>560</v>
      </c>
      <c r="E333" s="117"/>
      <c r="F333" s="247"/>
      <c r="G333" s="84"/>
    </row>
    <row r="334" spans="1:9">
      <c r="A334" s="621" t="s">
        <v>178</v>
      </c>
      <c r="B334" s="621"/>
      <c r="C334" s="621"/>
      <c r="D334" s="330" t="s">
        <v>179</v>
      </c>
      <c r="E334" s="117"/>
      <c r="F334" s="247"/>
      <c r="G334" s="84"/>
    </row>
    <row r="335" spans="1:9">
      <c r="A335" s="621" t="s">
        <v>180</v>
      </c>
      <c r="B335" s="621"/>
      <c r="C335" s="621"/>
      <c r="D335" s="330" t="s">
        <v>561</v>
      </c>
      <c r="E335" s="117"/>
      <c r="F335" s="247"/>
      <c r="G335" s="84"/>
    </row>
    <row r="336" spans="1:9">
      <c r="A336" s="331"/>
      <c r="B336" s="622"/>
      <c r="C336" s="622"/>
      <c r="D336" s="331"/>
      <c r="E336" s="117"/>
      <c r="F336" s="632"/>
      <c r="G336" s="632"/>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620" t="s">
        <v>185</v>
      </c>
      <c r="B341" s="620" t="s">
        <v>186</v>
      </c>
      <c r="C341" s="620" t="s">
        <v>187</v>
      </c>
      <c r="D341" s="620" t="s">
        <v>188</v>
      </c>
      <c r="E341" s="620" t="s">
        <v>189</v>
      </c>
      <c r="F341" s="620"/>
      <c r="G341" s="613" t="s">
        <v>166</v>
      </c>
      <c r="H341" s="628" t="s">
        <v>190</v>
      </c>
      <c r="I341" s="629"/>
    </row>
    <row r="342" spans="1:11">
      <c r="A342" s="620"/>
      <c r="B342" s="620"/>
      <c r="C342" s="620"/>
      <c r="D342" s="620"/>
      <c r="E342" s="620"/>
      <c r="F342" s="620"/>
      <c r="G342" s="613"/>
      <c r="H342" s="630" t="s">
        <v>191</v>
      </c>
      <c r="I342" s="631"/>
    </row>
    <row r="343" spans="1:11">
      <c r="A343" s="620"/>
      <c r="B343" s="620"/>
      <c r="C343" s="620"/>
      <c r="D343" s="620"/>
      <c r="E343" s="91" t="s">
        <v>192</v>
      </c>
      <c r="F343" s="250" t="s">
        <v>193</v>
      </c>
      <c r="G343" s="613"/>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562</v>
      </c>
      <c r="C345" s="114" t="s">
        <v>565</v>
      </c>
      <c r="D345" s="97" t="s">
        <v>566</v>
      </c>
      <c r="E345" s="120"/>
      <c r="F345" s="125">
        <v>304</v>
      </c>
      <c r="G345" s="100">
        <v>2497500</v>
      </c>
      <c r="H345" s="100">
        <v>0</v>
      </c>
      <c r="I345" s="100">
        <f>4%*G345</f>
        <v>99900</v>
      </c>
      <c r="J345" s="362">
        <v>74925</v>
      </c>
      <c r="K345" s="456">
        <f>I345-J345</f>
        <v>24975</v>
      </c>
    </row>
    <row r="346" spans="1:11" ht="24" customHeight="1">
      <c r="A346" s="618" t="s">
        <v>208</v>
      </c>
      <c r="B346" s="618"/>
      <c r="C346" s="618"/>
      <c r="D346" s="618"/>
      <c r="E346" s="618"/>
      <c r="F346" s="618"/>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619" t="s">
        <v>211</v>
      </c>
      <c r="B351" s="619"/>
      <c r="C351" s="619"/>
      <c r="D351" s="619"/>
      <c r="E351" s="619"/>
      <c r="F351" s="619"/>
      <c r="G351" s="619"/>
      <c r="H351" s="619"/>
      <c r="I351" s="619"/>
    </row>
    <row r="352" spans="1:11">
      <c r="A352" s="327"/>
      <c r="B352" s="105"/>
      <c r="C352" s="105"/>
      <c r="D352" s="105"/>
      <c r="E352" s="105"/>
      <c r="F352" s="254"/>
      <c r="G352" s="108"/>
      <c r="H352" s="124"/>
      <c r="I352" s="124"/>
    </row>
    <row r="353" spans="1:9">
      <c r="A353" s="611" t="s">
        <v>212</v>
      </c>
      <c r="B353" s="611"/>
      <c r="C353" s="611"/>
      <c r="D353" s="111"/>
      <c r="E353" s="105"/>
      <c r="F353" s="254"/>
      <c r="G353" s="627" t="s">
        <v>213</v>
      </c>
      <c r="H353" s="627"/>
      <c r="I353" s="627"/>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624" t="s">
        <v>214</v>
      </c>
      <c r="B356" s="624"/>
      <c r="C356" s="624"/>
      <c r="D356" s="105"/>
      <c r="E356" s="105"/>
      <c r="F356" s="254"/>
      <c r="G356" s="624" t="s">
        <v>215</v>
      </c>
      <c r="H356" s="624"/>
      <c r="I356" s="624"/>
    </row>
    <row r="357" spans="1:9">
      <c r="A357" s="611" t="s">
        <v>216</v>
      </c>
      <c r="B357" s="611"/>
      <c r="C357" s="611"/>
      <c r="D357" s="105"/>
      <c r="E357" s="105"/>
      <c r="F357" s="254"/>
      <c r="G357" s="627" t="s">
        <v>217</v>
      </c>
      <c r="H357" s="627"/>
      <c r="I357" s="627"/>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626" t="s">
        <v>172</v>
      </c>
      <c r="B388" s="626"/>
      <c r="C388" s="626"/>
      <c r="D388" s="626"/>
      <c r="E388" s="626"/>
      <c r="F388" s="626"/>
      <c r="G388" s="626"/>
      <c r="H388" s="626"/>
      <c r="I388" s="626"/>
    </row>
    <row r="389" spans="1:9">
      <c r="A389" s="332"/>
      <c r="B389" s="332"/>
      <c r="C389" s="332"/>
      <c r="D389" s="116" t="s">
        <v>173</v>
      </c>
      <c r="E389" s="332"/>
      <c r="F389" s="246"/>
      <c r="G389" s="82"/>
    </row>
    <row r="390" spans="1:9">
      <c r="A390" s="332"/>
      <c r="B390" s="332"/>
      <c r="C390" s="332"/>
      <c r="D390" s="332"/>
      <c r="E390" s="332"/>
      <c r="F390" s="246"/>
      <c r="G390" s="82"/>
    </row>
    <row r="391" spans="1:9">
      <c r="A391" s="621" t="s">
        <v>174</v>
      </c>
      <c r="B391" s="621"/>
      <c r="C391" s="621"/>
      <c r="D391" s="330" t="s">
        <v>175</v>
      </c>
      <c r="E391" s="117"/>
      <c r="F391" s="247"/>
      <c r="G391" s="84"/>
    </row>
    <row r="392" spans="1:9">
      <c r="A392" s="621" t="s">
        <v>176</v>
      </c>
      <c r="B392" s="621"/>
      <c r="C392" s="621"/>
      <c r="D392" s="330" t="s">
        <v>559</v>
      </c>
      <c r="E392" s="117"/>
      <c r="F392" s="247"/>
      <c r="G392" s="84"/>
    </row>
    <row r="393" spans="1:9">
      <c r="A393" s="621" t="s">
        <v>178</v>
      </c>
      <c r="B393" s="621"/>
      <c r="C393" s="621"/>
      <c r="D393" s="330" t="s">
        <v>179</v>
      </c>
      <c r="E393" s="117"/>
      <c r="F393" s="247"/>
      <c r="G393" s="84"/>
    </row>
    <row r="394" spans="1:9">
      <c r="A394" s="621" t="s">
        <v>180</v>
      </c>
      <c r="B394" s="621"/>
      <c r="C394" s="621"/>
      <c r="D394" s="330" t="s">
        <v>564</v>
      </c>
      <c r="E394" s="117"/>
      <c r="F394" s="247"/>
      <c r="G394" s="84"/>
    </row>
    <row r="395" spans="1:9">
      <c r="A395" s="331"/>
      <c r="B395" s="622"/>
      <c r="C395" s="622"/>
      <c r="D395" s="331"/>
      <c r="E395" s="117"/>
      <c r="F395" s="632"/>
      <c r="G395" s="632"/>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620" t="s">
        <v>185</v>
      </c>
      <c r="B400" s="620" t="s">
        <v>186</v>
      </c>
      <c r="C400" s="620" t="s">
        <v>187</v>
      </c>
      <c r="D400" s="620" t="s">
        <v>188</v>
      </c>
      <c r="E400" s="620" t="s">
        <v>189</v>
      </c>
      <c r="F400" s="620"/>
      <c r="G400" s="613" t="s">
        <v>166</v>
      </c>
      <c r="H400" s="628" t="s">
        <v>190</v>
      </c>
      <c r="I400" s="629"/>
    </row>
    <row r="401" spans="1:11">
      <c r="A401" s="620"/>
      <c r="B401" s="620"/>
      <c r="C401" s="620"/>
      <c r="D401" s="620"/>
      <c r="E401" s="620"/>
      <c r="F401" s="620"/>
      <c r="G401" s="613"/>
      <c r="H401" s="630" t="s">
        <v>191</v>
      </c>
      <c r="I401" s="631"/>
    </row>
    <row r="402" spans="1:11">
      <c r="A402" s="620"/>
      <c r="B402" s="620"/>
      <c r="C402" s="620"/>
      <c r="D402" s="620"/>
      <c r="E402" s="91" t="s">
        <v>192</v>
      </c>
      <c r="F402" s="250" t="s">
        <v>193</v>
      </c>
      <c r="G402" s="613"/>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563</v>
      </c>
      <c r="C404" s="114" t="s">
        <v>565</v>
      </c>
      <c r="D404" s="97" t="s">
        <v>558</v>
      </c>
      <c r="E404" s="120"/>
      <c r="F404" s="125">
        <v>305</v>
      </c>
      <c r="G404" s="100">
        <v>1864500</v>
      </c>
      <c r="H404" s="100">
        <v>0</v>
      </c>
      <c r="I404" s="100">
        <f>4%*G404</f>
        <v>74580</v>
      </c>
      <c r="J404" s="100">
        <v>55935</v>
      </c>
      <c r="K404" s="362">
        <f>I404-J404</f>
        <v>18645</v>
      </c>
    </row>
    <row r="405" spans="1:11" ht="21.75" customHeight="1">
      <c r="A405" s="618" t="s">
        <v>208</v>
      </c>
      <c r="B405" s="618"/>
      <c r="C405" s="618"/>
      <c r="D405" s="618"/>
      <c r="E405" s="618"/>
      <c r="F405" s="618"/>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619" t="s">
        <v>211</v>
      </c>
      <c r="B410" s="619"/>
      <c r="C410" s="619"/>
      <c r="D410" s="619"/>
      <c r="E410" s="619"/>
      <c r="F410" s="619"/>
      <c r="G410" s="619"/>
      <c r="H410" s="619"/>
      <c r="I410" s="619"/>
    </row>
    <row r="411" spans="1:11">
      <c r="A411" s="327"/>
      <c r="B411" s="105"/>
      <c r="C411" s="105"/>
      <c r="D411" s="105"/>
      <c r="E411" s="105"/>
      <c r="F411" s="254"/>
      <c r="G411" s="108"/>
      <c r="H411" s="124"/>
      <c r="I411" s="124"/>
    </row>
    <row r="412" spans="1:11">
      <c r="A412" s="611" t="s">
        <v>212</v>
      </c>
      <c r="B412" s="611"/>
      <c r="C412" s="611"/>
      <c r="D412" s="111"/>
      <c r="E412" s="105"/>
      <c r="F412" s="254"/>
      <c r="G412" s="627" t="s">
        <v>213</v>
      </c>
      <c r="H412" s="627"/>
      <c r="I412" s="627"/>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624" t="s">
        <v>214</v>
      </c>
      <c r="B415" s="624"/>
      <c r="C415" s="624"/>
      <c r="D415" s="105"/>
      <c r="E415" s="105"/>
      <c r="F415" s="254"/>
      <c r="G415" s="624" t="s">
        <v>215</v>
      </c>
      <c r="H415" s="624"/>
      <c r="I415" s="624"/>
    </row>
    <row r="416" spans="1:11">
      <c r="A416" s="611" t="s">
        <v>216</v>
      </c>
      <c r="B416" s="611"/>
      <c r="C416" s="611"/>
      <c r="D416" s="105"/>
      <c r="E416" s="105"/>
      <c r="F416" s="254"/>
      <c r="G416" s="627" t="s">
        <v>217</v>
      </c>
      <c r="H416" s="627"/>
      <c r="I416" s="627"/>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 ref="B241:B243"/>
    <mergeCell ref="C241:C243"/>
    <mergeCell ref="D241:D243"/>
    <mergeCell ref="E241:F242"/>
    <mergeCell ref="G241:G243"/>
    <mergeCell ref="A232:C232"/>
    <mergeCell ref="A233:C233"/>
    <mergeCell ref="A234:C234"/>
    <mergeCell ref="A235:C235"/>
    <mergeCell ref="B236:C236"/>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22:C122"/>
    <mergeCell ref="A123:C123"/>
    <mergeCell ref="A124:C124"/>
    <mergeCell ref="A125:C125"/>
    <mergeCell ref="B126:C126"/>
    <mergeCell ref="A87:C87"/>
    <mergeCell ref="G87:I87"/>
    <mergeCell ref="A88:C88"/>
    <mergeCell ref="G88:I88"/>
    <mergeCell ref="A119:I119"/>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A416:C416"/>
    <mergeCell ref="G416:I416"/>
    <mergeCell ref="H400:I400"/>
    <mergeCell ref="H401:I401"/>
    <mergeCell ref="A405:F405"/>
    <mergeCell ref="A410:I410"/>
    <mergeCell ref="A412:C412"/>
    <mergeCell ref="G412:I412"/>
    <mergeCell ref="A415:C415"/>
    <mergeCell ref="G415:I415"/>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136" workbookViewId="0">
      <selection activeCell="D69" sqref="D69"/>
    </sheetView>
  </sheetViews>
  <sheetFormatPr defaultRowHeight="15"/>
  <cols>
    <col min="1" max="1" width="5.85546875" customWidth="1"/>
    <col min="4" max="4" width="26.85546875" customWidth="1"/>
  </cols>
  <sheetData>
    <row r="1" spans="1:9">
      <c r="A1" s="626" t="s">
        <v>172</v>
      </c>
      <c r="B1" s="626"/>
      <c r="C1" s="626"/>
      <c r="D1" s="626"/>
      <c r="E1" s="626"/>
      <c r="F1" s="626"/>
      <c r="G1" s="626"/>
      <c r="H1" s="626"/>
      <c r="I1" s="626"/>
    </row>
    <row r="2" spans="1:9">
      <c r="A2" s="347"/>
      <c r="B2" s="347"/>
      <c r="C2" s="347"/>
      <c r="D2" s="116" t="s">
        <v>173</v>
      </c>
      <c r="E2" s="347"/>
      <c r="F2" s="246"/>
      <c r="G2" s="82"/>
    </row>
    <row r="3" spans="1:9">
      <c r="A3" s="347"/>
      <c r="B3" s="347"/>
      <c r="C3" s="347"/>
      <c r="D3" s="347"/>
      <c r="E3" s="347"/>
      <c r="F3" s="246"/>
      <c r="G3" s="82"/>
    </row>
    <row r="4" spans="1:9">
      <c r="A4" s="621" t="s">
        <v>174</v>
      </c>
      <c r="B4" s="621"/>
      <c r="C4" s="621"/>
      <c r="D4" s="345" t="s">
        <v>175</v>
      </c>
      <c r="E4" s="117"/>
      <c r="F4" s="247"/>
      <c r="G4" s="84"/>
    </row>
    <row r="5" spans="1:9">
      <c r="A5" s="621" t="s">
        <v>176</v>
      </c>
      <c r="B5" s="621"/>
      <c r="C5" s="621"/>
      <c r="D5" s="349" t="s">
        <v>559</v>
      </c>
      <c r="E5" s="117"/>
      <c r="F5" s="247"/>
      <c r="G5" s="84"/>
    </row>
    <row r="6" spans="1:9">
      <c r="A6" s="621" t="s">
        <v>178</v>
      </c>
      <c r="B6" s="621"/>
      <c r="C6" s="621"/>
      <c r="D6" s="345" t="s">
        <v>179</v>
      </c>
      <c r="E6" s="117"/>
      <c r="F6" s="247"/>
      <c r="G6" s="84"/>
    </row>
    <row r="7" spans="1:9">
      <c r="A7" s="621" t="s">
        <v>180</v>
      </c>
      <c r="B7" s="621"/>
      <c r="C7" s="621"/>
      <c r="D7" s="345" t="s">
        <v>585</v>
      </c>
      <c r="E7" s="117"/>
      <c r="F7" s="247"/>
      <c r="G7" s="84"/>
    </row>
    <row r="8" spans="1:9">
      <c r="A8" s="346"/>
      <c r="B8" s="622"/>
      <c r="C8" s="622"/>
      <c r="D8" s="346"/>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584</v>
      </c>
      <c r="C17" s="114" t="s">
        <v>261</v>
      </c>
      <c r="D17" s="97" t="s">
        <v>586</v>
      </c>
      <c r="E17" s="120"/>
      <c r="F17" s="125">
        <v>313</v>
      </c>
      <c r="G17" s="100">
        <v>530500</v>
      </c>
      <c r="H17" s="100">
        <v>0</v>
      </c>
      <c r="I17" s="100">
        <v>0</v>
      </c>
    </row>
    <row r="18" spans="1:9" ht="68.25" customHeight="1">
      <c r="A18" s="344">
        <v>2</v>
      </c>
      <c r="B18" s="96"/>
      <c r="C18" s="114" t="s">
        <v>261</v>
      </c>
      <c r="D18" s="97" t="s">
        <v>587</v>
      </c>
      <c r="E18" s="120"/>
      <c r="F18" s="125">
        <v>314</v>
      </c>
      <c r="G18" s="100">
        <v>1480000</v>
      </c>
      <c r="H18" s="100">
        <v>134545</v>
      </c>
      <c r="I18" s="100">
        <v>20182</v>
      </c>
    </row>
    <row r="19" spans="1:9" ht="68.25" customHeight="1">
      <c r="A19" s="344">
        <v>3</v>
      </c>
      <c r="B19" s="96"/>
      <c r="C19" s="114" t="s">
        <v>261</v>
      </c>
      <c r="D19" s="97" t="s">
        <v>588</v>
      </c>
      <c r="E19" s="120"/>
      <c r="F19" s="125">
        <v>315</v>
      </c>
      <c r="G19" s="100">
        <v>2351000</v>
      </c>
      <c r="H19" s="100">
        <v>213727</v>
      </c>
      <c r="I19" s="100">
        <v>32059</v>
      </c>
    </row>
    <row r="20" spans="1:9">
      <c r="A20" s="618" t="s">
        <v>208</v>
      </c>
      <c r="B20" s="618"/>
      <c r="C20" s="618"/>
      <c r="D20" s="618"/>
      <c r="E20" s="618"/>
      <c r="F20" s="618"/>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619" t="s">
        <v>211</v>
      </c>
      <c r="B25" s="619"/>
      <c r="C25" s="619"/>
      <c r="D25" s="619"/>
      <c r="E25" s="619"/>
      <c r="F25" s="619"/>
      <c r="G25" s="619"/>
      <c r="H25" s="619"/>
      <c r="I25" s="619"/>
    </row>
    <row r="26" spans="1:9">
      <c r="A26" s="342"/>
      <c r="B26" s="105"/>
      <c r="C26" s="105"/>
      <c r="D26" s="105"/>
      <c r="E26" s="105"/>
      <c r="F26" s="254"/>
      <c r="G26" s="108"/>
      <c r="H26" s="124"/>
      <c r="I26" s="124"/>
    </row>
    <row r="27" spans="1:9">
      <c r="A27" s="611" t="s">
        <v>212</v>
      </c>
      <c r="B27" s="611"/>
      <c r="C27" s="611"/>
      <c r="D27" s="111"/>
      <c r="E27" s="105"/>
      <c r="F27" s="254"/>
      <c r="G27" s="627" t="s">
        <v>213</v>
      </c>
      <c r="H27" s="627"/>
      <c r="I27" s="627"/>
    </row>
    <row r="28" spans="1:9">
      <c r="A28" s="342"/>
      <c r="B28" s="105"/>
      <c r="C28" s="105"/>
      <c r="D28" s="105"/>
      <c r="E28" s="105"/>
      <c r="F28" s="254"/>
      <c r="G28" s="108"/>
      <c r="H28" s="124"/>
      <c r="I28" s="124"/>
    </row>
    <row r="29" spans="1:9">
      <c r="A29" s="342"/>
      <c r="B29" s="105"/>
      <c r="C29" s="105"/>
      <c r="D29" s="105"/>
      <c r="E29" s="105"/>
      <c r="F29" s="254"/>
      <c r="G29" s="108"/>
    </row>
    <row r="30" spans="1:9">
      <c r="A30" s="624" t="s">
        <v>214</v>
      </c>
      <c r="B30" s="624"/>
      <c r="C30" s="624"/>
      <c r="D30" s="105"/>
      <c r="E30" s="105"/>
      <c r="F30" s="254"/>
      <c r="G30" s="624" t="s">
        <v>215</v>
      </c>
      <c r="H30" s="624"/>
      <c r="I30" s="624"/>
    </row>
    <row r="31" spans="1:9">
      <c r="A31" s="611" t="s">
        <v>216</v>
      </c>
      <c r="B31" s="611"/>
      <c r="C31" s="611"/>
      <c r="D31" s="105"/>
      <c r="E31" s="105"/>
      <c r="F31" s="254"/>
      <c r="G31" s="627" t="s">
        <v>217</v>
      </c>
      <c r="H31" s="627"/>
      <c r="I31" s="627"/>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626" t="s">
        <v>172</v>
      </c>
      <c r="B52" s="626"/>
      <c r="C52" s="626"/>
      <c r="D52" s="626"/>
      <c r="E52" s="626"/>
      <c r="F52" s="626"/>
      <c r="G52" s="626"/>
      <c r="H52" s="626"/>
      <c r="I52" s="626"/>
    </row>
    <row r="53" spans="1:9">
      <c r="A53" s="360"/>
      <c r="B53" s="360"/>
      <c r="C53" s="360"/>
      <c r="D53" s="116" t="s">
        <v>173</v>
      </c>
      <c r="E53" s="360"/>
      <c r="F53" s="246"/>
      <c r="G53" s="82"/>
    </row>
    <row r="54" spans="1:9">
      <c r="A54" s="360"/>
      <c r="B54" s="360"/>
      <c r="C54" s="360"/>
      <c r="D54" s="360"/>
      <c r="E54" s="360"/>
      <c r="F54" s="246"/>
      <c r="G54" s="82"/>
    </row>
    <row r="55" spans="1:9">
      <c r="A55" s="621" t="s">
        <v>174</v>
      </c>
      <c r="B55" s="621"/>
      <c r="C55" s="621"/>
      <c r="D55" s="358" t="s">
        <v>175</v>
      </c>
      <c r="E55" s="117"/>
      <c r="F55" s="247"/>
      <c r="G55" s="84"/>
    </row>
    <row r="56" spans="1:9">
      <c r="A56" s="621" t="s">
        <v>176</v>
      </c>
      <c r="B56" s="621"/>
      <c r="C56" s="621"/>
      <c r="D56" s="358" t="s">
        <v>590</v>
      </c>
      <c r="E56" s="117"/>
      <c r="F56" s="247"/>
      <c r="G56" s="84"/>
    </row>
    <row r="57" spans="1:9">
      <c r="A57" s="621" t="s">
        <v>178</v>
      </c>
      <c r="B57" s="621"/>
      <c r="C57" s="621"/>
      <c r="D57" s="358" t="s">
        <v>179</v>
      </c>
      <c r="E57" s="117"/>
      <c r="F57" s="247"/>
      <c r="G57" s="84"/>
    </row>
    <row r="58" spans="1:9">
      <c r="A58" s="621" t="s">
        <v>180</v>
      </c>
      <c r="B58" s="621"/>
      <c r="C58" s="621"/>
      <c r="D58" s="358" t="s">
        <v>602</v>
      </c>
      <c r="E58" s="117"/>
      <c r="F58" s="247"/>
      <c r="G58" s="84"/>
    </row>
    <row r="59" spans="1:9">
      <c r="A59" s="359"/>
      <c r="B59" s="622"/>
      <c r="C59" s="622"/>
      <c r="D59" s="359"/>
      <c r="E59" s="117"/>
      <c r="F59" s="632"/>
      <c r="G59" s="632"/>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620" t="s">
        <v>185</v>
      </c>
      <c r="B64" s="620" t="s">
        <v>186</v>
      </c>
      <c r="C64" s="620" t="s">
        <v>187</v>
      </c>
      <c r="D64" s="620" t="s">
        <v>188</v>
      </c>
      <c r="E64" s="620" t="s">
        <v>189</v>
      </c>
      <c r="F64" s="620"/>
      <c r="G64" s="613" t="s">
        <v>166</v>
      </c>
      <c r="H64" s="628" t="s">
        <v>190</v>
      </c>
      <c r="I64" s="629"/>
    </row>
    <row r="65" spans="1:9">
      <c r="A65" s="620"/>
      <c r="B65" s="620"/>
      <c r="C65" s="620"/>
      <c r="D65" s="620"/>
      <c r="E65" s="620"/>
      <c r="F65" s="620"/>
      <c r="G65" s="613"/>
      <c r="H65" s="630" t="s">
        <v>191</v>
      </c>
      <c r="I65" s="631"/>
    </row>
    <row r="66" spans="1:9">
      <c r="A66" s="620"/>
      <c r="B66" s="620"/>
      <c r="C66" s="620"/>
      <c r="D66" s="620"/>
      <c r="E66" s="91" t="s">
        <v>192</v>
      </c>
      <c r="F66" s="250" t="s">
        <v>193</v>
      </c>
      <c r="G66" s="613"/>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589</v>
      </c>
      <c r="C68" s="114" t="s">
        <v>601</v>
      </c>
      <c r="D68" s="97" t="s">
        <v>597</v>
      </c>
      <c r="E68" s="120"/>
      <c r="F68" s="125">
        <v>316</v>
      </c>
      <c r="G68" s="100">
        <v>225000</v>
      </c>
      <c r="H68" s="100">
        <v>0</v>
      </c>
      <c r="I68" s="100">
        <f>5%*G68</f>
        <v>11250</v>
      </c>
    </row>
    <row r="69" spans="1:9" ht="54.75" customHeight="1">
      <c r="A69" s="357">
        <v>2</v>
      </c>
      <c r="B69" s="96"/>
      <c r="C69" s="114" t="s">
        <v>601</v>
      </c>
      <c r="D69" s="97" t="s">
        <v>598</v>
      </c>
      <c r="E69" s="120"/>
      <c r="F69" s="125">
        <v>317</v>
      </c>
      <c r="G69" s="100">
        <v>450000</v>
      </c>
      <c r="H69" s="100">
        <v>0</v>
      </c>
      <c r="I69" s="100">
        <f t="shared" ref="I69:I75" si="0">5%*G69</f>
        <v>22500</v>
      </c>
    </row>
    <row r="70" spans="1:9" ht="54.75" customHeight="1">
      <c r="A70" s="357">
        <v>3</v>
      </c>
      <c r="B70" s="96"/>
      <c r="C70" s="114" t="s">
        <v>596</v>
      </c>
      <c r="D70" s="97" t="s">
        <v>592</v>
      </c>
      <c r="E70" s="120"/>
      <c r="F70" s="125">
        <v>318</v>
      </c>
      <c r="G70" s="100">
        <v>675000</v>
      </c>
      <c r="H70" s="100">
        <v>0</v>
      </c>
      <c r="I70" s="100">
        <f>5%*G70</f>
        <v>33750</v>
      </c>
    </row>
    <row r="71" spans="1:9" ht="54.75" customHeight="1">
      <c r="A71" s="357">
        <v>4</v>
      </c>
      <c r="B71" s="96"/>
      <c r="C71" s="114" t="s">
        <v>596</v>
      </c>
      <c r="D71" s="97" t="s">
        <v>593</v>
      </c>
      <c r="E71" s="120"/>
      <c r="F71" s="125">
        <v>319</v>
      </c>
      <c r="G71" s="100">
        <v>750000</v>
      </c>
      <c r="H71" s="100">
        <v>0</v>
      </c>
      <c r="I71" s="100">
        <f>5%*G71</f>
        <v>37500</v>
      </c>
    </row>
    <row r="72" spans="1:9" ht="54.75" customHeight="1">
      <c r="A72" s="357">
        <v>5</v>
      </c>
      <c r="B72" s="96"/>
      <c r="C72" s="114" t="s">
        <v>601</v>
      </c>
      <c r="D72" s="97" t="s">
        <v>599</v>
      </c>
      <c r="E72" s="120"/>
      <c r="F72" s="125">
        <v>320</v>
      </c>
      <c r="G72" s="100">
        <v>1110000</v>
      </c>
      <c r="H72" s="100">
        <v>0</v>
      </c>
      <c r="I72" s="100">
        <f t="shared" si="0"/>
        <v>55500</v>
      </c>
    </row>
    <row r="73" spans="1:9" ht="54.75" customHeight="1">
      <c r="A73" s="357">
        <v>6</v>
      </c>
      <c r="B73" s="96"/>
      <c r="C73" s="114" t="s">
        <v>601</v>
      </c>
      <c r="D73" s="97" t="s">
        <v>600</v>
      </c>
      <c r="E73" s="120"/>
      <c r="F73" s="125">
        <v>321</v>
      </c>
      <c r="G73" s="100">
        <v>2125000</v>
      </c>
      <c r="H73" s="100">
        <v>0</v>
      </c>
      <c r="I73" s="100">
        <f t="shared" si="0"/>
        <v>106250</v>
      </c>
    </row>
    <row r="74" spans="1:9" ht="56.25" customHeight="1">
      <c r="A74" s="357">
        <v>7</v>
      </c>
      <c r="B74" s="96"/>
      <c r="C74" s="114" t="s">
        <v>596</v>
      </c>
      <c r="D74" s="97" t="s">
        <v>594</v>
      </c>
      <c r="E74" s="120"/>
      <c r="F74" s="125">
        <v>322</v>
      </c>
      <c r="G74" s="100">
        <v>3475000</v>
      </c>
      <c r="H74" s="100">
        <v>0</v>
      </c>
      <c r="I74" s="100">
        <f t="shared" si="0"/>
        <v>173750</v>
      </c>
    </row>
    <row r="75" spans="1:9" ht="56.25" customHeight="1">
      <c r="A75" s="357">
        <v>8</v>
      </c>
      <c r="B75" s="96"/>
      <c r="C75" s="114" t="s">
        <v>596</v>
      </c>
      <c r="D75" s="97" t="s">
        <v>595</v>
      </c>
      <c r="E75" s="120"/>
      <c r="F75" s="125">
        <v>323</v>
      </c>
      <c r="G75" s="100">
        <v>3685000</v>
      </c>
      <c r="H75" s="100">
        <v>0</v>
      </c>
      <c r="I75" s="100">
        <f t="shared" si="0"/>
        <v>184250</v>
      </c>
    </row>
    <row r="76" spans="1:9" ht="20.25" customHeight="1">
      <c r="A76" s="618" t="s">
        <v>208</v>
      </c>
      <c r="B76" s="618"/>
      <c r="C76" s="618"/>
      <c r="D76" s="618"/>
      <c r="E76" s="618"/>
      <c r="F76" s="618"/>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619" t="s">
        <v>211</v>
      </c>
      <c r="B81" s="619"/>
      <c r="C81" s="619"/>
      <c r="D81" s="619"/>
      <c r="E81" s="619"/>
      <c r="F81" s="619"/>
      <c r="G81" s="619"/>
      <c r="H81" s="619"/>
      <c r="I81" s="619"/>
    </row>
    <row r="82" spans="1:9">
      <c r="A82" s="355"/>
      <c r="B82" s="105"/>
      <c r="C82" s="105"/>
      <c r="D82" s="105"/>
      <c r="E82" s="105"/>
      <c r="F82" s="254"/>
      <c r="G82" s="108"/>
      <c r="H82" s="124"/>
      <c r="I82" s="124"/>
    </row>
    <row r="83" spans="1:9">
      <c r="A83" s="611" t="s">
        <v>212</v>
      </c>
      <c r="B83" s="611"/>
      <c r="C83" s="611"/>
      <c r="D83" s="111"/>
      <c r="E83" s="105"/>
      <c r="F83" s="254"/>
      <c r="G83" s="627" t="s">
        <v>213</v>
      </c>
      <c r="H83" s="627"/>
      <c r="I83" s="627"/>
    </row>
    <row r="84" spans="1:9">
      <c r="A84" s="355"/>
      <c r="B84" s="105"/>
      <c r="C84" s="105"/>
      <c r="D84" s="105"/>
      <c r="E84" s="105"/>
      <c r="F84" s="254"/>
      <c r="G84" s="108"/>
      <c r="H84" s="124"/>
      <c r="I84" s="124"/>
    </row>
    <row r="85" spans="1:9">
      <c r="A85" s="355"/>
      <c r="B85" s="105"/>
      <c r="C85" s="105"/>
      <c r="D85" s="105"/>
      <c r="E85" s="105"/>
      <c r="F85" s="254"/>
      <c r="G85" s="108"/>
    </row>
    <row r="86" spans="1:9">
      <c r="A86" s="624" t="s">
        <v>214</v>
      </c>
      <c r="B86" s="624"/>
      <c r="C86" s="624"/>
      <c r="D86" s="105"/>
      <c r="E86" s="105"/>
      <c r="F86" s="254"/>
      <c r="G86" s="624" t="s">
        <v>215</v>
      </c>
      <c r="H86" s="624"/>
      <c r="I86" s="624"/>
    </row>
    <row r="87" spans="1:9">
      <c r="A87" s="611" t="s">
        <v>216</v>
      </c>
      <c r="B87" s="611"/>
      <c r="C87" s="611"/>
      <c r="D87" s="105"/>
      <c r="E87" s="105"/>
      <c r="F87" s="254"/>
      <c r="G87" s="627" t="s">
        <v>217</v>
      </c>
      <c r="H87" s="627"/>
      <c r="I87" s="627"/>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B8:C8"/>
    <mergeCell ref="F8:G8"/>
    <mergeCell ref="A13:A15"/>
    <mergeCell ref="A20:F20"/>
    <mergeCell ref="A25:I25"/>
    <mergeCell ref="B13:B15"/>
    <mergeCell ref="C13:C15"/>
    <mergeCell ref="D13:D15"/>
    <mergeCell ref="E13:F14"/>
    <mergeCell ref="G13:G15"/>
    <mergeCell ref="A1:I1"/>
    <mergeCell ref="A4:C4"/>
    <mergeCell ref="A5:C5"/>
    <mergeCell ref="A6:C6"/>
    <mergeCell ref="A7:C7"/>
    <mergeCell ref="A30:C30"/>
    <mergeCell ref="G30:I30"/>
    <mergeCell ref="H13:I13"/>
    <mergeCell ref="H14:I14"/>
    <mergeCell ref="A31:C31"/>
    <mergeCell ref="G31:I31"/>
    <mergeCell ref="A27:C27"/>
    <mergeCell ref="G27:I27"/>
    <mergeCell ref="A52:I52"/>
    <mergeCell ref="A55:C55"/>
    <mergeCell ref="A56:C56"/>
    <mergeCell ref="A57:C57"/>
    <mergeCell ref="A58:C58"/>
    <mergeCell ref="B59:C59"/>
    <mergeCell ref="F59:G59"/>
    <mergeCell ref="A64:A66"/>
    <mergeCell ref="B64:B66"/>
    <mergeCell ref="C64:C66"/>
    <mergeCell ref="D64:D66"/>
    <mergeCell ref="E64:F65"/>
    <mergeCell ref="G64:G66"/>
    <mergeCell ref="A86:C86"/>
    <mergeCell ref="G86:I86"/>
    <mergeCell ref="A87:C87"/>
    <mergeCell ref="G87:I87"/>
    <mergeCell ref="H64:I64"/>
    <mergeCell ref="H65:I65"/>
    <mergeCell ref="A76:F76"/>
    <mergeCell ref="A81:I81"/>
    <mergeCell ref="A83:C83"/>
    <mergeCell ref="G83:I83"/>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337" zoomScaleSheetLayoutView="100" workbookViewId="0">
      <selection activeCell="D286" sqref="D286"/>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626" t="s">
        <v>172</v>
      </c>
      <c r="B1" s="626"/>
      <c r="C1" s="626"/>
      <c r="D1" s="626"/>
      <c r="E1" s="626"/>
      <c r="F1" s="626"/>
      <c r="G1" s="626"/>
      <c r="H1" s="626"/>
      <c r="I1" s="626"/>
    </row>
    <row r="2" spans="1:9">
      <c r="A2" s="379"/>
      <c r="B2" s="379"/>
      <c r="C2" s="379"/>
      <c r="D2" s="116" t="s">
        <v>173</v>
      </c>
      <c r="E2" s="379"/>
      <c r="F2" s="246"/>
      <c r="G2" s="82"/>
    </row>
    <row r="3" spans="1:9">
      <c r="A3" s="379"/>
      <c r="B3" s="379"/>
      <c r="C3" s="379"/>
      <c r="D3" s="379"/>
      <c r="E3" s="379"/>
      <c r="F3" s="246"/>
      <c r="G3" s="82"/>
    </row>
    <row r="4" spans="1:9">
      <c r="A4" s="621" t="s">
        <v>174</v>
      </c>
      <c r="B4" s="621"/>
      <c r="C4" s="621"/>
      <c r="D4" s="377" t="s">
        <v>175</v>
      </c>
      <c r="E4" s="117"/>
      <c r="F4" s="247"/>
      <c r="G4" s="84"/>
    </row>
    <row r="5" spans="1:9">
      <c r="A5" s="621" t="s">
        <v>176</v>
      </c>
      <c r="B5" s="621"/>
      <c r="C5" s="621"/>
      <c r="D5" s="377" t="s">
        <v>260</v>
      </c>
      <c r="E5" s="117"/>
      <c r="F5" s="247"/>
      <c r="G5" s="84"/>
    </row>
    <row r="6" spans="1:9">
      <c r="A6" s="621" t="s">
        <v>178</v>
      </c>
      <c r="B6" s="621"/>
      <c r="C6" s="621"/>
      <c r="D6" s="377" t="s">
        <v>179</v>
      </c>
      <c r="E6" s="117"/>
      <c r="F6" s="247"/>
      <c r="G6" s="84"/>
    </row>
    <row r="7" spans="1:9">
      <c r="A7" s="621" t="s">
        <v>180</v>
      </c>
      <c r="B7" s="621"/>
      <c r="C7" s="621"/>
      <c r="D7" s="377" t="s">
        <v>413</v>
      </c>
      <c r="E7" s="117"/>
      <c r="F7" s="247"/>
      <c r="G7" s="84"/>
    </row>
    <row r="8" spans="1:9">
      <c r="A8" s="378"/>
      <c r="B8" s="622"/>
      <c r="C8" s="622"/>
      <c r="D8" s="378"/>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548</v>
      </c>
      <c r="D17" s="97" t="s">
        <v>616</v>
      </c>
      <c r="E17" s="120"/>
      <c r="F17" s="125">
        <v>324</v>
      </c>
      <c r="G17" s="100">
        <v>19619000</v>
      </c>
      <c r="H17" s="100">
        <f>10%*(100/110)*G17</f>
        <v>1783545.4545454546</v>
      </c>
      <c r="I17" s="100">
        <f>4%*(100/110)*G17</f>
        <v>713418.18181818177</v>
      </c>
    </row>
    <row r="18" spans="1:9" ht="22.5" customHeight="1">
      <c r="A18" s="618" t="s">
        <v>208</v>
      </c>
      <c r="B18" s="618"/>
      <c r="C18" s="618"/>
      <c r="D18" s="618"/>
      <c r="E18" s="618"/>
      <c r="F18" s="618"/>
      <c r="G18" s="102">
        <f>SUM(G10:G17)</f>
        <v>19619000</v>
      </c>
      <c r="H18" s="102">
        <f>SUM(H17)</f>
        <v>1783545.4545454546</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619" t="s">
        <v>211</v>
      </c>
      <c r="B23" s="619"/>
      <c r="C23" s="619"/>
      <c r="D23" s="619"/>
      <c r="E23" s="619"/>
      <c r="F23" s="619"/>
      <c r="G23" s="619"/>
      <c r="H23" s="619"/>
      <c r="I23" s="619"/>
    </row>
    <row r="24" spans="1:9">
      <c r="A24" s="374"/>
      <c r="B24" s="105"/>
      <c r="C24" s="105"/>
      <c r="D24" s="105"/>
      <c r="E24" s="105"/>
      <c r="F24" s="254"/>
      <c r="G24" s="108"/>
      <c r="H24" s="124"/>
      <c r="I24" s="124"/>
    </row>
    <row r="25" spans="1:9">
      <c r="A25" s="611" t="s">
        <v>212</v>
      </c>
      <c r="B25" s="611"/>
      <c r="C25" s="611"/>
      <c r="D25" s="111"/>
      <c r="E25" s="105"/>
      <c r="F25" s="254"/>
      <c r="G25" s="627" t="s">
        <v>213</v>
      </c>
      <c r="H25" s="627"/>
      <c r="I25" s="627"/>
    </row>
    <row r="26" spans="1:9">
      <c r="A26" s="374"/>
      <c r="B26" s="105"/>
      <c r="C26" s="105"/>
      <c r="D26" s="105"/>
      <c r="E26" s="105"/>
      <c r="F26" s="254"/>
      <c r="G26" s="108"/>
      <c r="H26" s="124"/>
      <c r="I26" s="124"/>
    </row>
    <row r="27" spans="1:9">
      <c r="A27" s="374"/>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30" spans="1:9">
      <c r="A30" s="374"/>
      <c r="B30" s="374"/>
      <c r="C30" s="374"/>
      <c r="D30" s="105"/>
      <c r="E30" s="105"/>
      <c r="F30" s="254"/>
      <c r="G30" s="380"/>
      <c r="H30" s="380"/>
      <c r="I30" s="380"/>
    </row>
    <row r="60" spans="1:9">
      <c r="A60" s="626" t="s">
        <v>172</v>
      </c>
      <c r="B60" s="626"/>
      <c r="C60" s="626"/>
      <c r="D60" s="626"/>
      <c r="E60" s="626"/>
      <c r="F60" s="626"/>
      <c r="G60" s="626"/>
      <c r="H60" s="626"/>
      <c r="I60" s="626"/>
    </row>
    <row r="61" spans="1:9">
      <c r="A61" s="379"/>
      <c r="B61" s="379"/>
      <c r="C61" s="379"/>
      <c r="D61" s="116" t="s">
        <v>173</v>
      </c>
      <c r="E61" s="379"/>
      <c r="F61" s="246"/>
      <c r="G61" s="82"/>
    </row>
    <row r="62" spans="1:9">
      <c r="A62" s="379"/>
      <c r="B62" s="379"/>
      <c r="C62" s="379"/>
      <c r="D62" s="379"/>
      <c r="E62" s="379"/>
      <c r="F62" s="246"/>
      <c r="G62" s="82"/>
    </row>
    <row r="63" spans="1:9">
      <c r="A63" s="621" t="s">
        <v>174</v>
      </c>
      <c r="B63" s="621"/>
      <c r="C63" s="621"/>
      <c r="D63" s="377" t="s">
        <v>175</v>
      </c>
      <c r="E63" s="117"/>
      <c r="F63" s="247"/>
      <c r="G63" s="84"/>
    </row>
    <row r="64" spans="1:9">
      <c r="A64" s="621" t="s">
        <v>176</v>
      </c>
      <c r="B64" s="621"/>
      <c r="C64" s="621"/>
      <c r="D64" s="377" t="s">
        <v>260</v>
      </c>
      <c r="E64" s="117"/>
      <c r="F64" s="247"/>
      <c r="G64" s="84"/>
    </row>
    <row r="65" spans="1:9">
      <c r="A65" s="621" t="s">
        <v>178</v>
      </c>
      <c r="B65" s="621"/>
      <c r="C65" s="621"/>
      <c r="D65" s="377" t="s">
        <v>179</v>
      </c>
      <c r="E65" s="117"/>
      <c r="F65" s="247"/>
      <c r="G65" s="84"/>
    </row>
    <row r="66" spans="1:9">
      <c r="A66" s="621" t="s">
        <v>180</v>
      </c>
      <c r="B66" s="621"/>
      <c r="C66" s="621"/>
      <c r="D66" s="377" t="s">
        <v>618</v>
      </c>
      <c r="E66" s="117"/>
      <c r="F66" s="247"/>
      <c r="G66" s="84"/>
    </row>
    <row r="67" spans="1:9">
      <c r="A67" s="378"/>
      <c r="B67" s="622"/>
      <c r="C67" s="622"/>
      <c r="D67" s="378"/>
      <c r="E67" s="117"/>
      <c r="F67" s="632"/>
      <c r="G67" s="632"/>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620" t="s">
        <v>185</v>
      </c>
      <c r="B72" s="620" t="s">
        <v>186</v>
      </c>
      <c r="C72" s="620" t="s">
        <v>187</v>
      </c>
      <c r="D72" s="620" t="s">
        <v>188</v>
      </c>
      <c r="E72" s="620" t="s">
        <v>189</v>
      </c>
      <c r="F72" s="620"/>
      <c r="G72" s="613" t="s">
        <v>166</v>
      </c>
      <c r="H72" s="628" t="s">
        <v>190</v>
      </c>
      <c r="I72" s="629"/>
    </row>
    <row r="73" spans="1:9">
      <c r="A73" s="620"/>
      <c r="B73" s="620"/>
      <c r="C73" s="620"/>
      <c r="D73" s="620"/>
      <c r="E73" s="620"/>
      <c r="F73" s="620"/>
      <c r="G73" s="613"/>
      <c r="H73" s="630" t="s">
        <v>191</v>
      </c>
      <c r="I73" s="631"/>
    </row>
    <row r="74" spans="1:9">
      <c r="A74" s="620"/>
      <c r="B74" s="620"/>
      <c r="C74" s="620"/>
      <c r="D74" s="620"/>
      <c r="E74" s="91" t="s">
        <v>192</v>
      </c>
      <c r="F74" s="250" t="s">
        <v>193</v>
      </c>
      <c r="G74" s="613"/>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617</v>
      </c>
      <c r="C76" s="114" t="s">
        <v>619</v>
      </c>
      <c r="D76" s="97" t="s">
        <v>620</v>
      </c>
      <c r="E76" s="120"/>
      <c r="F76" s="125">
        <v>325</v>
      </c>
      <c r="G76" s="100">
        <v>2850000</v>
      </c>
      <c r="H76" s="100">
        <f>10%*(100/110)*G76</f>
        <v>259090.90909090909</v>
      </c>
      <c r="I76" s="100">
        <f>2%*(100/110)*G76</f>
        <v>51818.181818181816</v>
      </c>
    </row>
    <row r="77" spans="1:9" ht="20.25" customHeight="1">
      <c r="A77" s="618" t="s">
        <v>208</v>
      </c>
      <c r="B77" s="618"/>
      <c r="C77" s="618"/>
      <c r="D77" s="618"/>
      <c r="E77" s="618"/>
      <c r="F77" s="618"/>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619" t="s">
        <v>211</v>
      </c>
      <c r="B82" s="619"/>
      <c r="C82" s="619"/>
      <c r="D82" s="619"/>
      <c r="E82" s="619"/>
      <c r="F82" s="619"/>
      <c r="G82" s="619"/>
      <c r="H82" s="619"/>
      <c r="I82" s="619"/>
    </row>
    <row r="83" spans="1:9">
      <c r="A83" s="374"/>
      <c r="B83" s="105"/>
      <c r="C83" s="105"/>
      <c r="D83" s="105"/>
      <c r="E83" s="105"/>
      <c r="F83" s="254"/>
      <c r="G83" s="108"/>
      <c r="H83" s="124"/>
      <c r="I83" s="124"/>
    </row>
    <row r="84" spans="1:9">
      <c r="A84" s="611" t="s">
        <v>212</v>
      </c>
      <c r="B84" s="611"/>
      <c r="C84" s="611"/>
      <c r="D84" s="111"/>
      <c r="E84" s="105"/>
      <c r="F84" s="254"/>
      <c r="G84" s="627" t="s">
        <v>213</v>
      </c>
      <c r="H84" s="627"/>
      <c r="I84" s="627"/>
    </row>
    <row r="85" spans="1:9">
      <c r="A85" s="374"/>
      <c r="B85" s="105"/>
      <c r="C85" s="105"/>
      <c r="D85" s="105"/>
      <c r="E85" s="105"/>
      <c r="F85" s="254"/>
      <c r="G85" s="108"/>
      <c r="H85" s="124"/>
      <c r="I85" s="124"/>
    </row>
    <row r="86" spans="1:9">
      <c r="A86" s="374"/>
      <c r="B86" s="105"/>
      <c r="C86" s="105"/>
      <c r="D86" s="105"/>
      <c r="E86" s="105"/>
      <c r="F86" s="254"/>
      <c r="G86" s="108"/>
    </row>
    <row r="87" spans="1:9">
      <c r="A87" s="624" t="s">
        <v>214</v>
      </c>
      <c r="B87" s="624"/>
      <c r="C87" s="624"/>
      <c r="D87" s="105"/>
      <c r="E87" s="105"/>
      <c r="F87" s="254"/>
      <c r="G87" s="624" t="s">
        <v>215</v>
      </c>
      <c r="H87" s="624"/>
      <c r="I87" s="624"/>
    </row>
    <row r="88" spans="1:9">
      <c r="A88" s="611" t="s">
        <v>216</v>
      </c>
      <c r="B88" s="611"/>
      <c r="C88" s="611"/>
      <c r="D88" s="105"/>
      <c r="E88" s="105"/>
      <c r="F88" s="254"/>
      <c r="G88" s="627" t="s">
        <v>217</v>
      </c>
      <c r="H88" s="627"/>
      <c r="I88" s="627"/>
    </row>
    <row r="118" spans="1:9">
      <c r="A118" s="626" t="s">
        <v>172</v>
      </c>
      <c r="B118" s="626"/>
      <c r="C118" s="626"/>
      <c r="D118" s="626"/>
      <c r="E118" s="626"/>
      <c r="F118" s="626"/>
      <c r="G118" s="626"/>
      <c r="H118" s="626"/>
      <c r="I118" s="626"/>
    </row>
    <row r="119" spans="1:9">
      <c r="A119" s="379"/>
      <c r="B119" s="379"/>
      <c r="C119" s="379"/>
      <c r="D119" s="116" t="s">
        <v>173</v>
      </c>
      <c r="E119" s="379"/>
      <c r="F119" s="246"/>
      <c r="G119" s="82"/>
    </row>
    <row r="120" spans="1:9">
      <c r="A120" s="379"/>
      <c r="B120" s="379"/>
      <c r="C120" s="379"/>
      <c r="D120" s="379"/>
      <c r="E120" s="379"/>
      <c r="F120" s="246"/>
      <c r="G120" s="82"/>
    </row>
    <row r="121" spans="1:9">
      <c r="A121" s="621" t="s">
        <v>174</v>
      </c>
      <c r="B121" s="621"/>
      <c r="C121" s="621"/>
      <c r="D121" s="377" t="s">
        <v>175</v>
      </c>
      <c r="E121" s="117"/>
      <c r="F121" s="247"/>
      <c r="G121" s="84"/>
    </row>
    <row r="122" spans="1:9">
      <c r="A122" s="621" t="s">
        <v>176</v>
      </c>
      <c r="B122" s="621"/>
      <c r="C122" s="621"/>
      <c r="D122" s="377" t="s">
        <v>557</v>
      </c>
      <c r="E122" s="117"/>
      <c r="F122" s="247"/>
      <c r="G122" s="84"/>
    </row>
    <row r="123" spans="1:9">
      <c r="A123" s="621" t="s">
        <v>178</v>
      </c>
      <c r="B123" s="621"/>
      <c r="C123" s="621"/>
      <c r="D123" s="377" t="s">
        <v>179</v>
      </c>
      <c r="E123" s="117"/>
      <c r="F123" s="247"/>
      <c r="G123" s="84"/>
    </row>
    <row r="124" spans="1:9">
      <c r="A124" s="621" t="s">
        <v>180</v>
      </c>
      <c r="B124" s="621"/>
      <c r="C124" s="621"/>
      <c r="D124" s="377" t="s">
        <v>315</v>
      </c>
      <c r="E124" s="117"/>
      <c r="F124" s="247"/>
      <c r="G124" s="84"/>
    </row>
    <row r="125" spans="1:9">
      <c r="A125" s="378"/>
      <c r="B125" s="622"/>
      <c r="C125" s="622"/>
      <c r="D125" s="378"/>
      <c r="E125" s="117"/>
      <c r="F125" s="632"/>
      <c r="G125" s="632"/>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620" t="s">
        <v>185</v>
      </c>
      <c r="B130" s="620" t="s">
        <v>186</v>
      </c>
      <c r="C130" s="620" t="s">
        <v>187</v>
      </c>
      <c r="D130" s="620" t="s">
        <v>188</v>
      </c>
      <c r="E130" s="620" t="s">
        <v>189</v>
      </c>
      <c r="F130" s="620"/>
      <c r="G130" s="613" t="s">
        <v>166</v>
      </c>
      <c r="H130" s="628" t="s">
        <v>190</v>
      </c>
      <c r="I130" s="629"/>
    </row>
    <row r="131" spans="1:9">
      <c r="A131" s="620"/>
      <c r="B131" s="620"/>
      <c r="C131" s="620"/>
      <c r="D131" s="620"/>
      <c r="E131" s="620"/>
      <c r="F131" s="620"/>
      <c r="G131" s="613"/>
      <c r="H131" s="630" t="s">
        <v>191</v>
      </c>
      <c r="I131" s="631"/>
    </row>
    <row r="132" spans="1:9">
      <c r="A132" s="620"/>
      <c r="B132" s="620"/>
      <c r="C132" s="620"/>
      <c r="D132" s="620"/>
      <c r="E132" s="91" t="s">
        <v>192</v>
      </c>
      <c r="F132" s="250" t="s">
        <v>193</v>
      </c>
      <c r="G132" s="613"/>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621</v>
      </c>
      <c r="E134" s="120"/>
      <c r="F134" s="125">
        <v>326</v>
      </c>
      <c r="G134" s="100">
        <v>1050000</v>
      </c>
      <c r="H134" s="100">
        <v>0</v>
      </c>
      <c r="I134" s="100">
        <f>5%*G134</f>
        <v>52500</v>
      </c>
    </row>
    <row r="135" spans="1:9" ht="56.25">
      <c r="A135" s="376">
        <v>2</v>
      </c>
      <c r="B135" s="96"/>
      <c r="C135" s="114" t="s">
        <v>317</v>
      </c>
      <c r="D135" s="97" t="s">
        <v>622</v>
      </c>
      <c r="E135" s="120"/>
      <c r="F135" s="125">
        <v>327</v>
      </c>
      <c r="G135" s="100">
        <v>600000</v>
      </c>
      <c r="H135" s="100">
        <v>0</v>
      </c>
      <c r="I135" s="100">
        <f t="shared" ref="I135" si="0">5%*G135</f>
        <v>30000</v>
      </c>
    </row>
    <row r="136" spans="1:9" ht="49.5" customHeight="1">
      <c r="A136" s="376">
        <v>3</v>
      </c>
      <c r="B136" s="96"/>
      <c r="C136" s="114" t="s">
        <v>624</v>
      </c>
      <c r="D136" s="97" t="s">
        <v>623</v>
      </c>
      <c r="E136" s="120"/>
      <c r="F136" s="125">
        <v>328</v>
      </c>
      <c r="G136" s="100">
        <v>300000</v>
      </c>
      <c r="H136" s="100">
        <v>0</v>
      </c>
      <c r="I136" s="100">
        <f>5%*G136</f>
        <v>15000</v>
      </c>
    </row>
    <row r="137" spans="1:9" ht="56.25">
      <c r="A137" s="376">
        <v>4</v>
      </c>
      <c r="B137" s="96"/>
      <c r="C137" s="114" t="s">
        <v>317</v>
      </c>
      <c r="D137" s="97" t="s">
        <v>625</v>
      </c>
      <c r="E137" s="120"/>
      <c r="F137" s="125">
        <v>329</v>
      </c>
      <c r="G137" s="100">
        <v>400000</v>
      </c>
      <c r="H137" s="100">
        <v>0</v>
      </c>
      <c r="I137" s="100">
        <f>5%*G137</f>
        <v>20000</v>
      </c>
    </row>
    <row r="138" spans="1:9" ht="56.25">
      <c r="A138" s="376">
        <v>5</v>
      </c>
      <c r="B138" s="96"/>
      <c r="C138" s="114" t="s">
        <v>317</v>
      </c>
      <c r="D138" s="97" t="s">
        <v>626</v>
      </c>
      <c r="E138" s="120"/>
      <c r="F138" s="125">
        <v>330</v>
      </c>
      <c r="G138" s="100">
        <v>300000</v>
      </c>
      <c r="H138" s="100">
        <v>0</v>
      </c>
      <c r="I138" s="100">
        <f t="shared" ref="I138" si="1">5%*G138</f>
        <v>15000</v>
      </c>
    </row>
    <row r="139" spans="1:9" ht="21" customHeight="1">
      <c r="A139" s="618" t="s">
        <v>208</v>
      </c>
      <c r="B139" s="618"/>
      <c r="C139" s="618"/>
      <c r="D139" s="618"/>
      <c r="E139" s="618"/>
      <c r="F139" s="618"/>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619" t="s">
        <v>211</v>
      </c>
      <c r="B144" s="619"/>
      <c r="C144" s="619"/>
      <c r="D144" s="619"/>
      <c r="E144" s="619"/>
      <c r="F144" s="619"/>
      <c r="G144" s="619"/>
      <c r="H144" s="619"/>
      <c r="I144" s="619"/>
    </row>
    <row r="145" spans="1:9">
      <c r="A145" s="374"/>
      <c r="B145" s="105"/>
      <c r="C145" s="105"/>
      <c r="D145" s="105"/>
      <c r="E145" s="105"/>
      <c r="F145" s="254"/>
      <c r="G145" s="108"/>
      <c r="H145" s="124"/>
      <c r="I145" s="124"/>
    </row>
    <row r="146" spans="1:9">
      <c r="A146" s="611" t="s">
        <v>212</v>
      </c>
      <c r="B146" s="611"/>
      <c r="C146" s="611"/>
      <c r="D146" s="111"/>
      <c r="E146" s="105"/>
      <c r="F146" s="254"/>
      <c r="G146" s="627" t="s">
        <v>213</v>
      </c>
      <c r="H146" s="627"/>
      <c r="I146" s="627"/>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624" t="s">
        <v>214</v>
      </c>
      <c r="B149" s="624"/>
      <c r="C149" s="624"/>
      <c r="D149" s="105"/>
      <c r="E149" s="105"/>
      <c r="F149" s="254"/>
      <c r="G149" s="624" t="s">
        <v>215</v>
      </c>
      <c r="H149" s="624"/>
      <c r="I149" s="624"/>
    </row>
    <row r="150" spans="1:9">
      <c r="A150" s="611" t="s">
        <v>216</v>
      </c>
      <c r="B150" s="611"/>
      <c r="C150" s="611"/>
      <c r="D150" s="105"/>
      <c r="E150" s="105"/>
      <c r="F150" s="254"/>
      <c r="G150" s="627" t="s">
        <v>217</v>
      </c>
      <c r="H150" s="627"/>
      <c r="I150" s="627"/>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626" t="s">
        <v>172</v>
      </c>
      <c r="B166" s="626"/>
      <c r="C166" s="626"/>
      <c r="D166" s="626"/>
      <c r="E166" s="626"/>
      <c r="F166" s="626"/>
      <c r="G166" s="626"/>
      <c r="H166" s="626"/>
      <c r="I166" s="626"/>
    </row>
    <row r="167" spans="1:9">
      <c r="A167" s="379"/>
      <c r="B167" s="379"/>
      <c r="C167" s="379"/>
      <c r="D167" s="116" t="s">
        <v>173</v>
      </c>
      <c r="E167" s="379"/>
      <c r="F167" s="246"/>
      <c r="G167" s="82"/>
    </row>
    <row r="168" spans="1:9">
      <c r="A168" s="379"/>
      <c r="B168" s="379"/>
      <c r="C168" s="379"/>
      <c r="D168" s="379"/>
      <c r="E168" s="379"/>
      <c r="F168" s="246"/>
      <c r="G168" s="82"/>
    </row>
    <row r="169" spans="1:9">
      <c r="A169" s="621" t="s">
        <v>174</v>
      </c>
      <c r="B169" s="621"/>
      <c r="C169" s="621"/>
      <c r="D169" s="377" t="s">
        <v>175</v>
      </c>
      <c r="E169" s="117"/>
      <c r="F169" s="247"/>
      <c r="G169" s="84"/>
    </row>
    <row r="170" spans="1:9">
      <c r="A170" s="621" t="s">
        <v>176</v>
      </c>
      <c r="B170" s="621"/>
      <c r="C170" s="621"/>
      <c r="D170" s="377" t="s">
        <v>557</v>
      </c>
      <c r="E170" s="117"/>
      <c r="F170" s="247"/>
      <c r="G170" s="84"/>
    </row>
    <row r="171" spans="1:9">
      <c r="A171" s="621" t="s">
        <v>178</v>
      </c>
      <c r="B171" s="621"/>
      <c r="C171" s="621"/>
      <c r="D171" s="377" t="s">
        <v>179</v>
      </c>
      <c r="E171" s="117"/>
      <c r="F171" s="247"/>
      <c r="G171" s="84"/>
    </row>
    <row r="172" spans="1:9">
      <c r="A172" s="621" t="s">
        <v>180</v>
      </c>
      <c r="B172" s="621"/>
      <c r="C172" s="621"/>
      <c r="D172" s="377" t="s">
        <v>325</v>
      </c>
      <c r="E172" s="117"/>
      <c r="F172" s="247"/>
      <c r="G172" s="84"/>
    </row>
    <row r="173" spans="1:9">
      <c r="A173" s="378"/>
      <c r="B173" s="622"/>
      <c r="C173" s="622"/>
      <c r="D173" s="378"/>
      <c r="E173" s="117"/>
      <c r="F173" s="632"/>
      <c r="G173" s="632"/>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620" t="s">
        <v>185</v>
      </c>
      <c r="B178" s="620" t="s">
        <v>186</v>
      </c>
      <c r="C178" s="620" t="s">
        <v>187</v>
      </c>
      <c r="D178" s="620" t="s">
        <v>188</v>
      </c>
      <c r="E178" s="620" t="s">
        <v>189</v>
      </c>
      <c r="F178" s="620"/>
      <c r="G178" s="613" t="s">
        <v>166</v>
      </c>
      <c r="H178" s="628" t="s">
        <v>190</v>
      </c>
      <c r="I178" s="629"/>
    </row>
    <row r="179" spans="1:9">
      <c r="A179" s="620"/>
      <c r="B179" s="620"/>
      <c r="C179" s="620"/>
      <c r="D179" s="620"/>
      <c r="E179" s="620"/>
      <c r="F179" s="620"/>
      <c r="G179" s="613"/>
      <c r="H179" s="630" t="s">
        <v>191</v>
      </c>
      <c r="I179" s="631"/>
    </row>
    <row r="180" spans="1:9">
      <c r="A180" s="620"/>
      <c r="B180" s="620"/>
      <c r="C180" s="620"/>
      <c r="D180" s="620"/>
      <c r="E180" s="91" t="s">
        <v>192</v>
      </c>
      <c r="F180" s="250" t="s">
        <v>193</v>
      </c>
      <c r="G180" s="613"/>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633</v>
      </c>
      <c r="E182" s="120"/>
      <c r="F182" s="125">
        <v>331</v>
      </c>
      <c r="G182" s="100">
        <v>150000</v>
      </c>
      <c r="H182" s="100">
        <v>0</v>
      </c>
      <c r="I182" s="100">
        <v>0</v>
      </c>
    </row>
    <row r="183" spans="1:9" ht="67.5">
      <c r="A183" s="376">
        <v>2</v>
      </c>
      <c r="B183" s="96"/>
      <c r="C183" s="114" t="s">
        <v>634</v>
      </c>
      <c r="D183" s="97" t="s">
        <v>637</v>
      </c>
      <c r="E183" s="120"/>
      <c r="F183" s="125">
        <v>332</v>
      </c>
      <c r="G183" s="100">
        <v>150000</v>
      </c>
      <c r="H183" s="100">
        <v>0</v>
      </c>
      <c r="I183" s="100">
        <v>0</v>
      </c>
    </row>
    <row r="184" spans="1:9" ht="67.5">
      <c r="A184" s="376">
        <v>3</v>
      </c>
      <c r="B184" s="96"/>
      <c r="C184" s="114" t="s">
        <v>634</v>
      </c>
      <c r="D184" s="97" t="s">
        <v>638</v>
      </c>
      <c r="E184" s="120"/>
      <c r="F184" s="125">
        <v>333</v>
      </c>
      <c r="G184" s="100">
        <v>150000</v>
      </c>
      <c r="H184" s="100">
        <v>0</v>
      </c>
      <c r="I184" s="100">
        <v>0</v>
      </c>
    </row>
    <row r="185" spans="1:9" ht="19.5" customHeight="1">
      <c r="A185" s="618" t="s">
        <v>208</v>
      </c>
      <c r="B185" s="618"/>
      <c r="C185" s="618"/>
      <c r="D185" s="618"/>
      <c r="E185" s="618"/>
      <c r="F185" s="618"/>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619" t="s">
        <v>211</v>
      </c>
      <c r="B190" s="619"/>
      <c r="C190" s="619"/>
      <c r="D190" s="619"/>
      <c r="E190" s="619"/>
      <c r="F190" s="619"/>
      <c r="G190" s="619"/>
      <c r="H190" s="619"/>
      <c r="I190" s="619"/>
    </row>
    <row r="191" spans="1:9">
      <c r="A191" s="374"/>
      <c r="B191" s="105"/>
      <c r="C191" s="105"/>
      <c r="D191" s="105"/>
      <c r="E191" s="105"/>
      <c r="F191" s="254"/>
      <c r="G191" s="108"/>
      <c r="H191" s="124"/>
      <c r="I191" s="124"/>
    </row>
    <row r="192" spans="1:9">
      <c r="A192" s="611" t="s">
        <v>212</v>
      </c>
      <c r="B192" s="611"/>
      <c r="C192" s="611"/>
      <c r="D192" s="111"/>
      <c r="E192" s="105"/>
      <c r="F192" s="254"/>
      <c r="G192" s="627" t="s">
        <v>213</v>
      </c>
      <c r="H192" s="627"/>
      <c r="I192" s="627"/>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624" t="s">
        <v>214</v>
      </c>
      <c r="B195" s="624"/>
      <c r="C195" s="624"/>
      <c r="D195" s="105"/>
      <c r="E195" s="105"/>
      <c r="F195" s="254"/>
      <c r="G195" s="624" t="s">
        <v>215</v>
      </c>
      <c r="H195" s="624"/>
      <c r="I195" s="624"/>
    </row>
    <row r="196" spans="1:9">
      <c r="A196" s="611" t="s">
        <v>216</v>
      </c>
      <c r="B196" s="611"/>
      <c r="C196" s="611"/>
      <c r="D196" s="105"/>
      <c r="E196" s="105"/>
      <c r="F196" s="254"/>
      <c r="G196" s="627" t="s">
        <v>217</v>
      </c>
      <c r="H196" s="627"/>
      <c r="I196" s="627"/>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626" t="s">
        <v>172</v>
      </c>
      <c r="B217" s="626"/>
      <c r="C217" s="626"/>
      <c r="D217" s="626"/>
      <c r="E217" s="626"/>
      <c r="F217" s="626"/>
      <c r="G217" s="626"/>
      <c r="H217" s="626"/>
      <c r="I217" s="626"/>
    </row>
    <row r="218" spans="1:9">
      <c r="A218" s="379"/>
      <c r="B218" s="379"/>
      <c r="C218" s="379"/>
      <c r="D218" s="116" t="s">
        <v>173</v>
      </c>
      <c r="E218" s="379"/>
      <c r="F218" s="246"/>
      <c r="G218" s="82"/>
    </row>
    <row r="219" spans="1:9">
      <c r="A219" s="379"/>
      <c r="B219" s="379"/>
      <c r="C219" s="379"/>
      <c r="D219" s="379"/>
      <c r="E219" s="379"/>
      <c r="F219" s="246"/>
      <c r="G219" s="82"/>
    </row>
    <row r="220" spans="1:9">
      <c r="A220" s="621" t="s">
        <v>174</v>
      </c>
      <c r="B220" s="621"/>
      <c r="C220" s="621"/>
      <c r="D220" s="377" t="s">
        <v>175</v>
      </c>
      <c r="E220" s="117"/>
      <c r="F220" s="247"/>
      <c r="G220" s="84"/>
    </row>
    <row r="221" spans="1:9">
      <c r="A221" s="621" t="s">
        <v>176</v>
      </c>
      <c r="B221" s="621"/>
      <c r="C221" s="621"/>
      <c r="D221" s="377" t="s">
        <v>560</v>
      </c>
      <c r="E221" s="117"/>
      <c r="F221" s="247"/>
      <c r="G221" s="84"/>
    </row>
    <row r="222" spans="1:9">
      <c r="A222" s="621" t="s">
        <v>178</v>
      </c>
      <c r="B222" s="621"/>
      <c r="C222" s="621"/>
      <c r="D222" s="377" t="s">
        <v>179</v>
      </c>
      <c r="E222" s="117"/>
      <c r="F222" s="247"/>
      <c r="G222" s="84"/>
    </row>
    <row r="223" spans="1:9">
      <c r="A223" s="621" t="s">
        <v>180</v>
      </c>
      <c r="B223" s="621"/>
      <c r="C223" s="621"/>
      <c r="D223" s="377" t="s">
        <v>334</v>
      </c>
      <c r="E223" s="117"/>
      <c r="F223" s="247"/>
      <c r="G223" s="84"/>
    </row>
    <row r="224" spans="1:9">
      <c r="A224" s="378"/>
      <c r="B224" s="622"/>
      <c r="C224" s="622"/>
      <c r="D224" s="378"/>
      <c r="E224" s="117"/>
      <c r="F224" s="632"/>
      <c r="G224" s="632"/>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620" t="s">
        <v>185</v>
      </c>
      <c r="B229" s="620" t="s">
        <v>186</v>
      </c>
      <c r="C229" s="620" t="s">
        <v>187</v>
      </c>
      <c r="D229" s="620" t="s">
        <v>188</v>
      </c>
      <c r="E229" s="620" t="s">
        <v>189</v>
      </c>
      <c r="F229" s="620"/>
      <c r="G229" s="613" t="s">
        <v>166</v>
      </c>
      <c r="H229" s="628" t="s">
        <v>190</v>
      </c>
      <c r="I229" s="629"/>
    </row>
    <row r="230" spans="1:9">
      <c r="A230" s="620"/>
      <c r="B230" s="620"/>
      <c r="C230" s="620"/>
      <c r="D230" s="620"/>
      <c r="E230" s="620"/>
      <c r="F230" s="620"/>
      <c r="G230" s="613"/>
      <c r="H230" s="630" t="s">
        <v>191</v>
      </c>
      <c r="I230" s="631"/>
    </row>
    <row r="231" spans="1:9">
      <c r="A231" s="620"/>
      <c r="B231" s="620"/>
      <c r="C231" s="620"/>
      <c r="D231" s="620"/>
      <c r="E231" s="91" t="s">
        <v>192</v>
      </c>
      <c r="F231" s="250" t="s">
        <v>193</v>
      </c>
      <c r="G231" s="613"/>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632</v>
      </c>
      <c r="D233" s="97" t="s">
        <v>631</v>
      </c>
      <c r="E233" s="120"/>
      <c r="F233" s="125">
        <v>334</v>
      </c>
      <c r="G233" s="100">
        <v>300000</v>
      </c>
      <c r="H233" s="100">
        <v>0</v>
      </c>
      <c r="I233" s="100">
        <f>5%*G233</f>
        <v>15000</v>
      </c>
    </row>
    <row r="234" spans="1:9" ht="58.5" customHeight="1">
      <c r="A234" s="376">
        <v>2</v>
      </c>
      <c r="B234" s="96"/>
      <c r="C234" s="114" t="s">
        <v>632</v>
      </c>
      <c r="D234" s="97" t="s">
        <v>630</v>
      </c>
      <c r="E234" s="120"/>
      <c r="F234" s="125">
        <v>335</v>
      </c>
      <c r="G234" s="100">
        <v>300000</v>
      </c>
      <c r="H234" s="100">
        <v>0</v>
      </c>
      <c r="I234" s="100">
        <f t="shared" ref="I234" si="2">5%*G234</f>
        <v>15000</v>
      </c>
    </row>
    <row r="235" spans="1:9" ht="51.75" customHeight="1">
      <c r="A235" s="376">
        <v>3</v>
      </c>
      <c r="B235" s="96"/>
      <c r="C235" s="114" t="s">
        <v>340</v>
      </c>
      <c r="D235" s="97" t="s">
        <v>627</v>
      </c>
      <c r="E235" s="120"/>
      <c r="F235" s="125">
        <v>336</v>
      </c>
      <c r="G235" s="100">
        <v>300000</v>
      </c>
      <c r="H235" s="100">
        <v>0</v>
      </c>
      <c r="I235" s="100">
        <f>5%*G235</f>
        <v>15000</v>
      </c>
    </row>
    <row r="236" spans="1:9" ht="60" customHeight="1">
      <c r="A236" s="376">
        <v>5</v>
      </c>
      <c r="B236" s="96"/>
      <c r="C236" s="114" t="s">
        <v>628</v>
      </c>
      <c r="D236" s="97" t="s">
        <v>629</v>
      </c>
      <c r="E236" s="120"/>
      <c r="F236" s="125">
        <v>337</v>
      </c>
      <c r="G236" s="100">
        <v>300000</v>
      </c>
      <c r="H236" s="100">
        <v>0</v>
      </c>
      <c r="I236" s="100">
        <f t="shared" ref="I236" si="3">5%*G236</f>
        <v>15000</v>
      </c>
    </row>
    <row r="237" spans="1:9" ht="19.5" customHeight="1">
      <c r="A237" s="618" t="s">
        <v>208</v>
      </c>
      <c r="B237" s="618"/>
      <c r="C237" s="618"/>
      <c r="D237" s="618"/>
      <c r="E237" s="618"/>
      <c r="F237" s="618"/>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619" t="s">
        <v>211</v>
      </c>
      <c r="B242" s="619"/>
      <c r="C242" s="619"/>
      <c r="D242" s="619"/>
      <c r="E242" s="619"/>
      <c r="F242" s="619"/>
      <c r="G242" s="619"/>
      <c r="H242" s="619"/>
      <c r="I242" s="619"/>
    </row>
    <row r="243" spans="1:9">
      <c r="A243" s="374"/>
      <c r="B243" s="105"/>
      <c r="C243" s="105"/>
      <c r="D243" s="105"/>
      <c r="E243" s="105"/>
      <c r="F243" s="254"/>
      <c r="G243" s="108"/>
      <c r="H243" s="124"/>
      <c r="I243" s="124"/>
    </row>
    <row r="244" spans="1:9">
      <c r="A244" s="611" t="s">
        <v>212</v>
      </c>
      <c r="B244" s="611"/>
      <c r="C244" s="611"/>
      <c r="D244" s="111"/>
      <c r="E244" s="105"/>
      <c r="F244" s="254"/>
      <c r="G244" s="627" t="s">
        <v>213</v>
      </c>
      <c r="H244" s="627"/>
      <c r="I244" s="627"/>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624" t="s">
        <v>214</v>
      </c>
      <c r="B247" s="624"/>
      <c r="C247" s="624"/>
      <c r="D247" s="105"/>
      <c r="E247" s="105"/>
      <c r="F247" s="254"/>
      <c r="G247" s="624" t="s">
        <v>215</v>
      </c>
      <c r="H247" s="624"/>
      <c r="I247" s="624"/>
    </row>
    <row r="248" spans="1:9">
      <c r="A248" s="611" t="s">
        <v>216</v>
      </c>
      <c r="B248" s="611"/>
      <c r="C248" s="611"/>
      <c r="D248" s="105"/>
      <c r="E248" s="105"/>
      <c r="F248" s="254"/>
      <c r="G248" s="627" t="s">
        <v>217</v>
      </c>
      <c r="H248" s="627"/>
      <c r="I248" s="627"/>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626" t="s">
        <v>172</v>
      </c>
      <c r="B267" s="626"/>
      <c r="C267" s="626"/>
      <c r="D267" s="626"/>
      <c r="E267" s="626"/>
      <c r="F267" s="626"/>
      <c r="G267" s="626"/>
      <c r="H267" s="626"/>
      <c r="I267" s="626"/>
    </row>
    <row r="268" spans="1:9">
      <c r="A268" s="379"/>
      <c r="B268" s="379"/>
      <c r="C268" s="379"/>
      <c r="D268" s="116" t="s">
        <v>173</v>
      </c>
      <c r="E268" s="379"/>
      <c r="F268" s="246"/>
      <c r="G268" s="82"/>
    </row>
    <row r="269" spans="1:9">
      <c r="A269" s="379"/>
      <c r="B269" s="379"/>
      <c r="C269" s="379"/>
      <c r="D269" s="379"/>
      <c r="E269" s="379"/>
      <c r="F269" s="246"/>
      <c r="G269" s="82"/>
    </row>
    <row r="270" spans="1:9">
      <c r="A270" s="621" t="s">
        <v>174</v>
      </c>
      <c r="B270" s="621"/>
      <c r="C270" s="621"/>
      <c r="D270" s="377" t="s">
        <v>175</v>
      </c>
      <c r="E270" s="117"/>
      <c r="F270" s="247"/>
      <c r="G270" s="84"/>
    </row>
    <row r="271" spans="1:9">
      <c r="A271" s="621" t="s">
        <v>176</v>
      </c>
      <c r="B271" s="621"/>
      <c r="C271" s="621"/>
      <c r="D271" s="377" t="s">
        <v>635</v>
      </c>
      <c r="E271" s="117"/>
      <c r="F271" s="247"/>
      <c r="G271" s="84"/>
    </row>
    <row r="272" spans="1:9">
      <c r="A272" s="621" t="s">
        <v>178</v>
      </c>
      <c r="B272" s="621"/>
      <c r="C272" s="621"/>
      <c r="D272" s="377" t="s">
        <v>179</v>
      </c>
      <c r="E272" s="117"/>
      <c r="F272" s="247"/>
      <c r="G272" s="84"/>
    </row>
    <row r="273" spans="1:9">
      <c r="A273" s="621" t="s">
        <v>180</v>
      </c>
      <c r="B273" s="621"/>
      <c r="C273" s="621"/>
      <c r="D273" s="377" t="s">
        <v>342</v>
      </c>
      <c r="E273" s="117"/>
      <c r="F273" s="247"/>
      <c r="G273" s="84"/>
    </row>
    <row r="274" spans="1:9">
      <c r="A274" s="378"/>
      <c r="B274" s="622"/>
      <c r="C274" s="622"/>
      <c r="D274" s="378"/>
      <c r="E274" s="117"/>
      <c r="F274" s="632"/>
      <c r="G274" s="632"/>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620" t="s">
        <v>185</v>
      </c>
      <c r="B279" s="620" t="s">
        <v>186</v>
      </c>
      <c r="C279" s="620" t="s">
        <v>187</v>
      </c>
      <c r="D279" s="620" t="s">
        <v>188</v>
      </c>
      <c r="E279" s="620" t="s">
        <v>189</v>
      </c>
      <c r="F279" s="620"/>
      <c r="G279" s="613" t="s">
        <v>166</v>
      </c>
      <c r="H279" s="628" t="s">
        <v>190</v>
      </c>
      <c r="I279" s="629"/>
    </row>
    <row r="280" spans="1:9">
      <c r="A280" s="620"/>
      <c r="B280" s="620"/>
      <c r="C280" s="620"/>
      <c r="D280" s="620"/>
      <c r="E280" s="620"/>
      <c r="F280" s="620"/>
      <c r="G280" s="613"/>
      <c r="H280" s="630" t="s">
        <v>191</v>
      </c>
      <c r="I280" s="631"/>
    </row>
    <row r="281" spans="1:9">
      <c r="A281" s="620"/>
      <c r="B281" s="620"/>
      <c r="C281" s="620"/>
      <c r="D281" s="620"/>
      <c r="E281" s="91" t="s">
        <v>192</v>
      </c>
      <c r="F281" s="250" t="s">
        <v>193</v>
      </c>
      <c r="G281" s="613"/>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634</v>
      </c>
      <c r="D283" s="97" t="s">
        <v>636</v>
      </c>
      <c r="E283" s="120"/>
      <c r="F283" s="125">
        <v>338</v>
      </c>
      <c r="G283" s="100">
        <v>600000</v>
      </c>
      <c r="H283" s="100">
        <v>0</v>
      </c>
      <c r="I283" s="100">
        <v>0</v>
      </c>
    </row>
    <row r="284" spans="1:9">
      <c r="A284" s="618" t="s">
        <v>208</v>
      </c>
      <c r="B284" s="618"/>
      <c r="C284" s="618"/>
      <c r="D284" s="618"/>
      <c r="E284" s="618"/>
      <c r="F284" s="618"/>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619" t="s">
        <v>211</v>
      </c>
      <c r="B289" s="619"/>
      <c r="C289" s="619"/>
      <c r="D289" s="619"/>
      <c r="E289" s="619"/>
      <c r="F289" s="619"/>
      <c r="G289" s="619"/>
      <c r="H289" s="619"/>
      <c r="I289" s="619"/>
    </row>
    <row r="290" spans="1:9">
      <c r="A290" s="374"/>
      <c r="B290" s="105"/>
      <c r="C290" s="105"/>
      <c r="D290" s="105"/>
      <c r="E290" s="105"/>
      <c r="F290" s="254"/>
      <c r="G290" s="108"/>
      <c r="H290" s="124"/>
      <c r="I290" s="124"/>
    </row>
    <row r="291" spans="1:9">
      <c r="A291" s="611" t="s">
        <v>212</v>
      </c>
      <c r="B291" s="611"/>
      <c r="C291" s="611"/>
      <c r="D291" s="111"/>
      <c r="E291" s="105"/>
      <c r="F291" s="254"/>
      <c r="G291" s="627" t="s">
        <v>213</v>
      </c>
      <c r="H291" s="627"/>
      <c r="I291" s="627"/>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624" t="s">
        <v>214</v>
      </c>
      <c r="B294" s="624"/>
      <c r="C294" s="624"/>
      <c r="D294" s="105"/>
      <c r="E294" s="105"/>
      <c r="F294" s="254"/>
      <c r="G294" s="624" t="s">
        <v>215</v>
      </c>
      <c r="H294" s="624"/>
      <c r="I294" s="624"/>
    </row>
    <row r="295" spans="1:9">
      <c r="A295" s="611" t="s">
        <v>216</v>
      </c>
      <c r="B295" s="611"/>
      <c r="C295" s="611"/>
      <c r="D295" s="105"/>
      <c r="E295" s="105"/>
      <c r="F295" s="254"/>
      <c r="G295" s="627" t="s">
        <v>217</v>
      </c>
      <c r="H295" s="627"/>
      <c r="I295" s="627"/>
    </row>
    <row r="299" spans="1:9">
      <c r="A299" s="374"/>
      <c r="B299" s="374"/>
      <c r="C299" s="374"/>
      <c r="D299" s="105"/>
      <c r="E299" s="105"/>
      <c r="F299" s="254"/>
      <c r="G299" s="380"/>
      <c r="H299" s="380"/>
      <c r="I299" s="380"/>
    </row>
    <row r="325" spans="1:9">
      <c r="A325" s="626" t="s">
        <v>172</v>
      </c>
      <c r="B325" s="626"/>
      <c r="C325" s="626"/>
      <c r="D325" s="626"/>
      <c r="E325" s="626"/>
      <c r="F325" s="626"/>
      <c r="G325" s="626"/>
      <c r="H325" s="626"/>
      <c r="I325" s="626"/>
    </row>
    <row r="326" spans="1:9">
      <c r="A326" s="379"/>
      <c r="B326" s="379"/>
      <c r="C326" s="379"/>
      <c r="D326" s="116" t="s">
        <v>173</v>
      </c>
      <c r="E326" s="379"/>
      <c r="F326" s="246"/>
      <c r="G326" s="82"/>
    </row>
    <row r="327" spans="1:9">
      <c r="A327" s="379"/>
      <c r="B327" s="379"/>
      <c r="C327" s="379"/>
      <c r="D327" s="379"/>
      <c r="E327" s="379"/>
      <c r="F327" s="246"/>
      <c r="G327" s="82"/>
    </row>
    <row r="328" spans="1:9">
      <c r="A328" s="621" t="s">
        <v>174</v>
      </c>
      <c r="B328" s="621"/>
      <c r="C328" s="621"/>
      <c r="D328" s="377" t="s">
        <v>175</v>
      </c>
      <c r="E328" s="117"/>
      <c r="F328" s="247"/>
      <c r="G328" s="84"/>
    </row>
    <row r="329" spans="1:9">
      <c r="A329" s="621" t="s">
        <v>176</v>
      </c>
      <c r="B329" s="621"/>
      <c r="C329" s="621"/>
      <c r="D329" s="377" t="s">
        <v>642</v>
      </c>
      <c r="E329" s="117"/>
      <c r="F329" s="247"/>
      <c r="G329" s="84"/>
    </row>
    <row r="330" spans="1:9">
      <c r="A330" s="621" t="s">
        <v>178</v>
      </c>
      <c r="B330" s="621"/>
      <c r="C330" s="621"/>
      <c r="D330" s="377" t="s">
        <v>179</v>
      </c>
      <c r="E330" s="117"/>
      <c r="F330" s="247"/>
      <c r="G330" s="84"/>
    </row>
    <row r="331" spans="1:9">
      <c r="A331" s="621" t="s">
        <v>180</v>
      </c>
      <c r="B331" s="621"/>
      <c r="C331" s="621"/>
      <c r="D331" s="377" t="s">
        <v>639</v>
      </c>
      <c r="E331" s="117"/>
      <c r="F331" s="247"/>
      <c r="G331" s="84"/>
    </row>
    <row r="332" spans="1:9">
      <c r="A332" s="378"/>
      <c r="B332" s="622"/>
      <c r="C332" s="622"/>
      <c r="D332" s="378"/>
      <c r="E332" s="117"/>
      <c r="F332" s="632"/>
      <c r="G332" s="632"/>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620" t="s">
        <v>185</v>
      </c>
      <c r="B337" s="620" t="s">
        <v>186</v>
      </c>
      <c r="C337" s="620" t="s">
        <v>187</v>
      </c>
      <c r="D337" s="620" t="s">
        <v>188</v>
      </c>
      <c r="E337" s="620" t="s">
        <v>189</v>
      </c>
      <c r="F337" s="620"/>
      <c r="G337" s="613" t="s">
        <v>166</v>
      </c>
      <c r="H337" s="628" t="s">
        <v>190</v>
      </c>
      <c r="I337" s="629"/>
    </row>
    <row r="338" spans="1:12">
      <c r="A338" s="620"/>
      <c r="B338" s="620"/>
      <c r="C338" s="620"/>
      <c r="D338" s="620"/>
      <c r="E338" s="620"/>
      <c r="F338" s="620"/>
      <c r="G338" s="613"/>
      <c r="H338" s="630" t="s">
        <v>191</v>
      </c>
      <c r="I338" s="631"/>
    </row>
    <row r="339" spans="1:12">
      <c r="A339" s="620"/>
      <c r="B339" s="620"/>
      <c r="C339" s="620"/>
      <c r="D339" s="620"/>
      <c r="E339" s="91" t="s">
        <v>192</v>
      </c>
      <c r="F339" s="250" t="s">
        <v>193</v>
      </c>
      <c r="G339" s="613"/>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640</v>
      </c>
      <c r="C341" s="114" t="s">
        <v>643</v>
      </c>
      <c r="D341" s="97" t="s">
        <v>644</v>
      </c>
      <c r="E341" s="120"/>
      <c r="F341" s="125">
        <v>339</v>
      </c>
      <c r="G341" s="100">
        <v>6000000</v>
      </c>
      <c r="H341" s="100">
        <v>0</v>
      </c>
      <c r="I341" s="100">
        <f>5%*G341</f>
        <v>300000</v>
      </c>
    </row>
    <row r="342" spans="1:12" ht="21" customHeight="1">
      <c r="A342" s="618" t="s">
        <v>208</v>
      </c>
      <c r="B342" s="618"/>
      <c r="C342" s="618"/>
      <c r="D342" s="618"/>
      <c r="E342" s="618"/>
      <c r="F342" s="618"/>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619" t="s">
        <v>211</v>
      </c>
      <c r="B347" s="619"/>
      <c r="C347" s="619"/>
      <c r="D347" s="619"/>
      <c r="E347" s="619"/>
      <c r="F347" s="619"/>
      <c r="G347" s="619"/>
      <c r="H347" s="619"/>
      <c r="I347" s="619"/>
    </row>
    <row r="348" spans="1:12">
      <c r="A348" s="374"/>
      <c r="B348" s="105"/>
      <c r="C348" s="105"/>
      <c r="D348" s="105"/>
      <c r="E348" s="105"/>
      <c r="F348" s="254"/>
      <c r="G348" s="108"/>
      <c r="H348" s="124"/>
      <c r="I348" s="124"/>
      <c r="L348" s="136"/>
    </row>
    <row r="349" spans="1:12">
      <c r="A349" s="611" t="s">
        <v>212</v>
      </c>
      <c r="B349" s="611"/>
      <c r="C349" s="611"/>
      <c r="D349" s="111"/>
      <c r="E349" s="105"/>
      <c r="F349" s="254"/>
      <c r="G349" s="627" t="s">
        <v>213</v>
      </c>
      <c r="H349" s="627"/>
      <c r="I349" s="627"/>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624" t="s">
        <v>214</v>
      </c>
      <c r="B352" s="624"/>
      <c r="C352" s="624"/>
      <c r="D352" s="105"/>
      <c r="E352" s="105"/>
      <c r="F352" s="254"/>
      <c r="G352" s="624" t="s">
        <v>215</v>
      </c>
      <c r="H352" s="624"/>
      <c r="I352" s="624"/>
    </row>
    <row r="353" spans="1:9">
      <c r="A353" s="611" t="s">
        <v>216</v>
      </c>
      <c r="B353" s="611"/>
      <c r="C353" s="611"/>
      <c r="D353" s="105"/>
      <c r="E353" s="105"/>
      <c r="F353" s="254"/>
      <c r="G353" s="627" t="s">
        <v>217</v>
      </c>
      <c r="H353" s="627"/>
      <c r="I353" s="627"/>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1:C121"/>
    <mergeCell ref="A122:C122"/>
    <mergeCell ref="A123:C123"/>
    <mergeCell ref="A124:C124"/>
    <mergeCell ref="B125:C125"/>
    <mergeCell ref="A87:C87"/>
    <mergeCell ref="G87:I87"/>
    <mergeCell ref="A88:C88"/>
    <mergeCell ref="G88:I88"/>
    <mergeCell ref="A118:I118"/>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171:C171"/>
    <mergeCell ref="A172:C172"/>
    <mergeCell ref="B173:C173"/>
    <mergeCell ref="F173:G173"/>
    <mergeCell ref="A178:A180"/>
    <mergeCell ref="B178:B180"/>
    <mergeCell ref="C178:C180"/>
    <mergeCell ref="D178:D180"/>
    <mergeCell ref="E178:F179"/>
    <mergeCell ref="A267:I267"/>
    <mergeCell ref="A270:C270"/>
    <mergeCell ref="A271:C271"/>
    <mergeCell ref="A272:C272"/>
    <mergeCell ref="A273:C273"/>
    <mergeCell ref="A247:C247"/>
    <mergeCell ref="G247:I247"/>
    <mergeCell ref="A248:C248"/>
    <mergeCell ref="G248:I248"/>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353:C353"/>
    <mergeCell ref="G353:I353"/>
    <mergeCell ref="A347:I347"/>
    <mergeCell ref="A349:C349"/>
    <mergeCell ref="G349:I349"/>
    <mergeCell ref="A352:C352"/>
    <mergeCell ref="G352:I352"/>
    <mergeCell ref="A294:C294"/>
    <mergeCell ref="G294:I294"/>
    <mergeCell ref="A295:C295"/>
    <mergeCell ref="G295:I295"/>
    <mergeCell ref="A342:F342"/>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zoomScaleSheetLayoutView="100" workbookViewId="0">
      <selection activeCell="F17" sqref="F17"/>
    </sheetView>
  </sheetViews>
  <sheetFormatPr defaultRowHeight="15"/>
  <cols>
    <col min="1" max="1" width="5" customWidth="1"/>
    <col min="4" max="4" width="28.85546875" customWidth="1"/>
  </cols>
  <sheetData>
    <row r="1" spans="1:9">
      <c r="A1" s="626" t="s">
        <v>172</v>
      </c>
      <c r="B1" s="626"/>
      <c r="C1" s="626"/>
      <c r="D1" s="626"/>
      <c r="E1" s="626"/>
      <c r="F1" s="626"/>
      <c r="G1" s="626"/>
      <c r="H1" s="626"/>
      <c r="I1" s="626"/>
    </row>
    <row r="2" spans="1:9">
      <c r="A2" s="392"/>
      <c r="B2" s="392"/>
      <c r="C2" s="392"/>
      <c r="D2" s="393" t="s">
        <v>173</v>
      </c>
      <c r="E2" s="392"/>
      <c r="F2" s="246"/>
      <c r="G2" s="82"/>
    </row>
    <row r="3" spans="1:9">
      <c r="A3" s="392"/>
      <c r="B3" s="392"/>
      <c r="C3" s="392"/>
      <c r="D3" s="392"/>
      <c r="E3" s="392"/>
      <c r="F3" s="246"/>
      <c r="G3" s="82"/>
    </row>
    <row r="4" spans="1:9">
      <c r="A4" s="621" t="s">
        <v>174</v>
      </c>
      <c r="B4" s="621"/>
      <c r="C4" s="621"/>
      <c r="D4" s="393" t="s">
        <v>175</v>
      </c>
      <c r="E4" s="117"/>
      <c r="F4" s="247"/>
      <c r="G4" s="84"/>
    </row>
    <row r="5" spans="1:9">
      <c r="A5" s="621" t="s">
        <v>176</v>
      </c>
      <c r="B5" s="621"/>
      <c r="C5" s="621"/>
      <c r="D5" s="393" t="s">
        <v>177</v>
      </c>
      <c r="E5" s="117"/>
      <c r="F5" s="247"/>
      <c r="G5" s="84"/>
    </row>
    <row r="6" spans="1:9">
      <c r="A6" s="621" t="s">
        <v>178</v>
      </c>
      <c r="B6" s="621"/>
      <c r="C6" s="621"/>
      <c r="D6" s="393" t="s">
        <v>179</v>
      </c>
      <c r="E6" s="117"/>
      <c r="F6" s="247"/>
      <c r="G6" s="84"/>
    </row>
    <row r="7" spans="1:9">
      <c r="A7" s="621" t="s">
        <v>180</v>
      </c>
      <c r="B7" s="621"/>
      <c r="C7" s="621"/>
      <c r="D7" s="393" t="s">
        <v>413</v>
      </c>
      <c r="E7" s="117"/>
      <c r="F7" s="247"/>
      <c r="G7" s="84"/>
    </row>
    <row r="8" spans="1:9">
      <c r="A8" s="394"/>
      <c r="B8" s="622"/>
      <c r="C8" s="622"/>
      <c r="D8" s="394"/>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619</v>
      </c>
      <c r="D17" s="97" t="s">
        <v>669</v>
      </c>
      <c r="E17" s="120"/>
      <c r="F17" s="125"/>
      <c r="G17" s="100">
        <v>6900000</v>
      </c>
      <c r="H17" s="100">
        <f>(100/110)*G17*10%</f>
        <v>627272.72727272729</v>
      </c>
      <c r="I17" s="100">
        <f>(100/110)*G17*2%</f>
        <v>125454.54545454546</v>
      </c>
    </row>
    <row r="18" spans="1:9" ht="20.25" customHeight="1">
      <c r="A18" s="618" t="s">
        <v>208</v>
      </c>
      <c r="B18" s="618"/>
      <c r="C18" s="618"/>
      <c r="D18" s="618"/>
      <c r="E18" s="618"/>
      <c r="F18" s="618"/>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619" t="s">
        <v>211</v>
      </c>
      <c r="B23" s="619"/>
      <c r="C23" s="619"/>
      <c r="D23" s="619"/>
      <c r="E23" s="619"/>
      <c r="F23" s="619"/>
      <c r="G23" s="619"/>
      <c r="H23" s="619"/>
      <c r="I23" s="619"/>
    </row>
    <row r="24" spans="1:9">
      <c r="A24" s="397"/>
      <c r="B24" s="105"/>
      <c r="C24" s="105"/>
      <c r="D24" s="105"/>
      <c r="E24" s="105"/>
      <c r="F24" s="254"/>
      <c r="G24" s="108"/>
      <c r="H24" s="124"/>
      <c r="I24" s="124"/>
    </row>
    <row r="25" spans="1:9">
      <c r="A25" s="611" t="s">
        <v>212</v>
      </c>
      <c r="B25" s="611"/>
      <c r="C25" s="611"/>
      <c r="D25" s="111"/>
      <c r="E25" s="105"/>
      <c r="F25" s="254"/>
      <c r="G25" s="627" t="s">
        <v>213</v>
      </c>
      <c r="H25" s="627"/>
      <c r="I25" s="627"/>
    </row>
    <row r="26" spans="1:9">
      <c r="A26" s="397"/>
      <c r="B26" s="105"/>
      <c r="C26" s="105"/>
      <c r="D26" s="105"/>
      <c r="E26" s="105"/>
      <c r="F26" s="254"/>
      <c r="G26" s="108"/>
      <c r="H26" s="124"/>
      <c r="I26" s="124"/>
    </row>
    <row r="27" spans="1:9">
      <c r="A27" s="397"/>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60" spans="1:9">
      <c r="A60" s="626" t="s">
        <v>172</v>
      </c>
      <c r="B60" s="626"/>
      <c r="C60" s="626"/>
      <c r="D60" s="626"/>
      <c r="E60" s="626"/>
      <c r="F60" s="626"/>
      <c r="G60" s="626"/>
      <c r="H60" s="626"/>
      <c r="I60" s="626"/>
    </row>
    <row r="61" spans="1:9">
      <c r="A61" s="390"/>
      <c r="B61" s="390"/>
      <c r="C61" s="390"/>
      <c r="D61" s="388" t="s">
        <v>173</v>
      </c>
      <c r="E61" s="390"/>
      <c r="F61" s="246"/>
      <c r="G61" s="82"/>
    </row>
    <row r="62" spans="1:9">
      <c r="A62" s="390"/>
      <c r="B62" s="390"/>
      <c r="C62" s="390"/>
      <c r="D62" s="390"/>
      <c r="E62" s="390"/>
      <c r="F62" s="246"/>
      <c r="G62" s="82"/>
    </row>
    <row r="63" spans="1:9">
      <c r="A63" s="621" t="s">
        <v>174</v>
      </c>
      <c r="B63" s="621"/>
      <c r="C63" s="621"/>
      <c r="D63" s="388" t="s">
        <v>175</v>
      </c>
      <c r="E63" s="117"/>
      <c r="F63" s="247"/>
      <c r="G63" s="84"/>
    </row>
    <row r="64" spans="1:9">
      <c r="A64" s="621" t="s">
        <v>176</v>
      </c>
      <c r="B64" s="621"/>
      <c r="C64" s="621"/>
      <c r="D64" s="388" t="s">
        <v>557</v>
      </c>
      <c r="E64" s="117"/>
      <c r="F64" s="247"/>
      <c r="G64" s="84"/>
    </row>
    <row r="65" spans="1:9">
      <c r="A65" s="621" t="s">
        <v>178</v>
      </c>
      <c r="B65" s="621"/>
      <c r="C65" s="621"/>
      <c r="D65" s="388" t="s">
        <v>179</v>
      </c>
      <c r="E65" s="117"/>
      <c r="F65" s="247"/>
      <c r="G65" s="84"/>
    </row>
    <row r="66" spans="1:9">
      <c r="A66" s="621" t="s">
        <v>180</v>
      </c>
      <c r="B66" s="621"/>
      <c r="C66" s="621"/>
      <c r="D66" s="388" t="s">
        <v>667</v>
      </c>
      <c r="E66" s="117"/>
      <c r="F66" s="247"/>
      <c r="G66" s="84"/>
    </row>
    <row r="67" spans="1:9">
      <c r="A67" s="389"/>
      <c r="B67" s="622"/>
      <c r="C67" s="622"/>
      <c r="D67" s="389"/>
      <c r="E67" s="117"/>
      <c r="F67" s="632"/>
      <c r="G67" s="632"/>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620" t="s">
        <v>185</v>
      </c>
      <c r="B72" s="620" t="s">
        <v>186</v>
      </c>
      <c r="C72" s="620" t="s">
        <v>187</v>
      </c>
      <c r="D72" s="620" t="s">
        <v>188</v>
      </c>
      <c r="E72" s="620" t="s">
        <v>189</v>
      </c>
      <c r="F72" s="620"/>
      <c r="G72" s="613" t="s">
        <v>166</v>
      </c>
      <c r="H72" s="628" t="s">
        <v>190</v>
      </c>
      <c r="I72" s="629"/>
    </row>
    <row r="73" spans="1:9">
      <c r="A73" s="620"/>
      <c r="B73" s="620"/>
      <c r="C73" s="620"/>
      <c r="D73" s="620"/>
      <c r="E73" s="620"/>
      <c r="F73" s="620"/>
      <c r="G73" s="613"/>
      <c r="H73" s="630" t="s">
        <v>191</v>
      </c>
      <c r="I73" s="631"/>
    </row>
    <row r="74" spans="1:9">
      <c r="A74" s="620"/>
      <c r="B74" s="620"/>
      <c r="C74" s="620"/>
      <c r="D74" s="620"/>
      <c r="E74" s="91" t="s">
        <v>192</v>
      </c>
      <c r="F74" s="250" t="s">
        <v>193</v>
      </c>
      <c r="G74" s="613"/>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666</v>
      </c>
      <c r="C76" s="97" t="s">
        <v>670</v>
      </c>
      <c r="D76" s="97" t="s">
        <v>668</v>
      </c>
      <c r="E76" s="120"/>
      <c r="F76" s="125">
        <v>341</v>
      </c>
      <c r="G76" s="100">
        <v>350000</v>
      </c>
      <c r="H76" s="100">
        <v>0</v>
      </c>
      <c r="I76" s="100">
        <f>4%*G76</f>
        <v>14000</v>
      </c>
    </row>
    <row r="77" spans="1:9" ht="21.75" customHeight="1">
      <c r="A77" s="618" t="s">
        <v>208</v>
      </c>
      <c r="B77" s="618"/>
      <c r="C77" s="618"/>
      <c r="D77" s="618"/>
      <c r="E77" s="618"/>
      <c r="F77" s="618"/>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619" t="s">
        <v>211</v>
      </c>
      <c r="B82" s="619"/>
      <c r="C82" s="619"/>
      <c r="D82" s="619"/>
      <c r="E82" s="619"/>
      <c r="F82" s="619"/>
      <c r="G82" s="619"/>
      <c r="H82" s="619"/>
      <c r="I82" s="619"/>
    </row>
    <row r="83" spans="1:9">
      <c r="A83" s="385"/>
      <c r="B83" s="105"/>
      <c r="C83" s="105"/>
      <c r="D83" s="105"/>
      <c r="E83" s="105"/>
      <c r="F83" s="254"/>
      <c r="G83" s="108"/>
      <c r="H83" s="124"/>
      <c r="I83" s="124"/>
    </row>
    <row r="84" spans="1:9">
      <c r="A84" s="611" t="s">
        <v>212</v>
      </c>
      <c r="B84" s="611"/>
      <c r="C84" s="611"/>
      <c r="D84" s="111"/>
      <c r="E84" s="105"/>
      <c r="F84" s="254"/>
      <c r="G84" s="627" t="s">
        <v>213</v>
      </c>
      <c r="H84" s="627"/>
      <c r="I84" s="627"/>
    </row>
    <row r="85" spans="1:9">
      <c r="A85" s="385"/>
      <c r="B85" s="105"/>
      <c r="C85" s="105"/>
      <c r="D85" s="105"/>
      <c r="E85" s="105"/>
      <c r="F85" s="254"/>
      <c r="G85" s="108"/>
      <c r="H85" s="124"/>
      <c r="I85" s="124"/>
    </row>
    <row r="86" spans="1:9">
      <c r="A86" s="385"/>
      <c r="B86" s="105"/>
      <c r="C86" s="105"/>
      <c r="D86" s="105"/>
      <c r="E86" s="105"/>
      <c r="F86" s="254"/>
      <c r="G86" s="108"/>
    </row>
    <row r="87" spans="1:9">
      <c r="A87" s="624" t="s">
        <v>214</v>
      </c>
      <c r="B87" s="624"/>
      <c r="C87" s="624"/>
      <c r="D87" s="105"/>
      <c r="E87" s="105"/>
      <c r="F87" s="254"/>
      <c r="G87" s="624" t="s">
        <v>215</v>
      </c>
      <c r="H87" s="624"/>
      <c r="I87" s="624"/>
    </row>
    <row r="88" spans="1:9">
      <c r="A88" s="611" t="s">
        <v>216</v>
      </c>
      <c r="B88" s="611"/>
      <c r="C88" s="611"/>
      <c r="D88" s="105"/>
      <c r="E88" s="105"/>
      <c r="F88" s="254"/>
      <c r="G88" s="627" t="s">
        <v>217</v>
      </c>
      <c r="H88" s="627"/>
      <c r="I88" s="627"/>
    </row>
    <row r="118" spans="1:9">
      <c r="A118" s="626" t="s">
        <v>172</v>
      </c>
      <c r="B118" s="626"/>
      <c r="C118" s="626"/>
      <c r="D118" s="626"/>
      <c r="E118" s="626"/>
      <c r="F118" s="626"/>
      <c r="G118" s="626"/>
      <c r="H118" s="626"/>
      <c r="I118" s="626"/>
    </row>
    <row r="119" spans="1:9">
      <c r="A119" s="390"/>
      <c r="B119" s="390"/>
      <c r="C119" s="390"/>
      <c r="D119" s="388" t="s">
        <v>173</v>
      </c>
      <c r="E119" s="390"/>
      <c r="F119" s="246"/>
      <c r="G119" s="82"/>
    </row>
    <row r="120" spans="1:9">
      <c r="A120" s="390"/>
      <c r="B120" s="390"/>
      <c r="C120" s="390"/>
      <c r="D120" s="390"/>
      <c r="E120" s="390"/>
      <c r="F120" s="246"/>
      <c r="G120" s="82"/>
    </row>
    <row r="121" spans="1:9">
      <c r="A121" s="621" t="s">
        <v>174</v>
      </c>
      <c r="B121" s="621"/>
      <c r="C121" s="621"/>
      <c r="D121" s="388" t="s">
        <v>175</v>
      </c>
      <c r="E121" s="117"/>
      <c r="F121" s="247"/>
      <c r="G121" s="84"/>
    </row>
    <row r="122" spans="1:9">
      <c r="A122" s="621" t="s">
        <v>176</v>
      </c>
      <c r="B122" s="621"/>
      <c r="C122" s="621"/>
      <c r="D122" s="388" t="s">
        <v>557</v>
      </c>
      <c r="E122" s="117"/>
      <c r="F122" s="247"/>
      <c r="G122" s="84"/>
    </row>
    <row r="123" spans="1:9">
      <c r="A123" s="621" t="s">
        <v>178</v>
      </c>
      <c r="B123" s="621"/>
      <c r="C123" s="621"/>
      <c r="D123" s="388" t="s">
        <v>179</v>
      </c>
      <c r="E123" s="117"/>
      <c r="F123" s="247"/>
      <c r="G123" s="84"/>
    </row>
    <row r="124" spans="1:9">
      <c r="A124" s="621" t="s">
        <v>180</v>
      </c>
      <c r="B124" s="621"/>
      <c r="C124" s="621"/>
      <c r="D124" s="388" t="s">
        <v>665</v>
      </c>
      <c r="E124" s="117"/>
      <c r="F124" s="247"/>
      <c r="G124" s="84"/>
    </row>
    <row r="125" spans="1:9">
      <c r="A125" s="389"/>
      <c r="B125" s="622"/>
      <c r="C125" s="622"/>
      <c r="D125" s="389"/>
      <c r="E125" s="117"/>
      <c r="F125" s="632"/>
      <c r="G125" s="632"/>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620" t="s">
        <v>185</v>
      </c>
      <c r="B130" s="620" t="s">
        <v>186</v>
      </c>
      <c r="C130" s="620" t="s">
        <v>187</v>
      </c>
      <c r="D130" s="620" t="s">
        <v>188</v>
      </c>
      <c r="E130" s="620" t="s">
        <v>189</v>
      </c>
      <c r="F130" s="620"/>
      <c r="G130" s="613" t="s">
        <v>166</v>
      </c>
      <c r="H130" s="628" t="s">
        <v>190</v>
      </c>
      <c r="I130" s="629"/>
    </row>
    <row r="131" spans="1:9">
      <c r="A131" s="620"/>
      <c r="B131" s="620"/>
      <c r="C131" s="620"/>
      <c r="D131" s="620"/>
      <c r="E131" s="620"/>
      <c r="F131" s="620"/>
      <c r="G131" s="613"/>
      <c r="H131" s="630" t="s">
        <v>191</v>
      </c>
      <c r="I131" s="631"/>
    </row>
    <row r="132" spans="1:9">
      <c r="A132" s="620"/>
      <c r="B132" s="620"/>
      <c r="C132" s="620"/>
      <c r="D132" s="620"/>
      <c r="E132" s="91" t="s">
        <v>192</v>
      </c>
      <c r="F132" s="250" t="s">
        <v>193</v>
      </c>
      <c r="G132" s="613"/>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664</v>
      </c>
      <c r="C134" s="97" t="s">
        <v>663</v>
      </c>
      <c r="D134" s="97" t="s">
        <v>662</v>
      </c>
      <c r="E134" s="120"/>
      <c r="F134" s="125">
        <v>342</v>
      </c>
      <c r="G134" s="100">
        <v>2000000</v>
      </c>
      <c r="H134" s="100">
        <v>0</v>
      </c>
      <c r="I134" s="100">
        <f t="shared" ref="I134" si="0">5%*G134</f>
        <v>100000</v>
      </c>
    </row>
    <row r="135" spans="1:9" ht="22.5" customHeight="1">
      <c r="A135" s="618" t="s">
        <v>208</v>
      </c>
      <c r="B135" s="618"/>
      <c r="C135" s="618"/>
      <c r="D135" s="618"/>
      <c r="E135" s="618"/>
      <c r="F135" s="618"/>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619" t="s">
        <v>211</v>
      </c>
      <c r="B140" s="619"/>
      <c r="C140" s="619"/>
      <c r="D140" s="619"/>
      <c r="E140" s="619"/>
      <c r="F140" s="619"/>
      <c r="G140" s="619"/>
      <c r="H140" s="619"/>
      <c r="I140" s="619"/>
    </row>
    <row r="141" spans="1:9">
      <c r="A141" s="385"/>
      <c r="B141" s="105"/>
      <c r="C141" s="105"/>
      <c r="D141" s="105"/>
      <c r="E141" s="105"/>
      <c r="F141" s="254"/>
      <c r="G141" s="108"/>
      <c r="H141" s="124"/>
      <c r="I141" s="124"/>
    </row>
    <row r="142" spans="1:9">
      <c r="A142" s="611" t="s">
        <v>212</v>
      </c>
      <c r="B142" s="611"/>
      <c r="C142" s="611"/>
      <c r="D142" s="111"/>
      <c r="E142" s="105"/>
      <c r="F142" s="254"/>
      <c r="G142" s="627" t="s">
        <v>213</v>
      </c>
      <c r="H142" s="627"/>
      <c r="I142" s="627"/>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624" t="s">
        <v>214</v>
      </c>
      <c r="B145" s="624"/>
      <c r="C145" s="624"/>
      <c r="D145" s="105"/>
      <c r="E145" s="105"/>
      <c r="F145" s="254"/>
      <c r="G145" s="624" t="s">
        <v>215</v>
      </c>
      <c r="H145" s="624"/>
      <c r="I145" s="624"/>
    </row>
    <row r="146" spans="1:9">
      <c r="A146" s="611" t="s">
        <v>216</v>
      </c>
      <c r="B146" s="611"/>
      <c r="C146" s="611"/>
      <c r="D146" s="105"/>
      <c r="E146" s="105"/>
      <c r="F146" s="254"/>
      <c r="G146" s="627" t="s">
        <v>217</v>
      </c>
      <c r="H146" s="627"/>
      <c r="I146" s="627"/>
    </row>
    <row r="175" spans="1:9">
      <c r="A175" s="626" t="s">
        <v>172</v>
      </c>
      <c r="B175" s="626"/>
      <c r="C175" s="626"/>
      <c r="D175" s="626"/>
      <c r="E175" s="626"/>
      <c r="F175" s="626"/>
      <c r="G175" s="626"/>
      <c r="H175" s="626"/>
      <c r="I175" s="626"/>
    </row>
    <row r="176" spans="1:9">
      <c r="A176" s="403"/>
      <c r="B176" s="403"/>
      <c r="C176" s="403"/>
      <c r="D176" s="401" t="s">
        <v>173</v>
      </c>
      <c r="E176" s="403"/>
      <c r="F176" s="246"/>
      <c r="G176" s="82"/>
    </row>
    <row r="177" spans="1:9">
      <c r="A177" s="403"/>
      <c r="B177" s="403"/>
      <c r="C177" s="403"/>
      <c r="D177" s="403"/>
      <c r="E177" s="403"/>
      <c r="F177" s="246"/>
      <c r="G177" s="82"/>
    </row>
    <row r="178" spans="1:9">
      <c r="A178" s="621" t="s">
        <v>174</v>
      </c>
      <c r="B178" s="621"/>
      <c r="C178" s="621"/>
      <c r="D178" s="401" t="s">
        <v>175</v>
      </c>
      <c r="E178" s="117"/>
      <c r="F178" s="247"/>
      <c r="G178" s="84"/>
    </row>
    <row r="179" spans="1:9">
      <c r="A179" s="621" t="s">
        <v>176</v>
      </c>
      <c r="B179" s="621"/>
      <c r="C179" s="621"/>
      <c r="D179" s="401" t="s">
        <v>260</v>
      </c>
      <c r="E179" s="117"/>
      <c r="F179" s="247"/>
      <c r="G179" s="84"/>
    </row>
    <row r="180" spans="1:9">
      <c r="A180" s="621" t="s">
        <v>178</v>
      </c>
      <c r="B180" s="621"/>
      <c r="C180" s="621"/>
      <c r="D180" s="401" t="s">
        <v>179</v>
      </c>
      <c r="E180" s="117"/>
      <c r="F180" s="247"/>
      <c r="G180" s="84"/>
    </row>
    <row r="181" spans="1:9">
      <c r="A181" s="621" t="s">
        <v>180</v>
      </c>
      <c r="B181" s="621"/>
      <c r="C181" s="621"/>
      <c r="D181" s="401" t="s">
        <v>181</v>
      </c>
      <c r="E181" s="117"/>
      <c r="F181" s="247"/>
      <c r="G181" s="84"/>
    </row>
    <row r="182" spans="1:9">
      <c r="A182" s="402"/>
      <c r="B182" s="622"/>
      <c r="C182" s="622"/>
      <c r="D182" s="402"/>
      <c r="E182" s="117"/>
      <c r="F182" s="632"/>
      <c r="G182" s="632"/>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1"/>
      <c r="B186" s="401"/>
      <c r="C186" s="401"/>
      <c r="D186" s="401"/>
      <c r="E186" s="401"/>
      <c r="F186" s="249"/>
      <c r="G186" s="83"/>
    </row>
    <row r="187" spans="1:9">
      <c r="A187" s="620" t="s">
        <v>185</v>
      </c>
      <c r="B187" s="620" t="s">
        <v>186</v>
      </c>
      <c r="C187" s="620" t="s">
        <v>187</v>
      </c>
      <c r="D187" s="620" t="s">
        <v>188</v>
      </c>
      <c r="E187" s="620" t="s">
        <v>189</v>
      </c>
      <c r="F187" s="620"/>
      <c r="G187" s="613" t="s">
        <v>166</v>
      </c>
      <c r="H187" s="628" t="s">
        <v>190</v>
      </c>
      <c r="I187" s="629"/>
    </row>
    <row r="188" spans="1:9">
      <c r="A188" s="620"/>
      <c r="B188" s="620"/>
      <c r="C188" s="620"/>
      <c r="D188" s="620"/>
      <c r="E188" s="620"/>
      <c r="F188" s="620"/>
      <c r="G188" s="613"/>
      <c r="H188" s="630" t="s">
        <v>191</v>
      </c>
      <c r="I188" s="631"/>
    </row>
    <row r="189" spans="1:9">
      <c r="A189" s="620"/>
      <c r="B189" s="620"/>
      <c r="C189" s="620"/>
      <c r="D189" s="620"/>
      <c r="E189" s="91" t="s">
        <v>192</v>
      </c>
      <c r="F189" s="250" t="s">
        <v>193</v>
      </c>
      <c r="G189" s="613"/>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0">
        <v>1</v>
      </c>
      <c r="B191" s="96" t="s">
        <v>205</v>
      </c>
      <c r="C191" s="97" t="s">
        <v>206</v>
      </c>
      <c r="D191" s="97" t="s">
        <v>671</v>
      </c>
      <c r="E191" s="120"/>
      <c r="F191" s="125">
        <v>343</v>
      </c>
      <c r="G191" s="100">
        <v>3465000</v>
      </c>
      <c r="H191" s="100">
        <v>0</v>
      </c>
      <c r="I191" s="100">
        <v>0</v>
      </c>
    </row>
    <row r="192" spans="1:9" ht="24" customHeight="1">
      <c r="A192" s="618" t="s">
        <v>208</v>
      </c>
      <c r="B192" s="618"/>
      <c r="C192" s="618"/>
      <c r="D192" s="618"/>
      <c r="E192" s="618"/>
      <c r="F192" s="618"/>
      <c r="G192" s="102">
        <f>SUM(G191:G191)</f>
        <v>3465000</v>
      </c>
      <c r="H192" s="102">
        <f>SUM(H191:H191)</f>
        <v>0</v>
      </c>
      <c r="I192" s="102">
        <f>SUM(I191:I191)</f>
        <v>0</v>
      </c>
    </row>
    <row r="193" spans="1:9">
      <c r="A193" s="398"/>
      <c r="B193" s="398"/>
      <c r="C193" s="105"/>
      <c r="D193" s="105"/>
      <c r="E193" s="111"/>
      <c r="F193" s="252"/>
      <c r="G193" s="108"/>
      <c r="H193" s="122"/>
      <c r="I193" s="122"/>
    </row>
    <row r="194" spans="1:9">
      <c r="A194" s="399" t="s">
        <v>209</v>
      </c>
      <c r="B194" s="110"/>
      <c r="C194" s="105"/>
      <c r="D194" s="105"/>
      <c r="E194" s="111"/>
      <c r="F194" s="253"/>
      <c r="G194" s="108"/>
    </row>
    <row r="195" spans="1:9">
      <c r="A195" s="111" t="s">
        <v>210</v>
      </c>
      <c r="B195" s="110"/>
      <c r="C195" s="105"/>
      <c r="D195" s="105"/>
      <c r="E195" s="123"/>
      <c r="F195" s="253"/>
      <c r="G195" s="108"/>
    </row>
    <row r="196" spans="1:9">
      <c r="A196" s="398"/>
      <c r="B196" s="105"/>
      <c r="C196" s="105"/>
      <c r="D196" s="105"/>
      <c r="E196" s="105"/>
      <c r="F196" s="254"/>
      <c r="G196" s="108"/>
      <c r="H196" s="124"/>
      <c r="I196" s="124"/>
    </row>
    <row r="197" spans="1:9">
      <c r="A197" s="619" t="s">
        <v>211</v>
      </c>
      <c r="B197" s="619"/>
      <c r="C197" s="619"/>
      <c r="D197" s="619"/>
      <c r="E197" s="619"/>
      <c r="F197" s="619"/>
      <c r="G197" s="619"/>
      <c r="H197" s="619"/>
      <c r="I197" s="619"/>
    </row>
    <row r="198" spans="1:9">
      <c r="A198" s="398"/>
      <c r="B198" s="105"/>
      <c r="C198" s="105"/>
      <c r="D198" s="105"/>
      <c r="E198" s="105"/>
      <c r="F198" s="254"/>
      <c r="G198" s="108"/>
      <c r="H198" s="124"/>
      <c r="I198" s="124"/>
    </row>
    <row r="199" spans="1:9">
      <c r="A199" s="611" t="s">
        <v>212</v>
      </c>
      <c r="B199" s="611"/>
      <c r="C199" s="611"/>
      <c r="D199" s="111"/>
      <c r="E199" s="105"/>
      <c r="F199" s="254"/>
      <c r="G199" s="627" t="s">
        <v>213</v>
      </c>
      <c r="H199" s="627"/>
      <c r="I199" s="627"/>
    </row>
    <row r="200" spans="1:9">
      <c r="A200" s="398"/>
      <c r="B200" s="105"/>
      <c r="C200" s="105"/>
      <c r="D200" s="105"/>
      <c r="E200" s="105"/>
      <c r="F200" s="254"/>
      <c r="G200" s="108"/>
      <c r="H200" s="124"/>
      <c r="I200" s="124"/>
    </row>
    <row r="201" spans="1:9">
      <c r="A201" s="398"/>
      <c r="B201" s="105"/>
      <c r="C201" s="105"/>
      <c r="D201" s="105"/>
      <c r="E201" s="105"/>
      <c r="F201" s="254"/>
      <c r="G201" s="108"/>
    </row>
    <row r="202" spans="1:9">
      <c r="A202" s="624" t="s">
        <v>214</v>
      </c>
      <c r="B202" s="624"/>
      <c r="C202" s="624"/>
      <c r="D202" s="105"/>
      <c r="E202" s="105"/>
      <c r="F202" s="254"/>
      <c r="G202" s="624" t="s">
        <v>215</v>
      </c>
      <c r="H202" s="624"/>
      <c r="I202" s="624"/>
    </row>
    <row r="203" spans="1:9">
      <c r="A203" s="611" t="s">
        <v>216</v>
      </c>
      <c r="B203" s="611"/>
      <c r="C203" s="611"/>
      <c r="D203" s="105"/>
      <c r="E203" s="105"/>
      <c r="F203" s="254"/>
      <c r="G203" s="627" t="s">
        <v>217</v>
      </c>
      <c r="H203" s="627"/>
      <c r="I203" s="627"/>
    </row>
    <row r="233" spans="1:9">
      <c r="A233" s="626" t="s">
        <v>172</v>
      </c>
      <c r="B233" s="626"/>
      <c r="C233" s="626"/>
      <c r="D233" s="626"/>
      <c r="E233" s="626"/>
      <c r="F233" s="626"/>
      <c r="G233" s="626"/>
      <c r="H233" s="626"/>
      <c r="I233" s="626"/>
    </row>
    <row r="234" spans="1:9">
      <c r="A234" s="372"/>
      <c r="B234" s="372"/>
      <c r="C234" s="372"/>
      <c r="D234" s="388" t="s">
        <v>173</v>
      </c>
      <c r="E234" s="372"/>
      <c r="F234" s="246"/>
      <c r="G234" s="82"/>
    </row>
    <row r="235" spans="1:9">
      <c r="A235" s="372"/>
      <c r="B235" s="372"/>
      <c r="C235" s="372"/>
      <c r="D235" s="372"/>
      <c r="E235" s="372"/>
      <c r="F235" s="246"/>
      <c r="G235" s="82"/>
    </row>
    <row r="236" spans="1:9">
      <c r="A236" s="621" t="s">
        <v>174</v>
      </c>
      <c r="B236" s="621"/>
      <c r="C236" s="621"/>
      <c r="D236" s="370" t="s">
        <v>175</v>
      </c>
      <c r="E236" s="117"/>
      <c r="F236" s="247"/>
      <c r="G236" s="84"/>
    </row>
    <row r="237" spans="1:9">
      <c r="A237" s="621" t="s">
        <v>176</v>
      </c>
      <c r="B237" s="621"/>
      <c r="C237" s="621"/>
      <c r="D237" s="370" t="s">
        <v>557</v>
      </c>
      <c r="E237" s="117"/>
      <c r="F237" s="247"/>
      <c r="G237" s="84"/>
    </row>
    <row r="238" spans="1:9">
      <c r="A238" s="621" t="s">
        <v>178</v>
      </c>
      <c r="B238" s="621"/>
      <c r="C238" s="621"/>
      <c r="D238" s="370" t="s">
        <v>179</v>
      </c>
      <c r="E238" s="117"/>
      <c r="F238" s="247"/>
      <c r="G238" s="84"/>
    </row>
    <row r="239" spans="1:9">
      <c r="A239" s="621" t="s">
        <v>180</v>
      </c>
      <c r="B239" s="621"/>
      <c r="C239" s="621"/>
      <c r="D239" s="388" t="s">
        <v>315</v>
      </c>
      <c r="E239" s="117"/>
      <c r="F239" s="247"/>
      <c r="G239" s="84"/>
    </row>
    <row r="240" spans="1:9">
      <c r="A240" s="371"/>
      <c r="B240" s="622"/>
      <c r="C240" s="622"/>
      <c r="D240" s="371"/>
      <c r="E240" s="117"/>
      <c r="F240" s="632"/>
      <c r="G240" s="632"/>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620" t="s">
        <v>185</v>
      </c>
      <c r="B245" s="620" t="s">
        <v>186</v>
      </c>
      <c r="C245" s="620" t="s">
        <v>187</v>
      </c>
      <c r="D245" s="620" t="s">
        <v>188</v>
      </c>
      <c r="E245" s="620" t="s">
        <v>189</v>
      </c>
      <c r="F245" s="620"/>
      <c r="G245" s="613" t="s">
        <v>166</v>
      </c>
      <c r="H245" s="628" t="s">
        <v>190</v>
      </c>
      <c r="I245" s="629"/>
    </row>
    <row r="246" spans="1:9">
      <c r="A246" s="620"/>
      <c r="B246" s="620"/>
      <c r="C246" s="620"/>
      <c r="D246" s="620"/>
      <c r="E246" s="620"/>
      <c r="F246" s="620"/>
      <c r="G246" s="613"/>
      <c r="H246" s="630" t="s">
        <v>191</v>
      </c>
      <c r="I246" s="631"/>
    </row>
    <row r="247" spans="1:9">
      <c r="A247" s="620"/>
      <c r="B247" s="620"/>
      <c r="C247" s="620"/>
      <c r="D247" s="620"/>
      <c r="E247" s="91" t="s">
        <v>192</v>
      </c>
      <c r="F247" s="250" t="s">
        <v>193</v>
      </c>
      <c r="G247" s="613"/>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647</v>
      </c>
      <c r="D249" s="97" t="s">
        <v>648</v>
      </c>
      <c r="E249" s="120"/>
      <c r="F249" s="125">
        <v>344</v>
      </c>
      <c r="G249" s="100">
        <v>250000</v>
      </c>
      <c r="H249" s="100">
        <v>0</v>
      </c>
      <c r="I249" s="100">
        <f t="shared" ref="I249:I251" si="1">5%*G249</f>
        <v>12500</v>
      </c>
    </row>
    <row r="250" spans="1:9" ht="47.25" customHeight="1">
      <c r="A250" s="369">
        <v>2</v>
      </c>
      <c r="B250" s="96"/>
      <c r="C250" s="97" t="s">
        <v>647</v>
      </c>
      <c r="D250" s="97" t="s">
        <v>649</v>
      </c>
      <c r="E250" s="120"/>
      <c r="F250" s="125">
        <v>345</v>
      </c>
      <c r="G250" s="100">
        <v>200000</v>
      </c>
      <c r="H250" s="100">
        <v>0</v>
      </c>
      <c r="I250" s="100">
        <f t="shared" si="1"/>
        <v>10000</v>
      </c>
    </row>
    <row r="251" spans="1:9" ht="47.25" customHeight="1">
      <c r="A251" s="369">
        <v>3</v>
      </c>
      <c r="B251" s="96"/>
      <c r="C251" s="97" t="s">
        <v>647</v>
      </c>
      <c r="D251" s="97" t="s">
        <v>650</v>
      </c>
      <c r="E251" s="120"/>
      <c r="F251" s="125">
        <v>346</v>
      </c>
      <c r="G251" s="100">
        <v>50000</v>
      </c>
      <c r="H251" s="100">
        <v>0</v>
      </c>
      <c r="I251" s="100">
        <f t="shared" si="1"/>
        <v>2500</v>
      </c>
    </row>
    <row r="252" spans="1:9" ht="21" customHeight="1">
      <c r="A252" s="618" t="s">
        <v>208</v>
      </c>
      <c r="B252" s="618"/>
      <c r="C252" s="618"/>
      <c r="D252" s="618"/>
      <c r="E252" s="618"/>
      <c r="F252" s="618"/>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619" t="s">
        <v>211</v>
      </c>
      <c r="B257" s="619"/>
      <c r="C257" s="619"/>
      <c r="D257" s="619"/>
      <c r="E257" s="619"/>
      <c r="F257" s="619"/>
      <c r="G257" s="619"/>
      <c r="H257" s="619"/>
      <c r="I257" s="619"/>
    </row>
    <row r="258" spans="1:9">
      <c r="A258" s="367"/>
      <c r="B258" s="105"/>
      <c r="C258" s="105"/>
      <c r="D258" s="105"/>
      <c r="E258" s="105"/>
      <c r="F258" s="254"/>
      <c r="G258" s="108"/>
      <c r="H258" s="124"/>
      <c r="I258" s="124"/>
    </row>
    <row r="259" spans="1:9">
      <c r="A259" s="611" t="s">
        <v>212</v>
      </c>
      <c r="B259" s="611"/>
      <c r="C259" s="611"/>
      <c r="D259" s="111"/>
      <c r="E259" s="105"/>
      <c r="F259" s="254"/>
      <c r="G259" s="627" t="s">
        <v>213</v>
      </c>
      <c r="H259" s="627"/>
      <c r="I259" s="627"/>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624" t="s">
        <v>214</v>
      </c>
      <c r="B262" s="624"/>
      <c r="C262" s="624"/>
      <c r="D262" s="105"/>
      <c r="E262" s="105"/>
      <c r="F262" s="254"/>
      <c r="G262" s="624" t="s">
        <v>215</v>
      </c>
      <c r="H262" s="624"/>
      <c r="I262" s="624"/>
    </row>
    <row r="263" spans="1:9">
      <c r="A263" s="611" t="s">
        <v>216</v>
      </c>
      <c r="B263" s="611"/>
      <c r="C263" s="611"/>
      <c r="D263" s="105"/>
      <c r="E263" s="105"/>
      <c r="F263" s="254"/>
      <c r="G263" s="627" t="s">
        <v>217</v>
      </c>
      <c r="H263" s="627"/>
      <c r="I263" s="627"/>
    </row>
    <row r="288" spans="1:9">
      <c r="A288" s="626" t="s">
        <v>172</v>
      </c>
      <c r="B288" s="626"/>
      <c r="C288" s="626"/>
      <c r="D288" s="626"/>
      <c r="E288" s="626"/>
      <c r="F288" s="626"/>
      <c r="G288" s="626"/>
      <c r="H288" s="626"/>
      <c r="I288" s="626"/>
    </row>
    <row r="289" spans="1:9">
      <c r="A289" s="390"/>
      <c r="B289" s="390"/>
      <c r="C289" s="390"/>
      <c r="D289" s="388" t="s">
        <v>173</v>
      </c>
      <c r="E289" s="390"/>
      <c r="F289" s="246"/>
      <c r="G289" s="82"/>
    </row>
    <row r="290" spans="1:9">
      <c r="A290" s="390"/>
      <c r="B290" s="390"/>
      <c r="C290" s="390"/>
      <c r="D290" s="390"/>
      <c r="E290" s="390"/>
      <c r="F290" s="246"/>
      <c r="G290" s="82"/>
    </row>
    <row r="291" spans="1:9">
      <c r="A291" s="621" t="s">
        <v>174</v>
      </c>
      <c r="B291" s="621"/>
      <c r="C291" s="621"/>
      <c r="D291" s="388" t="s">
        <v>175</v>
      </c>
      <c r="E291" s="117"/>
      <c r="F291" s="247"/>
      <c r="G291" s="84"/>
    </row>
    <row r="292" spans="1:9">
      <c r="A292" s="621" t="s">
        <v>176</v>
      </c>
      <c r="B292" s="621"/>
      <c r="C292" s="621"/>
      <c r="D292" s="388" t="s">
        <v>560</v>
      </c>
      <c r="E292" s="117"/>
      <c r="F292" s="247"/>
      <c r="G292" s="84"/>
    </row>
    <row r="293" spans="1:9">
      <c r="A293" s="621" t="s">
        <v>178</v>
      </c>
      <c r="B293" s="621"/>
      <c r="C293" s="621"/>
      <c r="D293" s="388" t="s">
        <v>179</v>
      </c>
      <c r="E293" s="117"/>
      <c r="F293" s="247"/>
      <c r="G293" s="84"/>
    </row>
    <row r="294" spans="1:9">
      <c r="A294" s="621" t="s">
        <v>180</v>
      </c>
      <c r="B294" s="621"/>
      <c r="C294" s="621"/>
      <c r="D294" s="388" t="s">
        <v>334</v>
      </c>
      <c r="E294" s="117"/>
      <c r="F294" s="247"/>
      <c r="G294" s="84"/>
    </row>
    <row r="295" spans="1:9">
      <c r="A295" s="389"/>
      <c r="B295" s="622"/>
      <c r="C295" s="622"/>
      <c r="D295" s="389"/>
      <c r="E295" s="117"/>
      <c r="F295" s="632"/>
      <c r="G295" s="632"/>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620" t="s">
        <v>185</v>
      </c>
      <c r="B300" s="620" t="s">
        <v>186</v>
      </c>
      <c r="C300" s="620" t="s">
        <v>187</v>
      </c>
      <c r="D300" s="620" t="s">
        <v>188</v>
      </c>
      <c r="E300" s="620" t="s">
        <v>189</v>
      </c>
      <c r="F300" s="620"/>
      <c r="G300" s="613" t="s">
        <v>166</v>
      </c>
      <c r="H300" s="628" t="s">
        <v>190</v>
      </c>
      <c r="I300" s="629"/>
    </row>
    <row r="301" spans="1:9">
      <c r="A301" s="620"/>
      <c r="B301" s="620"/>
      <c r="C301" s="620"/>
      <c r="D301" s="620"/>
      <c r="E301" s="620"/>
      <c r="F301" s="620"/>
      <c r="G301" s="613"/>
      <c r="H301" s="630" t="s">
        <v>191</v>
      </c>
      <c r="I301" s="631"/>
    </row>
    <row r="302" spans="1:9">
      <c r="A302" s="620"/>
      <c r="B302" s="620"/>
      <c r="C302" s="620"/>
      <c r="D302" s="620"/>
      <c r="E302" s="91" t="s">
        <v>192</v>
      </c>
      <c r="F302" s="250" t="s">
        <v>193</v>
      </c>
      <c r="G302" s="613"/>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647</v>
      </c>
      <c r="D304" s="97" t="s">
        <v>659</v>
      </c>
      <c r="E304" s="120"/>
      <c r="F304" s="125">
        <v>347</v>
      </c>
      <c r="G304" s="100">
        <v>50000</v>
      </c>
      <c r="H304" s="100">
        <v>0</v>
      </c>
      <c r="I304" s="100">
        <f t="shared" ref="I304:I306" si="2">5%*G304</f>
        <v>2500</v>
      </c>
    </row>
    <row r="305" spans="1:9" ht="43.5" customHeight="1">
      <c r="A305" s="387">
        <v>2</v>
      </c>
      <c r="B305" s="96"/>
      <c r="C305" s="97" t="s">
        <v>647</v>
      </c>
      <c r="D305" s="97" t="s">
        <v>661</v>
      </c>
      <c r="E305" s="120"/>
      <c r="F305" s="125">
        <v>348</v>
      </c>
      <c r="G305" s="100">
        <v>400000</v>
      </c>
      <c r="H305" s="100">
        <v>0</v>
      </c>
      <c r="I305" s="100">
        <f t="shared" si="2"/>
        <v>20000</v>
      </c>
    </row>
    <row r="306" spans="1:9" ht="56.25" customHeight="1">
      <c r="A306" s="387">
        <v>3</v>
      </c>
      <c r="B306" s="96"/>
      <c r="C306" s="97" t="s">
        <v>647</v>
      </c>
      <c r="D306" s="97" t="s">
        <v>660</v>
      </c>
      <c r="E306" s="120"/>
      <c r="F306" s="125">
        <v>349</v>
      </c>
      <c r="G306" s="100">
        <v>550000</v>
      </c>
      <c r="H306" s="100">
        <v>0</v>
      </c>
      <c r="I306" s="100">
        <f t="shared" si="2"/>
        <v>27500</v>
      </c>
    </row>
    <row r="307" spans="1:9" ht="21.75" customHeight="1">
      <c r="A307" s="618" t="s">
        <v>208</v>
      </c>
      <c r="B307" s="618"/>
      <c r="C307" s="618"/>
      <c r="D307" s="618"/>
      <c r="E307" s="618"/>
      <c r="F307" s="618"/>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619" t="s">
        <v>211</v>
      </c>
      <c r="B312" s="619"/>
      <c r="C312" s="619"/>
      <c r="D312" s="619"/>
      <c r="E312" s="619"/>
      <c r="F312" s="619"/>
      <c r="G312" s="619"/>
      <c r="H312" s="619"/>
      <c r="I312" s="619"/>
    </row>
    <row r="313" spans="1:9">
      <c r="A313" s="385"/>
      <c r="B313" s="105"/>
      <c r="C313" s="105"/>
      <c r="D313" s="105"/>
      <c r="E313" s="105"/>
      <c r="F313" s="254"/>
      <c r="G313" s="108"/>
      <c r="H313" s="124"/>
      <c r="I313" s="124"/>
    </row>
    <row r="314" spans="1:9">
      <c r="A314" s="611" t="s">
        <v>212</v>
      </c>
      <c r="B314" s="611"/>
      <c r="C314" s="611"/>
      <c r="D314" s="111"/>
      <c r="E314" s="105"/>
      <c r="F314" s="254"/>
      <c r="G314" s="627" t="s">
        <v>213</v>
      </c>
      <c r="H314" s="627"/>
      <c r="I314" s="627"/>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624" t="s">
        <v>214</v>
      </c>
      <c r="B317" s="624"/>
      <c r="C317" s="624"/>
      <c r="D317" s="105"/>
      <c r="E317" s="105"/>
      <c r="F317" s="254"/>
      <c r="G317" s="624" t="s">
        <v>215</v>
      </c>
      <c r="H317" s="624"/>
      <c r="I317" s="624"/>
    </row>
    <row r="318" spans="1:9">
      <c r="A318" s="611" t="s">
        <v>216</v>
      </c>
      <c r="B318" s="611"/>
      <c r="C318" s="611"/>
      <c r="D318" s="105"/>
      <c r="E318" s="105"/>
      <c r="F318" s="254"/>
      <c r="G318" s="627" t="s">
        <v>217</v>
      </c>
      <c r="H318" s="627"/>
      <c r="I318" s="627"/>
    </row>
    <row r="336" spans="5:5">
      <c r="E336" s="136"/>
    </row>
    <row r="337" spans="5:5">
      <c r="E337" s="136"/>
    </row>
    <row r="338" spans="5:5">
      <c r="E338" s="136"/>
    </row>
    <row r="339" spans="5:5">
      <c r="E339" s="136"/>
    </row>
    <row r="340" spans="5:5">
      <c r="E340" s="136"/>
    </row>
    <row r="341" spans="5:5">
      <c r="E341" s="136"/>
    </row>
  </sheetData>
  <mergeCells count="13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A292:C292"/>
    <mergeCell ref="A293:C293"/>
    <mergeCell ref="A294:C294"/>
    <mergeCell ref="B295:C295"/>
    <mergeCell ref="F295:G295"/>
    <mergeCell ref="A300:A302"/>
    <mergeCell ref="B300:B302"/>
    <mergeCell ref="C300:C302"/>
    <mergeCell ref="D300:D302"/>
    <mergeCell ref="E300:F301"/>
    <mergeCell ref="G300:G302"/>
    <mergeCell ref="H300:I300"/>
    <mergeCell ref="H301:I301"/>
    <mergeCell ref="A307:F307"/>
    <mergeCell ref="A312:I312"/>
    <mergeCell ref="A314:C314"/>
    <mergeCell ref="G314:I314"/>
    <mergeCell ref="A317:C317"/>
    <mergeCell ref="G317:I317"/>
    <mergeCell ref="A318:C318"/>
    <mergeCell ref="G318:I318"/>
    <mergeCell ref="F67:G67"/>
    <mergeCell ref="A72:A74"/>
    <mergeCell ref="B72:B74"/>
    <mergeCell ref="C72:C74"/>
    <mergeCell ref="D72:D74"/>
    <mergeCell ref="E72:F73"/>
    <mergeCell ref="G72:G74"/>
    <mergeCell ref="A87:C87"/>
    <mergeCell ref="G87:I87"/>
    <mergeCell ref="A88:C88"/>
    <mergeCell ref="A118:I118"/>
    <mergeCell ref="A121:C121"/>
    <mergeCell ref="G88:I88"/>
    <mergeCell ref="H72:I72"/>
    <mergeCell ref="H73:I73"/>
    <mergeCell ref="A77:F77"/>
    <mergeCell ref="A82:I82"/>
    <mergeCell ref="A84:C84"/>
    <mergeCell ref="G84:I84"/>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H187:I187"/>
    <mergeCell ref="H188:I188"/>
    <mergeCell ref="A180:C180"/>
    <mergeCell ref="A181:C181"/>
    <mergeCell ref="B182:C182"/>
    <mergeCell ref="F182:G182"/>
    <mergeCell ref="A187:A189"/>
    <mergeCell ref="B187:B189"/>
    <mergeCell ref="C187:C189"/>
    <mergeCell ref="D187:D189"/>
    <mergeCell ref="E187:F188"/>
    <mergeCell ref="G187:G189"/>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19" workbookViewId="0">
      <selection activeCell="I22" sqref="I22"/>
    </sheetView>
  </sheetViews>
  <sheetFormatPr defaultRowHeight="15"/>
  <cols>
    <col min="1" max="1" width="4.85546875" customWidth="1"/>
    <col min="4" max="4" width="28.85546875" customWidth="1"/>
  </cols>
  <sheetData>
    <row r="1" spans="1:9">
      <c r="A1" s="626" t="s">
        <v>172</v>
      </c>
      <c r="B1" s="626"/>
      <c r="C1" s="626"/>
      <c r="D1" s="626"/>
      <c r="E1" s="626"/>
      <c r="F1" s="626"/>
      <c r="G1" s="626"/>
      <c r="H1" s="626"/>
      <c r="I1" s="626"/>
    </row>
    <row r="2" spans="1:9">
      <c r="A2" s="390"/>
      <c r="B2" s="390"/>
      <c r="C2" s="390"/>
      <c r="D2" s="116" t="s">
        <v>173</v>
      </c>
      <c r="E2" s="390"/>
      <c r="F2" s="246"/>
      <c r="G2" s="82"/>
    </row>
    <row r="3" spans="1:9">
      <c r="A3" s="390"/>
      <c r="B3" s="390"/>
      <c r="C3" s="390"/>
      <c r="D3" s="390"/>
      <c r="E3" s="390"/>
      <c r="F3" s="246"/>
      <c r="G3" s="82"/>
    </row>
    <row r="4" spans="1:9">
      <c r="A4" s="621" t="s">
        <v>174</v>
      </c>
      <c r="B4" s="621"/>
      <c r="C4" s="621"/>
      <c r="D4" s="388" t="s">
        <v>175</v>
      </c>
      <c r="E4" s="117"/>
      <c r="F4" s="247"/>
      <c r="G4" s="84"/>
    </row>
    <row r="5" spans="1:9">
      <c r="A5" s="621" t="s">
        <v>176</v>
      </c>
      <c r="B5" s="621"/>
      <c r="C5" s="621"/>
      <c r="D5" s="388" t="s">
        <v>557</v>
      </c>
      <c r="E5" s="117"/>
      <c r="F5" s="247"/>
      <c r="G5" s="84"/>
    </row>
    <row r="6" spans="1:9">
      <c r="A6" s="621" t="s">
        <v>178</v>
      </c>
      <c r="B6" s="621"/>
      <c r="C6" s="621"/>
      <c r="D6" s="388" t="s">
        <v>179</v>
      </c>
      <c r="E6" s="117"/>
      <c r="F6" s="247"/>
      <c r="G6" s="84"/>
    </row>
    <row r="7" spans="1:9">
      <c r="A7" s="621" t="s">
        <v>180</v>
      </c>
      <c r="B7" s="621"/>
      <c r="C7" s="621"/>
      <c r="D7" s="388" t="s">
        <v>609</v>
      </c>
      <c r="E7" s="117"/>
      <c r="F7" s="247"/>
      <c r="G7" s="84"/>
    </row>
    <row r="8" spans="1:9">
      <c r="A8" s="389"/>
      <c r="B8" s="622"/>
      <c r="C8" s="622"/>
      <c r="D8" s="38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610</v>
      </c>
      <c r="C17" s="114" t="s">
        <v>317</v>
      </c>
      <c r="D17" s="97" t="s">
        <v>611</v>
      </c>
      <c r="E17" s="120"/>
      <c r="F17" s="125">
        <v>350</v>
      </c>
      <c r="G17" s="100">
        <v>225000</v>
      </c>
      <c r="H17" s="100">
        <v>0</v>
      </c>
      <c r="I17" s="100">
        <f t="shared" ref="I17:I24" si="0">5%*G17</f>
        <v>11250</v>
      </c>
    </row>
    <row r="18" spans="1:9" ht="67.5">
      <c r="A18" s="387">
        <v>2</v>
      </c>
      <c r="B18" s="96"/>
      <c r="C18" s="114" t="s">
        <v>317</v>
      </c>
      <c r="D18" s="97" t="s">
        <v>612</v>
      </c>
      <c r="E18" s="120"/>
      <c r="F18" s="125">
        <v>351</v>
      </c>
      <c r="G18" s="100">
        <v>150000</v>
      </c>
      <c r="H18" s="100">
        <v>0</v>
      </c>
      <c r="I18" s="100">
        <f t="shared" si="0"/>
        <v>7500</v>
      </c>
    </row>
    <row r="19" spans="1:9" ht="67.5">
      <c r="A19" s="387">
        <v>3</v>
      </c>
      <c r="B19" s="96"/>
      <c r="C19" s="114" t="s">
        <v>596</v>
      </c>
      <c r="D19" s="97" t="s">
        <v>605</v>
      </c>
      <c r="E19" s="120"/>
      <c r="F19" s="125">
        <v>352</v>
      </c>
      <c r="G19" s="100">
        <v>525000</v>
      </c>
      <c r="H19" s="100">
        <v>0</v>
      </c>
      <c r="I19" s="100">
        <f t="shared" si="0"/>
        <v>26250</v>
      </c>
    </row>
    <row r="20" spans="1:9" ht="67.5">
      <c r="A20" s="387">
        <v>4</v>
      </c>
      <c r="B20" s="96"/>
      <c r="C20" s="114" t="s">
        <v>596</v>
      </c>
      <c r="D20" s="97" t="s">
        <v>606</v>
      </c>
      <c r="E20" s="120"/>
      <c r="F20" s="125">
        <v>353</v>
      </c>
      <c r="G20" s="100">
        <v>825000</v>
      </c>
      <c r="H20" s="100">
        <v>0</v>
      </c>
      <c r="I20" s="100">
        <f t="shared" si="0"/>
        <v>41250</v>
      </c>
    </row>
    <row r="21" spans="1:9" ht="67.5">
      <c r="A21" s="387">
        <v>5</v>
      </c>
      <c r="B21" s="96"/>
      <c r="C21" s="114" t="s">
        <v>317</v>
      </c>
      <c r="D21" s="97" t="s">
        <v>613</v>
      </c>
      <c r="E21" s="120"/>
      <c r="F21" s="125">
        <v>354</v>
      </c>
      <c r="G21" s="100">
        <v>960000</v>
      </c>
      <c r="H21" s="100">
        <v>0</v>
      </c>
      <c r="I21" s="100">
        <f t="shared" si="0"/>
        <v>48000</v>
      </c>
    </row>
    <row r="22" spans="1:9" ht="67.5">
      <c r="A22" s="387">
        <v>6</v>
      </c>
      <c r="B22" s="96"/>
      <c r="C22" s="114" t="s">
        <v>317</v>
      </c>
      <c r="D22" s="97" t="s">
        <v>614</v>
      </c>
      <c r="E22" s="120"/>
      <c r="F22" s="125">
        <v>355</v>
      </c>
      <c r="G22" s="100">
        <v>725000</v>
      </c>
      <c r="H22" s="100">
        <v>0</v>
      </c>
      <c r="I22" s="100">
        <f t="shared" si="0"/>
        <v>36250</v>
      </c>
    </row>
    <row r="23" spans="1:9" ht="67.5">
      <c r="A23" s="387">
        <v>7</v>
      </c>
      <c r="B23" s="96"/>
      <c r="C23" s="114" t="s">
        <v>596</v>
      </c>
      <c r="D23" s="97" t="s">
        <v>607</v>
      </c>
      <c r="E23" s="120"/>
      <c r="F23" s="125">
        <v>356</v>
      </c>
      <c r="G23" s="100">
        <v>2330000</v>
      </c>
      <c r="H23" s="100">
        <v>0</v>
      </c>
      <c r="I23" s="100">
        <f t="shared" si="0"/>
        <v>116500</v>
      </c>
    </row>
    <row r="24" spans="1:9" ht="67.5">
      <c r="A24" s="387">
        <v>8</v>
      </c>
      <c r="B24" s="96"/>
      <c r="C24" s="114" t="s">
        <v>596</v>
      </c>
      <c r="D24" s="97" t="s">
        <v>608</v>
      </c>
      <c r="E24" s="120"/>
      <c r="F24" s="125">
        <v>357</v>
      </c>
      <c r="G24" s="100">
        <v>3750000</v>
      </c>
      <c r="H24" s="100">
        <v>0</v>
      </c>
      <c r="I24" s="100">
        <f t="shared" si="0"/>
        <v>187500</v>
      </c>
    </row>
    <row r="25" spans="1:9">
      <c r="A25" s="618" t="s">
        <v>208</v>
      </c>
      <c r="B25" s="618"/>
      <c r="C25" s="618"/>
      <c r="D25" s="618"/>
      <c r="E25" s="618"/>
      <c r="F25" s="618"/>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619" t="s">
        <v>211</v>
      </c>
      <c r="B30" s="619"/>
      <c r="C30" s="619"/>
      <c r="D30" s="619"/>
      <c r="E30" s="619"/>
      <c r="F30" s="619"/>
      <c r="G30" s="619"/>
      <c r="H30" s="619"/>
      <c r="I30" s="619"/>
    </row>
    <row r="31" spans="1:9">
      <c r="A31" s="385"/>
      <c r="B31" s="105"/>
      <c r="C31" s="105"/>
      <c r="D31" s="105"/>
      <c r="E31" s="105"/>
      <c r="F31" s="254"/>
      <c r="G31" s="108"/>
      <c r="H31" s="124"/>
      <c r="I31" s="124"/>
    </row>
    <row r="32" spans="1:9">
      <c r="A32" s="611" t="s">
        <v>212</v>
      </c>
      <c r="B32" s="611"/>
      <c r="C32" s="611"/>
      <c r="D32" s="111"/>
      <c r="E32" s="105"/>
      <c r="F32" s="254"/>
      <c r="G32" s="627" t="s">
        <v>213</v>
      </c>
      <c r="H32" s="627"/>
      <c r="I32" s="627"/>
    </row>
    <row r="33" spans="1:9">
      <c r="A33" s="385"/>
      <c r="B33" s="105"/>
      <c r="C33" s="105"/>
      <c r="D33" s="105"/>
      <c r="E33" s="105"/>
      <c r="F33" s="254"/>
      <c r="G33" s="108"/>
      <c r="H33" s="124"/>
      <c r="I33" s="124"/>
    </row>
    <row r="34" spans="1:9">
      <c r="A34" s="385"/>
      <c r="B34" s="105"/>
      <c r="C34" s="105"/>
      <c r="D34" s="105"/>
      <c r="E34" s="105"/>
      <c r="F34" s="254"/>
      <c r="G34" s="108"/>
    </row>
    <row r="35" spans="1:9">
      <c r="A35" s="624" t="s">
        <v>214</v>
      </c>
      <c r="B35" s="624"/>
      <c r="C35" s="624"/>
      <c r="D35" s="105"/>
      <c r="E35" s="105"/>
      <c r="F35" s="254"/>
      <c r="G35" s="624" t="s">
        <v>215</v>
      </c>
      <c r="H35" s="624"/>
      <c r="I35" s="624"/>
    </row>
    <row r="36" spans="1:9">
      <c r="A36" s="611" t="s">
        <v>216</v>
      </c>
      <c r="B36" s="611"/>
      <c r="C36" s="611"/>
      <c r="D36" s="105"/>
      <c r="E36" s="105"/>
      <c r="F36" s="254"/>
      <c r="G36" s="627" t="s">
        <v>217</v>
      </c>
      <c r="H36" s="627"/>
      <c r="I36" s="627"/>
    </row>
  </sheetData>
  <mergeCells count="23">
    <mergeCell ref="B8:C8"/>
    <mergeCell ref="F8:G8"/>
    <mergeCell ref="A1:I1"/>
    <mergeCell ref="A4:C4"/>
    <mergeCell ref="A5:C5"/>
    <mergeCell ref="A6:C6"/>
    <mergeCell ref="A7:C7"/>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112" zoomScale="130" zoomScaleNormal="130" workbookViewId="0">
      <selection activeCell="L123" sqref="L123"/>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626" t="s">
        <v>172</v>
      </c>
      <c r="B1" s="626"/>
      <c r="C1" s="626"/>
      <c r="D1" s="626"/>
      <c r="E1" s="626"/>
      <c r="F1" s="626"/>
      <c r="G1" s="626"/>
      <c r="H1" s="626"/>
      <c r="I1" s="626"/>
    </row>
    <row r="2" spans="1:9">
      <c r="A2" s="80"/>
      <c r="B2" s="80"/>
      <c r="C2" s="80"/>
      <c r="D2" s="81" t="s">
        <v>173</v>
      </c>
      <c r="E2" s="82"/>
      <c r="F2" s="82"/>
      <c r="G2" s="82"/>
    </row>
    <row r="3" spans="1:9">
      <c r="A3" s="80"/>
      <c r="B3" s="80"/>
      <c r="C3" s="80"/>
      <c r="D3" s="82"/>
      <c r="E3" s="82"/>
      <c r="F3" s="82"/>
      <c r="G3" s="82"/>
    </row>
    <row r="4" spans="1:9">
      <c r="A4" s="621" t="s">
        <v>174</v>
      </c>
      <c r="B4" s="621"/>
      <c r="C4" s="621"/>
      <c r="D4" s="83" t="s">
        <v>175</v>
      </c>
      <c r="E4" s="84"/>
      <c r="F4" s="84"/>
      <c r="G4" s="84"/>
    </row>
    <row r="5" spans="1:9">
      <c r="A5" s="621" t="s">
        <v>176</v>
      </c>
      <c r="B5" s="621"/>
      <c r="C5" s="621"/>
      <c r="D5" s="83" t="s">
        <v>177</v>
      </c>
      <c r="E5" s="84"/>
      <c r="F5" s="84"/>
      <c r="G5" s="84"/>
    </row>
    <row r="6" spans="1:9">
      <c r="A6" s="621" t="s">
        <v>178</v>
      </c>
      <c r="B6" s="621"/>
      <c r="C6" s="621"/>
      <c r="D6" s="83" t="s">
        <v>179</v>
      </c>
      <c r="E6" s="84"/>
      <c r="F6" s="84"/>
      <c r="G6" s="84"/>
    </row>
    <row r="7" spans="1:9">
      <c r="A7" s="621" t="s">
        <v>180</v>
      </c>
      <c r="B7" s="621"/>
      <c r="C7" s="621"/>
      <c r="D7" s="83" t="s">
        <v>181</v>
      </c>
      <c r="E7" s="84"/>
      <c r="F7" s="84"/>
      <c r="G7" s="84"/>
    </row>
    <row r="8" spans="1:9">
      <c r="A8" s="85"/>
      <c r="B8" s="622"/>
      <c r="C8" s="622"/>
      <c r="D8" s="86"/>
      <c r="E8" s="84"/>
      <c r="F8" s="623"/>
      <c r="G8" s="623"/>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620" t="s">
        <v>185</v>
      </c>
      <c r="B13" s="620" t="s">
        <v>186</v>
      </c>
      <c r="C13" s="620" t="s">
        <v>187</v>
      </c>
      <c r="D13" s="613" t="s">
        <v>188</v>
      </c>
      <c r="E13" s="613" t="s">
        <v>189</v>
      </c>
      <c r="F13" s="613"/>
      <c r="G13" s="613" t="s">
        <v>166</v>
      </c>
      <c r="H13" s="614" t="s">
        <v>190</v>
      </c>
      <c r="I13" s="615"/>
    </row>
    <row r="14" spans="1:9">
      <c r="A14" s="620"/>
      <c r="B14" s="620"/>
      <c r="C14" s="620"/>
      <c r="D14" s="613"/>
      <c r="E14" s="613"/>
      <c r="F14" s="613"/>
      <c r="G14" s="613"/>
      <c r="H14" s="616" t="s">
        <v>191</v>
      </c>
      <c r="I14" s="617"/>
    </row>
    <row r="15" spans="1:9">
      <c r="A15" s="620"/>
      <c r="B15" s="620"/>
      <c r="C15" s="620"/>
      <c r="D15" s="613"/>
      <c r="E15" s="90" t="s">
        <v>192</v>
      </c>
      <c r="F15" s="90" t="s">
        <v>193</v>
      </c>
      <c r="G15" s="613"/>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618" t="s">
        <v>208</v>
      </c>
      <c r="B18" s="618"/>
      <c r="C18" s="618"/>
      <c r="D18" s="618"/>
      <c r="E18" s="618"/>
      <c r="F18" s="618"/>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619" t="s">
        <v>211</v>
      </c>
      <c r="B23" s="619"/>
      <c r="C23" s="619"/>
      <c r="D23" s="619"/>
      <c r="E23" s="619"/>
      <c r="F23" s="619"/>
      <c r="G23" s="619"/>
      <c r="H23" s="619"/>
      <c r="I23" s="619"/>
    </row>
    <row r="24" spans="1:9">
      <c r="A24" s="104"/>
      <c r="B24" s="105"/>
      <c r="C24" s="105"/>
      <c r="D24" s="106"/>
      <c r="E24" s="106"/>
      <c r="F24" s="106"/>
      <c r="G24" s="108"/>
      <c r="H24" s="113"/>
      <c r="I24" s="113"/>
    </row>
    <row r="25" spans="1:9">
      <c r="A25" s="611" t="s">
        <v>212</v>
      </c>
      <c r="B25" s="611"/>
      <c r="C25" s="611"/>
      <c r="D25" s="107"/>
      <c r="E25" s="106"/>
      <c r="F25" s="106"/>
      <c r="G25" s="612" t="s">
        <v>213</v>
      </c>
      <c r="H25" s="612"/>
      <c r="I25" s="612"/>
    </row>
    <row r="26" spans="1:9">
      <c r="A26" s="104"/>
      <c r="B26" s="105"/>
      <c r="C26" s="105"/>
      <c r="D26" s="106"/>
      <c r="E26" s="106"/>
      <c r="F26" s="106"/>
      <c r="G26" s="108"/>
      <c r="H26" s="113"/>
      <c r="I26" s="113"/>
    </row>
    <row r="27" spans="1:9">
      <c r="A27" s="104"/>
      <c r="B27" s="105"/>
      <c r="C27" s="105"/>
      <c r="D27" s="106"/>
      <c r="E27" s="106"/>
      <c r="F27" s="106"/>
      <c r="G27" s="108"/>
    </row>
    <row r="28" spans="1:9">
      <c r="A28" s="624" t="s">
        <v>214</v>
      </c>
      <c r="B28" s="624"/>
      <c r="C28" s="624"/>
      <c r="D28" s="106"/>
      <c r="E28" s="106"/>
      <c r="F28" s="106"/>
      <c r="G28" s="625" t="s">
        <v>215</v>
      </c>
      <c r="H28" s="625"/>
      <c r="I28" s="625"/>
    </row>
    <row r="29" spans="1:9">
      <c r="A29" s="611" t="s">
        <v>216</v>
      </c>
      <c r="B29" s="611"/>
      <c r="C29" s="611"/>
      <c r="D29" s="106"/>
      <c r="E29" s="106"/>
      <c r="F29" s="106"/>
      <c r="G29" s="612" t="s">
        <v>217</v>
      </c>
      <c r="H29" s="612"/>
      <c r="I29" s="612"/>
    </row>
    <row r="60" spans="1:9">
      <c r="A60" s="626" t="s">
        <v>172</v>
      </c>
      <c r="B60" s="626"/>
      <c r="C60" s="626"/>
      <c r="D60" s="626"/>
      <c r="E60" s="626"/>
      <c r="F60" s="626"/>
      <c r="G60" s="626"/>
      <c r="H60" s="626"/>
      <c r="I60" s="626"/>
    </row>
    <row r="61" spans="1:9">
      <c r="A61" s="80"/>
      <c r="B61" s="80"/>
      <c r="C61" s="80"/>
      <c r="D61" s="81" t="s">
        <v>173</v>
      </c>
      <c r="E61" s="82"/>
      <c r="F61" s="82"/>
      <c r="G61" s="82"/>
    </row>
    <row r="62" spans="1:9">
      <c r="A62" s="80"/>
      <c r="B62" s="80"/>
      <c r="C62" s="80"/>
      <c r="D62" s="82"/>
      <c r="E62" s="82"/>
      <c r="F62" s="82"/>
      <c r="G62" s="82"/>
    </row>
    <row r="63" spans="1:9">
      <c r="A63" s="621" t="s">
        <v>174</v>
      </c>
      <c r="B63" s="621"/>
      <c r="C63" s="621"/>
      <c r="D63" s="83" t="s">
        <v>175</v>
      </c>
      <c r="E63" s="84"/>
      <c r="F63" s="84"/>
      <c r="G63" s="84"/>
    </row>
    <row r="64" spans="1:9">
      <c r="A64" s="621" t="s">
        <v>176</v>
      </c>
      <c r="B64" s="621"/>
      <c r="C64" s="621"/>
      <c r="D64" s="83" t="s">
        <v>218</v>
      </c>
      <c r="E64" s="84"/>
      <c r="F64" s="84"/>
      <c r="G64" s="84"/>
    </row>
    <row r="65" spans="1:9">
      <c r="A65" s="621" t="s">
        <v>178</v>
      </c>
      <c r="B65" s="621"/>
      <c r="C65" s="621"/>
      <c r="D65" s="83" t="s">
        <v>179</v>
      </c>
      <c r="E65" s="84"/>
      <c r="F65" s="84"/>
      <c r="G65" s="84"/>
    </row>
    <row r="66" spans="1:9">
      <c r="A66" s="621" t="s">
        <v>180</v>
      </c>
      <c r="B66" s="621"/>
      <c r="C66" s="621"/>
      <c r="D66" s="83" t="s">
        <v>219</v>
      </c>
      <c r="E66" s="84"/>
      <c r="F66" s="84"/>
      <c r="G66" s="84"/>
    </row>
    <row r="67" spans="1:9">
      <c r="A67" s="85"/>
      <c r="B67" s="622"/>
      <c r="C67" s="622"/>
      <c r="D67" s="86"/>
      <c r="E67" s="84"/>
      <c r="F67" s="623"/>
      <c r="G67" s="623"/>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620" t="s">
        <v>185</v>
      </c>
      <c r="B72" s="620" t="s">
        <v>186</v>
      </c>
      <c r="C72" s="620" t="s">
        <v>187</v>
      </c>
      <c r="D72" s="613" t="s">
        <v>188</v>
      </c>
      <c r="E72" s="613" t="s">
        <v>189</v>
      </c>
      <c r="F72" s="613"/>
      <c r="G72" s="613" t="s">
        <v>166</v>
      </c>
      <c r="H72" s="614" t="s">
        <v>190</v>
      </c>
      <c r="I72" s="615"/>
    </row>
    <row r="73" spans="1:9">
      <c r="A73" s="620"/>
      <c r="B73" s="620"/>
      <c r="C73" s="620"/>
      <c r="D73" s="613"/>
      <c r="E73" s="613"/>
      <c r="F73" s="613"/>
      <c r="G73" s="613"/>
      <c r="H73" s="616" t="s">
        <v>191</v>
      </c>
      <c r="I73" s="617"/>
    </row>
    <row r="74" spans="1:9">
      <c r="A74" s="620"/>
      <c r="B74" s="620"/>
      <c r="C74" s="620"/>
      <c r="D74" s="613"/>
      <c r="E74" s="90" t="s">
        <v>192</v>
      </c>
      <c r="F74" s="90" t="s">
        <v>193</v>
      </c>
      <c r="G74" s="613"/>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618" t="s">
        <v>208</v>
      </c>
      <c r="B95" s="618"/>
      <c r="C95" s="618"/>
      <c r="D95" s="618"/>
      <c r="E95" s="618"/>
      <c r="F95" s="618"/>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619" t="s">
        <v>211</v>
      </c>
      <c r="B100" s="619"/>
      <c r="C100" s="619"/>
      <c r="D100" s="619"/>
      <c r="E100" s="619"/>
      <c r="F100" s="619"/>
      <c r="G100" s="619"/>
      <c r="H100" s="619"/>
      <c r="I100" s="619"/>
    </row>
    <row r="101" spans="1:9">
      <c r="A101" s="104"/>
      <c r="B101" s="105"/>
      <c r="C101" s="105"/>
      <c r="D101" s="106"/>
      <c r="E101" s="106"/>
      <c r="F101" s="106"/>
      <c r="G101" s="108"/>
      <c r="H101" s="113"/>
      <c r="I101" s="113"/>
    </row>
    <row r="102" spans="1:9">
      <c r="A102" s="611" t="s">
        <v>212</v>
      </c>
      <c r="B102" s="611"/>
      <c r="C102" s="611"/>
      <c r="D102" s="107"/>
      <c r="E102" s="106"/>
      <c r="F102" s="106"/>
      <c r="G102" s="612" t="s">
        <v>213</v>
      </c>
      <c r="H102" s="612"/>
      <c r="I102" s="612"/>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624" t="s">
        <v>214</v>
      </c>
      <c r="B105" s="624"/>
      <c r="C105" s="624"/>
      <c r="D105" s="106"/>
      <c r="E105" s="106"/>
      <c r="F105" s="106"/>
      <c r="G105" s="625" t="s">
        <v>215</v>
      </c>
      <c r="H105" s="625"/>
      <c r="I105" s="625"/>
    </row>
    <row r="106" spans="1:9">
      <c r="A106" s="611" t="s">
        <v>216</v>
      </c>
      <c r="B106" s="611"/>
      <c r="C106" s="611"/>
      <c r="D106" s="106"/>
      <c r="E106" s="106"/>
      <c r="F106" s="106"/>
      <c r="G106" s="612" t="s">
        <v>217</v>
      </c>
      <c r="H106" s="612"/>
      <c r="I106" s="612"/>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626" t="s">
        <v>172</v>
      </c>
      <c r="B110" s="626"/>
      <c r="C110" s="626"/>
      <c r="D110" s="626"/>
      <c r="E110" s="626"/>
      <c r="F110" s="626"/>
      <c r="G110" s="626"/>
      <c r="H110" s="626"/>
      <c r="I110" s="626"/>
    </row>
    <row r="111" spans="1:9">
      <c r="A111" s="80"/>
      <c r="B111" s="80"/>
      <c r="C111" s="80"/>
      <c r="D111" s="81" t="s">
        <v>173</v>
      </c>
      <c r="E111" s="82"/>
      <c r="F111" s="82"/>
      <c r="G111" s="82"/>
    </row>
    <row r="112" spans="1:9">
      <c r="A112" s="80"/>
      <c r="B112" s="80"/>
      <c r="C112" s="80"/>
      <c r="D112" s="82"/>
      <c r="E112" s="82"/>
      <c r="F112" s="82"/>
      <c r="G112" s="82"/>
    </row>
    <row r="113" spans="1:9">
      <c r="A113" s="621" t="s">
        <v>174</v>
      </c>
      <c r="B113" s="621"/>
      <c r="C113" s="621"/>
      <c r="D113" s="83" t="s">
        <v>175</v>
      </c>
      <c r="E113" s="84"/>
      <c r="F113" s="84"/>
      <c r="G113" s="84"/>
    </row>
    <row r="114" spans="1:9">
      <c r="A114" s="621" t="s">
        <v>176</v>
      </c>
      <c r="B114" s="621"/>
      <c r="C114" s="621"/>
      <c r="D114" s="83" t="s">
        <v>218</v>
      </c>
      <c r="E114" s="84"/>
      <c r="F114" s="84"/>
      <c r="G114" s="84"/>
    </row>
    <row r="115" spans="1:9">
      <c r="A115" s="621" t="s">
        <v>178</v>
      </c>
      <c r="B115" s="621"/>
      <c r="C115" s="621"/>
      <c r="D115" s="83" t="s">
        <v>179</v>
      </c>
      <c r="E115" s="84"/>
      <c r="F115" s="84"/>
      <c r="G115" s="84"/>
    </row>
    <row r="116" spans="1:9">
      <c r="A116" s="621" t="s">
        <v>180</v>
      </c>
      <c r="B116" s="621"/>
      <c r="C116" s="621"/>
      <c r="D116" s="83" t="s">
        <v>250</v>
      </c>
      <c r="E116" s="84"/>
      <c r="F116" s="84"/>
      <c r="G116" s="84"/>
    </row>
    <row r="117" spans="1:9">
      <c r="A117" s="85"/>
      <c r="B117" s="622"/>
      <c r="C117" s="622"/>
      <c r="D117" s="86"/>
      <c r="E117" s="84"/>
      <c r="F117" s="623"/>
      <c r="G117" s="623"/>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620" t="s">
        <v>185</v>
      </c>
      <c r="B122" s="620" t="s">
        <v>186</v>
      </c>
      <c r="C122" s="620" t="s">
        <v>187</v>
      </c>
      <c r="D122" s="613" t="s">
        <v>188</v>
      </c>
      <c r="E122" s="613" t="s">
        <v>189</v>
      </c>
      <c r="F122" s="613"/>
      <c r="G122" s="613" t="s">
        <v>166</v>
      </c>
      <c r="H122" s="614" t="s">
        <v>190</v>
      </c>
      <c r="I122" s="615"/>
    </row>
    <row r="123" spans="1:9">
      <c r="A123" s="620"/>
      <c r="B123" s="620"/>
      <c r="C123" s="620"/>
      <c r="D123" s="613"/>
      <c r="E123" s="613"/>
      <c r="F123" s="613"/>
      <c r="G123" s="613"/>
      <c r="H123" s="616" t="s">
        <v>191</v>
      </c>
      <c r="I123" s="617"/>
    </row>
    <row r="124" spans="1:9">
      <c r="A124" s="620"/>
      <c r="B124" s="620"/>
      <c r="C124" s="620"/>
      <c r="D124" s="613"/>
      <c r="E124" s="90" t="s">
        <v>192</v>
      </c>
      <c r="F124" s="90" t="s">
        <v>193</v>
      </c>
      <c r="G124" s="613"/>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618" t="s">
        <v>208</v>
      </c>
      <c r="B130" s="618"/>
      <c r="C130" s="618"/>
      <c r="D130" s="618"/>
      <c r="E130" s="618"/>
      <c r="F130" s="618"/>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619" t="s">
        <v>211</v>
      </c>
      <c r="B135" s="619"/>
      <c r="C135" s="619"/>
      <c r="D135" s="619"/>
      <c r="E135" s="619"/>
      <c r="F135" s="619"/>
      <c r="G135" s="619"/>
      <c r="H135" s="619"/>
      <c r="I135" s="619"/>
    </row>
    <row r="136" spans="1:9">
      <c r="A136" s="104"/>
      <c r="B136" s="105"/>
      <c r="C136" s="105"/>
      <c r="D136" s="106"/>
      <c r="E136" s="106"/>
      <c r="F136" s="106"/>
      <c r="G136" s="108"/>
      <c r="H136" s="113"/>
      <c r="I136" s="113"/>
    </row>
    <row r="137" spans="1:9">
      <c r="A137" s="611" t="s">
        <v>212</v>
      </c>
      <c r="B137" s="611"/>
      <c r="C137" s="611"/>
      <c r="D137" s="107"/>
      <c r="E137" s="106"/>
      <c r="F137" s="106"/>
      <c r="G137" s="612" t="s">
        <v>213</v>
      </c>
      <c r="H137" s="612"/>
      <c r="I137" s="612"/>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624" t="s">
        <v>214</v>
      </c>
      <c r="B140" s="624"/>
      <c r="C140" s="624"/>
      <c r="D140" s="106"/>
      <c r="E140" s="106"/>
      <c r="F140" s="106"/>
      <c r="G140" s="625" t="s">
        <v>215</v>
      </c>
      <c r="H140" s="625"/>
      <c r="I140" s="625"/>
    </row>
    <row r="141" spans="1:9">
      <c r="A141" s="611" t="s">
        <v>216</v>
      </c>
      <c r="B141" s="611"/>
      <c r="C141" s="611"/>
      <c r="D141" s="106"/>
      <c r="E141" s="106"/>
      <c r="F141" s="106"/>
      <c r="G141" s="612" t="s">
        <v>217</v>
      </c>
      <c r="H141" s="612"/>
      <c r="I141" s="612"/>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6:C66"/>
    <mergeCell ref="A63:C63"/>
    <mergeCell ref="G29:I29"/>
    <mergeCell ref="A60:I60"/>
    <mergeCell ref="A64:C64"/>
    <mergeCell ref="A65:C65"/>
    <mergeCell ref="A28:C28"/>
    <mergeCell ref="G28:I28"/>
    <mergeCell ref="A29:C29"/>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B72:B74"/>
    <mergeCell ref="C72:C74"/>
    <mergeCell ref="D72:D74"/>
    <mergeCell ref="E72:F73"/>
    <mergeCell ref="A114:C114"/>
    <mergeCell ref="A115:C115"/>
    <mergeCell ref="A116:C116"/>
    <mergeCell ref="B117:C117"/>
    <mergeCell ref="F117:G117"/>
    <mergeCell ref="A140:C140"/>
    <mergeCell ref="G140:I140"/>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S258"/>
  <sheetViews>
    <sheetView view="pageBreakPreview" topLeftCell="A265" zoomScaleSheetLayoutView="100" workbookViewId="0">
      <selection activeCell="D246" sqref="D246"/>
    </sheetView>
  </sheetViews>
  <sheetFormatPr defaultRowHeight="15"/>
  <cols>
    <col min="1" max="1" width="5.7109375" customWidth="1"/>
    <col min="2" max="2" width="10.7109375" customWidth="1"/>
    <col min="4" max="4" width="31.42578125" customWidth="1"/>
    <col min="5" max="5" width="8.5703125" customWidth="1"/>
  </cols>
  <sheetData>
    <row r="1" spans="1:9">
      <c r="A1" s="626" t="s">
        <v>172</v>
      </c>
      <c r="B1" s="626"/>
      <c r="C1" s="626"/>
      <c r="D1" s="626"/>
      <c r="E1" s="626"/>
      <c r="F1" s="626"/>
      <c r="G1" s="626"/>
      <c r="H1" s="626"/>
      <c r="I1" s="626"/>
    </row>
    <row r="2" spans="1:9">
      <c r="A2" s="433"/>
      <c r="B2" s="433"/>
      <c r="C2" s="433"/>
      <c r="D2" s="434" t="s">
        <v>173</v>
      </c>
      <c r="E2" s="433"/>
      <c r="F2" s="246"/>
      <c r="G2" s="82"/>
    </row>
    <row r="3" spans="1:9">
      <c r="A3" s="433"/>
      <c r="B3" s="433"/>
      <c r="C3" s="433"/>
      <c r="D3" s="433"/>
      <c r="E3" s="433"/>
      <c r="F3" s="246"/>
      <c r="G3" s="82"/>
    </row>
    <row r="4" spans="1:9">
      <c r="A4" s="621" t="s">
        <v>174</v>
      </c>
      <c r="B4" s="621"/>
      <c r="C4" s="621"/>
      <c r="D4" s="434" t="s">
        <v>175</v>
      </c>
      <c r="E4" s="117"/>
      <c r="F4" s="247"/>
      <c r="G4" s="84"/>
    </row>
    <row r="5" spans="1:9">
      <c r="A5" s="621" t="s">
        <v>176</v>
      </c>
      <c r="B5" s="621"/>
      <c r="C5" s="621"/>
      <c r="D5" s="434" t="s">
        <v>177</v>
      </c>
      <c r="E5" s="117"/>
      <c r="F5" s="247"/>
      <c r="G5" s="84"/>
    </row>
    <row r="6" spans="1:9">
      <c r="A6" s="621" t="s">
        <v>178</v>
      </c>
      <c r="B6" s="621"/>
      <c r="C6" s="621"/>
      <c r="D6" s="434" t="s">
        <v>179</v>
      </c>
      <c r="E6" s="117"/>
      <c r="F6" s="247"/>
      <c r="G6" s="84"/>
    </row>
    <row r="7" spans="1:9">
      <c r="A7" s="621" t="s">
        <v>180</v>
      </c>
      <c r="B7" s="621"/>
      <c r="C7" s="621"/>
      <c r="D7" s="434" t="s">
        <v>618</v>
      </c>
      <c r="E7" s="117"/>
      <c r="F7" s="247"/>
      <c r="G7" s="84"/>
    </row>
    <row r="8" spans="1:9">
      <c r="A8" s="435"/>
      <c r="B8" s="622"/>
      <c r="C8" s="622"/>
      <c r="D8" s="435"/>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34"/>
      <c r="B12" s="434"/>
      <c r="C12" s="434"/>
      <c r="D12" s="434"/>
      <c r="E12" s="434"/>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36">
        <v>1</v>
      </c>
      <c r="B17" s="96" t="s">
        <v>617</v>
      </c>
      <c r="C17" s="97" t="s">
        <v>359</v>
      </c>
      <c r="D17" s="97" t="s">
        <v>696</v>
      </c>
      <c r="E17" s="120"/>
      <c r="F17" s="125">
        <v>358</v>
      </c>
      <c r="G17" s="100">
        <v>3900000</v>
      </c>
      <c r="H17" s="100">
        <f>(100/110)*G17*10%</f>
        <v>354545.45454545459</v>
      </c>
      <c r="I17" s="100">
        <f>(100/110)*G17*1.5%</f>
        <v>53181.818181818177</v>
      </c>
    </row>
    <row r="18" spans="1:9" ht="20.25" customHeight="1">
      <c r="A18" s="618" t="s">
        <v>208</v>
      </c>
      <c r="B18" s="618"/>
      <c r="C18" s="618"/>
      <c r="D18" s="618"/>
      <c r="E18" s="618"/>
      <c r="F18" s="618"/>
      <c r="G18" s="102">
        <f>SUM(G17:G17)</f>
        <v>3900000</v>
      </c>
      <c r="H18" s="102">
        <f>SUM(H17:H17)</f>
        <v>354545.45454545459</v>
      </c>
      <c r="I18" s="102">
        <f>SUM(I17:I17)</f>
        <v>53181.818181818177</v>
      </c>
    </row>
    <row r="19" spans="1:9">
      <c r="A19" s="438"/>
      <c r="B19" s="438"/>
      <c r="C19" s="105"/>
      <c r="D19" s="105"/>
      <c r="E19" s="111"/>
      <c r="F19" s="252"/>
      <c r="G19" s="108"/>
      <c r="H19" s="122"/>
      <c r="I19" s="122"/>
    </row>
    <row r="20" spans="1:9">
      <c r="A20" s="437" t="s">
        <v>209</v>
      </c>
      <c r="B20" s="110"/>
      <c r="C20" s="105"/>
      <c r="D20" s="105"/>
      <c r="E20" s="111"/>
      <c r="F20" s="253"/>
      <c r="G20" s="108"/>
    </row>
    <row r="21" spans="1:9">
      <c r="A21" s="111" t="s">
        <v>210</v>
      </c>
      <c r="B21" s="110"/>
      <c r="C21" s="105"/>
      <c r="D21" s="105"/>
      <c r="E21" s="123"/>
      <c r="F21" s="253"/>
      <c r="G21" s="108"/>
    </row>
    <row r="22" spans="1:9">
      <c r="A22" s="438"/>
      <c r="B22" s="105"/>
      <c r="C22" s="105"/>
      <c r="D22" s="105"/>
      <c r="E22" s="105"/>
      <c r="F22" s="254"/>
      <c r="G22" s="108"/>
      <c r="H22" s="124"/>
      <c r="I22" s="124"/>
    </row>
    <row r="23" spans="1:9">
      <c r="A23" s="619" t="s">
        <v>211</v>
      </c>
      <c r="B23" s="619"/>
      <c r="C23" s="619"/>
      <c r="D23" s="619"/>
      <c r="E23" s="619"/>
      <c r="F23" s="619"/>
      <c r="G23" s="619"/>
      <c r="H23" s="619"/>
      <c r="I23" s="619"/>
    </row>
    <row r="24" spans="1:9">
      <c r="A24" s="438"/>
      <c r="B24" s="105"/>
      <c r="C24" s="105"/>
      <c r="D24" s="105"/>
      <c r="E24" s="105"/>
      <c r="F24" s="254"/>
      <c r="G24" s="108"/>
      <c r="H24" s="124"/>
      <c r="I24" s="124"/>
    </row>
    <row r="25" spans="1:9">
      <c r="A25" s="611" t="s">
        <v>212</v>
      </c>
      <c r="B25" s="611"/>
      <c r="C25" s="611"/>
      <c r="D25" s="111"/>
      <c r="E25" s="105"/>
      <c r="F25" s="254"/>
      <c r="G25" s="627" t="s">
        <v>213</v>
      </c>
      <c r="H25" s="627"/>
      <c r="I25" s="627"/>
    </row>
    <row r="26" spans="1:9">
      <c r="A26" s="438"/>
      <c r="B26" s="105"/>
      <c r="C26" s="105"/>
      <c r="D26" s="105"/>
      <c r="E26" s="105"/>
      <c r="F26" s="254"/>
      <c r="G26" s="108"/>
      <c r="H26" s="124"/>
      <c r="I26" s="124"/>
    </row>
    <row r="27" spans="1:9">
      <c r="A27" s="438"/>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59" spans="1:9">
      <c r="A59" s="626" t="s">
        <v>172</v>
      </c>
      <c r="B59" s="626"/>
      <c r="C59" s="626"/>
      <c r="D59" s="626"/>
      <c r="E59" s="626"/>
      <c r="F59" s="626"/>
      <c r="G59" s="626"/>
      <c r="H59" s="626"/>
      <c r="I59" s="626"/>
    </row>
    <row r="60" spans="1:9">
      <c r="A60" s="427"/>
      <c r="B60" s="427"/>
      <c r="C60" s="427"/>
      <c r="D60" s="425" t="s">
        <v>173</v>
      </c>
      <c r="E60" s="427"/>
      <c r="F60" s="246"/>
      <c r="G60" s="82"/>
    </row>
    <row r="61" spans="1:9">
      <c r="A61" s="427"/>
      <c r="B61" s="427"/>
      <c r="C61" s="427"/>
      <c r="D61" s="427"/>
      <c r="E61" s="427"/>
      <c r="F61" s="246"/>
      <c r="G61" s="82"/>
    </row>
    <row r="62" spans="1:9">
      <c r="A62" s="621" t="s">
        <v>174</v>
      </c>
      <c r="B62" s="621"/>
      <c r="C62" s="621"/>
      <c r="D62" s="425" t="s">
        <v>175</v>
      </c>
      <c r="E62" s="117"/>
      <c r="F62" s="247"/>
      <c r="G62" s="84"/>
    </row>
    <row r="63" spans="1:9">
      <c r="A63" s="621" t="s">
        <v>176</v>
      </c>
      <c r="B63" s="621"/>
      <c r="C63" s="621"/>
      <c r="D63" s="425" t="s">
        <v>557</v>
      </c>
      <c r="E63" s="117"/>
      <c r="F63" s="247"/>
      <c r="G63" s="84"/>
    </row>
    <row r="64" spans="1:9">
      <c r="A64" s="621" t="s">
        <v>178</v>
      </c>
      <c r="B64" s="621"/>
      <c r="C64" s="621"/>
      <c r="D64" s="425" t="s">
        <v>179</v>
      </c>
      <c r="E64" s="117"/>
      <c r="F64" s="247"/>
      <c r="G64" s="84"/>
    </row>
    <row r="65" spans="1:19">
      <c r="A65" s="621" t="s">
        <v>180</v>
      </c>
      <c r="B65" s="621"/>
      <c r="C65" s="621"/>
      <c r="D65" s="425" t="s">
        <v>667</v>
      </c>
      <c r="E65" s="117"/>
      <c r="F65" s="247"/>
      <c r="G65" s="84"/>
    </row>
    <row r="66" spans="1:19">
      <c r="A66" s="426"/>
      <c r="B66" s="622"/>
      <c r="C66" s="622"/>
      <c r="D66" s="426"/>
      <c r="E66" s="117"/>
      <c r="F66" s="632"/>
      <c r="G66" s="632"/>
    </row>
    <row r="67" spans="1:19">
      <c r="A67" s="87" t="s">
        <v>182</v>
      </c>
      <c r="B67" s="87"/>
      <c r="C67" s="87"/>
      <c r="D67" s="87"/>
      <c r="E67" s="87"/>
      <c r="F67" s="248"/>
      <c r="G67" s="88"/>
    </row>
    <row r="68" spans="1:19">
      <c r="A68" s="87" t="s">
        <v>183</v>
      </c>
      <c r="B68" s="87"/>
      <c r="C68" s="87"/>
      <c r="D68" s="87"/>
      <c r="E68" s="87"/>
      <c r="F68" s="248"/>
      <c r="G68" s="88"/>
    </row>
    <row r="69" spans="1:19">
      <c r="A69" s="87" t="s">
        <v>184</v>
      </c>
      <c r="B69" s="87"/>
      <c r="C69" s="87"/>
      <c r="D69" s="87"/>
      <c r="E69" s="87"/>
      <c r="F69" s="248"/>
      <c r="G69" s="88"/>
    </row>
    <row r="70" spans="1:19">
      <c r="A70" s="425"/>
      <c r="B70" s="425"/>
      <c r="C70" s="425"/>
      <c r="D70" s="425"/>
      <c r="E70" s="425"/>
      <c r="F70" s="249"/>
      <c r="G70" s="83"/>
    </row>
    <row r="71" spans="1:19">
      <c r="A71" s="620" t="s">
        <v>185</v>
      </c>
      <c r="B71" s="620" t="s">
        <v>186</v>
      </c>
      <c r="C71" s="620" t="s">
        <v>187</v>
      </c>
      <c r="D71" s="620" t="s">
        <v>188</v>
      </c>
      <c r="E71" s="620" t="s">
        <v>189</v>
      </c>
      <c r="F71" s="620"/>
      <c r="G71" s="613" t="s">
        <v>166</v>
      </c>
      <c r="H71" s="628" t="s">
        <v>190</v>
      </c>
      <c r="I71" s="629"/>
    </row>
    <row r="72" spans="1:19">
      <c r="A72" s="620"/>
      <c r="B72" s="620"/>
      <c r="C72" s="620"/>
      <c r="D72" s="620"/>
      <c r="E72" s="620"/>
      <c r="F72" s="620"/>
      <c r="G72" s="613"/>
      <c r="H72" s="630" t="s">
        <v>191</v>
      </c>
      <c r="I72" s="631"/>
    </row>
    <row r="73" spans="1:19">
      <c r="A73" s="620"/>
      <c r="B73" s="620"/>
      <c r="C73" s="620"/>
      <c r="D73" s="620"/>
      <c r="E73" s="91" t="s">
        <v>192</v>
      </c>
      <c r="F73" s="250" t="s">
        <v>193</v>
      </c>
      <c r="G73" s="613"/>
      <c r="H73" s="91" t="s">
        <v>194</v>
      </c>
      <c r="I73" s="91" t="s">
        <v>195</v>
      </c>
    </row>
    <row r="74" spans="1:19">
      <c r="A74" s="91" t="s">
        <v>196</v>
      </c>
      <c r="B74" s="91" t="s">
        <v>197</v>
      </c>
      <c r="C74" s="91" t="s">
        <v>198</v>
      </c>
      <c r="D74" s="118" t="s">
        <v>199</v>
      </c>
      <c r="E74" s="118" t="s">
        <v>200</v>
      </c>
      <c r="F74" s="251" t="s">
        <v>201</v>
      </c>
      <c r="G74" s="93" t="s">
        <v>202</v>
      </c>
      <c r="H74" s="119" t="s">
        <v>203</v>
      </c>
      <c r="I74" s="119" t="s">
        <v>204</v>
      </c>
    </row>
    <row r="75" spans="1:19" ht="50.25" customHeight="1">
      <c r="A75" s="424">
        <v>1</v>
      </c>
      <c r="B75" s="96" t="s">
        <v>666</v>
      </c>
      <c r="C75" s="97" t="s">
        <v>695</v>
      </c>
      <c r="D75" s="97" t="s">
        <v>694</v>
      </c>
      <c r="E75" s="120"/>
      <c r="F75" s="125">
        <v>359</v>
      </c>
      <c r="G75" s="100">
        <v>1540000</v>
      </c>
      <c r="H75" s="100">
        <v>0</v>
      </c>
      <c r="I75" s="100">
        <f>4%*G75</f>
        <v>61600</v>
      </c>
      <c r="M75" s="110"/>
      <c r="N75" s="110"/>
      <c r="O75" s="110"/>
      <c r="P75" s="110"/>
      <c r="Q75" s="110"/>
      <c r="R75" s="110"/>
      <c r="S75" s="110"/>
    </row>
    <row r="76" spans="1:19" ht="50.25" customHeight="1">
      <c r="A76" s="436">
        <v>2</v>
      </c>
      <c r="B76" s="96"/>
      <c r="C76" s="97" t="s">
        <v>706</v>
      </c>
      <c r="D76" s="97" t="s">
        <v>697</v>
      </c>
      <c r="E76" s="120"/>
      <c r="F76" s="125">
        <v>360</v>
      </c>
      <c r="G76" s="100">
        <v>270000</v>
      </c>
      <c r="H76" s="100">
        <v>0</v>
      </c>
      <c r="I76" s="100">
        <f>3%*G76</f>
        <v>8100</v>
      </c>
      <c r="M76" s="110"/>
      <c r="N76" s="110"/>
      <c r="O76" s="110"/>
      <c r="P76" s="110"/>
      <c r="Q76" s="110"/>
      <c r="R76" s="110"/>
      <c r="S76" s="110"/>
    </row>
    <row r="77" spans="1:19" ht="21" customHeight="1">
      <c r="A77" s="618" t="s">
        <v>208</v>
      </c>
      <c r="B77" s="618"/>
      <c r="C77" s="618"/>
      <c r="D77" s="618"/>
      <c r="E77" s="618"/>
      <c r="F77" s="618"/>
      <c r="G77" s="102">
        <f>SUM(G75:G76)</f>
        <v>1810000</v>
      </c>
      <c r="H77" s="102">
        <f t="shared" ref="H77:I77" si="0">SUM(H75:H76)</f>
        <v>0</v>
      </c>
      <c r="I77" s="102">
        <f t="shared" si="0"/>
        <v>69700</v>
      </c>
      <c r="M77" s="110"/>
      <c r="N77" s="110"/>
      <c r="O77" s="110"/>
      <c r="P77" s="110"/>
      <c r="Q77" s="110"/>
      <c r="R77" s="110"/>
      <c r="S77" s="110"/>
    </row>
    <row r="78" spans="1:19">
      <c r="A78" s="422"/>
      <c r="B78" s="422"/>
      <c r="C78" s="105"/>
      <c r="D78" s="105"/>
      <c r="E78" s="111"/>
      <c r="F78" s="252"/>
      <c r="G78" s="108"/>
      <c r="H78" s="122"/>
      <c r="I78" s="122"/>
      <c r="M78" s="291"/>
      <c r="N78" s="291"/>
      <c r="O78" s="291"/>
      <c r="P78" s="110"/>
      <c r="Q78" s="110"/>
      <c r="R78" s="110"/>
      <c r="S78" s="110"/>
    </row>
    <row r="79" spans="1:19">
      <c r="A79" s="423" t="s">
        <v>209</v>
      </c>
      <c r="B79" s="110"/>
      <c r="C79" s="105"/>
      <c r="D79" s="105"/>
      <c r="E79" s="111"/>
      <c r="F79" s="253"/>
      <c r="G79" s="108"/>
      <c r="M79" s="291"/>
      <c r="N79" s="291"/>
      <c r="O79" s="291"/>
      <c r="P79" s="110"/>
      <c r="Q79" s="291"/>
      <c r="R79" s="110"/>
      <c r="S79" s="110"/>
    </row>
    <row r="80" spans="1:19">
      <c r="A80" s="111" t="s">
        <v>210</v>
      </c>
      <c r="B80" s="110"/>
      <c r="C80" s="105"/>
      <c r="D80" s="105"/>
      <c r="E80" s="123"/>
      <c r="F80" s="253"/>
      <c r="G80" s="108"/>
      <c r="M80" s="291"/>
      <c r="N80" s="291"/>
      <c r="O80" s="291"/>
      <c r="P80" s="110"/>
      <c r="Q80" s="291"/>
      <c r="R80" s="110"/>
      <c r="S80" s="110"/>
    </row>
    <row r="81" spans="1:19">
      <c r="A81" s="422"/>
      <c r="B81" s="105"/>
      <c r="C81" s="105"/>
      <c r="D81" s="105"/>
      <c r="E81" s="105"/>
      <c r="F81" s="254"/>
      <c r="G81" s="108"/>
      <c r="H81" s="124"/>
      <c r="I81" s="124"/>
      <c r="M81" s="291"/>
      <c r="N81" s="291"/>
      <c r="O81" s="291"/>
      <c r="P81" s="110"/>
      <c r="Q81" s="291"/>
      <c r="R81" s="110"/>
      <c r="S81" s="110"/>
    </row>
    <row r="82" spans="1:19">
      <c r="A82" s="619" t="s">
        <v>211</v>
      </c>
      <c r="B82" s="619"/>
      <c r="C82" s="619"/>
      <c r="D82" s="619"/>
      <c r="E82" s="619"/>
      <c r="F82" s="619"/>
      <c r="G82" s="619"/>
      <c r="H82" s="619"/>
      <c r="I82" s="619"/>
      <c r="M82" s="291"/>
      <c r="N82" s="291"/>
      <c r="O82" s="291"/>
      <c r="P82" s="110"/>
      <c r="Q82" s="110"/>
      <c r="R82" s="110"/>
      <c r="S82" s="110"/>
    </row>
    <row r="83" spans="1:19">
      <c r="A83" s="422"/>
      <c r="B83" s="105"/>
      <c r="C83" s="105"/>
      <c r="D83" s="105"/>
      <c r="E83" s="105"/>
      <c r="F83" s="254"/>
      <c r="G83" s="108"/>
      <c r="H83" s="124"/>
      <c r="I83" s="124"/>
      <c r="M83" s="291"/>
      <c r="N83" s="291"/>
      <c r="O83" s="291"/>
      <c r="P83" s="110"/>
      <c r="Q83" s="110"/>
      <c r="R83" s="110"/>
      <c r="S83" s="110"/>
    </row>
    <row r="84" spans="1:19">
      <c r="A84" s="611" t="s">
        <v>212</v>
      </c>
      <c r="B84" s="611"/>
      <c r="C84" s="611"/>
      <c r="D84" s="111"/>
      <c r="E84" s="105"/>
      <c r="F84" s="254"/>
      <c r="G84" s="627" t="s">
        <v>213</v>
      </c>
      <c r="H84" s="627"/>
      <c r="I84" s="627"/>
      <c r="M84" s="110"/>
      <c r="N84" s="110"/>
      <c r="O84" s="110"/>
      <c r="P84" s="110"/>
      <c r="Q84" s="110"/>
      <c r="R84" s="110"/>
      <c r="S84" s="110"/>
    </row>
    <row r="85" spans="1:19">
      <c r="A85" s="422"/>
      <c r="B85" s="105"/>
      <c r="C85" s="105"/>
      <c r="D85" s="105"/>
      <c r="E85" s="105"/>
      <c r="F85" s="254"/>
      <c r="G85" s="108"/>
      <c r="H85" s="124"/>
      <c r="I85" s="124"/>
      <c r="M85" s="110"/>
      <c r="N85" s="110"/>
      <c r="O85" s="110"/>
      <c r="P85" s="110"/>
      <c r="Q85" s="110"/>
      <c r="R85" s="110"/>
      <c r="S85" s="110"/>
    </row>
    <row r="86" spans="1:19">
      <c r="A86" s="422"/>
      <c r="B86" s="105"/>
      <c r="C86" s="105"/>
      <c r="D86" s="105"/>
      <c r="E86" s="105"/>
      <c r="F86" s="254"/>
      <c r="G86" s="108"/>
      <c r="M86" s="291"/>
      <c r="N86" s="291"/>
      <c r="O86" s="291"/>
      <c r="P86" s="291"/>
      <c r="Q86" s="291"/>
      <c r="R86" s="110"/>
      <c r="S86" s="110"/>
    </row>
    <row r="87" spans="1:19">
      <c r="A87" s="624" t="s">
        <v>214</v>
      </c>
      <c r="B87" s="624"/>
      <c r="C87" s="624"/>
      <c r="D87" s="105"/>
      <c r="E87" s="105"/>
      <c r="F87" s="254"/>
      <c r="G87" s="624" t="s">
        <v>215</v>
      </c>
      <c r="H87" s="624"/>
      <c r="I87" s="624"/>
      <c r="M87" s="110"/>
      <c r="N87" s="110"/>
      <c r="O87" s="110"/>
      <c r="P87" s="110"/>
      <c r="Q87" s="110"/>
      <c r="R87" s="110"/>
      <c r="S87" s="110"/>
    </row>
    <row r="88" spans="1:19">
      <c r="A88" s="611" t="s">
        <v>216</v>
      </c>
      <c r="B88" s="611"/>
      <c r="C88" s="611"/>
      <c r="D88" s="105"/>
      <c r="E88" s="105"/>
      <c r="F88" s="254"/>
      <c r="G88" s="627" t="s">
        <v>217</v>
      </c>
      <c r="H88" s="627"/>
      <c r="I88" s="627"/>
    </row>
    <row r="115" spans="1:9">
      <c r="A115" s="626" t="s">
        <v>172</v>
      </c>
      <c r="B115" s="626"/>
      <c r="C115" s="626"/>
      <c r="D115" s="626"/>
      <c r="E115" s="626"/>
      <c r="F115" s="626"/>
      <c r="G115" s="626"/>
      <c r="H115" s="626"/>
      <c r="I115" s="626"/>
    </row>
    <row r="116" spans="1:9">
      <c r="A116" s="433"/>
      <c r="B116" s="433"/>
      <c r="C116" s="433"/>
      <c r="D116" s="434" t="s">
        <v>173</v>
      </c>
      <c r="E116" s="433"/>
      <c r="F116" s="246"/>
      <c r="G116" s="82"/>
    </row>
    <row r="117" spans="1:9">
      <c r="A117" s="433"/>
      <c r="B117" s="433"/>
      <c r="C117" s="433"/>
      <c r="D117" s="433"/>
      <c r="E117" s="433"/>
      <c r="F117" s="246"/>
      <c r="G117" s="82"/>
    </row>
    <row r="118" spans="1:9">
      <c r="A118" s="621" t="s">
        <v>174</v>
      </c>
      <c r="B118" s="621"/>
      <c r="C118" s="621"/>
      <c r="D118" s="434" t="s">
        <v>175</v>
      </c>
      <c r="E118" s="117"/>
      <c r="F118" s="247"/>
      <c r="G118" s="84"/>
    </row>
    <row r="119" spans="1:9">
      <c r="A119" s="621" t="s">
        <v>176</v>
      </c>
      <c r="B119" s="621"/>
      <c r="C119" s="621"/>
      <c r="D119" s="434" t="s">
        <v>557</v>
      </c>
      <c r="E119" s="117"/>
      <c r="F119" s="247"/>
      <c r="G119" s="84"/>
    </row>
    <row r="120" spans="1:9">
      <c r="A120" s="621" t="s">
        <v>178</v>
      </c>
      <c r="B120" s="621"/>
      <c r="C120" s="621"/>
      <c r="D120" s="434" t="s">
        <v>179</v>
      </c>
      <c r="E120" s="117"/>
      <c r="F120" s="247"/>
      <c r="G120" s="84"/>
    </row>
    <row r="121" spans="1:9">
      <c r="A121" s="621" t="s">
        <v>180</v>
      </c>
      <c r="B121" s="621"/>
      <c r="C121" s="621"/>
      <c r="D121" s="434" t="s">
        <v>315</v>
      </c>
      <c r="E121" s="117"/>
      <c r="F121" s="247"/>
      <c r="G121" s="84"/>
    </row>
    <row r="122" spans="1:9">
      <c r="A122" s="435"/>
      <c r="B122" s="622"/>
      <c r="C122" s="622"/>
      <c r="D122" s="435"/>
      <c r="E122" s="117"/>
      <c r="F122" s="632"/>
      <c r="G122" s="632"/>
    </row>
    <row r="123" spans="1:9">
      <c r="A123" s="87" t="s">
        <v>182</v>
      </c>
      <c r="B123" s="87"/>
      <c r="C123" s="87"/>
      <c r="D123" s="87"/>
      <c r="E123" s="87"/>
      <c r="F123" s="248"/>
      <c r="G123" s="88"/>
    </row>
    <row r="124" spans="1:9">
      <c r="A124" s="87" t="s">
        <v>183</v>
      </c>
      <c r="B124" s="87"/>
      <c r="C124" s="87"/>
      <c r="D124" s="87"/>
      <c r="E124" s="87"/>
      <c r="F124" s="248"/>
      <c r="G124" s="88"/>
    </row>
    <row r="125" spans="1:9">
      <c r="A125" s="87" t="s">
        <v>184</v>
      </c>
      <c r="B125" s="87"/>
      <c r="C125" s="87"/>
      <c r="D125" s="87"/>
      <c r="E125" s="87"/>
      <c r="F125" s="248"/>
      <c r="G125" s="88"/>
    </row>
    <row r="126" spans="1:9">
      <c r="A126" s="434"/>
      <c r="B126" s="434"/>
      <c r="C126" s="434"/>
      <c r="D126" s="434"/>
      <c r="E126" s="434"/>
      <c r="F126" s="249"/>
      <c r="G126" s="83"/>
    </row>
    <row r="127" spans="1:9">
      <c r="A127" s="620" t="s">
        <v>185</v>
      </c>
      <c r="B127" s="620" t="s">
        <v>186</v>
      </c>
      <c r="C127" s="620" t="s">
        <v>187</v>
      </c>
      <c r="D127" s="620" t="s">
        <v>188</v>
      </c>
      <c r="E127" s="620" t="s">
        <v>189</v>
      </c>
      <c r="F127" s="620"/>
      <c r="G127" s="613" t="s">
        <v>166</v>
      </c>
      <c r="H127" s="628" t="s">
        <v>190</v>
      </c>
      <c r="I127" s="629"/>
    </row>
    <row r="128" spans="1:9">
      <c r="A128" s="620"/>
      <c r="B128" s="620"/>
      <c r="C128" s="620"/>
      <c r="D128" s="620"/>
      <c r="E128" s="620"/>
      <c r="F128" s="620"/>
      <c r="G128" s="613"/>
      <c r="H128" s="630" t="s">
        <v>191</v>
      </c>
      <c r="I128" s="631"/>
    </row>
    <row r="129" spans="1:9">
      <c r="A129" s="620"/>
      <c r="B129" s="620"/>
      <c r="C129" s="620"/>
      <c r="D129" s="620"/>
      <c r="E129" s="91" t="s">
        <v>192</v>
      </c>
      <c r="F129" s="250" t="s">
        <v>193</v>
      </c>
      <c r="G129" s="613"/>
      <c r="H129" s="91" t="s">
        <v>194</v>
      </c>
      <c r="I129" s="91" t="s">
        <v>195</v>
      </c>
    </row>
    <row r="130" spans="1:9">
      <c r="A130" s="91" t="s">
        <v>196</v>
      </c>
      <c r="B130" s="91" t="s">
        <v>197</v>
      </c>
      <c r="C130" s="91" t="s">
        <v>198</v>
      </c>
      <c r="D130" s="118" t="s">
        <v>199</v>
      </c>
      <c r="E130" s="118" t="s">
        <v>200</v>
      </c>
      <c r="F130" s="251" t="s">
        <v>201</v>
      </c>
      <c r="G130" s="93" t="s">
        <v>202</v>
      </c>
      <c r="H130" s="119" t="s">
        <v>203</v>
      </c>
      <c r="I130" s="119" t="s">
        <v>204</v>
      </c>
    </row>
    <row r="131" spans="1:9" ht="67.5">
      <c r="A131" s="436">
        <v>1</v>
      </c>
      <c r="B131" s="96" t="s">
        <v>316</v>
      </c>
      <c r="C131" s="97" t="s">
        <v>698</v>
      </c>
      <c r="D131" s="97" t="s">
        <v>705</v>
      </c>
      <c r="E131" s="120"/>
      <c r="F131" s="125">
        <v>361</v>
      </c>
      <c r="G131" s="100">
        <v>1350000</v>
      </c>
      <c r="H131" s="100">
        <v>0</v>
      </c>
      <c r="I131" s="100">
        <f>15%*G131</f>
        <v>202500</v>
      </c>
    </row>
    <row r="132" spans="1:9" ht="24.75" customHeight="1">
      <c r="A132" s="618" t="s">
        <v>208</v>
      </c>
      <c r="B132" s="618"/>
      <c r="C132" s="618"/>
      <c r="D132" s="618"/>
      <c r="E132" s="618"/>
      <c r="F132" s="618"/>
      <c r="G132" s="102">
        <f>SUM(G131:G131)</f>
        <v>1350000</v>
      </c>
      <c r="H132" s="102">
        <f>SUM(H131:H131)</f>
        <v>0</v>
      </c>
      <c r="I132" s="102">
        <f>SUM(I131:I131)</f>
        <v>202500</v>
      </c>
    </row>
    <row r="133" spans="1:9">
      <c r="A133" s="438"/>
      <c r="B133" s="438"/>
      <c r="C133" s="105"/>
      <c r="D133" s="105"/>
      <c r="E133" s="111"/>
      <c r="F133" s="252"/>
      <c r="G133" s="108"/>
      <c r="H133" s="122"/>
      <c r="I133" s="122"/>
    </row>
    <row r="134" spans="1:9">
      <c r="A134" s="437" t="s">
        <v>209</v>
      </c>
      <c r="B134" s="110"/>
      <c r="C134" s="105"/>
      <c r="D134" s="105"/>
      <c r="E134" s="111"/>
      <c r="F134" s="253"/>
      <c r="G134" s="108"/>
    </row>
    <row r="135" spans="1:9">
      <c r="A135" s="111" t="s">
        <v>210</v>
      </c>
      <c r="B135" s="110"/>
      <c r="C135" s="105"/>
      <c r="D135" s="105"/>
      <c r="E135" s="123"/>
      <c r="F135" s="253"/>
      <c r="G135" s="108"/>
    </row>
    <row r="136" spans="1:9">
      <c r="A136" s="438"/>
      <c r="B136" s="105"/>
      <c r="C136" s="105"/>
      <c r="D136" s="105"/>
      <c r="E136" s="105"/>
      <c r="F136" s="254"/>
      <c r="G136" s="108"/>
      <c r="H136" s="124"/>
      <c r="I136" s="124"/>
    </row>
    <row r="137" spans="1:9">
      <c r="A137" s="619" t="s">
        <v>211</v>
      </c>
      <c r="B137" s="619"/>
      <c r="C137" s="619"/>
      <c r="D137" s="619"/>
      <c r="E137" s="619"/>
      <c r="F137" s="619"/>
      <c r="G137" s="619"/>
      <c r="H137" s="619"/>
      <c r="I137" s="619"/>
    </row>
    <row r="138" spans="1:9">
      <c r="A138" s="438"/>
      <c r="B138" s="105"/>
      <c r="C138" s="105"/>
      <c r="D138" s="105"/>
      <c r="E138" s="105"/>
      <c r="F138" s="254"/>
      <c r="G138" s="108"/>
      <c r="H138" s="124"/>
      <c r="I138" s="124"/>
    </row>
    <row r="139" spans="1:9">
      <c r="A139" s="611" t="s">
        <v>212</v>
      </c>
      <c r="B139" s="611"/>
      <c r="C139" s="611"/>
      <c r="D139" s="111"/>
      <c r="E139" s="105"/>
      <c r="F139" s="254"/>
      <c r="G139" s="627" t="s">
        <v>213</v>
      </c>
      <c r="H139" s="627"/>
      <c r="I139" s="627"/>
    </row>
    <row r="140" spans="1:9">
      <c r="A140" s="438"/>
      <c r="B140" s="105"/>
      <c r="C140" s="105"/>
      <c r="D140" s="105"/>
      <c r="E140" s="105"/>
      <c r="F140" s="254"/>
      <c r="G140" s="108"/>
      <c r="H140" s="124"/>
      <c r="I140" s="124"/>
    </row>
    <row r="141" spans="1:9">
      <c r="A141" s="438"/>
      <c r="B141" s="105"/>
      <c r="C141" s="105"/>
      <c r="D141" s="105"/>
      <c r="E141" s="105"/>
      <c r="F141" s="254"/>
      <c r="G141" s="108"/>
    </row>
    <row r="142" spans="1:9">
      <c r="A142" s="624" t="s">
        <v>214</v>
      </c>
      <c r="B142" s="624"/>
      <c r="C142" s="624"/>
      <c r="D142" s="105"/>
      <c r="E142" s="105"/>
      <c r="F142" s="254"/>
      <c r="G142" s="624" t="s">
        <v>215</v>
      </c>
      <c r="H142" s="624"/>
      <c r="I142" s="624"/>
    </row>
    <row r="143" spans="1:9">
      <c r="A143" s="611" t="s">
        <v>216</v>
      </c>
      <c r="B143" s="611"/>
      <c r="C143" s="611"/>
      <c r="D143" s="105"/>
      <c r="E143" s="105"/>
      <c r="F143" s="254"/>
      <c r="G143" s="627" t="s">
        <v>217</v>
      </c>
      <c r="H143" s="627"/>
      <c r="I143" s="627"/>
    </row>
    <row r="172" spans="1:9">
      <c r="A172" s="626" t="s">
        <v>172</v>
      </c>
      <c r="B172" s="626"/>
      <c r="C172" s="626"/>
      <c r="D172" s="626"/>
      <c r="E172" s="626"/>
      <c r="F172" s="626"/>
      <c r="G172" s="626"/>
      <c r="H172" s="626"/>
      <c r="I172" s="626"/>
    </row>
    <row r="173" spans="1:9">
      <c r="A173" s="433"/>
      <c r="B173" s="433"/>
      <c r="C173" s="433"/>
      <c r="D173" s="434" t="s">
        <v>173</v>
      </c>
      <c r="E173" s="433"/>
      <c r="F173" s="246"/>
      <c r="G173" s="82"/>
    </row>
    <row r="174" spans="1:9">
      <c r="A174" s="433"/>
      <c r="B174" s="433"/>
      <c r="C174" s="433"/>
      <c r="D174" s="433"/>
      <c r="E174" s="433"/>
      <c r="F174" s="246"/>
      <c r="G174" s="82"/>
    </row>
    <row r="175" spans="1:9">
      <c r="A175" s="621" t="s">
        <v>174</v>
      </c>
      <c r="B175" s="621"/>
      <c r="C175" s="621"/>
      <c r="D175" s="434" t="s">
        <v>175</v>
      </c>
      <c r="E175" s="117"/>
      <c r="F175" s="247"/>
      <c r="G175" s="84"/>
    </row>
    <row r="176" spans="1:9">
      <c r="A176" s="621" t="s">
        <v>176</v>
      </c>
      <c r="B176" s="621"/>
      <c r="C176" s="621"/>
      <c r="D176" s="434" t="s">
        <v>307</v>
      </c>
      <c r="E176" s="117"/>
      <c r="F176" s="247"/>
      <c r="G176" s="84"/>
    </row>
    <row r="177" spans="1:9">
      <c r="A177" s="621" t="s">
        <v>178</v>
      </c>
      <c r="B177" s="621"/>
      <c r="C177" s="621"/>
      <c r="D177" s="434" t="s">
        <v>179</v>
      </c>
      <c r="E177" s="117"/>
      <c r="F177" s="247"/>
      <c r="G177" s="84"/>
    </row>
    <row r="178" spans="1:9">
      <c r="A178" s="621" t="s">
        <v>180</v>
      </c>
      <c r="B178" s="621"/>
      <c r="C178" s="621"/>
      <c r="D178" s="434" t="s">
        <v>701</v>
      </c>
      <c r="E178" s="117"/>
      <c r="F178" s="247"/>
      <c r="G178" s="84"/>
    </row>
    <row r="179" spans="1:9">
      <c r="A179" s="435"/>
      <c r="B179" s="622"/>
      <c r="C179" s="622"/>
      <c r="D179" s="435"/>
      <c r="E179" s="117"/>
      <c r="F179" s="632"/>
      <c r="G179" s="632"/>
    </row>
    <row r="180" spans="1:9">
      <c r="A180" s="87" t="s">
        <v>182</v>
      </c>
      <c r="B180" s="87"/>
      <c r="C180" s="87"/>
      <c r="D180" s="87"/>
      <c r="E180" s="87"/>
      <c r="F180" s="248"/>
      <c r="G180" s="88"/>
    </row>
    <row r="181" spans="1:9">
      <c r="A181" s="87" t="s">
        <v>183</v>
      </c>
      <c r="B181" s="87"/>
      <c r="C181" s="87"/>
      <c r="D181" s="87"/>
      <c r="E181" s="87"/>
      <c r="F181" s="248"/>
      <c r="G181" s="88"/>
    </row>
    <row r="182" spans="1:9">
      <c r="A182" s="87" t="s">
        <v>184</v>
      </c>
      <c r="B182" s="87"/>
      <c r="C182" s="87"/>
      <c r="D182" s="87"/>
      <c r="E182" s="87"/>
      <c r="F182" s="248"/>
      <c r="G182" s="88"/>
    </row>
    <row r="183" spans="1:9">
      <c r="A183" s="434"/>
      <c r="B183" s="434"/>
      <c r="C183" s="434"/>
      <c r="D183" s="434"/>
      <c r="E183" s="434"/>
      <c r="F183" s="249"/>
      <c r="G183" s="83"/>
    </row>
    <row r="184" spans="1:9">
      <c r="A184" s="620" t="s">
        <v>185</v>
      </c>
      <c r="B184" s="620" t="s">
        <v>186</v>
      </c>
      <c r="C184" s="620" t="s">
        <v>187</v>
      </c>
      <c r="D184" s="620" t="s">
        <v>188</v>
      </c>
      <c r="E184" s="620" t="s">
        <v>189</v>
      </c>
      <c r="F184" s="620"/>
      <c r="G184" s="613" t="s">
        <v>166</v>
      </c>
      <c r="H184" s="628" t="s">
        <v>190</v>
      </c>
      <c r="I184" s="629"/>
    </row>
    <row r="185" spans="1:9">
      <c r="A185" s="620"/>
      <c r="B185" s="620"/>
      <c r="C185" s="620"/>
      <c r="D185" s="620"/>
      <c r="E185" s="620"/>
      <c r="F185" s="620"/>
      <c r="G185" s="613"/>
      <c r="H185" s="630" t="s">
        <v>191</v>
      </c>
      <c r="I185" s="631"/>
    </row>
    <row r="186" spans="1:9">
      <c r="A186" s="620"/>
      <c r="B186" s="620"/>
      <c r="C186" s="620"/>
      <c r="D186" s="620"/>
      <c r="E186" s="91" t="s">
        <v>192</v>
      </c>
      <c r="F186" s="250" t="s">
        <v>193</v>
      </c>
      <c r="G186" s="613"/>
      <c r="H186" s="91" t="s">
        <v>194</v>
      </c>
      <c r="I186" s="91" t="s">
        <v>195</v>
      </c>
    </row>
    <row r="187" spans="1:9">
      <c r="A187" s="91" t="s">
        <v>196</v>
      </c>
      <c r="B187" s="91" t="s">
        <v>197</v>
      </c>
      <c r="C187" s="91" t="s">
        <v>198</v>
      </c>
      <c r="D187" s="118" t="s">
        <v>199</v>
      </c>
      <c r="E187" s="118" t="s">
        <v>200</v>
      </c>
      <c r="F187" s="251" t="s">
        <v>201</v>
      </c>
      <c r="G187" s="93" t="s">
        <v>202</v>
      </c>
      <c r="H187" s="119" t="s">
        <v>203</v>
      </c>
      <c r="I187" s="119" t="s">
        <v>204</v>
      </c>
    </row>
    <row r="188" spans="1:9" ht="56.25">
      <c r="A188" s="436">
        <v>1</v>
      </c>
      <c r="B188" s="96" t="s">
        <v>700</v>
      </c>
      <c r="C188" s="97" t="s">
        <v>699</v>
      </c>
      <c r="D188" s="97" t="s">
        <v>702</v>
      </c>
      <c r="E188" s="120"/>
      <c r="F188" s="125">
        <v>362</v>
      </c>
      <c r="G188" s="100">
        <v>2050000</v>
      </c>
      <c r="H188" s="100">
        <v>0</v>
      </c>
      <c r="I188" s="100">
        <v>105000</v>
      </c>
    </row>
    <row r="189" spans="1:9" ht="20.25" customHeight="1">
      <c r="A189" s="618" t="s">
        <v>208</v>
      </c>
      <c r="B189" s="618"/>
      <c r="C189" s="618"/>
      <c r="D189" s="618"/>
      <c r="E189" s="618"/>
      <c r="F189" s="618"/>
      <c r="G189" s="102">
        <f>SUM(G188:G188)</f>
        <v>2050000</v>
      </c>
      <c r="H189" s="102">
        <f>SUM(H188:H188)</f>
        <v>0</v>
      </c>
      <c r="I189" s="102">
        <f>SUM(I188:I188)</f>
        <v>105000</v>
      </c>
    </row>
    <row r="190" spans="1:9">
      <c r="A190" s="438"/>
      <c r="B190" s="438"/>
      <c r="C190" s="105"/>
      <c r="D190" s="105"/>
      <c r="E190" s="111"/>
      <c r="F190" s="252"/>
      <c r="G190" s="108"/>
      <c r="H190" s="122"/>
      <c r="I190" s="122"/>
    </row>
    <row r="191" spans="1:9">
      <c r="A191" s="437" t="s">
        <v>209</v>
      </c>
      <c r="B191" s="110"/>
      <c r="C191" s="105"/>
      <c r="D191" s="105"/>
      <c r="E191" s="111"/>
      <c r="F191" s="253"/>
      <c r="G191" s="108"/>
    </row>
    <row r="192" spans="1:9">
      <c r="A192" s="111" t="s">
        <v>210</v>
      </c>
      <c r="B192" s="110"/>
      <c r="C192" s="105"/>
      <c r="D192" s="105"/>
      <c r="E192" s="123"/>
      <c r="F192" s="253"/>
      <c r="G192" s="108"/>
    </row>
    <row r="193" spans="1:9">
      <c r="A193" s="438"/>
      <c r="B193" s="105"/>
      <c r="C193" s="105"/>
      <c r="D193" s="105"/>
      <c r="E193" s="105"/>
      <c r="F193" s="254"/>
      <c r="G193" s="108"/>
      <c r="H193" s="124"/>
      <c r="I193" s="124"/>
    </row>
    <row r="194" spans="1:9">
      <c r="A194" s="619" t="s">
        <v>211</v>
      </c>
      <c r="B194" s="619"/>
      <c r="C194" s="619"/>
      <c r="D194" s="619"/>
      <c r="E194" s="619"/>
      <c r="F194" s="619"/>
      <c r="G194" s="619"/>
      <c r="H194" s="619"/>
      <c r="I194" s="619"/>
    </row>
    <row r="195" spans="1:9">
      <c r="A195" s="438"/>
      <c r="B195" s="105"/>
      <c r="C195" s="105"/>
      <c r="D195" s="105"/>
      <c r="E195" s="105"/>
      <c r="F195" s="254"/>
      <c r="G195" s="108"/>
      <c r="H195" s="124"/>
      <c r="I195" s="124"/>
    </row>
    <row r="196" spans="1:9">
      <c r="A196" s="611" t="s">
        <v>212</v>
      </c>
      <c r="B196" s="611"/>
      <c r="C196" s="611"/>
      <c r="D196" s="111"/>
      <c r="E196" s="105"/>
      <c r="F196" s="254"/>
      <c r="G196" s="627" t="s">
        <v>213</v>
      </c>
      <c r="H196" s="627"/>
      <c r="I196" s="627"/>
    </row>
    <row r="197" spans="1:9">
      <c r="A197" s="438"/>
      <c r="B197" s="105"/>
      <c r="C197" s="105"/>
      <c r="D197" s="105"/>
      <c r="E197" s="105"/>
      <c r="F197" s="254"/>
      <c r="G197" s="108"/>
      <c r="H197" s="124"/>
      <c r="I197" s="124"/>
    </row>
    <row r="198" spans="1:9">
      <c r="A198" s="438"/>
      <c r="B198" s="105"/>
      <c r="C198" s="105"/>
      <c r="D198" s="105"/>
      <c r="E198" s="105"/>
      <c r="F198" s="254"/>
      <c r="G198" s="108"/>
    </row>
    <row r="199" spans="1:9">
      <c r="A199" s="624" t="s">
        <v>214</v>
      </c>
      <c r="B199" s="624"/>
      <c r="C199" s="624"/>
      <c r="D199" s="105"/>
      <c r="E199" s="105"/>
      <c r="F199" s="254"/>
      <c r="G199" s="624" t="s">
        <v>215</v>
      </c>
      <c r="H199" s="624"/>
      <c r="I199" s="624"/>
    </row>
    <row r="200" spans="1:9">
      <c r="A200" s="611" t="s">
        <v>216</v>
      </c>
      <c r="B200" s="611"/>
      <c r="C200" s="611"/>
      <c r="D200" s="105"/>
      <c r="E200" s="105"/>
      <c r="F200" s="254"/>
      <c r="G200" s="627" t="s">
        <v>217</v>
      </c>
      <c r="H200" s="627"/>
      <c r="I200" s="627"/>
    </row>
    <row r="230" spans="1:9">
      <c r="A230" s="626" t="s">
        <v>172</v>
      </c>
      <c r="B230" s="626"/>
      <c r="C230" s="626"/>
      <c r="D230" s="626"/>
      <c r="E230" s="626"/>
      <c r="F230" s="626"/>
      <c r="G230" s="626"/>
      <c r="H230" s="626"/>
      <c r="I230" s="626"/>
    </row>
    <row r="231" spans="1:9">
      <c r="A231" s="433"/>
      <c r="B231" s="433"/>
      <c r="C231" s="433"/>
      <c r="D231" s="434" t="s">
        <v>173</v>
      </c>
      <c r="E231" s="433"/>
      <c r="F231" s="246"/>
      <c r="G231" s="82"/>
    </row>
    <row r="232" spans="1:9">
      <c r="A232" s="433"/>
      <c r="B232" s="433"/>
      <c r="C232" s="433"/>
      <c r="D232" s="433"/>
      <c r="E232" s="433"/>
      <c r="F232" s="246"/>
      <c r="G232" s="82"/>
    </row>
    <row r="233" spans="1:9">
      <c r="A233" s="621" t="s">
        <v>174</v>
      </c>
      <c r="B233" s="621"/>
      <c r="C233" s="621"/>
      <c r="D233" s="434" t="s">
        <v>175</v>
      </c>
      <c r="E233" s="117"/>
      <c r="F233" s="247"/>
      <c r="G233" s="84"/>
    </row>
    <row r="234" spans="1:9">
      <c r="A234" s="621" t="s">
        <v>176</v>
      </c>
      <c r="B234" s="621"/>
      <c r="C234" s="621"/>
      <c r="D234" s="434" t="s">
        <v>642</v>
      </c>
      <c r="E234" s="117"/>
      <c r="F234" s="247"/>
      <c r="G234" s="84"/>
    </row>
    <row r="235" spans="1:9">
      <c r="A235" s="621" t="s">
        <v>178</v>
      </c>
      <c r="B235" s="621"/>
      <c r="C235" s="621"/>
      <c r="D235" s="434" t="s">
        <v>179</v>
      </c>
      <c r="E235" s="117"/>
      <c r="F235" s="247"/>
      <c r="G235" s="84"/>
    </row>
    <row r="236" spans="1:9">
      <c r="A236" s="621" t="s">
        <v>180</v>
      </c>
      <c r="B236" s="621"/>
      <c r="C236" s="621"/>
      <c r="D236" s="434" t="s">
        <v>639</v>
      </c>
      <c r="E236" s="117"/>
      <c r="F236" s="247"/>
      <c r="G236" s="84"/>
    </row>
    <row r="237" spans="1:9">
      <c r="A237" s="435"/>
      <c r="B237" s="622"/>
      <c r="C237" s="622"/>
      <c r="D237" s="435"/>
      <c r="E237" s="117"/>
      <c r="F237" s="632"/>
      <c r="G237" s="632"/>
    </row>
    <row r="238" spans="1:9">
      <c r="A238" s="87" t="s">
        <v>182</v>
      </c>
      <c r="B238" s="87"/>
      <c r="C238" s="87"/>
      <c r="D238" s="87"/>
      <c r="E238" s="87"/>
      <c r="F238" s="248"/>
      <c r="G238" s="88"/>
    </row>
    <row r="239" spans="1:9">
      <c r="A239" s="87" t="s">
        <v>183</v>
      </c>
      <c r="B239" s="87"/>
      <c r="C239" s="87"/>
      <c r="D239" s="87"/>
      <c r="E239" s="87"/>
      <c r="F239" s="248"/>
      <c r="G239" s="88"/>
    </row>
    <row r="240" spans="1:9">
      <c r="A240" s="87" t="s">
        <v>184</v>
      </c>
      <c r="B240" s="87"/>
      <c r="C240" s="87"/>
      <c r="D240" s="87"/>
      <c r="E240" s="87"/>
      <c r="F240" s="248"/>
      <c r="G240" s="88"/>
    </row>
    <row r="241" spans="1:9">
      <c r="A241" s="434"/>
      <c r="B241" s="434"/>
      <c r="C241" s="434"/>
      <c r="D241" s="434"/>
      <c r="E241" s="434"/>
      <c r="F241" s="249"/>
      <c r="G241" s="83"/>
    </row>
    <row r="242" spans="1:9">
      <c r="A242" s="620" t="s">
        <v>185</v>
      </c>
      <c r="B242" s="620" t="s">
        <v>186</v>
      </c>
      <c r="C242" s="620" t="s">
        <v>187</v>
      </c>
      <c r="D242" s="620" t="s">
        <v>188</v>
      </c>
      <c r="E242" s="620" t="s">
        <v>189</v>
      </c>
      <c r="F242" s="620"/>
      <c r="G242" s="613" t="s">
        <v>166</v>
      </c>
      <c r="H242" s="628" t="s">
        <v>190</v>
      </c>
      <c r="I242" s="629"/>
    </row>
    <row r="243" spans="1:9">
      <c r="A243" s="620"/>
      <c r="B243" s="620"/>
      <c r="C243" s="620"/>
      <c r="D243" s="620"/>
      <c r="E243" s="620"/>
      <c r="F243" s="620"/>
      <c r="G243" s="613"/>
      <c r="H243" s="630" t="s">
        <v>191</v>
      </c>
      <c r="I243" s="631"/>
    </row>
    <row r="244" spans="1:9">
      <c r="A244" s="620"/>
      <c r="B244" s="620"/>
      <c r="C244" s="620"/>
      <c r="D244" s="620"/>
      <c r="E244" s="91" t="s">
        <v>192</v>
      </c>
      <c r="F244" s="250" t="s">
        <v>193</v>
      </c>
      <c r="G244" s="613"/>
      <c r="H244" s="91" t="s">
        <v>194</v>
      </c>
      <c r="I244" s="91" t="s">
        <v>195</v>
      </c>
    </row>
    <row r="245" spans="1:9">
      <c r="A245" s="91" t="s">
        <v>196</v>
      </c>
      <c r="B245" s="91" t="s">
        <v>197</v>
      </c>
      <c r="C245" s="91" t="s">
        <v>198</v>
      </c>
      <c r="D245" s="118" t="s">
        <v>199</v>
      </c>
      <c r="E245" s="118" t="s">
        <v>200</v>
      </c>
      <c r="F245" s="251" t="s">
        <v>201</v>
      </c>
      <c r="G245" s="93" t="s">
        <v>202</v>
      </c>
      <c r="H245" s="119" t="s">
        <v>203</v>
      </c>
      <c r="I245" s="119" t="s">
        <v>204</v>
      </c>
    </row>
    <row r="246" spans="1:9" ht="56.25">
      <c r="A246" s="436">
        <v>1</v>
      </c>
      <c r="B246" s="96" t="s">
        <v>640</v>
      </c>
      <c r="C246" s="97" t="s">
        <v>703</v>
      </c>
      <c r="D246" s="97" t="s">
        <v>704</v>
      </c>
      <c r="E246" s="120"/>
      <c r="F246" s="125">
        <v>363</v>
      </c>
      <c r="G246" s="100">
        <v>700000</v>
      </c>
      <c r="H246" s="100">
        <v>0</v>
      </c>
      <c r="I246" s="100">
        <f>5%*G246</f>
        <v>35000</v>
      </c>
    </row>
    <row r="247" spans="1:9" ht="22.5" customHeight="1">
      <c r="A247" s="618" t="s">
        <v>208</v>
      </c>
      <c r="B247" s="618"/>
      <c r="C247" s="618"/>
      <c r="D247" s="618"/>
      <c r="E247" s="618"/>
      <c r="F247" s="618"/>
      <c r="G247" s="102">
        <f>SUM(G246:G246)</f>
        <v>700000</v>
      </c>
      <c r="H247" s="102">
        <f>SUM(H246:H246)</f>
        <v>0</v>
      </c>
      <c r="I247" s="102">
        <f>SUM(I246:I246)</f>
        <v>35000</v>
      </c>
    </row>
    <row r="248" spans="1:9">
      <c r="A248" s="438"/>
      <c r="B248" s="438"/>
      <c r="C248" s="105"/>
      <c r="D248" s="105"/>
      <c r="E248" s="111"/>
      <c r="F248" s="252"/>
      <c r="G248" s="108"/>
      <c r="H248" s="122"/>
      <c r="I248" s="122"/>
    </row>
    <row r="249" spans="1:9">
      <c r="A249" s="437" t="s">
        <v>209</v>
      </c>
      <c r="B249" s="110"/>
      <c r="C249" s="105"/>
      <c r="D249" s="105"/>
      <c r="E249" s="111"/>
      <c r="F249" s="253"/>
      <c r="G249" s="108"/>
    </row>
    <row r="250" spans="1:9">
      <c r="A250" s="111" t="s">
        <v>210</v>
      </c>
      <c r="B250" s="110"/>
      <c r="C250" s="105"/>
      <c r="D250" s="105"/>
      <c r="E250" s="123"/>
      <c r="F250" s="253"/>
      <c r="G250" s="108"/>
    </row>
    <row r="251" spans="1:9">
      <c r="A251" s="438"/>
      <c r="B251" s="105"/>
      <c r="C251" s="105"/>
      <c r="D251" s="105"/>
      <c r="E251" s="105"/>
      <c r="F251" s="254"/>
      <c r="G251" s="108"/>
      <c r="H251" s="124"/>
      <c r="I251" s="124"/>
    </row>
    <row r="252" spans="1:9">
      <c r="A252" s="619" t="s">
        <v>211</v>
      </c>
      <c r="B252" s="619"/>
      <c r="C252" s="619"/>
      <c r="D252" s="619"/>
      <c r="E252" s="619"/>
      <c r="F252" s="619"/>
      <c r="G252" s="619"/>
      <c r="H252" s="619"/>
      <c r="I252" s="619"/>
    </row>
    <row r="253" spans="1:9">
      <c r="A253" s="438"/>
      <c r="B253" s="105"/>
      <c r="C253" s="105"/>
      <c r="D253" s="105"/>
      <c r="E253" s="105"/>
      <c r="F253" s="254"/>
      <c r="G253" s="108"/>
      <c r="H253" s="124"/>
      <c r="I253" s="124"/>
    </row>
    <row r="254" spans="1:9">
      <c r="A254" s="611" t="s">
        <v>212</v>
      </c>
      <c r="B254" s="611"/>
      <c r="C254" s="611"/>
      <c r="D254" s="111"/>
      <c r="E254" s="105"/>
      <c r="F254" s="254"/>
      <c r="G254" s="627" t="s">
        <v>213</v>
      </c>
      <c r="H254" s="627"/>
      <c r="I254" s="627"/>
    </row>
    <row r="255" spans="1:9">
      <c r="A255" s="438"/>
      <c r="B255" s="105"/>
      <c r="C255" s="105"/>
      <c r="D255" s="105"/>
      <c r="E255" s="105"/>
      <c r="F255" s="254"/>
      <c r="G255" s="108"/>
      <c r="H255" s="124"/>
      <c r="I255" s="124"/>
    </row>
    <row r="256" spans="1:9">
      <c r="A256" s="438"/>
      <c r="B256" s="105"/>
      <c r="C256" s="105"/>
      <c r="D256" s="105"/>
      <c r="E256" s="105"/>
      <c r="F256" s="254"/>
      <c r="G256" s="108"/>
    </row>
    <row r="257" spans="1:9">
      <c r="A257" s="624" t="s">
        <v>214</v>
      </c>
      <c r="B257" s="624"/>
      <c r="C257" s="624"/>
      <c r="D257" s="105"/>
      <c r="E257" s="105"/>
      <c r="F257" s="254"/>
      <c r="G257" s="624" t="s">
        <v>215</v>
      </c>
      <c r="H257" s="624"/>
      <c r="I257" s="624"/>
    </row>
    <row r="258" spans="1:9">
      <c r="A258" s="611" t="s">
        <v>216</v>
      </c>
      <c r="B258" s="611"/>
      <c r="C258" s="611"/>
      <c r="D258" s="105"/>
      <c r="E258" s="105"/>
      <c r="F258" s="254"/>
      <c r="G258" s="627" t="s">
        <v>217</v>
      </c>
      <c r="H258" s="627"/>
      <c r="I258" s="627"/>
    </row>
  </sheetData>
  <mergeCells count="115">
    <mergeCell ref="A257:C257"/>
    <mergeCell ref="G257:I257"/>
    <mergeCell ref="A258:C258"/>
    <mergeCell ref="G258:I258"/>
    <mergeCell ref="H242:I242"/>
    <mergeCell ref="H243:I243"/>
    <mergeCell ref="A247:F247"/>
    <mergeCell ref="A252:I252"/>
    <mergeCell ref="A254:C254"/>
    <mergeCell ref="G254:I254"/>
    <mergeCell ref="F237:G237"/>
    <mergeCell ref="A242:A244"/>
    <mergeCell ref="B242:B244"/>
    <mergeCell ref="C242:C244"/>
    <mergeCell ref="D242:D244"/>
    <mergeCell ref="E242:F243"/>
    <mergeCell ref="G242:G244"/>
    <mergeCell ref="A233:C233"/>
    <mergeCell ref="A234:C234"/>
    <mergeCell ref="A235:C235"/>
    <mergeCell ref="A236:C236"/>
    <mergeCell ref="B237:C237"/>
    <mergeCell ref="A199:C199"/>
    <mergeCell ref="G199:I199"/>
    <mergeCell ref="A200:C200"/>
    <mergeCell ref="G200:I200"/>
    <mergeCell ref="A230:I230"/>
    <mergeCell ref="H184:I184"/>
    <mergeCell ref="H185:I185"/>
    <mergeCell ref="A189:F189"/>
    <mergeCell ref="A194:I194"/>
    <mergeCell ref="A196:C196"/>
    <mergeCell ref="G196:I196"/>
    <mergeCell ref="F179:G179"/>
    <mergeCell ref="A184:A186"/>
    <mergeCell ref="B184:B186"/>
    <mergeCell ref="C184:C186"/>
    <mergeCell ref="D184:D186"/>
    <mergeCell ref="E184:F185"/>
    <mergeCell ref="G184:G186"/>
    <mergeCell ref="A175:C175"/>
    <mergeCell ref="A176:C176"/>
    <mergeCell ref="A177:C177"/>
    <mergeCell ref="A178:C178"/>
    <mergeCell ref="B179:C179"/>
    <mergeCell ref="A142:C142"/>
    <mergeCell ref="G142:I142"/>
    <mergeCell ref="A143:C143"/>
    <mergeCell ref="G143:I143"/>
    <mergeCell ref="A172:I172"/>
    <mergeCell ref="H127:I127"/>
    <mergeCell ref="H128:I128"/>
    <mergeCell ref="A132:F132"/>
    <mergeCell ref="A137:I137"/>
    <mergeCell ref="A139:C139"/>
    <mergeCell ref="G139:I139"/>
    <mergeCell ref="F122:G122"/>
    <mergeCell ref="A127:A129"/>
    <mergeCell ref="B127:B129"/>
    <mergeCell ref="C127:C129"/>
    <mergeCell ref="D127:D129"/>
    <mergeCell ref="E127:F128"/>
    <mergeCell ref="G127:G129"/>
    <mergeCell ref="A118:C118"/>
    <mergeCell ref="A119:C119"/>
    <mergeCell ref="A120:C120"/>
    <mergeCell ref="A121:C121"/>
    <mergeCell ref="B122:C122"/>
    <mergeCell ref="G29:I29"/>
    <mergeCell ref="A115:I115"/>
    <mergeCell ref="H13:I13"/>
    <mergeCell ref="H14:I14"/>
    <mergeCell ref="A18:F18"/>
    <mergeCell ref="A23:I23"/>
    <mergeCell ref="A25:C25"/>
    <mergeCell ref="G25:I25"/>
    <mergeCell ref="A59:I59"/>
    <mergeCell ref="A62:C62"/>
    <mergeCell ref="A63:C63"/>
    <mergeCell ref="A65:C65"/>
    <mergeCell ref="B66:C66"/>
    <mergeCell ref="F66:G66"/>
    <mergeCell ref="A64:C64"/>
    <mergeCell ref="G71:G73"/>
    <mergeCell ref="H71:I71"/>
    <mergeCell ref="H72:I72"/>
    <mergeCell ref="A77:F77"/>
    <mergeCell ref="A82:I82"/>
    <mergeCell ref="A71:A73"/>
    <mergeCell ref="A88:C88"/>
    <mergeCell ref="G88:I88"/>
    <mergeCell ref="A1:I1"/>
    <mergeCell ref="B71:B73"/>
    <mergeCell ref="C71:C73"/>
    <mergeCell ref="D71:D73"/>
    <mergeCell ref="E71:F72"/>
    <mergeCell ref="A84:C84"/>
    <mergeCell ref="G84:I84"/>
    <mergeCell ref="A87:C87"/>
    <mergeCell ref="G87:I87"/>
    <mergeCell ref="F8:G8"/>
    <mergeCell ref="A13:A15"/>
    <mergeCell ref="B13:B15"/>
    <mergeCell ref="C13:C15"/>
    <mergeCell ref="D13:D15"/>
    <mergeCell ref="E13:F14"/>
    <mergeCell ref="G13:G15"/>
    <mergeCell ref="A4:C4"/>
    <mergeCell ref="A5:C5"/>
    <mergeCell ref="A6:C6"/>
    <mergeCell ref="A7:C7"/>
    <mergeCell ref="B8:C8"/>
    <mergeCell ref="A28:C28"/>
    <mergeCell ref="G28:I28"/>
    <mergeCell ref="A29:C29"/>
  </mergeCells>
  <pageMargins left="0.27" right="0.13" top="0.75" bottom="0.75" header="0.3" footer="0.3"/>
  <pageSetup paperSize="5" orientation="portrait" horizontalDpi="0" verticalDpi="0" r:id="rId1"/>
</worksheet>
</file>

<file path=xl/worksheets/sheet21.xml><?xml version="1.0" encoding="utf-8"?>
<worksheet xmlns="http://schemas.openxmlformats.org/spreadsheetml/2006/main" xmlns:r="http://schemas.openxmlformats.org/officeDocument/2006/relationships">
  <dimension ref="A1:I164"/>
  <sheetViews>
    <sheetView topLeftCell="A133" workbookViewId="0">
      <selection activeCell="G152" sqref="G152"/>
    </sheetView>
  </sheetViews>
  <sheetFormatPr defaultRowHeight="15"/>
  <cols>
    <col min="1" max="1" width="4.5703125" customWidth="1"/>
    <col min="2" max="2" width="10.7109375" customWidth="1"/>
    <col min="4" max="4" width="29.7109375" customWidth="1"/>
    <col min="5" max="5" width="8.5703125" customWidth="1"/>
  </cols>
  <sheetData>
    <row r="1" spans="1:9">
      <c r="A1" s="626" t="s">
        <v>172</v>
      </c>
      <c r="B1" s="626"/>
      <c r="C1" s="626"/>
      <c r="D1" s="626"/>
      <c r="E1" s="626"/>
      <c r="F1" s="626"/>
      <c r="G1" s="626"/>
      <c r="H1" s="626"/>
      <c r="I1" s="626"/>
    </row>
    <row r="2" spans="1:9">
      <c r="A2" s="441"/>
      <c r="B2" s="441"/>
      <c r="C2" s="441"/>
      <c r="D2" s="442" t="s">
        <v>173</v>
      </c>
      <c r="E2" s="441"/>
      <c r="F2" s="246"/>
      <c r="G2" s="82"/>
    </row>
    <row r="3" spans="1:9">
      <c r="A3" s="441"/>
      <c r="B3" s="441"/>
      <c r="C3" s="441"/>
      <c r="D3" s="441"/>
      <c r="E3" s="441"/>
      <c r="F3" s="246"/>
      <c r="G3" s="82"/>
    </row>
    <row r="4" spans="1:9">
      <c r="A4" s="621" t="s">
        <v>174</v>
      </c>
      <c r="B4" s="621"/>
      <c r="C4" s="621"/>
      <c r="D4" s="442" t="s">
        <v>175</v>
      </c>
      <c r="E4" s="117"/>
      <c r="F4" s="247"/>
      <c r="G4" s="84"/>
    </row>
    <row r="5" spans="1:9">
      <c r="A5" s="621" t="s">
        <v>176</v>
      </c>
      <c r="B5" s="621"/>
      <c r="C5" s="621"/>
      <c r="D5" s="442" t="s">
        <v>642</v>
      </c>
      <c r="E5" s="117"/>
      <c r="F5" s="247"/>
      <c r="G5" s="84"/>
    </row>
    <row r="6" spans="1:9">
      <c r="A6" s="621" t="s">
        <v>178</v>
      </c>
      <c r="B6" s="621"/>
      <c r="C6" s="621"/>
      <c r="D6" s="442" t="s">
        <v>179</v>
      </c>
      <c r="E6" s="117"/>
      <c r="F6" s="247"/>
      <c r="G6" s="84"/>
    </row>
    <row r="7" spans="1:9">
      <c r="A7" s="621" t="s">
        <v>180</v>
      </c>
      <c r="B7" s="621"/>
      <c r="C7" s="621"/>
      <c r="D7" s="442" t="s">
        <v>585</v>
      </c>
      <c r="E7" s="117"/>
      <c r="F7" s="247"/>
      <c r="G7" s="84"/>
    </row>
    <row r="8" spans="1:9">
      <c r="A8" s="443"/>
      <c r="B8" s="622"/>
      <c r="C8" s="622"/>
      <c r="D8" s="443"/>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42"/>
      <c r="B12" s="442"/>
      <c r="C12" s="442"/>
      <c r="D12" s="442"/>
      <c r="E12" s="442"/>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9.75" customHeight="1">
      <c r="A17" s="444">
        <v>1</v>
      </c>
      <c r="B17" s="96" t="s">
        <v>584</v>
      </c>
      <c r="C17" s="97" t="s">
        <v>711</v>
      </c>
      <c r="D17" s="97" t="s">
        <v>710</v>
      </c>
      <c r="E17" s="120"/>
      <c r="F17" s="125">
        <v>364</v>
      </c>
      <c r="G17" s="100">
        <v>4080000</v>
      </c>
      <c r="H17" s="100">
        <v>0</v>
      </c>
      <c r="I17" s="100">
        <v>0</v>
      </c>
    </row>
    <row r="18" spans="1:9" ht="19.5" customHeight="1">
      <c r="A18" s="618" t="s">
        <v>208</v>
      </c>
      <c r="B18" s="618"/>
      <c r="C18" s="618"/>
      <c r="D18" s="618"/>
      <c r="E18" s="618"/>
      <c r="F18" s="618"/>
      <c r="G18" s="102">
        <f>SUM(G17:G17)</f>
        <v>4080000</v>
      </c>
      <c r="H18" s="102">
        <f>SUM(H17:H17)</f>
        <v>0</v>
      </c>
      <c r="I18" s="102">
        <f>SUM(I17:I17)</f>
        <v>0</v>
      </c>
    </row>
    <row r="19" spans="1:9">
      <c r="A19" s="446"/>
      <c r="B19" s="446"/>
      <c r="C19" s="105"/>
      <c r="D19" s="105"/>
      <c r="E19" s="111"/>
      <c r="F19" s="252"/>
      <c r="G19" s="108"/>
      <c r="H19" s="122"/>
      <c r="I19" s="122"/>
    </row>
    <row r="20" spans="1:9">
      <c r="A20" s="445" t="s">
        <v>209</v>
      </c>
      <c r="B20" s="110"/>
      <c r="C20" s="105"/>
      <c r="D20" s="105"/>
      <c r="E20" s="111"/>
      <c r="F20" s="253"/>
      <c r="G20" s="108"/>
    </row>
    <row r="21" spans="1:9">
      <c r="A21" s="111" t="s">
        <v>210</v>
      </c>
      <c r="B21" s="110"/>
      <c r="C21" s="105"/>
      <c r="D21" s="105"/>
      <c r="E21" s="123"/>
      <c r="F21" s="253"/>
      <c r="G21" s="108"/>
    </row>
    <row r="22" spans="1:9">
      <c r="A22" s="446"/>
      <c r="B22" s="105"/>
      <c r="C22" s="105"/>
      <c r="D22" s="105"/>
      <c r="E22" s="105"/>
      <c r="F22" s="254"/>
      <c r="G22" s="108"/>
      <c r="H22" s="124"/>
      <c r="I22" s="124"/>
    </row>
    <row r="23" spans="1:9">
      <c r="A23" s="619" t="s">
        <v>211</v>
      </c>
      <c r="B23" s="619"/>
      <c r="C23" s="619"/>
      <c r="D23" s="619"/>
      <c r="E23" s="619"/>
      <c r="F23" s="619"/>
      <c r="G23" s="619"/>
      <c r="H23" s="619"/>
      <c r="I23" s="619"/>
    </row>
    <row r="24" spans="1:9">
      <c r="A24" s="446"/>
      <c r="B24" s="105"/>
      <c r="C24" s="105"/>
      <c r="D24" s="105"/>
      <c r="E24" s="105"/>
      <c r="F24" s="254"/>
      <c r="G24" s="108"/>
      <c r="H24" s="124"/>
      <c r="I24" s="124"/>
    </row>
    <row r="25" spans="1:9">
      <c r="A25" s="611" t="s">
        <v>212</v>
      </c>
      <c r="B25" s="611"/>
      <c r="C25" s="611"/>
      <c r="D25" s="111"/>
      <c r="E25" s="105"/>
      <c r="F25" s="254"/>
      <c r="G25" s="627" t="s">
        <v>213</v>
      </c>
      <c r="H25" s="627"/>
      <c r="I25" s="627"/>
    </row>
    <row r="26" spans="1:9">
      <c r="A26" s="446"/>
      <c r="B26" s="105"/>
      <c r="C26" s="105"/>
      <c r="D26" s="105"/>
      <c r="E26" s="105"/>
      <c r="F26" s="254"/>
      <c r="G26" s="108"/>
      <c r="H26" s="124"/>
      <c r="I26" s="124"/>
    </row>
    <row r="27" spans="1:9">
      <c r="A27" s="446"/>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78" spans="1:9">
      <c r="A78" s="626" t="s">
        <v>172</v>
      </c>
      <c r="B78" s="626"/>
      <c r="C78" s="626"/>
      <c r="D78" s="626"/>
      <c r="E78" s="626"/>
      <c r="F78" s="626"/>
      <c r="G78" s="626"/>
      <c r="H78" s="626"/>
      <c r="I78" s="626"/>
    </row>
    <row r="79" spans="1:9">
      <c r="A79" s="441"/>
      <c r="B79" s="441"/>
      <c r="C79" s="441"/>
      <c r="D79" s="442" t="s">
        <v>173</v>
      </c>
      <c r="E79" s="441"/>
      <c r="F79" s="246"/>
      <c r="G79" s="82"/>
    </row>
    <row r="80" spans="1:9">
      <c r="A80" s="441"/>
      <c r="B80" s="441"/>
      <c r="C80" s="441"/>
      <c r="D80" s="441"/>
      <c r="E80" s="441"/>
      <c r="F80" s="246"/>
      <c r="G80" s="82"/>
    </row>
    <row r="81" spans="1:9">
      <c r="A81" s="621" t="s">
        <v>174</v>
      </c>
      <c r="B81" s="621"/>
      <c r="C81" s="621"/>
      <c r="D81" s="442" t="s">
        <v>175</v>
      </c>
      <c r="E81" s="117"/>
      <c r="F81" s="247"/>
      <c r="G81" s="84"/>
    </row>
    <row r="82" spans="1:9">
      <c r="A82" s="621" t="s">
        <v>176</v>
      </c>
      <c r="B82" s="621"/>
      <c r="C82" s="621"/>
      <c r="D82" s="442" t="s">
        <v>307</v>
      </c>
      <c r="E82" s="117"/>
      <c r="F82" s="247"/>
      <c r="G82" s="84"/>
    </row>
    <row r="83" spans="1:9">
      <c r="A83" s="621" t="s">
        <v>178</v>
      </c>
      <c r="B83" s="621"/>
      <c r="C83" s="621"/>
      <c r="D83" s="442" t="s">
        <v>179</v>
      </c>
      <c r="E83" s="117"/>
      <c r="F83" s="247"/>
      <c r="G83" s="84"/>
    </row>
    <row r="84" spans="1:9">
      <c r="A84" s="621" t="s">
        <v>180</v>
      </c>
      <c r="B84" s="621"/>
      <c r="C84" s="621"/>
      <c r="D84" s="442" t="s">
        <v>701</v>
      </c>
      <c r="E84" s="117"/>
      <c r="F84" s="247"/>
      <c r="G84" s="84"/>
    </row>
    <row r="85" spans="1:9">
      <c r="A85" s="443"/>
      <c r="B85" s="622"/>
      <c r="C85" s="622"/>
      <c r="D85" s="443"/>
      <c r="E85" s="117"/>
      <c r="F85" s="632"/>
      <c r="G85" s="632"/>
    </row>
    <row r="86" spans="1:9">
      <c r="A86" s="87" t="s">
        <v>182</v>
      </c>
      <c r="B86" s="87"/>
      <c r="C86" s="87"/>
      <c r="D86" s="87"/>
      <c r="E86" s="87"/>
      <c r="F86" s="248"/>
      <c r="G86" s="88"/>
    </row>
    <row r="87" spans="1:9">
      <c r="A87" s="87" t="s">
        <v>183</v>
      </c>
      <c r="B87" s="87"/>
      <c r="C87" s="87"/>
      <c r="D87" s="87"/>
      <c r="E87" s="87"/>
      <c r="F87" s="248"/>
      <c r="G87" s="88"/>
    </row>
    <row r="88" spans="1:9">
      <c r="A88" s="87" t="s">
        <v>184</v>
      </c>
      <c r="B88" s="87"/>
      <c r="C88" s="87"/>
      <c r="D88" s="87"/>
      <c r="E88" s="87"/>
      <c r="F88" s="248"/>
      <c r="G88" s="88"/>
    </row>
    <row r="89" spans="1:9">
      <c r="A89" s="442"/>
      <c r="B89" s="442"/>
      <c r="C89" s="442"/>
      <c r="D89" s="442"/>
      <c r="E89" s="442"/>
      <c r="F89" s="249"/>
      <c r="G89" s="83"/>
    </row>
    <row r="90" spans="1:9">
      <c r="A90" s="620" t="s">
        <v>185</v>
      </c>
      <c r="B90" s="620" t="s">
        <v>186</v>
      </c>
      <c r="C90" s="620" t="s">
        <v>187</v>
      </c>
      <c r="D90" s="620" t="s">
        <v>188</v>
      </c>
      <c r="E90" s="620" t="s">
        <v>189</v>
      </c>
      <c r="F90" s="620"/>
      <c r="G90" s="613" t="s">
        <v>166</v>
      </c>
      <c r="H90" s="628" t="s">
        <v>190</v>
      </c>
      <c r="I90" s="629"/>
    </row>
    <row r="91" spans="1:9">
      <c r="A91" s="620"/>
      <c r="B91" s="620"/>
      <c r="C91" s="620"/>
      <c r="D91" s="620"/>
      <c r="E91" s="620"/>
      <c r="F91" s="620"/>
      <c r="G91" s="613"/>
      <c r="H91" s="630" t="s">
        <v>191</v>
      </c>
      <c r="I91" s="631"/>
    </row>
    <row r="92" spans="1:9">
      <c r="A92" s="620"/>
      <c r="B92" s="620"/>
      <c r="C92" s="620"/>
      <c r="D92" s="620"/>
      <c r="E92" s="91" t="s">
        <v>192</v>
      </c>
      <c r="F92" s="250" t="s">
        <v>193</v>
      </c>
      <c r="G92" s="613"/>
      <c r="H92" s="91" t="s">
        <v>194</v>
      </c>
      <c r="I92" s="91" t="s">
        <v>195</v>
      </c>
    </row>
    <row r="93" spans="1:9">
      <c r="A93" s="91" t="s">
        <v>196</v>
      </c>
      <c r="B93" s="91" t="s">
        <v>197</v>
      </c>
      <c r="C93" s="91" t="s">
        <v>198</v>
      </c>
      <c r="D93" s="118" t="s">
        <v>199</v>
      </c>
      <c r="E93" s="118" t="s">
        <v>200</v>
      </c>
      <c r="F93" s="251" t="s">
        <v>201</v>
      </c>
      <c r="G93" s="93" t="s">
        <v>202</v>
      </c>
      <c r="H93" s="119" t="s">
        <v>203</v>
      </c>
      <c r="I93" s="119" t="s">
        <v>204</v>
      </c>
    </row>
    <row r="94" spans="1:9" ht="56.25">
      <c r="A94" s="444">
        <v>1</v>
      </c>
      <c r="B94" s="96" t="s">
        <v>700</v>
      </c>
      <c r="C94" s="97" t="s">
        <v>699</v>
      </c>
      <c r="D94" s="97" t="s">
        <v>702</v>
      </c>
      <c r="E94" s="120"/>
      <c r="F94" s="125">
        <v>365</v>
      </c>
      <c r="G94" s="100">
        <v>2100000</v>
      </c>
      <c r="H94" s="100">
        <v>0</v>
      </c>
      <c r="I94" s="100">
        <f>5%*G94</f>
        <v>105000</v>
      </c>
    </row>
    <row r="95" spans="1:9">
      <c r="A95" s="618" t="s">
        <v>208</v>
      </c>
      <c r="B95" s="618"/>
      <c r="C95" s="618"/>
      <c r="D95" s="618"/>
      <c r="E95" s="618"/>
      <c r="F95" s="618"/>
      <c r="G95" s="102">
        <f>SUM(G94:G94)</f>
        <v>2100000</v>
      </c>
      <c r="H95" s="102">
        <f>SUM(H94:H94)</f>
        <v>0</v>
      </c>
      <c r="I95" s="102">
        <f>SUM(I94:I94)</f>
        <v>105000</v>
      </c>
    </row>
    <row r="96" spans="1:9">
      <c r="A96" s="446"/>
      <c r="B96" s="446"/>
      <c r="C96" s="105"/>
      <c r="D96" s="105"/>
      <c r="E96" s="111"/>
      <c r="F96" s="252"/>
      <c r="G96" s="108"/>
      <c r="H96" s="122"/>
      <c r="I96" s="122"/>
    </row>
    <row r="97" spans="1:9">
      <c r="A97" s="445" t="s">
        <v>209</v>
      </c>
      <c r="B97" s="110"/>
      <c r="C97" s="105"/>
      <c r="D97" s="105"/>
      <c r="E97" s="111"/>
      <c r="F97" s="253"/>
      <c r="G97" s="108"/>
    </row>
    <row r="98" spans="1:9">
      <c r="A98" s="111" t="s">
        <v>210</v>
      </c>
      <c r="B98" s="110"/>
      <c r="C98" s="105"/>
      <c r="D98" s="105"/>
      <c r="E98" s="123"/>
      <c r="F98" s="253"/>
      <c r="G98" s="108"/>
    </row>
    <row r="99" spans="1:9">
      <c r="A99" s="446"/>
      <c r="B99" s="105"/>
      <c r="C99" s="105"/>
      <c r="D99" s="105"/>
      <c r="E99" s="105"/>
      <c r="F99" s="254"/>
      <c r="G99" s="108"/>
      <c r="H99" s="124"/>
      <c r="I99" s="124"/>
    </row>
    <row r="100" spans="1:9">
      <c r="A100" s="619" t="s">
        <v>211</v>
      </c>
      <c r="B100" s="619"/>
      <c r="C100" s="619"/>
      <c r="D100" s="619"/>
      <c r="E100" s="619"/>
      <c r="F100" s="619"/>
      <c r="G100" s="619"/>
      <c r="H100" s="619"/>
      <c r="I100" s="619"/>
    </row>
    <row r="101" spans="1:9">
      <c r="A101" s="446"/>
      <c r="B101" s="105"/>
      <c r="C101" s="105"/>
      <c r="D101" s="105"/>
      <c r="E101" s="105"/>
      <c r="F101" s="254"/>
      <c r="G101" s="108"/>
      <c r="H101" s="124"/>
      <c r="I101" s="124"/>
    </row>
    <row r="102" spans="1:9">
      <c r="A102" s="611" t="s">
        <v>212</v>
      </c>
      <c r="B102" s="611"/>
      <c r="C102" s="611"/>
      <c r="D102" s="111"/>
      <c r="E102" s="105"/>
      <c r="F102" s="254"/>
      <c r="G102" s="627" t="s">
        <v>213</v>
      </c>
      <c r="H102" s="627"/>
      <c r="I102" s="627"/>
    </row>
    <row r="103" spans="1:9">
      <c r="A103" s="446"/>
      <c r="B103" s="105"/>
      <c r="C103" s="105"/>
      <c r="D103" s="105"/>
      <c r="E103" s="105"/>
      <c r="F103" s="254"/>
      <c r="G103" s="108"/>
      <c r="H103" s="124"/>
      <c r="I103" s="124"/>
    </row>
    <row r="104" spans="1:9">
      <c r="A104" s="446"/>
      <c r="B104" s="105"/>
      <c r="C104" s="105"/>
      <c r="D104" s="105"/>
      <c r="E104" s="105"/>
      <c r="F104" s="254"/>
      <c r="G104" s="108"/>
    </row>
    <row r="105" spans="1:9">
      <c r="A105" s="624" t="s">
        <v>214</v>
      </c>
      <c r="B105" s="624"/>
      <c r="C105" s="624"/>
      <c r="D105" s="105"/>
      <c r="E105" s="105"/>
      <c r="F105" s="254"/>
      <c r="G105" s="624" t="s">
        <v>215</v>
      </c>
      <c r="H105" s="624"/>
      <c r="I105" s="624"/>
    </row>
    <row r="106" spans="1:9">
      <c r="A106" s="611" t="s">
        <v>216</v>
      </c>
      <c r="B106" s="611"/>
      <c r="C106" s="611"/>
      <c r="D106" s="105"/>
      <c r="E106" s="105"/>
      <c r="F106" s="254"/>
      <c r="G106" s="627" t="s">
        <v>217</v>
      </c>
      <c r="H106" s="627"/>
      <c r="I106" s="627"/>
    </row>
    <row r="136" spans="1:9">
      <c r="A136" s="626" t="s">
        <v>172</v>
      </c>
      <c r="B136" s="626"/>
      <c r="C136" s="626"/>
      <c r="D136" s="626"/>
      <c r="E136" s="626"/>
      <c r="F136" s="626"/>
      <c r="G136" s="626"/>
      <c r="H136" s="626"/>
      <c r="I136" s="626"/>
    </row>
    <row r="137" spans="1:9">
      <c r="A137" s="441"/>
      <c r="B137" s="441"/>
      <c r="C137" s="441"/>
      <c r="D137" s="442" t="s">
        <v>173</v>
      </c>
      <c r="E137" s="441"/>
      <c r="F137" s="246"/>
      <c r="G137" s="82"/>
    </row>
    <row r="138" spans="1:9">
      <c r="A138" s="441"/>
      <c r="B138" s="441"/>
      <c r="C138" s="441"/>
      <c r="D138" s="441"/>
      <c r="E138" s="441"/>
      <c r="F138" s="246"/>
      <c r="G138" s="82"/>
    </row>
    <row r="139" spans="1:9">
      <c r="A139" s="621" t="s">
        <v>174</v>
      </c>
      <c r="B139" s="621"/>
      <c r="C139" s="621"/>
      <c r="D139" s="442" t="s">
        <v>175</v>
      </c>
      <c r="E139" s="117"/>
      <c r="F139" s="247"/>
      <c r="G139" s="84"/>
    </row>
    <row r="140" spans="1:9">
      <c r="A140" s="621" t="s">
        <v>176</v>
      </c>
      <c r="B140" s="621"/>
      <c r="C140" s="621"/>
      <c r="D140" s="442" t="s">
        <v>642</v>
      </c>
      <c r="E140" s="117"/>
      <c r="F140" s="247"/>
      <c r="G140" s="84"/>
    </row>
    <row r="141" spans="1:9">
      <c r="A141" s="621" t="s">
        <v>178</v>
      </c>
      <c r="B141" s="621"/>
      <c r="C141" s="621"/>
      <c r="D141" s="442" t="s">
        <v>179</v>
      </c>
      <c r="E141" s="117"/>
      <c r="F141" s="247"/>
      <c r="G141" s="84"/>
    </row>
    <row r="142" spans="1:9">
      <c r="A142" s="621" t="s">
        <v>180</v>
      </c>
      <c r="B142" s="621"/>
      <c r="C142" s="621"/>
      <c r="D142" s="442" t="s">
        <v>639</v>
      </c>
      <c r="E142" s="117"/>
      <c r="F142" s="247"/>
      <c r="G142" s="84"/>
    </row>
    <row r="143" spans="1:9">
      <c r="A143" s="443"/>
      <c r="B143" s="622"/>
      <c r="C143" s="622"/>
      <c r="D143" s="443"/>
      <c r="E143" s="117"/>
      <c r="F143" s="632"/>
      <c r="G143" s="632"/>
    </row>
    <row r="144" spans="1:9">
      <c r="A144" s="87" t="s">
        <v>182</v>
      </c>
      <c r="B144" s="87"/>
      <c r="C144" s="87"/>
      <c r="D144" s="87"/>
      <c r="E144" s="87"/>
      <c r="F144" s="248"/>
      <c r="G144" s="88"/>
    </row>
    <row r="145" spans="1:9">
      <c r="A145" s="87" t="s">
        <v>183</v>
      </c>
      <c r="B145" s="87"/>
      <c r="C145" s="87"/>
      <c r="D145" s="87"/>
      <c r="E145" s="87"/>
      <c r="F145" s="248"/>
      <c r="G145" s="88"/>
    </row>
    <row r="146" spans="1:9">
      <c r="A146" s="87" t="s">
        <v>184</v>
      </c>
      <c r="B146" s="87"/>
      <c r="C146" s="87"/>
      <c r="D146" s="87"/>
      <c r="E146" s="87"/>
      <c r="F146" s="248"/>
      <c r="G146" s="88"/>
    </row>
    <row r="147" spans="1:9">
      <c r="A147" s="442"/>
      <c r="B147" s="442"/>
      <c r="C147" s="442"/>
      <c r="D147" s="442"/>
      <c r="E147" s="442"/>
      <c r="F147" s="249"/>
      <c r="G147" s="83"/>
    </row>
    <row r="148" spans="1:9">
      <c r="A148" s="620" t="s">
        <v>185</v>
      </c>
      <c r="B148" s="620" t="s">
        <v>186</v>
      </c>
      <c r="C148" s="620" t="s">
        <v>187</v>
      </c>
      <c r="D148" s="620" t="s">
        <v>188</v>
      </c>
      <c r="E148" s="620" t="s">
        <v>189</v>
      </c>
      <c r="F148" s="620"/>
      <c r="G148" s="613" t="s">
        <v>166</v>
      </c>
      <c r="H148" s="628" t="s">
        <v>190</v>
      </c>
      <c r="I148" s="629"/>
    </row>
    <row r="149" spans="1:9">
      <c r="A149" s="620"/>
      <c r="B149" s="620"/>
      <c r="C149" s="620"/>
      <c r="D149" s="620"/>
      <c r="E149" s="620"/>
      <c r="F149" s="620"/>
      <c r="G149" s="613"/>
      <c r="H149" s="630" t="s">
        <v>191</v>
      </c>
      <c r="I149" s="631"/>
    </row>
    <row r="150" spans="1:9">
      <c r="A150" s="620"/>
      <c r="B150" s="620"/>
      <c r="C150" s="620"/>
      <c r="D150" s="620"/>
      <c r="E150" s="91" t="s">
        <v>192</v>
      </c>
      <c r="F150" s="250" t="s">
        <v>193</v>
      </c>
      <c r="G150" s="613"/>
      <c r="H150" s="91" t="s">
        <v>194</v>
      </c>
      <c r="I150" s="91" t="s">
        <v>195</v>
      </c>
    </row>
    <row r="151" spans="1:9">
      <c r="A151" s="91" t="s">
        <v>196</v>
      </c>
      <c r="B151" s="91" t="s">
        <v>197</v>
      </c>
      <c r="C151" s="91" t="s">
        <v>198</v>
      </c>
      <c r="D151" s="118" t="s">
        <v>199</v>
      </c>
      <c r="E151" s="118" t="s">
        <v>200</v>
      </c>
      <c r="F151" s="251" t="s">
        <v>201</v>
      </c>
      <c r="G151" s="93" t="s">
        <v>202</v>
      </c>
      <c r="H151" s="119" t="s">
        <v>203</v>
      </c>
      <c r="I151" s="119" t="s">
        <v>204</v>
      </c>
    </row>
    <row r="152" spans="1:9" ht="67.5">
      <c r="A152" s="444">
        <v>1</v>
      </c>
      <c r="B152" s="96" t="s">
        <v>640</v>
      </c>
      <c r="C152" s="97" t="s">
        <v>703</v>
      </c>
      <c r="D152" s="97" t="s">
        <v>704</v>
      </c>
      <c r="E152" s="120"/>
      <c r="F152" s="125">
        <v>366</v>
      </c>
      <c r="G152" s="100">
        <v>700000</v>
      </c>
      <c r="H152" s="100">
        <v>0</v>
      </c>
      <c r="I152" s="100">
        <f>5%*G152</f>
        <v>35000</v>
      </c>
    </row>
    <row r="153" spans="1:9">
      <c r="A153" s="618" t="s">
        <v>208</v>
      </c>
      <c r="B153" s="618"/>
      <c r="C153" s="618"/>
      <c r="D153" s="618"/>
      <c r="E153" s="618"/>
      <c r="F153" s="618"/>
      <c r="G153" s="102">
        <f>SUM(G152:G152)</f>
        <v>700000</v>
      </c>
      <c r="H153" s="102">
        <f>SUM(H152:H152)</f>
        <v>0</v>
      </c>
      <c r="I153" s="102">
        <f>SUM(I152:I152)</f>
        <v>35000</v>
      </c>
    </row>
    <row r="154" spans="1:9">
      <c r="A154" s="446"/>
      <c r="B154" s="446"/>
      <c r="C154" s="105"/>
      <c r="D154" s="105"/>
      <c r="E154" s="111"/>
      <c r="F154" s="252"/>
      <c r="G154" s="108"/>
      <c r="H154" s="122"/>
      <c r="I154" s="122"/>
    </row>
    <row r="155" spans="1:9">
      <c r="A155" s="445" t="s">
        <v>209</v>
      </c>
      <c r="B155" s="110"/>
      <c r="C155" s="105"/>
      <c r="D155" s="105"/>
      <c r="E155" s="111"/>
      <c r="F155" s="253"/>
      <c r="G155" s="108"/>
    </row>
    <row r="156" spans="1:9">
      <c r="A156" s="111" t="s">
        <v>210</v>
      </c>
      <c r="B156" s="110"/>
      <c r="C156" s="105"/>
      <c r="D156" s="105"/>
      <c r="E156" s="123"/>
      <c r="F156" s="253"/>
      <c r="G156" s="108"/>
    </row>
    <row r="157" spans="1:9">
      <c r="A157" s="446"/>
      <c r="B157" s="105"/>
      <c r="C157" s="105"/>
      <c r="D157" s="105"/>
      <c r="E157" s="105"/>
      <c r="F157" s="254"/>
      <c r="G157" s="108"/>
      <c r="H157" s="124"/>
      <c r="I157" s="124"/>
    </row>
    <row r="158" spans="1:9">
      <c r="A158" s="619" t="s">
        <v>211</v>
      </c>
      <c r="B158" s="619"/>
      <c r="C158" s="619"/>
      <c r="D158" s="619"/>
      <c r="E158" s="619"/>
      <c r="F158" s="619"/>
      <c r="G158" s="619"/>
      <c r="H158" s="619"/>
      <c r="I158" s="619"/>
    </row>
    <row r="159" spans="1:9">
      <c r="A159" s="446"/>
      <c r="B159" s="105"/>
      <c r="C159" s="105"/>
      <c r="D159" s="105"/>
      <c r="E159" s="105"/>
      <c r="F159" s="254"/>
      <c r="G159" s="108"/>
      <c r="H159" s="124"/>
      <c r="I159" s="124"/>
    </row>
    <row r="160" spans="1:9">
      <c r="A160" s="611" t="s">
        <v>212</v>
      </c>
      <c r="B160" s="611"/>
      <c r="C160" s="611"/>
      <c r="D160" s="111"/>
      <c r="E160" s="105"/>
      <c r="F160" s="254"/>
      <c r="G160" s="627" t="s">
        <v>213</v>
      </c>
      <c r="H160" s="627"/>
      <c r="I160" s="627"/>
    </row>
    <row r="161" spans="1:9">
      <c r="A161" s="446"/>
      <c r="B161" s="105"/>
      <c r="C161" s="105"/>
      <c r="D161" s="105"/>
      <c r="E161" s="105"/>
      <c r="F161" s="254"/>
      <c r="G161" s="108"/>
      <c r="H161" s="124"/>
      <c r="I161" s="124"/>
    </row>
    <row r="162" spans="1:9">
      <c r="A162" s="446"/>
      <c r="B162" s="105"/>
      <c r="C162" s="105"/>
      <c r="D162" s="105"/>
      <c r="E162" s="105"/>
      <c r="F162" s="254"/>
      <c r="G162" s="108"/>
    </row>
    <row r="163" spans="1:9">
      <c r="A163" s="624" t="s">
        <v>214</v>
      </c>
      <c r="B163" s="624"/>
      <c r="C163" s="624"/>
      <c r="D163" s="105"/>
      <c r="E163" s="105"/>
      <c r="F163" s="254"/>
      <c r="G163" s="624" t="s">
        <v>215</v>
      </c>
      <c r="H163" s="624"/>
      <c r="I163" s="624"/>
    </row>
    <row r="164" spans="1:9">
      <c r="A164" s="611" t="s">
        <v>216</v>
      </c>
      <c r="B164" s="611"/>
      <c r="C164" s="611"/>
      <c r="D164" s="105"/>
      <c r="E164" s="105"/>
      <c r="F164" s="254"/>
      <c r="G164" s="627" t="s">
        <v>217</v>
      </c>
      <c r="H164" s="627"/>
      <c r="I164" s="627"/>
    </row>
  </sheetData>
  <mergeCells count="69">
    <mergeCell ref="A163:C163"/>
    <mergeCell ref="G163:I163"/>
    <mergeCell ref="A164:C164"/>
    <mergeCell ref="G164:I164"/>
    <mergeCell ref="G148:G150"/>
    <mergeCell ref="H148:I148"/>
    <mergeCell ref="H149:I149"/>
    <mergeCell ref="A153:F153"/>
    <mergeCell ref="A158:I158"/>
    <mergeCell ref="A160:C160"/>
    <mergeCell ref="G160:I160"/>
    <mergeCell ref="A148:A150"/>
    <mergeCell ref="B148:B150"/>
    <mergeCell ref="C148:C150"/>
    <mergeCell ref="D148:D150"/>
    <mergeCell ref="E148:F149"/>
    <mergeCell ref="A136:I136"/>
    <mergeCell ref="A140:C140"/>
    <mergeCell ref="A141:C141"/>
    <mergeCell ref="A142:C142"/>
    <mergeCell ref="A139:C139"/>
    <mergeCell ref="B143:C143"/>
    <mergeCell ref="F143:G143"/>
    <mergeCell ref="H90:I90"/>
    <mergeCell ref="H91:I91"/>
    <mergeCell ref="A95:F95"/>
    <mergeCell ref="A100:I100"/>
    <mergeCell ref="G106:I106"/>
    <mergeCell ref="A105:C105"/>
    <mergeCell ref="G105:I105"/>
    <mergeCell ref="A106:C106"/>
    <mergeCell ref="A102:C102"/>
    <mergeCell ref="G102:I102"/>
    <mergeCell ref="A90:A92"/>
    <mergeCell ref="B90:B92"/>
    <mergeCell ref="C90:C92"/>
    <mergeCell ref="D90:D92"/>
    <mergeCell ref="E90:F91"/>
    <mergeCell ref="G90:G92"/>
    <mergeCell ref="A82:C82"/>
    <mergeCell ref="A83:C83"/>
    <mergeCell ref="A84:C84"/>
    <mergeCell ref="B85:C85"/>
    <mergeCell ref="F85:G85"/>
    <mergeCell ref="A78:I78"/>
    <mergeCell ref="A81:C81"/>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9" right="0.25"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dimension ref="A1:I232"/>
  <sheetViews>
    <sheetView view="pageBreakPreview" topLeftCell="A156" zoomScaleSheetLayoutView="100" workbookViewId="0">
      <selection activeCell="F164" sqref="F164"/>
    </sheetView>
  </sheetViews>
  <sheetFormatPr defaultRowHeight="15"/>
  <cols>
    <col min="1" max="1" width="4.5703125" customWidth="1"/>
    <col min="2" max="2" width="10.7109375" customWidth="1"/>
    <col min="4" max="4" width="29.7109375" customWidth="1"/>
    <col min="5" max="5" width="8.5703125" customWidth="1"/>
    <col min="7" max="7" width="9.7109375" bestFit="1" customWidth="1"/>
    <col min="8" max="9" width="9.28515625" bestFit="1" customWidth="1"/>
  </cols>
  <sheetData>
    <row r="1" spans="1:9">
      <c r="A1" s="626" t="s">
        <v>172</v>
      </c>
      <c r="B1" s="626"/>
      <c r="C1" s="626"/>
      <c r="D1" s="626"/>
      <c r="E1" s="626"/>
      <c r="F1" s="626"/>
      <c r="G1" s="626"/>
      <c r="H1" s="626"/>
      <c r="I1" s="626"/>
    </row>
    <row r="2" spans="1:9">
      <c r="A2" s="482"/>
      <c r="B2" s="482"/>
      <c r="C2" s="482"/>
      <c r="D2" s="480" t="s">
        <v>173</v>
      </c>
      <c r="E2" s="482"/>
      <c r="F2" s="246"/>
      <c r="G2" s="82"/>
    </row>
    <row r="3" spans="1:9">
      <c r="A3" s="482"/>
      <c r="B3" s="482"/>
      <c r="C3" s="482"/>
      <c r="D3" s="482"/>
      <c r="E3" s="482"/>
      <c r="F3" s="246"/>
      <c r="G3" s="82"/>
    </row>
    <row r="4" spans="1:9">
      <c r="A4" s="621" t="s">
        <v>174</v>
      </c>
      <c r="B4" s="621"/>
      <c r="C4" s="621"/>
      <c r="D4" s="480" t="s">
        <v>175</v>
      </c>
      <c r="E4" s="117"/>
      <c r="F4" s="247"/>
      <c r="G4" s="84"/>
    </row>
    <row r="5" spans="1:9">
      <c r="A5" s="621" t="s">
        <v>176</v>
      </c>
      <c r="B5" s="621"/>
      <c r="C5" s="621"/>
      <c r="D5" s="480" t="s">
        <v>260</v>
      </c>
      <c r="E5" s="117"/>
      <c r="F5" s="247"/>
      <c r="G5" s="84"/>
    </row>
    <row r="6" spans="1:9">
      <c r="A6" s="621" t="s">
        <v>178</v>
      </c>
      <c r="B6" s="621"/>
      <c r="C6" s="621"/>
      <c r="D6" s="480" t="s">
        <v>179</v>
      </c>
      <c r="E6" s="117"/>
      <c r="F6" s="247"/>
      <c r="G6" s="84"/>
    </row>
    <row r="7" spans="1:9">
      <c r="A7" s="621" t="s">
        <v>180</v>
      </c>
      <c r="B7" s="621"/>
      <c r="C7" s="621"/>
      <c r="D7" s="480" t="s">
        <v>736</v>
      </c>
      <c r="E7" s="117"/>
      <c r="F7" s="247"/>
      <c r="G7" s="84"/>
    </row>
    <row r="8" spans="1:9">
      <c r="A8" s="481"/>
      <c r="B8" s="622"/>
      <c r="C8" s="622"/>
      <c r="D8" s="481"/>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80"/>
      <c r="B12" s="480"/>
      <c r="C12" s="480"/>
      <c r="D12" s="480"/>
      <c r="E12" s="480"/>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90">
      <c r="A17" s="479">
        <v>1</v>
      </c>
      <c r="B17" s="457" t="s">
        <v>735</v>
      </c>
      <c r="C17" s="97" t="s">
        <v>731</v>
      </c>
      <c r="D17" s="97" t="s">
        <v>841</v>
      </c>
      <c r="E17" s="120"/>
      <c r="F17" s="125"/>
      <c r="G17" s="100">
        <v>1125000</v>
      </c>
      <c r="H17" s="100">
        <v>0</v>
      </c>
      <c r="I17" s="100">
        <f>4%*G17</f>
        <v>45000</v>
      </c>
    </row>
    <row r="18" spans="1:9" ht="90">
      <c r="A18" s="479">
        <v>2</v>
      </c>
      <c r="B18" s="457"/>
      <c r="C18" s="97" t="s">
        <v>731</v>
      </c>
      <c r="D18" s="97" t="s">
        <v>732</v>
      </c>
      <c r="E18" s="120"/>
      <c r="F18" s="125"/>
      <c r="G18" s="100">
        <v>375000</v>
      </c>
      <c r="H18" s="100">
        <v>0</v>
      </c>
      <c r="I18" s="100">
        <f>4%*G18</f>
        <v>15000</v>
      </c>
    </row>
    <row r="19" spans="1:9">
      <c r="A19" s="618" t="s">
        <v>208</v>
      </c>
      <c r="B19" s="618"/>
      <c r="C19" s="618"/>
      <c r="D19" s="618"/>
      <c r="E19" s="618"/>
      <c r="F19" s="618"/>
      <c r="G19" s="102">
        <f>SUM(G17:G18)</f>
        <v>1500000</v>
      </c>
      <c r="H19" s="102">
        <f>SUM(H17:H18)</f>
        <v>0</v>
      </c>
      <c r="I19" s="102">
        <f>SUM(I17:I18)</f>
        <v>60000</v>
      </c>
    </row>
    <row r="20" spans="1:9">
      <c r="A20" s="477"/>
      <c r="B20" s="477"/>
      <c r="C20" s="105"/>
      <c r="D20" s="105"/>
      <c r="E20" s="111"/>
      <c r="F20" s="252"/>
      <c r="G20" s="108"/>
      <c r="H20" s="122"/>
      <c r="I20" s="122"/>
    </row>
    <row r="21" spans="1:9">
      <c r="A21" s="478" t="s">
        <v>209</v>
      </c>
      <c r="B21" s="110"/>
      <c r="C21" s="105"/>
      <c r="D21" s="105"/>
      <c r="E21" s="111"/>
      <c r="F21" s="253"/>
      <c r="G21" s="108"/>
    </row>
    <row r="22" spans="1:9">
      <c r="A22" s="111" t="s">
        <v>210</v>
      </c>
      <c r="B22" s="110"/>
      <c r="C22" s="105"/>
      <c r="D22" s="105"/>
      <c r="E22" s="123"/>
      <c r="F22" s="253"/>
      <c r="G22" s="108"/>
    </row>
    <row r="23" spans="1:9">
      <c r="A23" s="477"/>
      <c r="B23" s="105"/>
      <c r="C23" s="105"/>
      <c r="D23" s="105"/>
      <c r="E23" s="105"/>
      <c r="F23" s="254"/>
      <c r="G23" s="108"/>
      <c r="H23" s="124"/>
      <c r="I23" s="124"/>
    </row>
    <row r="24" spans="1:9">
      <c r="A24" s="619" t="s">
        <v>211</v>
      </c>
      <c r="B24" s="619"/>
      <c r="C24" s="619"/>
      <c r="D24" s="619"/>
      <c r="E24" s="619"/>
      <c r="F24" s="619"/>
      <c r="G24" s="619"/>
      <c r="H24" s="619"/>
      <c r="I24" s="619"/>
    </row>
    <row r="25" spans="1:9">
      <c r="A25" s="477"/>
      <c r="B25" s="105"/>
      <c r="C25" s="105"/>
      <c r="D25" s="105"/>
      <c r="E25" s="105"/>
      <c r="F25" s="254"/>
      <c r="G25" s="108"/>
      <c r="H25" s="124"/>
      <c r="I25" s="124"/>
    </row>
    <row r="26" spans="1:9">
      <c r="A26" s="611" t="s">
        <v>212</v>
      </c>
      <c r="B26" s="611"/>
      <c r="C26" s="611"/>
      <c r="D26" s="111"/>
      <c r="E26" s="105"/>
      <c r="F26" s="254"/>
      <c r="G26" s="627" t="s">
        <v>213</v>
      </c>
      <c r="H26" s="627"/>
      <c r="I26" s="627"/>
    </row>
    <row r="27" spans="1:9">
      <c r="A27" s="477"/>
      <c r="B27" s="105"/>
      <c r="C27" s="105"/>
      <c r="D27" s="105"/>
      <c r="E27" s="105"/>
      <c r="F27" s="254"/>
      <c r="G27" s="108"/>
      <c r="H27" s="124"/>
      <c r="I27" s="124"/>
    </row>
    <row r="28" spans="1:9">
      <c r="A28" s="477"/>
      <c r="B28" s="105"/>
      <c r="C28" s="105"/>
      <c r="D28" s="105"/>
      <c r="E28" s="105"/>
      <c r="F28" s="254"/>
      <c r="G28" s="108"/>
    </row>
    <row r="29" spans="1:9">
      <c r="A29" s="624" t="s">
        <v>214</v>
      </c>
      <c r="B29" s="624"/>
      <c r="C29" s="624"/>
      <c r="D29" s="105"/>
      <c r="E29" s="105"/>
      <c r="F29" s="254"/>
      <c r="G29" s="624" t="s">
        <v>215</v>
      </c>
      <c r="H29" s="624"/>
      <c r="I29" s="624"/>
    </row>
    <row r="30" spans="1:9">
      <c r="A30" s="611" t="s">
        <v>216</v>
      </c>
      <c r="B30" s="611"/>
      <c r="C30" s="611"/>
      <c r="D30" s="105"/>
      <c r="E30" s="105"/>
      <c r="F30" s="254"/>
      <c r="G30" s="627" t="s">
        <v>217</v>
      </c>
      <c r="H30" s="627"/>
      <c r="I30" s="627"/>
    </row>
    <row r="52" spans="1:9">
      <c r="A52" s="626" t="s">
        <v>172</v>
      </c>
      <c r="B52" s="626"/>
      <c r="C52" s="626"/>
      <c r="D52" s="626"/>
      <c r="E52" s="626"/>
      <c r="F52" s="626"/>
      <c r="G52" s="626"/>
      <c r="H52" s="626"/>
      <c r="I52" s="626"/>
    </row>
    <row r="53" spans="1:9">
      <c r="A53" s="455"/>
      <c r="B53" s="455"/>
      <c r="C53" s="455"/>
      <c r="D53" s="453" t="s">
        <v>173</v>
      </c>
      <c r="E53" s="455"/>
      <c r="F53" s="246"/>
      <c r="G53" s="82"/>
    </row>
    <row r="54" spans="1:9">
      <c r="A54" s="455"/>
      <c r="B54" s="455"/>
      <c r="C54" s="455"/>
      <c r="D54" s="455"/>
      <c r="E54" s="455"/>
      <c r="F54" s="246"/>
      <c r="G54" s="82"/>
    </row>
    <row r="55" spans="1:9">
      <c r="A55" s="621" t="s">
        <v>174</v>
      </c>
      <c r="B55" s="621"/>
      <c r="C55" s="621"/>
      <c r="D55" s="453" t="s">
        <v>175</v>
      </c>
      <c r="E55" s="117"/>
      <c r="F55" s="247"/>
      <c r="G55" s="84"/>
    </row>
    <row r="56" spans="1:9">
      <c r="A56" s="621" t="s">
        <v>176</v>
      </c>
      <c r="B56" s="621"/>
      <c r="C56" s="621"/>
      <c r="D56" s="453" t="s">
        <v>260</v>
      </c>
      <c r="E56" s="117"/>
      <c r="F56" s="247"/>
      <c r="G56" s="84"/>
    </row>
    <row r="57" spans="1:9">
      <c r="A57" s="621" t="s">
        <v>178</v>
      </c>
      <c r="B57" s="621"/>
      <c r="C57" s="621"/>
      <c r="D57" s="453" t="s">
        <v>179</v>
      </c>
      <c r="E57" s="117"/>
      <c r="F57" s="247"/>
      <c r="G57" s="84"/>
    </row>
    <row r="58" spans="1:9">
      <c r="A58" s="621" t="s">
        <v>180</v>
      </c>
      <c r="B58" s="621"/>
      <c r="C58" s="621"/>
      <c r="D58" s="453" t="s">
        <v>726</v>
      </c>
      <c r="E58" s="117"/>
      <c r="F58" s="247"/>
      <c r="G58" s="84"/>
    </row>
    <row r="59" spans="1:9" ht="11.25" customHeight="1">
      <c r="A59" s="454"/>
      <c r="B59" s="622"/>
      <c r="C59" s="622"/>
      <c r="D59" s="454"/>
      <c r="E59" s="117"/>
      <c r="F59" s="632"/>
      <c r="G59" s="632"/>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453"/>
      <c r="B63" s="453"/>
      <c r="C63" s="453"/>
      <c r="D63" s="453"/>
      <c r="E63" s="453"/>
      <c r="F63" s="249"/>
      <c r="G63" s="83"/>
    </row>
    <row r="64" spans="1:9" ht="12.75" customHeight="1">
      <c r="A64" s="620" t="s">
        <v>185</v>
      </c>
      <c r="B64" s="620" t="s">
        <v>186</v>
      </c>
      <c r="C64" s="620" t="s">
        <v>187</v>
      </c>
      <c r="D64" s="620" t="s">
        <v>188</v>
      </c>
      <c r="E64" s="620" t="s">
        <v>189</v>
      </c>
      <c r="F64" s="620"/>
      <c r="G64" s="613" t="s">
        <v>166</v>
      </c>
      <c r="H64" s="628" t="s">
        <v>190</v>
      </c>
      <c r="I64" s="629"/>
    </row>
    <row r="65" spans="1:9" ht="13.5" customHeight="1">
      <c r="A65" s="620"/>
      <c r="B65" s="620"/>
      <c r="C65" s="620"/>
      <c r="D65" s="620"/>
      <c r="E65" s="620"/>
      <c r="F65" s="620"/>
      <c r="G65" s="613"/>
      <c r="H65" s="630" t="s">
        <v>191</v>
      </c>
      <c r="I65" s="631"/>
    </row>
    <row r="66" spans="1:9" ht="13.5" customHeight="1">
      <c r="A66" s="620"/>
      <c r="B66" s="620"/>
      <c r="C66" s="620"/>
      <c r="D66" s="620"/>
      <c r="E66" s="91" t="s">
        <v>192</v>
      </c>
      <c r="F66" s="250" t="s">
        <v>193</v>
      </c>
      <c r="G66" s="613"/>
      <c r="H66" s="91" t="s">
        <v>194</v>
      </c>
      <c r="I66" s="91" t="s">
        <v>195</v>
      </c>
    </row>
    <row r="67" spans="1:9" ht="13.5" customHeight="1">
      <c r="A67" s="91" t="s">
        <v>196</v>
      </c>
      <c r="B67" s="91" t="s">
        <v>197</v>
      </c>
      <c r="C67" s="91" t="s">
        <v>198</v>
      </c>
      <c r="D67" s="118" t="s">
        <v>199</v>
      </c>
      <c r="E67" s="118" t="s">
        <v>200</v>
      </c>
      <c r="F67" s="251" t="s">
        <v>201</v>
      </c>
      <c r="G67" s="93" t="s">
        <v>202</v>
      </c>
      <c r="H67" s="119" t="s">
        <v>203</v>
      </c>
      <c r="I67" s="119" t="s">
        <v>204</v>
      </c>
    </row>
    <row r="68" spans="1:9" ht="67.5" customHeight="1">
      <c r="A68" s="452">
        <v>1</v>
      </c>
      <c r="B68" s="457" t="s">
        <v>725</v>
      </c>
      <c r="C68" s="97" t="s">
        <v>713</v>
      </c>
      <c r="D68" s="97" t="s">
        <v>727</v>
      </c>
      <c r="E68" s="120"/>
      <c r="F68" s="125"/>
      <c r="G68" s="100">
        <v>900000</v>
      </c>
      <c r="H68" s="100">
        <v>0</v>
      </c>
      <c r="I68" s="100">
        <f>5%*G68</f>
        <v>45000</v>
      </c>
    </row>
    <row r="69" spans="1:9" ht="55.5" customHeight="1">
      <c r="A69" s="452">
        <v>2</v>
      </c>
      <c r="B69" s="96"/>
      <c r="C69" s="97" t="s">
        <v>714</v>
      </c>
      <c r="D69" s="97" t="s">
        <v>715</v>
      </c>
      <c r="E69" s="120"/>
      <c r="F69" s="125"/>
      <c r="G69" s="100">
        <v>3600000</v>
      </c>
      <c r="H69" s="100">
        <v>0</v>
      </c>
      <c r="I69" s="100">
        <f t="shared" ref="I69:I73" si="0">5%*G69</f>
        <v>180000</v>
      </c>
    </row>
    <row r="70" spans="1:9" ht="56.25" customHeight="1">
      <c r="A70" s="452">
        <v>3</v>
      </c>
      <c r="B70" s="96"/>
      <c r="C70" s="97" t="s">
        <v>716</v>
      </c>
      <c r="D70" s="97" t="s">
        <v>718</v>
      </c>
      <c r="E70" s="120"/>
      <c r="F70" s="125"/>
      <c r="G70" s="100">
        <v>3600000</v>
      </c>
      <c r="H70" s="100">
        <v>0</v>
      </c>
      <c r="I70" s="100">
        <f t="shared" ref="I70" si="1">5%*G70</f>
        <v>180000</v>
      </c>
    </row>
    <row r="71" spans="1:9" ht="55.5" customHeight="1">
      <c r="A71" s="452">
        <v>4</v>
      </c>
      <c r="B71" s="96"/>
      <c r="C71" s="97" t="s">
        <v>719</v>
      </c>
      <c r="D71" s="97" t="s">
        <v>720</v>
      </c>
      <c r="E71" s="120"/>
      <c r="F71" s="125"/>
      <c r="G71" s="100">
        <v>3600000</v>
      </c>
      <c r="H71" s="100">
        <v>0</v>
      </c>
      <c r="I71" s="100">
        <f t="shared" ref="I71" si="2">5%*G71</f>
        <v>180000</v>
      </c>
    </row>
    <row r="72" spans="1:9" ht="55.5" customHeight="1">
      <c r="A72" s="452">
        <v>5</v>
      </c>
      <c r="B72" s="96"/>
      <c r="C72" s="97" t="s">
        <v>716</v>
      </c>
      <c r="D72" s="97" t="s">
        <v>717</v>
      </c>
      <c r="E72" s="120"/>
      <c r="F72" s="125"/>
      <c r="G72" s="100">
        <v>2700000</v>
      </c>
      <c r="H72" s="100">
        <v>0</v>
      </c>
      <c r="I72" s="100">
        <f t="shared" ref="I72" si="3">5%*G72</f>
        <v>135000</v>
      </c>
    </row>
    <row r="73" spans="1:9" ht="66.75" customHeight="1">
      <c r="A73" s="452">
        <v>6</v>
      </c>
      <c r="B73" s="96"/>
      <c r="C73" s="97" t="s">
        <v>721</v>
      </c>
      <c r="D73" s="97" t="s">
        <v>724</v>
      </c>
      <c r="E73" s="120"/>
      <c r="F73" s="125"/>
      <c r="G73" s="100">
        <v>1800000</v>
      </c>
      <c r="H73" s="100">
        <v>0</v>
      </c>
      <c r="I73" s="100">
        <f t="shared" si="0"/>
        <v>90000</v>
      </c>
    </row>
    <row r="74" spans="1:9" ht="54" customHeight="1">
      <c r="A74" s="452">
        <v>7</v>
      </c>
      <c r="B74" s="96"/>
      <c r="C74" s="97" t="s">
        <v>713</v>
      </c>
      <c r="D74" s="97" t="s">
        <v>723</v>
      </c>
      <c r="E74" s="120"/>
      <c r="F74" s="125"/>
      <c r="G74" s="100">
        <v>1800000</v>
      </c>
      <c r="H74" s="100">
        <v>0</v>
      </c>
      <c r="I74" s="100">
        <f t="shared" ref="I74:I75" si="4">5%*G74</f>
        <v>90000</v>
      </c>
    </row>
    <row r="75" spans="1:9" ht="54.75" customHeight="1">
      <c r="A75" s="452">
        <v>8</v>
      </c>
      <c r="B75" s="96"/>
      <c r="C75" s="97" t="s">
        <v>722</v>
      </c>
      <c r="D75" s="97" t="s">
        <v>717</v>
      </c>
      <c r="E75" s="120"/>
      <c r="F75" s="125"/>
      <c r="G75" s="100">
        <v>1800000</v>
      </c>
      <c r="H75" s="100">
        <v>0</v>
      </c>
      <c r="I75" s="100">
        <f t="shared" si="4"/>
        <v>90000</v>
      </c>
    </row>
    <row r="76" spans="1:9" ht="19.5" customHeight="1">
      <c r="A76" s="618" t="s">
        <v>208</v>
      </c>
      <c r="B76" s="618"/>
      <c r="C76" s="618"/>
      <c r="D76" s="618"/>
      <c r="E76" s="618"/>
      <c r="F76" s="618"/>
      <c r="G76" s="102">
        <f>SUM(G68:G75)</f>
        <v>19800000</v>
      </c>
      <c r="H76" s="102">
        <f t="shared" ref="H76:I76" si="5">SUM(H68:H75)</f>
        <v>0</v>
      </c>
      <c r="I76" s="102">
        <f t="shared" si="5"/>
        <v>990000</v>
      </c>
    </row>
    <row r="77" spans="1:9" ht="9" customHeight="1">
      <c r="A77" s="450"/>
      <c r="B77" s="450"/>
      <c r="C77" s="105"/>
      <c r="D77" s="105"/>
      <c r="E77" s="111"/>
      <c r="F77" s="252"/>
      <c r="G77" s="108"/>
      <c r="H77" s="122"/>
      <c r="I77" s="122"/>
    </row>
    <row r="78" spans="1:9">
      <c r="A78" s="451" t="s">
        <v>209</v>
      </c>
      <c r="B78" s="110"/>
      <c r="C78" s="105"/>
      <c r="D78" s="105"/>
      <c r="E78" s="111"/>
      <c r="F78" s="253"/>
      <c r="G78" s="108"/>
    </row>
    <row r="79" spans="1:9">
      <c r="A79" s="111" t="s">
        <v>210</v>
      </c>
      <c r="B79" s="110"/>
      <c r="C79" s="105"/>
      <c r="D79" s="105"/>
      <c r="E79" s="123"/>
      <c r="F79" s="253"/>
      <c r="G79" s="108"/>
    </row>
    <row r="80" spans="1:9">
      <c r="A80" s="450"/>
      <c r="B80" s="105"/>
      <c r="C80" s="105"/>
      <c r="D80" s="105"/>
      <c r="E80" s="105"/>
      <c r="F80" s="254"/>
      <c r="G80" s="108"/>
      <c r="H80" s="124"/>
      <c r="I80" s="124"/>
    </row>
    <row r="81" spans="1:9">
      <c r="A81" s="619" t="s">
        <v>211</v>
      </c>
      <c r="B81" s="619"/>
      <c r="C81" s="619"/>
      <c r="D81" s="619"/>
      <c r="E81" s="619"/>
      <c r="F81" s="619"/>
      <c r="G81" s="619"/>
      <c r="H81" s="619"/>
      <c r="I81" s="619"/>
    </row>
    <row r="82" spans="1:9">
      <c r="A82" s="450"/>
      <c r="B82" s="105"/>
      <c r="C82" s="105"/>
      <c r="D82" s="105"/>
      <c r="E82" s="105"/>
      <c r="F82" s="254"/>
      <c r="G82" s="108"/>
      <c r="H82" s="124"/>
      <c r="I82" s="124"/>
    </row>
    <row r="83" spans="1:9">
      <c r="A83" s="611" t="s">
        <v>212</v>
      </c>
      <c r="B83" s="611"/>
      <c r="C83" s="611"/>
      <c r="D83" s="111"/>
      <c r="E83" s="105"/>
      <c r="F83" s="254"/>
      <c r="G83" s="627" t="s">
        <v>213</v>
      </c>
      <c r="H83" s="627"/>
      <c r="I83" s="627"/>
    </row>
    <row r="84" spans="1:9">
      <c r="A84" s="450"/>
      <c r="B84" s="105"/>
      <c r="C84" s="105"/>
      <c r="D84" s="105"/>
      <c r="E84" s="105"/>
      <c r="F84" s="254"/>
      <c r="G84" s="108"/>
      <c r="H84" s="124"/>
      <c r="I84" s="124"/>
    </row>
    <row r="85" spans="1:9">
      <c r="A85" s="450"/>
      <c r="B85" s="105"/>
      <c r="C85" s="105"/>
      <c r="D85" s="105"/>
      <c r="E85" s="105"/>
      <c r="F85" s="254"/>
      <c r="G85" s="108"/>
    </row>
    <row r="86" spans="1:9">
      <c r="A86" s="624" t="s">
        <v>214</v>
      </c>
      <c r="B86" s="624"/>
      <c r="C86" s="624"/>
      <c r="D86" s="105"/>
      <c r="E86" s="105"/>
      <c r="F86" s="254"/>
      <c r="G86" s="624" t="s">
        <v>215</v>
      </c>
      <c r="H86" s="624"/>
      <c r="I86" s="624"/>
    </row>
    <row r="87" spans="1:9" ht="11.25" customHeight="1">
      <c r="A87" s="611" t="s">
        <v>216</v>
      </c>
      <c r="B87" s="611"/>
      <c r="C87" s="611"/>
      <c r="D87" s="105"/>
      <c r="E87" s="105"/>
      <c r="F87" s="254"/>
      <c r="G87" s="627" t="s">
        <v>217</v>
      </c>
      <c r="H87" s="627"/>
      <c r="I87" s="627"/>
    </row>
    <row r="91" spans="1:9">
      <c r="A91" s="626" t="s">
        <v>172</v>
      </c>
      <c r="B91" s="626"/>
      <c r="C91" s="626"/>
      <c r="D91" s="626"/>
      <c r="E91" s="626"/>
      <c r="F91" s="626"/>
      <c r="G91" s="626"/>
      <c r="H91" s="626"/>
      <c r="I91" s="626"/>
    </row>
    <row r="92" spans="1:9">
      <c r="A92" s="455"/>
      <c r="B92" s="455"/>
      <c r="C92" s="455"/>
      <c r="D92" s="453" t="s">
        <v>173</v>
      </c>
      <c r="E92" s="455"/>
      <c r="F92" s="246"/>
      <c r="G92" s="82"/>
    </row>
    <row r="93" spans="1:9">
      <c r="A93" s="455"/>
      <c r="B93" s="455"/>
      <c r="C93" s="455"/>
      <c r="D93" s="455"/>
      <c r="E93" s="455"/>
      <c r="F93" s="246"/>
      <c r="G93" s="82"/>
    </row>
    <row r="94" spans="1:9">
      <c r="A94" s="621" t="s">
        <v>174</v>
      </c>
      <c r="B94" s="621"/>
      <c r="C94" s="621"/>
      <c r="D94" s="453" t="s">
        <v>175</v>
      </c>
      <c r="E94" s="117"/>
      <c r="F94" s="247"/>
      <c r="G94" s="84"/>
    </row>
    <row r="95" spans="1:9">
      <c r="A95" s="621" t="s">
        <v>176</v>
      </c>
      <c r="B95" s="621"/>
      <c r="C95" s="621"/>
      <c r="D95" s="453" t="s">
        <v>260</v>
      </c>
      <c r="E95" s="117"/>
      <c r="F95" s="247"/>
      <c r="G95" s="84"/>
    </row>
    <row r="96" spans="1:9">
      <c r="A96" s="621" t="s">
        <v>178</v>
      </c>
      <c r="B96" s="621"/>
      <c r="C96" s="621"/>
      <c r="D96" s="453" t="s">
        <v>179</v>
      </c>
      <c r="E96" s="117"/>
      <c r="F96" s="247"/>
      <c r="G96" s="84"/>
    </row>
    <row r="97" spans="1:9">
      <c r="A97" s="621" t="s">
        <v>180</v>
      </c>
      <c r="B97" s="621"/>
      <c r="C97" s="621"/>
      <c r="D97" s="453" t="s">
        <v>730</v>
      </c>
      <c r="E97" s="117"/>
      <c r="F97" s="247"/>
      <c r="G97" s="84"/>
    </row>
    <row r="98" spans="1:9">
      <c r="A98" s="454"/>
      <c r="B98" s="622"/>
      <c r="C98" s="622"/>
      <c r="D98" s="454"/>
      <c r="E98" s="117"/>
      <c r="F98" s="632"/>
      <c r="G98" s="632"/>
    </row>
    <row r="99" spans="1:9">
      <c r="A99" s="87" t="s">
        <v>182</v>
      </c>
      <c r="B99" s="87"/>
      <c r="C99" s="87"/>
      <c r="D99" s="87"/>
      <c r="E99" s="87"/>
      <c r="F99" s="248"/>
      <c r="G99" s="88"/>
    </row>
    <row r="100" spans="1:9">
      <c r="A100" s="87" t="s">
        <v>183</v>
      </c>
      <c r="B100" s="87"/>
      <c r="C100" s="87"/>
      <c r="D100" s="87"/>
      <c r="E100" s="87"/>
      <c r="F100" s="248"/>
      <c r="G100" s="88"/>
    </row>
    <row r="101" spans="1:9">
      <c r="A101" s="87" t="s">
        <v>184</v>
      </c>
      <c r="B101" s="87"/>
      <c r="C101" s="87"/>
      <c r="D101" s="87"/>
      <c r="E101" s="87"/>
      <c r="F101" s="248"/>
      <c r="G101" s="88"/>
    </row>
    <row r="102" spans="1:9">
      <c r="A102" s="453"/>
      <c r="B102" s="453"/>
      <c r="C102" s="453"/>
      <c r="D102" s="453"/>
      <c r="E102" s="453"/>
      <c r="F102" s="249"/>
      <c r="G102" s="83"/>
    </row>
    <row r="103" spans="1:9">
      <c r="A103" s="620" t="s">
        <v>185</v>
      </c>
      <c r="B103" s="620" t="s">
        <v>186</v>
      </c>
      <c r="C103" s="620" t="s">
        <v>187</v>
      </c>
      <c r="D103" s="620" t="s">
        <v>188</v>
      </c>
      <c r="E103" s="620" t="s">
        <v>189</v>
      </c>
      <c r="F103" s="620"/>
      <c r="G103" s="613" t="s">
        <v>166</v>
      </c>
      <c r="H103" s="628" t="s">
        <v>190</v>
      </c>
      <c r="I103" s="629"/>
    </row>
    <row r="104" spans="1:9">
      <c r="A104" s="620"/>
      <c r="B104" s="620"/>
      <c r="C104" s="620"/>
      <c r="D104" s="620"/>
      <c r="E104" s="620"/>
      <c r="F104" s="620"/>
      <c r="G104" s="613"/>
      <c r="H104" s="630" t="s">
        <v>191</v>
      </c>
      <c r="I104" s="631"/>
    </row>
    <row r="105" spans="1:9">
      <c r="A105" s="620"/>
      <c r="B105" s="620"/>
      <c r="C105" s="620"/>
      <c r="D105" s="620"/>
      <c r="E105" s="91" t="s">
        <v>192</v>
      </c>
      <c r="F105" s="250" t="s">
        <v>193</v>
      </c>
      <c r="G105" s="613"/>
      <c r="H105" s="91" t="s">
        <v>194</v>
      </c>
      <c r="I105" s="91" t="s">
        <v>195</v>
      </c>
    </row>
    <row r="106" spans="1:9">
      <c r="A106" s="91" t="s">
        <v>196</v>
      </c>
      <c r="B106" s="91" t="s">
        <v>197</v>
      </c>
      <c r="C106" s="91" t="s">
        <v>198</v>
      </c>
      <c r="D106" s="118" t="s">
        <v>199</v>
      </c>
      <c r="E106" s="118" t="s">
        <v>200</v>
      </c>
      <c r="F106" s="251" t="s">
        <v>201</v>
      </c>
      <c r="G106" s="93" t="s">
        <v>202</v>
      </c>
      <c r="H106" s="119" t="s">
        <v>203</v>
      </c>
      <c r="I106" s="119" t="s">
        <v>204</v>
      </c>
    </row>
    <row r="107" spans="1:9" ht="72.75" customHeight="1">
      <c r="A107" s="452">
        <v>1</v>
      </c>
      <c r="B107" s="457" t="s">
        <v>729</v>
      </c>
      <c r="C107" s="97" t="s">
        <v>716</v>
      </c>
      <c r="D107" s="97" t="s">
        <v>728</v>
      </c>
      <c r="E107" s="120"/>
      <c r="F107" s="125"/>
      <c r="G107" s="100">
        <v>230000</v>
      </c>
      <c r="H107" s="100">
        <v>0</v>
      </c>
      <c r="I107" s="100">
        <v>0</v>
      </c>
    </row>
    <row r="108" spans="1:9" ht="18" customHeight="1">
      <c r="A108" s="618" t="s">
        <v>208</v>
      </c>
      <c r="B108" s="618"/>
      <c r="C108" s="618"/>
      <c r="D108" s="618"/>
      <c r="E108" s="618"/>
      <c r="F108" s="618"/>
      <c r="G108" s="102">
        <f>SUM(G107:G107)</f>
        <v>230000</v>
      </c>
      <c r="H108" s="102">
        <f>SUM(H107:H107)</f>
        <v>0</v>
      </c>
      <c r="I108" s="102">
        <f>SUM(I107:I107)</f>
        <v>0</v>
      </c>
    </row>
    <row r="109" spans="1:9">
      <c r="A109" s="450"/>
      <c r="B109" s="450"/>
      <c r="C109" s="105"/>
      <c r="D109" s="105"/>
      <c r="E109" s="111"/>
      <c r="F109" s="252"/>
      <c r="G109" s="108"/>
      <c r="H109" s="122"/>
      <c r="I109" s="122"/>
    </row>
    <row r="110" spans="1:9">
      <c r="A110" s="451" t="s">
        <v>209</v>
      </c>
      <c r="B110" s="110"/>
      <c r="C110" s="105"/>
      <c r="D110" s="105"/>
      <c r="E110" s="111"/>
      <c r="F110" s="253"/>
      <c r="G110" s="108"/>
    </row>
    <row r="111" spans="1:9">
      <c r="A111" s="111" t="s">
        <v>210</v>
      </c>
      <c r="B111" s="110"/>
      <c r="C111" s="105"/>
      <c r="D111" s="105"/>
      <c r="E111" s="123"/>
      <c r="F111" s="253"/>
      <c r="G111" s="108"/>
    </row>
    <row r="112" spans="1:9">
      <c r="A112" s="450"/>
      <c r="B112" s="105"/>
      <c r="C112" s="105"/>
      <c r="D112" s="105"/>
      <c r="E112" s="105"/>
      <c r="F112" s="254"/>
      <c r="G112" s="108"/>
      <c r="H112" s="124"/>
      <c r="I112" s="124"/>
    </row>
    <row r="113" spans="1:9">
      <c r="A113" s="619" t="s">
        <v>211</v>
      </c>
      <c r="B113" s="619"/>
      <c r="C113" s="619"/>
      <c r="D113" s="619"/>
      <c r="E113" s="619"/>
      <c r="F113" s="619"/>
      <c r="G113" s="619"/>
      <c r="H113" s="619"/>
      <c r="I113" s="619"/>
    </row>
    <row r="114" spans="1:9">
      <c r="A114" s="450"/>
      <c r="B114" s="105"/>
      <c r="C114" s="105"/>
      <c r="D114" s="105"/>
      <c r="E114" s="105"/>
      <c r="F114" s="254"/>
      <c r="G114" s="108"/>
      <c r="H114" s="124"/>
      <c r="I114" s="124"/>
    </row>
    <row r="115" spans="1:9">
      <c r="A115" s="611" t="s">
        <v>212</v>
      </c>
      <c r="B115" s="611"/>
      <c r="C115" s="611"/>
      <c r="D115" s="111"/>
      <c r="E115" s="105"/>
      <c r="F115" s="254"/>
      <c r="G115" s="627" t="s">
        <v>213</v>
      </c>
      <c r="H115" s="627"/>
      <c r="I115" s="627"/>
    </row>
    <row r="116" spans="1:9">
      <c r="A116" s="450"/>
      <c r="B116" s="105"/>
      <c r="C116" s="105"/>
      <c r="D116" s="105"/>
      <c r="E116" s="105"/>
      <c r="F116" s="254"/>
      <c r="G116" s="108"/>
      <c r="H116" s="124"/>
      <c r="I116" s="124"/>
    </row>
    <row r="117" spans="1:9">
      <c r="A117" s="450"/>
      <c r="B117" s="105"/>
      <c r="C117" s="105"/>
      <c r="D117" s="105"/>
      <c r="E117" s="105"/>
      <c r="F117" s="254"/>
      <c r="G117" s="108"/>
    </row>
    <row r="118" spans="1:9">
      <c r="A118" s="624" t="s">
        <v>214</v>
      </c>
      <c r="B118" s="624"/>
      <c r="C118" s="624"/>
      <c r="D118" s="105"/>
      <c r="E118" s="105"/>
      <c r="F118" s="254"/>
      <c r="G118" s="624" t="s">
        <v>215</v>
      </c>
      <c r="H118" s="624"/>
      <c r="I118" s="624"/>
    </row>
    <row r="119" spans="1:9">
      <c r="A119" s="611" t="s">
        <v>216</v>
      </c>
      <c r="B119" s="611"/>
      <c r="C119" s="611"/>
      <c r="D119" s="105"/>
      <c r="E119" s="105"/>
      <c r="F119" s="254"/>
      <c r="G119" s="627" t="s">
        <v>217</v>
      </c>
      <c r="H119" s="627"/>
      <c r="I119" s="627"/>
    </row>
    <row r="148" spans="1:9">
      <c r="A148" s="626" t="s">
        <v>172</v>
      </c>
      <c r="B148" s="626"/>
      <c r="C148" s="626"/>
      <c r="D148" s="626"/>
      <c r="E148" s="626"/>
      <c r="F148" s="626"/>
      <c r="G148" s="626"/>
      <c r="H148" s="626"/>
      <c r="I148" s="626"/>
    </row>
    <row r="149" spans="1:9">
      <c r="A149" s="466"/>
      <c r="B149" s="466"/>
      <c r="C149" s="466"/>
      <c r="D149" s="467" t="s">
        <v>173</v>
      </c>
      <c r="E149" s="466"/>
      <c r="F149" s="246"/>
      <c r="G149" s="82"/>
    </row>
    <row r="150" spans="1:9">
      <c r="A150" s="466"/>
      <c r="B150" s="466"/>
      <c r="C150" s="466"/>
      <c r="D150" s="466"/>
      <c r="E150" s="466"/>
      <c r="F150" s="246"/>
      <c r="G150" s="82"/>
    </row>
    <row r="151" spans="1:9">
      <c r="A151" s="621" t="s">
        <v>174</v>
      </c>
      <c r="B151" s="621"/>
      <c r="C151" s="621"/>
      <c r="D151" s="467" t="s">
        <v>175</v>
      </c>
      <c r="E151" s="117"/>
      <c r="F151" s="247"/>
      <c r="G151" s="84"/>
    </row>
    <row r="152" spans="1:9">
      <c r="A152" s="621" t="s">
        <v>176</v>
      </c>
      <c r="B152" s="621"/>
      <c r="C152" s="621"/>
      <c r="D152" s="467" t="s">
        <v>557</v>
      </c>
      <c r="E152" s="117"/>
      <c r="F152" s="247"/>
      <c r="G152" s="84"/>
    </row>
    <row r="153" spans="1:9">
      <c r="A153" s="621" t="s">
        <v>178</v>
      </c>
      <c r="B153" s="621"/>
      <c r="C153" s="621"/>
      <c r="D153" s="467" t="s">
        <v>179</v>
      </c>
      <c r="E153" s="117"/>
      <c r="F153" s="247"/>
      <c r="G153" s="84"/>
    </row>
    <row r="154" spans="1:9">
      <c r="A154" s="621" t="s">
        <v>180</v>
      </c>
      <c r="B154" s="621"/>
      <c r="C154" s="621"/>
      <c r="D154" s="467" t="s">
        <v>315</v>
      </c>
      <c r="E154" s="117"/>
      <c r="F154" s="247"/>
      <c r="G154" s="84"/>
    </row>
    <row r="155" spans="1:9">
      <c r="A155" s="468"/>
      <c r="B155" s="622"/>
      <c r="C155" s="622"/>
      <c r="D155" s="468"/>
      <c r="E155" s="117"/>
      <c r="F155" s="632"/>
      <c r="G155" s="632"/>
    </row>
    <row r="156" spans="1:9">
      <c r="A156" s="87" t="s">
        <v>182</v>
      </c>
      <c r="B156" s="87"/>
      <c r="C156" s="87"/>
      <c r="D156" s="87"/>
      <c r="E156" s="87"/>
      <c r="F156" s="248"/>
      <c r="G156" s="88"/>
    </row>
    <row r="157" spans="1:9">
      <c r="A157" s="87" t="s">
        <v>183</v>
      </c>
      <c r="B157" s="87"/>
      <c r="C157" s="87"/>
      <c r="D157" s="87"/>
      <c r="E157" s="87"/>
      <c r="F157" s="248"/>
      <c r="G157" s="88"/>
    </row>
    <row r="158" spans="1:9">
      <c r="A158" s="87" t="s">
        <v>184</v>
      </c>
      <c r="B158" s="87"/>
      <c r="C158" s="87"/>
      <c r="D158" s="87"/>
      <c r="E158" s="87"/>
      <c r="F158" s="248"/>
      <c r="G158" s="88"/>
    </row>
    <row r="159" spans="1:9">
      <c r="A159" s="467"/>
      <c r="B159" s="467"/>
      <c r="C159" s="467"/>
      <c r="D159" s="467"/>
      <c r="E159" s="467"/>
      <c r="F159" s="249"/>
      <c r="G159" s="83"/>
    </row>
    <row r="160" spans="1:9">
      <c r="A160" s="620" t="s">
        <v>185</v>
      </c>
      <c r="B160" s="620" t="s">
        <v>186</v>
      </c>
      <c r="C160" s="620" t="s">
        <v>187</v>
      </c>
      <c r="D160" s="620" t="s">
        <v>188</v>
      </c>
      <c r="E160" s="620" t="s">
        <v>189</v>
      </c>
      <c r="F160" s="620"/>
      <c r="G160" s="613" t="s">
        <v>166</v>
      </c>
      <c r="H160" s="628" t="s">
        <v>190</v>
      </c>
      <c r="I160" s="629"/>
    </row>
    <row r="161" spans="1:9">
      <c r="A161" s="620"/>
      <c r="B161" s="620"/>
      <c r="C161" s="620"/>
      <c r="D161" s="620"/>
      <c r="E161" s="620"/>
      <c r="F161" s="620"/>
      <c r="G161" s="613"/>
      <c r="H161" s="630" t="s">
        <v>191</v>
      </c>
      <c r="I161" s="631"/>
    </row>
    <row r="162" spans="1:9">
      <c r="A162" s="620"/>
      <c r="B162" s="620"/>
      <c r="C162" s="620"/>
      <c r="D162" s="620"/>
      <c r="E162" s="91" t="s">
        <v>192</v>
      </c>
      <c r="F162" s="250" t="s">
        <v>193</v>
      </c>
      <c r="G162" s="613"/>
      <c r="H162" s="91" t="s">
        <v>194</v>
      </c>
      <c r="I162" s="91" t="s">
        <v>195</v>
      </c>
    </row>
    <row r="163" spans="1:9">
      <c r="A163" s="91" t="s">
        <v>196</v>
      </c>
      <c r="B163" s="91" t="s">
        <v>197</v>
      </c>
      <c r="C163" s="91" t="s">
        <v>198</v>
      </c>
      <c r="D163" s="118" t="s">
        <v>199</v>
      </c>
      <c r="E163" s="118" t="s">
        <v>200</v>
      </c>
      <c r="F163" s="251" t="s">
        <v>201</v>
      </c>
      <c r="G163" s="93" t="s">
        <v>202</v>
      </c>
      <c r="H163" s="119" t="s">
        <v>203</v>
      </c>
      <c r="I163" s="119" t="s">
        <v>204</v>
      </c>
    </row>
    <row r="164" spans="1:9" ht="105.75" customHeight="1">
      <c r="A164" s="575">
        <v>1</v>
      </c>
      <c r="B164" s="576" t="s">
        <v>316</v>
      </c>
      <c r="C164" s="571" t="s">
        <v>757</v>
      </c>
      <c r="D164" s="571" t="s">
        <v>756</v>
      </c>
      <c r="E164" s="572"/>
      <c r="F164" s="573"/>
      <c r="G164" s="574">
        <v>5400000</v>
      </c>
      <c r="H164" s="574">
        <v>0</v>
      </c>
      <c r="I164" s="574">
        <f>20%*G164</f>
        <v>1080000</v>
      </c>
    </row>
    <row r="165" spans="1:9" ht="18" customHeight="1">
      <c r="A165" s="618" t="s">
        <v>208</v>
      </c>
      <c r="B165" s="618"/>
      <c r="C165" s="618"/>
      <c r="D165" s="618"/>
      <c r="E165" s="618"/>
      <c r="F165" s="618"/>
      <c r="G165" s="102">
        <f>SUM(G164:G164)</f>
        <v>5400000</v>
      </c>
      <c r="H165" s="102">
        <f>SUM(H164:H164)</f>
        <v>0</v>
      </c>
      <c r="I165" s="102">
        <f>SUM(I164:I164)</f>
        <v>1080000</v>
      </c>
    </row>
    <row r="166" spans="1:9" ht="20.25" customHeight="1">
      <c r="A166" s="471"/>
      <c r="B166" s="471"/>
      <c r="C166" s="105"/>
      <c r="D166" s="105"/>
      <c r="E166" s="111"/>
      <c r="F166" s="252"/>
      <c r="G166" s="108"/>
      <c r="H166" s="122"/>
      <c r="I166" s="122"/>
    </row>
    <row r="167" spans="1:9">
      <c r="A167" s="470" t="s">
        <v>209</v>
      </c>
      <c r="B167" s="110"/>
      <c r="C167" s="105"/>
      <c r="D167" s="105"/>
      <c r="E167" s="111"/>
      <c r="F167" s="253"/>
      <c r="G167" s="108"/>
    </row>
    <row r="168" spans="1:9">
      <c r="A168" s="111" t="s">
        <v>210</v>
      </c>
      <c r="B168" s="110"/>
      <c r="C168" s="105"/>
      <c r="D168" s="105"/>
      <c r="E168" s="123"/>
      <c r="F168" s="253"/>
      <c r="G168" s="108"/>
    </row>
    <row r="169" spans="1:9">
      <c r="A169" s="471"/>
      <c r="B169" s="105"/>
      <c r="C169" s="105"/>
      <c r="D169" s="105"/>
      <c r="E169" s="105"/>
      <c r="F169" s="254"/>
      <c r="G169" s="108"/>
      <c r="H169" s="124"/>
      <c r="I169" s="124"/>
    </row>
    <row r="170" spans="1:9">
      <c r="A170" s="619" t="s">
        <v>211</v>
      </c>
      <c r="B170" s="619"/>
      <c r="C170" s="619"/>
      <c r="D170" s="619"/>
      <c r="E170" s="619"/>
      <c r="F170" s="619"/>
      <c r="G170" s="619"/>
      <c r="H170" s="619"/>
      <c r="I170" s="619"/>
    </row>
    <row r="171" spans="1:9">
      <c r="A171" s="471"/>
      <c r="B171" s="105"/>
      <c r="C171" s="105"/>
      <c r="D171" s="105"/>
      <c r="E171" s="105"/>
      <c r="F171" s="254"/>
      <c r="G171" s="108"/>
      <c r="H171" s="124"/>
      <c r="I171" s="124"/>
    </row>
    <row r="172" spans="1:9">
      <c r="A172" s="611" t="s">
        <v>212</v>
      </c>
      <c r="B172" s="611"/>
      <c r="C172" s="611"/>
      <c r="D172" s="111"/>
      <c r="E172" s="105"/>
      <c r="F172" s="254"/>
      <c r="G172" s="627" t="s">
        <v>213</v>
      </c>
      <c r="H172" s="627"/>
      <c r="I172" s="627"/>
    </row>
    <row r="173" spans="1:9">
      <c r="A173" s="471"/>
      <c r="B173" s="105"/>
      <c r="C173" s="105"/>
      <c r="D173" s="105"/>
      <c r="E173" s="105"/>
      <c r="F173" s="254"/>
      <c r="G173" s="108"/>
      <c r="H173" s="124"/>
      <c r="I173" s="124"/>
    </row>
    <row r="174" spans="1:9">
      <c r="A174" s="471"/>
      <c r="B174" s="105"/>
      <c r="C174" s="105"/>
      <c r="D174" s="105"/>
      <c r="E174" s="105"/>
      <c r="F174" s="254"/>
      <c r="G174" s="108"/>
    </row>
    <row r="175" spans="1:9">
      <c r="A175" s="624" t="s">
        <v>214</v>
      </c>
      <c r="B175" s="624"/>
      <c r="C175" s="624"/>
      <c r="D175" s="105"/>
      <c r="E175" s="105"/>
      <c r="F175" s="254"/>
      <c r="G175" s="624" t="s">
        <v>215</v>
      </c>
      <c r="H175" s="624"/>
      <c r="I175" s="624"/>
    </row>
    <row r="176" spans="1:9">
      <c r="A176" s="611" t="s">
        <v>216</v>
      </c>
      <c r="B176" s="611"/>
      <c r="C176" s="611"/>
      <c r="D176" s="105"/>
      <c r="E176" s="105"/>
      <c r="F176" s="254"/>
      <c r="G176" s="627" t="s">
        <v>217</v>
      </c>
      <c r="H176" s="627"/>
      <c r="I176" s="627"/>
    </row>
    <row r="203" spans="1:9">
      <c r="A203" s="626" t="s">
        <v>172</v>
      </c>
      <c r="B203" s="626"/>
      <c r="C203" s="626"/>
      <c r="D203" s="626"/>
      <c r="E203" s="626"/>
      <c r="F203" s="626"/>
      <c r="G203" s="626"/>
      <c r="H203" s="626"/>
      <c r="I203" s="626"/>
    </row>
    <row r="204" spans="1:9">
      <c r="A204" s="466"/>
      <c r="B204" s="466"/>
      <c r="C204" s="466"/>
      <c r="D204" s="467" t="s">
        <v>173</v>
      </c>
      <c r="E204" s="466"/>
      <c r="F204" s="246"/>
      <c r="G204" s="82"/>
    </row>
    <row r="205" spans="1:9">
      <c r="A205" s="466"/>
      <c r="B205" s="466"/>
      <c r="C205" s="466"/>
      <c r="D205" s="466"/>
      <c r="E205" s="466"/>
      <c r="F205" s="246"/>
      <c r="G205" s="82"/>
    </row>
    <row r="206" spans="1:9">
      <c r="A206" s="621" t="s">
        <v>174</v>
      </c>
      <c r="B206" s="621"/>
      <c r="C206" s="621"/>
      <c r="D206" s="467" t="s">
        <v>175</v>
      </c>
      <c r="E206" s="117"/>
      <c r="F206" s="247"/>
      <c r="G206" s="84"/>
    </row>
    <row r="207" spans="1:9">
      <c r="A207" s="621" t="s">
        <v>176</v>
      </c>
      <c r="B207" s="621"/>
      <c r="C207" s="621"/>
      <c r="D207" s="467" t="s">
        <v>642</v>
      </c>
      <c r="E207" s="117"/>
      <c r="F207" s="247"/>
      <c r="G207" s="84"/>
    </row>
    <row r="208" spans="1:9">
      <c r="A208" s="621" t="s">
        <v>178</v>
      </c>
      <c r="B208" s="621"/>
      <c r="C208" s="621"/>
      <c r="D208" s="467" t="s">
        <v>179</v>
      </c>
      <c r="E208" s="117"/>
      <c r="F208" s="247"/>
      <c r="G208" s="84"/>
    </row>
    <row r="209" spans="1:9">
      <c r="A209" s="621" t="s">
        <v>180</v>
      </c>
      <c r="B209" s="621"/>
      <c r="C209" s="621"/>
      <c r="D209" s="467" t="s">
        <v>585</v>
      </c>
      <c r="E209" s="117"/>
      <c r="F209" s="247"/>
      <c r="G209" s="84"/>
    </row>
    <row r="210" spans="1:9">
      <c r="A210" s="468"/>
      <c r="B210" s="622"/>
      <c r="C210" s="622"/>
      <c r="D210" s="468"/>
      <c r="E210" s="117"/>
      <c r="F210" s="632"/>
      <c r="G210" s="632"/>
    </row>
    <row r="211" spans="1:9">
      <c r="A211" s="87" t="s">
        <v>182</v>
      </c>
      <c r="B211" s="87"/>
      <c r="C211" s="87"/>
      <c r="D211" s="87"/>
      <c r="E211" s="87"/>
      <c r="F211" s="248"/>
      <c r="G211" s="88"/>
    </row>
    <row r="212" spans="1:9">
      <c r="A212" s="87" t="s">
        <v>183</v>
      </c>
      <c r="B212" s="87"/>
      <c r="C212" s="87"/>
      <c r="D212" s="87"/>
      <c r="E212" s="87"/>
      <c r="F212" s="248"/>
      <c r="G212" s="88"/>
    </row>
    <row r="213" spans="1:9">
      <c r="A213" s="87" t="s">
        <v>184</v>
      </c>
      <c r="B213" s="87"/>
      <c r="C213" s="87"/>
      <c r="D213" s="87"/>
      <c r="E213" s="87"/>
      <c r="F213" s="248"/>
      <c r="G213" s="88"/>
    </row>
    <row r="214" spans="1:9">
      <c r="A214" s="467"/>
      <c r="B214" s="467"/>
      <c r="C214" s="467"/>
      <c r="D214" s="467"/>
      <c r="E214" s="467"/>
      <c r="F214" s="249"/>
      <c r="G214" s="83"/>
    </row>
    <row r="215" spans="1:9">
      <c r="A215" s="620" t="s">
        <v>185</v>
      </c>
      <c r="B215" s="620" t="s">
        <v>186</v>
      </c>
      <c r="C215" s="620" t="s">
        <v>187</v>
      </c>
      <c r="D215" s="620" t="s">
        <v>188</v>
      </c>
      <c r="E215" s="620" t="s">
        <v>189</v>
      </c>
      <c r="F215" s="620"/>
      <c r="G215" s="613" t="s">
        <v>166</v>
      </c>
      <c r="H215" s="628" t="s">
        <v>190</v>
      </c>
      <c r="I215" s="629"/>
    </row>
    <row r="216" spans="1:9">
      <c r="A216" s="620"/>
      <c r="B216" s="620"/>
      <c r="C216" s="620"/>
      <c r="D216" s="620"/>
      <c r="E216" s="620"/>
      <c r="F216" s="620"/>
      <c r="G216" s="613"/>
      <c r="H216" s="630" t="s">
        <v>191</v>
      </c>
      <c r="I216" s="631"/>
    </row>
    <row r="217" spans="1:9">
      <c r="A217" s="620"/>
      <c r="B217" s="620"/>
      <c r="C217" s="620"/>
      <c r="D217" s="620"/>
      <c r="E217" s="91" t="s">
        <v>192</v>
      </c>
      <c r="F217" s="250" t="s">
        <v>193</v>
      </c>
      <c r="G217" s="613"/>
      <c r="H217" s="91" t="s">
        <v>194</v>
      </c>
      <c r="I217" s="91" t="s">
        <v>195</v>
      </c>
    </row>
    <row r="218" spans="1:9">
      <c r="A218" s="91" t="s">
        <v>196</v>
      </c>
      <c r="B218" s="91" t="s">
        <v>197</v>
      </c>
      <c r="C218" s="91" t="s">
        <v>198</v>
      </c>
      <c r="D218" s="118" t="s">
        <v>199</v>
      </c>
      <c r="E218" s="118" t="s">
        <v>200</v>
      </c>
      <c r="F218" s="251" t="s">
        <v>201</v>
      </c>
      <c r="G218" s="93" t="s">
        <v>202</v>
      </c>
      <c r="H218" s="119" t="s">
        <v>203</v>
      </c>
      <c r="I218" s="119" t="s">
        <v>204</v>
      </c>
    </row>
    <row r="219" spans="1:9" ht="48" customHeight="1">
      <c r="A219" s="469">
        <v>1</v>
      </c>
      <c r="B219" s="457" t="s">
        <v>584</v>
      </c>
      <c r="C219" s="97" t="s">
        <v>761</v>
      </c>
      <c r="D219" s="97" t="s">
        <v>759</v>
      </c>
      <c r="E219" s="120"/>
      <c r="F219" s="125">
        <v>379</v>
      </c>
      <c r="G219" s="100">
        <v>1872500</v>
      </c>
      <c r="H219" s="100">
        <f>(100/110)*G219*10%</f>
        <v>170227.27272727274</v>
      </c>
      <c r="I219" s="100">
        <f>(100/110)*G219*3%</f>
        <v>51068.181818181816</v>
      </c>
    </row>
    <row r="220" spans="1:9" ht="58.5" customHeight="1">
      <c r="A220" s="469">
        <v>2</v>
      </c>
      <c r="B220" s="457"/>
      <c r="C220" s="97" t="s">
        <v>758</v>
      </c>
      <c r="D220" s="97" t="s">
        <v>760</v>
      </c>
      <c r="E220" s="120"/>
      <c r="F220" s="125">
        <v>380</v>
      </c>
      <c r="G220" s="100">
        <v>1410000</v>
      </c>
      <c r="H220" s="100">
        <f>(100/110)*G220*10%</f>
        <v>128181.81818181819</v>
      </c>
      <c r="I220" s="100">
        <v>6410</v>
      </c>
    </row>
    <row r="221" spans="1:9" ht="17.25" customHeight="1">
      <c r="A221" s="618" t="s">
        <v>208</v>
      </c>
      <c r="B221" s="618"/>
      <c r="C221" s="618"/>
      <c r="D221" s="618"/>
      <c r="E221" s="618"/>
      <c r="F221" s="618"/>
      <c r="G221" s="102">
        <f>SUM(G219:G220)</f>
        <v>3282500</v>
      </c>
      <c r="H221" s="102">
        <f t="shared" ref="H221:I221" si="6">SUM(H219:H220)</f>
        <v>298409.09090909094</v>
      </c>
      <c r="I221" s="102">
        <f t="shared" si="6"/>
        <v>57478.181818181816</v>
      </c>
    </row>
    <row r="222" spans="1:9">
      <c r="A222" s="471"/>
      <c r="B222" s="471"/>
      <c r="C222" s="105"/>
      <c r="D222" s="105"/>
      <c r="E222" s="111"/>
      <c r="F222" s="252"/>
      <c r="G222" s="108"/>
      <c r="H222" s="122"/>
      <c r="I222" s="122"/>
    </row>
    <row r="223" spans="1:9">
      <c r="A223" s="470" t="s">
        <v>209</v>
      </c>
      <c r="B223" s="110"/>
      <c r="C223" s="105"/>
      <c r="D223" s="105"/>
      <c r="E223" s="111"/>
      <c r="F223" s="253"/>
      <c r="G223" s="108"/>
    </row>
    <row r="224" spans="1:9">
      <c r="A224" s="111" t="s">
        <v>210</v>
      </c>
      <c r="B224" s="110"/>
      <c r="C224" s="105"/>
      <c r="D224" s="105"/>
      <c r="E224" s="123"/>
      <c r="F224" s="253"/>
      <c r="G224" s="108"/>
    </row>
    <row r="225" spans="1:9">
      <c r="A225" s="471"/>
      <c r="B225" s="105"/>
      <c r="C225" s="105"/>
      <c r="D225" s="105"/>
      <c r="E225" s="105"/>
      <c r="F225" s="254"/>
      <c r="G225" s="108"/>
      <c r="H225" s="124"/>
      <c r="I225" s="124"/>
    </row>
    <row r="226" spans="1:9">
      <c r="A226" s="619" t="s">
        <v>211</v>
      </c>
      <c r="B226" s="619"/>
      <c r="C226" s="619"/>
      <c r="D226" s="619"/>
      <c r="E226" s="619"/>
      <c r="F226" s="619"/>
      <c r="G226" s="619"/>
      <c r="H226" s="619"/>
      <c r="I226" s="619"/>
    </row>
    <row r="227" spans="1:9">
      <c r="A227" s="471"/>
      <c r="B227" s="105"/>
      <c r="C227" s="105"/>
      <c r="D227" s="105"/>
      <c r="E227" s="105"/>
      <c r="F227" s="254"/>
      <c r="G227" s="108"/>
      <c r="H227" s="124"/>
      <c r="I227" s="124"/>
    </row>
    <row r="228" spans="1:9">
      <c r="A228" s="611" t="s">
        <v>212</v>
      </c>
      <c r="B228" s="611"/>
      <c r="C228" s="611"/>
      <c r="D228" s="111"/>
      <c r="E228" s="105"/>
      <c r="F228" s="254"/>
      <c r="G228" s="627" t="s">
        <v>213</v>
      </c>
      <c r="H228" s="627"/>
      <c r="I228" s="627"/>
    </row>
    <row r="229" spans="1:9">
      <c r="A229" s="471"/>
      <c r="B229" s="105"/>
      <c r="C229" s="105"/>
      <c r="D229" s="105"/>
      <c r="E229" s="105"/>
      <c r="F229" s="254"/>
      <c r="G229" s="108"/>
      <c r="H229" s="124"/>
      <c r="I229" s="124"/>
    </row>
    <row r="230" spans="1:9">
      <c r="A230" s="471"/>
      <c r="B230" s="105"/>
      <c r="C230" s="105"/>
      <c r="D230" s="105"/>
      <c r="E230" s="105"/>
      <c r="F230" s="254"/>
      <c r="G230" s="108"/>
    </row>
    <row r="231" spans="1:9">
      <c r="A231" s="624" t="s">
        <v>214</v>
      </c>
      <c r="B231" s="624"/>
      <c r="C231" s="624"/>
      <c r="D231" s="105"/>
      <c r="E231" s="105"/>
      <c r="F231" s="254"/>
      <c r="G231" s="624" t="s">
        <v>215</v>
      </c>
      <c r="H231" s="624"/>
      <c r="I231" s="624"/>
    </row>
    <row r="232" spans="1:9">
      <c r="A232" s="611" t="s">
        <v>216</v>
      </c>
      <c r="B232" s="611"/>
      <c r="C232" s="611"/>
      <c r="D232" s="105"/>
      <c r="E232" s="105"/>
      <c r="F232" s="254"/>
      <c r="G232" s="627" t="s">
        <v>217</v>
      </c>
      <c r="H232" s="627"/>
      <c r="I232" s="627"/>
    </row>
  </sheetData>
  <mergeCells count="115">
    <mergeCell ref="A231:C231"/>
    <mergeCell ref="G231:I231"/>
    <mergeCell ref="A232:C232"/>
    <mergeCell ref="G232:I232"/>
    <mergeCell ref="H215:I215"/>
    <mergeCell ref="H216:I216"/>
    <mergeCell ref="A221:F221"/>
    <mergeCell ref="A226:I226"/>
    <mergeCell ref="A228:C228"/>
    <mergeCell ref="G228:I228"/>
    <mergeCell ref="C103:C105"/>
    <mergeCell ref="A206:C206"/>
    <mergeCell ref="A207:C207"/>
    <mergeCell ref="A208:C208"/>
    <mergeCell ref="A209:C209"/>
    <mergeCell ref="B210:C210"/>
    <mergeCell ref="F210:G210"/>
    <mergeCell ref="A215:A217"/>
    <mergeCell ref="B215:B217"/>
    <mergeCell ref="C215:C217"/>
    <mergeCell ref="D215:D217"/>
    <mergeCell ref="E215:F216"/>
    <mergeCell ref="G215:G217"/>
    <mergeCell ref="A153:C153"/>
    <mergeCell ref="A154:C154"/>
    <mergeCell ref="B155:C155"/>
    <mergeCell ref="F155:G155"/>
    <mergeCell ref="A160:A162"/>
    <mergeCell ref="B160:B162"/>
    <mergeCell ref="C160:C162"/>
    <mergeCell ref="D160:D162"/>
    <mergeCell ref="E160:F161"/>
    <mergeCell ref="G160:G162"/>
    <mergeCell ref="A176:C176"/>
    <mergeCell ref="G176:I176"/>
    <mergeCell ref="A203:I203"/>
    <mergeCell ref="H160:I160"/>
    <mergeCell ref="H161:I161"/>
    <mergeCell ref="A165:F165"/>
    <mergeCell ref="A170:I170"/>
    <mergeCell ref="A172:C172"/>
    <mergeCell ref="G172:I172"/>
    <mergeCell ref="A175:C175"/>
    <mergeCell ref="G175:I175"/>
    <mergeCell ref="F98:G98"/>
    <mergeCell ref="A94:C94"/>
    <mergeCell ref="A95:C95"/>
    <mergeCell ref="A96:C96"/>
    <mergeCell ref="A97:C97"/>
    <mergeCell ref="A148:I148"/>
    <mergeCell ref="A151:C151"/>
    <mergeCell ref="A152:C152"/>
    <mergeCell ref="B98:C98"/>
    <mergeCell ref="A119:C119"/>
    <mergeCell ref="G119:I119"/>
    <mergeCell ref="D103:D105"/>
    <mergeCell ref="E103:F104"/>
    <mergeCell ref="G103:G105"/>
    <mergeCell ref="H103:I103"/>
    <mergeCell ref="H104:I104"/>
    <mergeCell ref="A108:F108"/>
    <mergeCell ref="A113:I113"/>
    <mergeCell ref="A115:C115"/>
    <mergeCell ref="G115:I115"/>
    <mergeCell ref="A118:C118"/>
    <mergeCell ref="G118:I118"/>
    <mergeCell ref="A103:A105"/>
    <mergeCell ref="B103:B105"/>
    <mergeCell ref="A52:I52"/>
    <mergeCell ref="A55:C55"/>
    <mergeCell ref="A56:C56"/>
    <mergeCell ref="A57:C57"/>
    <mergeCell ref="A58:C58"/>
    <mergeCell ref="A86:C86"/>
    <mergeCell ref="G86:I86"/>
    <mergeCell ref="A87:C87"/>
    <mergeCell ref="G87:I87"/>
    <mergeCell ref="B59:C59"/>
    <mergeCell ref="F59:G59"/>
    <mergeCell ref="A91:I91"/>
    <mergeCell ref="A81:I81"/>
    <mergeCell ref="A83:C83"/>
    <mergeCell ref="G83:I83"/>
    <mergeCell ref="A64:A66"/>
    <mergeCell ref="B64:B66"/>
    <mergeCell ref="C64:C66"/>
    <mergeCell ref="D64:D66"/>
    <mergeCell ref="E64:F65"/>
    <mergeCell ref="G64:G66"/>
    <mergeCell ref="A76:F76"/>
    <mergeCell ref="H64:I64"/>
    <mergeCell ref="H65:I65"/>
    <mergeCell ref="B8:C8"/>
    <mergeCell ref="F8:G8"/>
    <mergeCell ref="A13:A15"/>
    <mergeCell ref="B13:B15"/>
    <mergeCell ref="C13:C15"/>
    <mergeCell ref="D13:D15"/>
    <mergeCell ref="E13:F14"/>
    <mergeCell ref="G13:G15"/>
    <mergeCell ref="A1:I1"/>
    <mergeCell ref="A4:C4"/>
    <mergeCell ref="A5:C5"/>
    <mergeCell ref="A6:C6"/>
    <mergeCell ref="A7:C7"/>
    <mergeCell ref="A29:C29"/>
    <mergeCell ref="G29:I29"/>
    <mergeCell ref="A30:C30"/>
    <mergeCell ref="G30:I30"/>
    <mergeCell ref="H13:I13"/>
    <mergeCell ref="H14:I14"/>
    <mergeCell ref="A19:F19"/>
    <mergeCell ref="A24:I24"/>
    <mergeCell ref="A26:C26"/>
    <mergeCell ref="G26:I26"/>
  </mergeCells>
  <pageMargins left="0.26" right="0.37" top="0.75" bottom="0.75" header="0.3" footer="0.3"/>
  <pageSetup paperSize="5" orientation="portrait" horizontalDpi="0" verticalDpi="0" r:id="rId1"/>
</worksheet>
</file>

<file path=xl/worksheets/sheet23.xml><?xml version="1.0" encoding="utf-8"?>
<worksheet xmlns="http://schemas.openxmlformats.org/spreadsheetml/2006/main" xmlns:r="http://schemas.openxmlformats.org/officeDocument/2006/relationships">
  <dimension ref="A1:I144"/>
  <sheetViews>
    <sheetView topLeftCell="A61" workbookViewId="0">
      <selection activeCell="L78" sqref="L78"/>
    </sheetView>
  </sheetViews>
  <sheetFormatPr defaultRowHeight="15"/>
  <cols>
    <col min="1" max="1" width="3.85546875" customWidth="1"/>
    <col min="2" max="2" width="10.5703125" customWidth="1"/>
    <col min="4" max="4" width="31.140625" customWidth="1"/>
  </cols>
  <sheetData>
    <row r="1" spans="1:9">
      <c r="A1" s="626" t="s">
        <v>172</v>
      </c>
      <c r="B1" s="626"/>
      <c r="C1" s="626"/>
      <c r="D1" s="626"/>
      <c r="E1" s="626"/>
      <c r="F1" s="626"/>
      <c r="G1" s="626"/>
      <c r="H1" s="626"/>
      <c r="I1" s="626"/>
    </row>
    <row r="2" spans="1:9">
      <c r="A2" s="487"/>
      <c r="B2" s="487"/>
      <c r="C2" s="487"/>
      <c r="D2" s="116" t="s">
        <v>173</v>
      </c>
      <c r="E2" s="487"/>
      <c r="F2" s="246"/>
      <c r="G2" s="82"/>
    </row>
    <row r="3" spans="1:9">
      <c r="A3" s="487"/>
      <c r="B3" s="487"/>
      <c r="C3" s="487"/>
      <c r="D3" s="487"/>
      <c r="E3" s="487"/>
      <c r="F3" s="246"/>
      <c r="G3" s="82"/>
    </row>
    <row r="4" spans="1:9">
      <c r="A4" s="621" t="s">
        <v>174</v>
      </c>
      <c r="B4" s="621"/>
      <c r="C4" s="621"/>
      <c r="D4" s="488" t="s">
        <v>175</v>
      </c>
      <c r="E4" s="117"/>
      <c r="F4" s="247"/>
      <c r="G4" s="84"/>
    </row>
    <row r="5" spans="1:9">
      <c r="A5" s="621" t="s">
        <v>176</v>
      </c>
      <c r="B5" s="621"/>
      <c r="C5" s="621"/>
      <c r="D5" s="488" t="s">
        <v>260</v>
      </c>
      <c r="E5" s="117"/>
      <c r="F5" s="247"/>
      <c r="G5" s="84"/>
    </row>
    <row r="6" spans="1:9">
      <c r="A6" s="621" t="s">
        <v>178</v>
      </c>
      <c r="B6" s="621"/>
      <c r="C6" s="621"/>
      <c r="D6" s="488" t="s">
        <v>179</v>
      </c>
      <c r="E6" s="117"/>
      <c r="F6" s="247"/>
      <c r="G6" s="84"/>
    </row>
    <row r="7" spans="1:9">
      <c r="A7" s="621" t="s">
        <v>180</v>
      </c>
      <c r="B7" s="621"/>
      <c r="C7" s="621"/>
      <c r="D7" s="488" t="s">
        <v>413</v>
      </c>
      <c r="E7" s="117"/>
      <c r="F7" s="247"/>
      <c r="G7" s="84"/>
    </row>
    <row r="8" spans="1:9">
      <c r="A8" s="489"/>
      <c r="B8" s="622"/>
      <c r="C8" s="622"/>
      <c r="D8" s="48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88"/>
      <c r="B12" s="488"/>
      <c r="C12" s="488"/>
      <c r="D12" s="488"/>
      <c r="E12" s="48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90">
        <v>1</v>
      </c>
      <c r="B17" s="96" t="s">
        <v>412</v>
      </c>
      <c r="C17" s="114" t="s">
        <v>548</v>
      </c>
      <c r="D17" s="97" t="s">
        <v>669</v>
      </c>
      <c r="E17" s="120"/>
      <c r="F17" s="125">
        <v>381</v>
      </c>
      <c r="G17" s="100">
        <v>5967500</v>
      </c>
      <c r="H17" s="100">
        <f>10%*(100/110)*G17</f>
        <v>542500</v>
      </c>
      <c r="I17" s="100">
        <f>4%*(100/110)*G17</f>
        <v>217000</v>
      </c>
    </row>
    <row r="18" spans="1:9" ht="24" customHeight="1">
      <c r="A18" s="618" t="s">
        <v>208</v>
      </c>
      <c r="B18" s="618"/>
      <c r="C18" s="618"/>
      <c r="D18" s="618"/>
      <c r="E18" s="618"/>
      <c r="F18" s="618"/>
      <c r="G18" s="102">
        <f>SUM(G10:G17)</f>
        <v>5967500</v>
      </c>
      <c r="H18" s="102">
        <f>SUM(H17)</f>
        <v>542500</v>
      </c>
      <c r="I18" s="102">
        <f>SUM(I10:I17)</f>
        <v>217000</v>
      </c>
    </row>
    <row r="19" spans="1:9">
      <c r="A19" s="492"/>
      <c r="B19" s="492"/>
      <c r="C19" s="105"/>
      <c r="D19" s="105"/>
      <c r="E19" s="111"/>
      <c r="F19" s="252"/>
      <c r="G19" s="108"/>
      <c r="H19" s="122"/>
      <c r="I19" s="122"/>
    </row>
    <row r="20" spans="1:9">
      <c r="A20" s="491" t="s">
        <v>209</v>
      </c>
      <c r="B20" s="110"/>
      <c r="C20" s="105"/>
      <c r="D20" s="105"/>
      <c r="E20" s="111"/>
      <c r="F20" s="253"/>
      <c r="G20" s="108"/>
    </row>
    <row r="21" spans="1:9">
      <c r="A21" s="111" t="s">
        <v>210</v>
      </c>
      <c r="B21" s="110"/>
      <c r="C21" s="105"/>
      <c r="D21" s="105"/>
      <c r="E21" s="123"/>
      <c r="F21" s="253"/>
      <c r="G21" s="108"/>
    </row>
    <row r="22" spans="1:9">
      <c r="A22" s="492"/>
      <c r="B22" s="105"/>
      <c r="C22" s="105"/>
      <c r="D22" s="105"/>
      <c r="E22" s="105"/>
      <c r="F22" s="254"/>
      <c r="G22" s="108"/>
      <c r="H22" s="124"/>
      <c r="I22" s="124"/>
    </row>
    <row r="23" spans="1:9">
      <c r="A23" s="619" t="s">
        <v>211</v>
      </c>
      <c r="B23" s="619"/>
      <c r="C23" s="619"/>
      <c r="D23" s="619"/>
      <c r="E23" s="619"/>
      <c r="F23" s="619"/>
      <c r="G23" s="619"/>
      <c r="H23" s="619"/>
      <c r="I23" s="619"/>
    </row>
    <row r="24" spans="1:9">
      <c r="A24" s="492"/>
      <c r="B24" s="105"/>
      <c r="C24" s="105"/>
      <c r="D24" s="105"/>
      <c r="E24" s="105"/>
      <c r="F24" s="254"/>
      <c r="G24" s="108"/>
      <c r="H24" s="124"/>
      <c r="I24" s="124"/>
    </row>
    <row r="25" spans="1:9">
      <c r="A25" s="611" t="s">
        <v>212</v>
      </c>
      <c r="B25" s="611"/>
      <c r="C25" s="611"/>
      <c r="D25" s="111"/>
      <c r="E25" s="105"/>
      <c r="F25" s="254"/>
      <c r="G25" s="627" t="s">
        <v>213</v>
      </c>
      <c r="H25" s="627"/>
      <c r="I25" s="627"/>
    </row>
    <row r="26" spans="1:9">
      <c r="A26" s="492"/>
      <c r="B26" s="105"/>
      <c r="C26" s="105"/>
      <c r="D26" s="105"/>
      <c r="E26" s="105"/>
      <c r="F26" s="254"/>
      <c r="G26" s="108"/>
      <c r="H26" s="124"/>
      <c r="I26" s="124"/>
    </row>
    <row r="27" spans="1:9">
      <c r="A27" s="492"/>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30" spans="1:9">
      <c r="A30" s="492"/>
      <c r="B30" s="492"/>
      <c r="C30" s="492"/>
      <c r="D30" s="105"/>
      <c r="E30" s="105"/>
      <c r="F30" s="254"/>
      <c r="G30" s="493"/>
      <c r="H30" s="493"/>
      <c r="I30" s="493"/>
    </row>
    <row r="59" spans="1:9">
      <c r="A59" s="626" t="s">
        <v>172</v>
      </c>
      <c r="B59" s="626"/>
      <c r="C59" s="626"/>
      <c r="D59" s="626"/>
      <c r="E59" s="626"/>
      <c r="F59" s="626"/>
      <c r="G59" s="626"/>
      <c r="H59" s="626"/>
      <c r="I59" s="626"/>
    </row>
    <row r="60" spans="1:9">
      <c r="A60" s="498"/>
      <c r="B60" s="498"/>
      <c r="C60" s="498"/>
      <c r="D60" s="116" t="s">
        <v>173</v>
      </c>
      <c r="E60" s="498"/>
      <c r="F60" s="246"/>
      <c r="G60" s="82"/>
    </row>
    <row r="61" spans="1:9">
      <c r="A61" s="498"/>
      <c r="B61" s="498"/>
      <c r="C61" s="498"/>
      <c r="D61" s="498"/>
      <c r="E61" s="498"/>
      <c r="F61" s="246"/>
      <c r="G61" s="82"/>
    </row>
    <row r="62" spans="1:9">
      <c r="A62" s="621" t="s">
        <v>174</v>
      </c>
      <c r="B62" s="621"/>
      <c r="C62" s="621"/>
      <c r="D62" s="499" t="s">
        <v>175</v>
      </c>
      <c r="E62" s="117"/>
      <c r="F62" s="247"/>
      <c r="G62" s="84"/>
    </row>
    <row r="63" spans="1:9">
      <c r="A63" s="621" t="s">
        <v>176</v>
      </c>
      <c r="B63" s="621"/>
      <c r="C63" s="621"/>
      <c r="D63" s="499" t="s">
        <v>767</v>
      </c>
      <c r="E63" s="117"/>
      <c r="F63" s="247"/>
      <c r="G63" s="84"/>
    </row>
    <row r="64" spans="1:9">
      <c r="A64" s="621" t="s">
        <v>178</v>
      </c>
      <c r="B64" s="621"/>
      <c r="C64" s="621"/>
      <c r="D64" s="499" t="s">
        <v>179</v>
      </c>
      <c r="E64" s="117"/>
      <c r="F64" s="247"/>
      <c r="G64" s="84"/>
    </row>
    <row r="65" spans="1:9">
      <c r="A65" s="621" t="s">
        <v>180</v>
      </c>
      <c r="B65" s="621"/>
      <c r="C65" s="621"/>
      <c r="D65" s="499" t="s">
        <v>736</v>
      </c>
      <c r="E65" s="117"/>
      <c r="F65" s="247"/>
      <c r="G65" s="84"/>
    </row>
    <row r="66" spans="1:9">
      <c r="A66" s="500"/>
      <c r="B66" s="622"/>
      <c r="C66" s="622"/>
      <c r="D66" s="500"/>
      <c r="E66" s="117"/>
      <c r="F66" s="632"/>
      <c r="G66" s="632"/>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499"/>
      <c r="B70" s="499"/>
      <c r="C70" s="499"/>
      <c r="D70" s="499"/>
      <c r="E70" s="499"/>
      <c r="F70" s="249"/>
      <c r="G70" s="83"/>
    </row>
    <row r="71" spans="1:9">
      <c r="A71" s="620" t="s">
        <v>185</v>
      </c>
      <c r="B71" s="620" t="s">
        <v>186</v>
      </c>
      <c r="C71" s="620" t="s">
        <v>187</v>
      </c>
      <c r="D71" s="620" t="s">
        <v>188</v>
      </c>
      <c r="E71" s="620" t="s">
        <v>189</v>
      </c>
      <c r="F71" s="620"/>
      <c r="G71" s="613" t="s">
        <v>166</v>
      </c>
      <c r="H71" s="628" t="s">
        <v>190</v>
      </c>
      <c r="I71" s="629"/>
    </row>
    <row r="72" spans="1:9">
      <c r="A72" s="620"/>
      <c r="B72" s="620"/>
      <c r="C72" s="620"/>
      <c r="D72" s="620"/>
      <c r="E72" s="620"/>
      <c r="F72" s="620"/>
      <c r="G72" s="613"/>
      <c r="H72" s="630" t="s">
        <v>191</v>
      </c>
      <c r="I72" s="631"/>
    </row>
    <row r="73" spans="1:9">
      <c r="A73" s="620"/>
      <c r="B73" s="620"/>
      <c r="C73" s="620"/>
      <c r="D73" s="620"/>
      <c r="E73" s="91" t="s">
        <v>192</v>
      </c>
      <c r="F73" s="250" t="s">
        <v>193</v>
      </c>
      <c r="G73" s="613"/>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69" customHeight="1">
      <c r="A75" s="501">
        <v>1</v>
      </c>
      <c r="B75" s="96" t="s">
        <v>735</v>
      </c>
      <c r="C75" s="114" t="s">
        <v>768</v>
      </c>
      <c r="D75" s="97" t="s">
        <v>763</v>
      </c>
      <c r="E75" s="120"/>
      <c r="F75" s="125">
        <v>382</v>
      </c>
      <c r="G75" s="100">
        <v>1281000</v>
      </c>
      <c r="H75" s="100">
        <v>0</v>
      </c>
      <c r="I75" s="100">
        <v>0</v>
      </c>
    </row>
    <row r="76" spans="1:9" ht="22.5" customHeight="1">
      <c r="A76" s="618" t="s">
        <v>208</v>
      </c>
      <c r="B76" s="618"/>
      <c r="C76" s="618"/>
      <c r="D76" s="618"/>
      <c r="E76" s="618"/>
      <c r="F76" s="618"/>
      <c r="G76" s="102">
        <f>SUM(G68:G75)</f>
        <v>1281000</v>
      </c>
      <c r="H76" s="102">
        <f>SUM(H75)</f>
        <v>0</v>
      </c>
      <c r="I76" s="102">
        <f>SUM(I68:I75)</f>
        <v>0</v>
      </c>
    </row>
    <row r="77" spans="1:9">
      <c r="A77" s="503"/>
      <c r="B77" s="503"/>
      <c r="C77" s="105"/>
      <c r="D77" s="105"/>
      <c r="E77" s="111"/>
      <c r="F77" s="252"/>
      <c r="G77" s="108"/>
      <c r="H77" s="122"/>
      <c r="I77" s="122"/>
    </row>
    <row r="78" spans="1:9">
      <c r="A78" s="502" t="s">
        <v>209</v>
      </c>
      <c r="B78" s="110"/>
      <c r="C78" s="105"/>
      <c r="D78" s="105"/>
      <c r="E78" s="111"/>
      <c r="F78" s="253"/>
      <c r="G78" s="108"/>
    </row>
    <row r="79" spans="1:9">
      <c r="A79" s="111" t="s">
        <v>210</v>
      </c>
      <c r="B79" s="110"/>
      <c r="C79" s="105"/>
      <c r="D79" s="105"/>
      <c r="E79" s="123"/>
      <c r="F79" s="253"/>
      <c r="G79" s="108"/>
    </row>
    <row r="80" spans="1:9">
      <c r="A80" s="503"/>
      <c r="B80" s="105"/>
      <c r="C80" s="105"/>
      <c r="D80" s="105"/>
      <c r="E80" s="105"/>
      <c r="F80" s="254"/>
      <c r="G80" s="108"/>
      <c r="H80" s="124"/>
      <c r="I80" s="124"/>
    </row>
    <row r="81" spans="1:9">
      <c r="A81" s="619" t="s">
        <v>211</v>
      </c>
      <c r="B81" s="619"/>
      <c r="C81" s="619"/>
      <c r="D81" s="619"/>
      <c r="E81" s="619"/>
      <c r="F81" s="619"/>
      <c r="G81" s="619"/>
      <c r="H81" s="619"/>
      <c r="I81" s="619"/>
    </row>
    <row r="82" spans="1:9">
      <c r="A82" s="503"/>
      <c r="B82" s="105"/>
      <c r="C82" s="105"/>
      <c r="D82" s="105"/>
      <c r="E82" s="105"/>
      <c r="F82" s="254"/>
      <c r="G82" s="108"/>
      <c r="H82" s="124"/>
      <c r="I82" s="124"/>
    </row>
    <row r="83" spans="1:9">
      <c r="A83" s="611" t="s">
        <v>212</v>
      </c>
      <c r="B83" s="611"/>
      <c r="C83" s="611"/>
      <c r="D83" s="111"/>
      <c r="E83" s="105"/>
      <c r="F83" s="254"/>
      <c r="G83" s="627" t="s">
        <v>213</v>
      </c>
      <c r="H83" s="627"/>
      <c r="I83" s="627"/>
    </row>
    <row r="84" spans="1:9">
      <c r="A84" s="503"/>
      <c r="B84" s="105"/>
      <c r="C84" s="105"/>
      <c r="D84" s="105"/>
      <c r="E84" s="105"/>
      <c r="F84" s="254"/>
      <c r="G84" s="108"/>
      <c r="H84" s="124"/>
      <c r="I84" s="124"/>
    </row>
    <row r="85" spans="1:9">
      <c r="A85" s="503"/>
      <c r="B85" s="105"/>
      <c r="C85" s="105"/>
      <c r="D85" s="105"/>
      <c r="E85" s="105"/>
      <c r="F85" s="254"/>
      <c r="G85" s="108"/>
    </row>
    <row r="86" spans="1:9">
      <c r="A86" s="624" t="s">
        <v>214</v>
      </c>
      <c r="B86" s="624"/>
      <c r="C86" s="624"/>
      <c r="D86" s="105"/>
      <c r="E86" s="105"/>
      <c r="F86" s="254"/>
      <c r="G86" s="624" t="s">
        <v>215</v>
      </c>
      <c r="H86" s="624"/>
      <c r="I86" s="624"/>
    </row>
    <row r="87" spans="1:9">
      <c r="A87" s="611" t="s">
        <v>216</v>
      </c>
      <c r="B87" s="611"/>
      <c r="C87" s="611"/>
      <c r="D87" s="105"/>
      <c r="E87" s="105"/>
      <c r="F87" s="254"/>
      <c r="G87" s="627" t="s">
        <v>217</v>
      </c>
      <c r="H87" s="627"/>
      <c r="I87" s="627"/>
    </row>
    <row r="116" spans="1:9">
      <c r="A116" s="626" t="s">
        <v>172</v>
      </c>
      <c r="B116" s="626"/>
      <c r="C116" s="626"/>
      <c r="D116" s="626"/>
      <c r="E116" s="626"/>
      <c r="F116" s="626"/>
      <c r="G116" s="626"/>
      <c r="H116" s="626"/>
      <c r="I116" s="626"/>
    </row>
    <row r="117" spans="1:9">
      <c r="A117" s="498"/>
      <c r="B117" s="498"/>
      <c r="C117" s="498"/>
      <c r="D117" s="116" t="s">
        <v>173</v>
      </c>
      <c r="E117" s="498"/>
      <c r="F117" s="246"/>
      <c r="G117" s="82"/>
    </row>
    <row r="118" spans="1:9">
      <c r="A118" s="498"/>
      <c r="B118" s="498"/>
      <c r="C118" s="498"/>
      <c r="D118" s="498"/>
      <c r="E118" s="498"/>
      <c r="F118" s="246"/>
      <c r="G118" s="82"/>
    </row>
    <row r="119" spans="1:9">
      <c r="A119" s="621" t="s">
        <v>174</v>
      </c>
      <c r="B119" s="621"/>
      <c r="C119" s="621"/>
      <c r="D119" s="499" t="s">
        <v>175</v>
      </c>
      <c r="E119" s="117"/>
      <c r="F119" s="247"/>
      <c r="G119" s="84"/>
    </row>
    <row r="120" spans="1:9">
      <c r="A120" s="621" t="s">
        <v>176</v>
      </c>
      <c r="B120" s="621"/>
      <c r="C120" s="621"/>
      <c r="D120" s="499" t="s">
        <v>766</v>
      </c>
      <c r="E120" s="117"/>
      <c r="F120" s="247"/>
      <c r="G120" s="84"/>
    </row>
    <row r="121" spans="1:9">
      <c r="A121" s="621" t="s">
        <v>178</v>
      </c>
      <c r="B121" s="621"/>
      <c r="C121" s="621"/>
      <c r="D121" s="499" t="s">
        <v>179</v>
      </c>
      <c r="E121" s="117"/>
      <c r="F121" s="247"/>
      <c r="G121" s="84"/>
    </row>
    <row r="122" spans="1:9">
      <c r="A122" s="621" t="s">
        <v>180</v>
      </c>
      <c r="B122" s="621"/>
      <c r="C122" s="621"/>
      <c r="D122" s="499" t="s">
        <v>585</v>
      </c>
      <c r="E122" s="117"/>
      <c r="F122" s="247"/>
      <c r="G122" s="84"/>
    </row>
    <row r="123" spans="1:9">
      <c r="A123" s="500"/>
      <c r="B123" s="622"/>
      <c r="C123" s="622"/>
      <c r="D123" s="500"/>
      <c r="E123" s="117"/>
      <c r="F123" s="632"/>
      <c r="G123" s="632"/>
    </row>
    <row r="124" spans="1:9">
      <c r="A124" s="87" t="s">
        <v>182</v>
      </c>
      <c r="B124" s="87"/>
      <c r="C124" s="87"/>
      <c r="D124" s="87"/>
      <c r="E124" s="87"/>
      <c r="F124" s="248"/>
      <c r="G124" s="88"/>
    </row>
    <row r="125" spans="1:9">
      <c r="A125" s="87" t="s">
        <v>183</v>
      </c>
      <c r="B125" s="87"/>
      <c r="C125" s="87"/>
      <c r="D125" s="87"/>
      <c r="E125" s="87"/>
      <c r="F125" s="248"/>
      <c r="G125" s="88"/>
    </row>
    <row r="126" spans="1:9">
      <c r="A126" s="87" t="s">
        <v>184</v>
      </c>
      <c r="B126" s="87"/>
      <c r="C126" s="87"/>
      <c r="D126" s="87"/>
      <c r="E126" s="87"/>
      <c r="F126" s="248"/>
      <c r="G126" s="88"/>
    </row>
    <row r="127" spans="1:9">
      <c r="A127" s="499"/>
      <c r="B127" s="499"/>
      <c r="C127" s="499"/>
      <c r="D127" s="499"/>
      <c r="E127" s="499"/>
      <c r="F127" s="249"/>
      <c r="G127" s="83"/>
    </row>
    <row r="128" spans="1:9">
      <c r="A128" s="620" t="s">
        <v>185</v>
      </c>
      <c r="B128" s="620" t="s">
        <v>186</v>
      </c>
      <c r="C128" s="620" t="s">
        <v>187</v>
      </c>
      <c r="D128" s="620" t="s">
        <v>188</v>
      </c>
      <c r="E128" s="620" t="s">
        <v>189</v>
      </c>
      <c r="F128" s="620"/>
      <c r="G128" s="613" t="s">
        <v>166</v>
      </c>
      <c r="H128" s="628" t="s">
        <v>190</v>
      </c>
      <c r="I128" s="629"/>
    </row>
    <row r="129" spans="1:9">
      <c r="A129" s="620"/>
      <c r="B129" s="620"/>
      <c r="C129" s="620"/>
      <c r="D129" s="620"/>
      <c r="E129" s="620"/>
      <c r="F129" s="620"/>
      <c r="G129" s="613"/>
      <c r="H129" s="630" t="s">
        <v>191</v>
      </c>
      <c r="I129" s="631"/>
    </row>
    <row r="130" spans="1:9">
      <c r="A130" s="620"/>
      <c r="B130" s="620"/>
      <c r="C130" s="620"/>
      <c r="D130" s="620"/>
      <c r="E130" s="91" t="s">
        <v>192</v>
      </c>
      <c r="F130" s="250" t="s">
        <v>193</v>
      </c>
      <c r="G130" s="613"/>
      <c r="H130" s="91" t="s">
        <v>194</v>
      </c>
      <c r="I130" s="91" t="s">
        <v>195</v>
      </c>
    </row>
    <row r="131" spans="1:9">
      <c r="A131" s="91" t="s">
        <v>196</v>
      </c>
      <c r="B131" s="91" t="s">
        <v>197</v>
      </c>
      <c r="C131" s="91" t="s">
        <v>198</v>
      </c>
      <c r="D131" s="118" t="s">
        <v>199</v>
      </c>
      <c r="E131" s="118" t="s">
        <v>200</v>
      </c>
      <c r="F131" s="251" t="s">
        <v>201</v>
      </c>
      <c r="G131" s="93" t="s">
        <v>202</v>
      </c>
      <c r="H131" s="119" t="s">
        <v>203</v>
      </c>
      <c r="I131" s="119" t="s">
        <v>204</v>
      </c>
    </row>
    <row r="132" spans="1:9" ht="78.75">
      <c r="A132" s="501">
        <v>1</v>
      </c>
      <c r="B132" s="96" t="s">
        <v>584</v>
      </c>
      <c r="C132" s="97" t="s">
        <v>764</v>
      </c>
      <c r="D132" s="97" t="s">
        <v>765</v>
      </c>
      <c r="E132" s="120"/>
      <c r="F132" s="125">
        <v>383</v>
      </c>
      <c r="G132" s="100">
        <v>3450000</v>
      </c>
      <c r="H132" s="100">
        <v>0</v>
      </c>
      <c r="I132" s="100">
        <v>0</v>
      </c>
    </row>
    <row r="133" spans="1:9" ht="20.25" customHeight="1">
      <c r="A133" s="618" t="s">
        <v>208</v>
      </c>
      <c r="B133" s="618"/>
      <c r="C133" s="618"/>
      <c r="D133" s="618"/>
      <c r="E133" s="618"/>
      <c r="F133" s="618"/>
      <c r="G133" s="102">
        <f>SUM(G125:G132)</f>
        <v>3450000</v>
      </c>
      <c r="H133" s="102">
        <f>SUM(H132)</f>
        <v>0</v>
      </c>
      <c r="I133" s="102">
        <f>SUM(I125:I132)</f>
        <v>0</v>
      </c>
    </row>
    <row r="134" spans="1:9">
      <c r="A134" s="503"/>
      <c r="B134" s="503"/>
      <c r="C134" s="105"/>
      <c r="D134" s="105"/>
      <c r="E134" s="111"/>
      <c r="F134" s="252"/>
      <c r="G134" s="108"/>
      <c r="H134" s="122"/>
      <c r="I134" s="122"/>
    </row>
    <row r="135" spans="1:9">
      <c r="A135" s="502" t="s">
        <v>209</v>
      </c>
      <c r="B135" s="110"/>
      <c r="C135" s="105"/>
      <c r="D135" s="105"/>
      <c r="E135" s="111"/>
      <c r="F135" s="253"/>
      <c r="G135" s="108"/>
    </row>
    <row r="136" spans="1:9">
      <c r="A136" s="111" t="s">
        <v>210</v>
      </c>
      <c r="B136" s="110"/>
      <c r="C136" s="105"/>
      <c r="D136" s="105"/>
      <c r="E136" s="123"/>
      <c r="F136" s="253"/>
      <c r="G136" s="108"/>
    </row>
    <row r="137" spans="1:9">
      <c r="A137" s="503"/>
      <c r="B137" s="105"/>
      <c r="C137" s="105"/>
      <c r="D137" s="105"/>
      <c r="E137" s="105"/>
      <c r="F137" s="254"/>
      <c r="G137" s="108"/>
      <c r="H137" s="124"/>
      <c r="I137" s="124"/>
    </row>
    <row r="138" spans="1:9">
      <c r="A138" s="619" t="s">
        <v>211</v>
      </c>
      <c r="B138" s="619"/>
      <c r="C138" s="619"/>
      <c r="D138" s="619"/>
      <c r="E138" s="619"/>
      <c r="F138" s="619"/>
      <c r="G138" s="619"/>
      <c r="H138" s="619"/>
      <c r="I138" s="619"/>
    </row>
    <row r="139" spans="1:9">
      <c r="A139" s="503"/>
      <c r="B139" s="105"/>
      <c r="C139" s="105"/>
      <c r="D139" s="105"/>
      <c r="E139" s="105"/>
      <c r="F139" s="254"/>
      <c r="G139" s="108"/>
      <c r="H139" s="124"/>
      <c r="I139" s="124"/>
    </row>
    <row r="140" spans="1:9">
      <c r="A140" s="611" t="s">
        <v>212</v>
      </c>
      <c r="B140" s="611"/>
      <c r="C140" s="611"/>
      <c r="D140" s="111"/>
      <c r="E140" s="105"/>
      <c r="F140" s="254"/>
      <c r="G140" s="627" t="s">
        <v>213</v>
      </c>
      <c r="H140" s="627"/>
      <c r="I140" s="627"/>
    </row>
    <row r="141" spans="1:9">
      <c r="A141" s="503"/>
      <c r="B141" s="105"/>
      <c r="C141" s="105"/>
      <c r="D141" s="105"/>
      <c r="E141" s="105"/>
      <c r="F141" s="254"/>
      <c r="G141" s="108"/>
      <c r="H141" s="124"/>
      <c r="I141" s="124"/>
    </row>
    <row r="142" spans="1:9">
      <c r="A142" s="503"/>
      <c r="B142" s="105"/>
      <c r="C142" s="105"/>
      <c r="D142" s="105"/>
      <c r="E142" s="105"/>
      <c r="F142" s="254"/>
      <c r="G142" s="108"/>
    </row>
    <row r="143" spans="1:9">
      <c r="A143" s="624" t="s">
        <v>214</v>
      </c>
      <c r="B143" s="624"/>
      <c r="C143" s="624"/>
      <c r="D143" s="105"/>
      <c r="E143" s="105"/>
      <c r="F143" s="254"/>
      <c r="G143" s="624" t="s">
        <v>215</v>
      </c>
      <c r="H143" s="624"/>
      <c r="I143" s="624"/>
    </row>
    <row r="144" spans="1:9">
      <c r="A144" s="611" t="s">
        <v>216</v>
      </c>
      <c r="B144" s="611"/>
      <c r="C144" s="611"/>
      <c r="D144" s="105"/>
      <c r="E144" s="105"/>
      <c r="F144" s="254"/>
      <c r="G144" s="627" t="s">
        <v>217</v>
      </c>
      <c r="H144" s="627"/>
      <c r="I144" s="627"/>
    </row>
  </sheetData>
  <mergeCells count="69">
    <mergeCell ref="A143:C143"/>
    <mergeCell ref="G143:I143"/>
    <mergeCell ref="A144:C144"/>
    <mergeCell ref="G144:I144"/>
    <mergeCell ref="H128:I128"/>
    <mergeCell ref="H129:I129"/>
    <mergeCell ref="A133:F133"/>
    <mergeCell ref="A138:I138"/>
    <mergeCell ref="A140:C140"/>
    <mergeCell ref="G140:I140"/>
    <mergeCell ref="F123:G123"/>
    <mergeCell ref="A128:A130"/>
    <mergeCell ref="B128:B130"/>
    <mergeCell ref="C128:C130"/>
    <mergeCell ref="D128:D130"/>
    <mergeCell ref="E128:F129"/>
    <mergeCell ref="G128:G130"/>
    <mergeCell ref="A119:C119"/>
    <mergeCell ref="A120:C120"/>
    <mergeCell ref="A121:C121"/>
    <mergeCell ref="A122:C122"/>
    <mergeCell ref="B123:C123"/>
    <mergeCell ref="A86:C86"/>
    <mergeCell ref="G86:I86"/>
    <mergeCell ref="A87:C87"/>
    <mergeCell ref="G87:I87"/>
    <mergeCell ref="A116:I116"/>
    <mergeCell ref="H71:I71"/>
    <mergeCell ref="H72:I72"/>
    <mergeCell ref="A76:F76"/>
    <mergeCell ref="A81:I81"/>
    <mergeCell ref="A83:C83"/>
    <mergeCell ref="G83:I83"/>
    <mergeCell ref="B66:C66"/>
    <mergeCell ref="F66:G66"/>
    <mergeCell ref="A71:A73"/>
    <mergeCell ref="B71:B73"/>
    <mergeCell ref="C71:C73"/>
    <mergeCell ref="D71:D73"/>
    <mergeCell ref="E71:F72"/>
    <mergeCell ref="G71:G73"/>
    <mergeCell ref="A59:I59"/>
    <mergeCell ref="A62:C62"/>
    <mergeCell ref="A63:C63"/>
    <mergeCell ref="A64:C64"/>
    <mergeCell ref="A65:C65"/>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2" right="0.19" top="0.75" bottom="0.75" header="0.3" footer="0.3"/>
  <pageSetup paperSize="5" orientation="portrait" horizontalDpi="0" verticalDpi="0" r:id="rId1"/>
</worksheet>
</file>

<file path=xl/worksheets/sheet24.xml><?xml version="1.0" encoding="utf-8"?>
<worksheet xmlns="http://schemas.openxmlformats.org/spreadsheetml/2006/main" xmlns:r="http://schemas.openxmlformats.org/officeDocument/2006/relationships">
  <dimension ref="A1:K260"/>
  <sheetViews>
    <sheetView topLeftCell="A142" workbookViewId="0">
      <selection activeCell="G19" sqref="G19"/>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9.7109375" bestFit="1" customWidth="1"/>
    <col min="8" max="9" width="9.28515625" bestFit="1" customWidth="1"/>
    <col min="10" max="10" width="9.85546875" bestFit="1" customWidth="1"/>
  </cols>
  <sheetData>
    <row r="1" spans="1:9">
      <c r="A1" s="626" t="s">
        <v>172</v>
      </c>
      <c r="B1" s="626"/>
      <c r="C1" s="626"/>
      <c r="D1" s="626"/>
      <c r="E1" s="626"/>
      <c r="F1" s="626"/>
      <c r="G1" s="626"/>
      <c r="H1" s="626"/>
      <c r="I1" s="626"/>
    </row>
    <row r="2" spans="1:9">
      <c r="A2" s="498"/>
      <c r="B2" s="498"/>
      <c r="C2" s="498"/>
      <c r="D2" s="499" t="s">
        <v>173</v>
      </c>
      <c r="E2" s="498"/>
      <c r="F2" s="246"/>
      <c r="G2" s="82"/>
    </row>
    <row r="3" spans="1:9">
      <c r="A3" s="498"/>
      <c r="B3" s="498"/>
      <c r="C3" s="498"/>
      <c r="D3" s="498"/>
      <c r="E3" s="498"/>
      <c r="F3" s="246"/>
      <c r="G3" s="82"/>
    </row>
    <row r="4" spans="1:9">
      <c r="A4" s="621" t="s">
        <v>174</v>
      </c>
      <c r="B4" s="621"/>
      <c r="C4" s="621"/>
      <c r="D4" s="499" t="s">
        <v>175</v>
      </c>
      <c r="E4" s="117"/>
      <c r="F4" s="247"/>
      <c r="G4" s="84"/>
    </row>
    <row r="5" spans="1:9">
      <c r="A5" s="621" t="s">
        <v>176</v>
      </c>
      <c r="B5" s="621"/>
      <c r="C5" s="621"/>
      <c r="D5" s="499" t="s">
        <v>260</v>
      </c>
      <c r="E5" s="117"/>
      <c r="F5" s="247"/>
      <c r="G5" s="84"/>
    </row>
    <row r="6" spans="1:9">
      <c r="A6" s="621" t="s">
        <v>178</v>
      </c>
      <c r="B6" s="621"/>
      <c r="C6" s="621"/>
      <c r="D6" s="499" t="s">
        <v>179</v>
      </c>
      <c r="E6" s="117"/>
      <c r="F6" s="247"/>
      <c r="G6" s="84"/>
    </row>
    <row r="7" spans="1:9">
      <c r="A7" s="621" t="s">
        <v>180</v>
      </c>
      <c r="B7" s="621"/>
      <c r="C7" s="621"/>
      <c r="D7" s="499" t="s">
        <v>414</v>
      </c>
      <c r="E7" s="117"/>
      <c r="F7" s="247"/>
      <c r="G7" s="84"/>
    </row>
    <row r="8" spans="1:9">
      <c r="A8" s="500"/>
      <c r="B8" s="622"/>
      <c r="C8" s="622"/>
      <c r="D8" s="500"/>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99"/>
      <c r="B12" s="499"/>
      <c r="C12" s="499"/>
      <c r="D12" s="499"/>
      <c r="E12" s="499"/>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6.5" customHeight="1">
      <c r="A17" s="501">
        <v>1</v>
      </c>
      <c r="B17" s="457" t="s">
        <v>415</v>
      </c>
      <c r="C17" s="97" t="s">
        <v>793</v>
      </c>
      <c r="D17" s="511" t="s">
        <v>795</v>
      </c>
      <c r="E17" s="118"/>
      <c r="F17" s="544">
        <v>384</v>
      </c>
      <c r="G17" s="100">
        <v>3600000</v>
      </c>
      <c r="H17" s="100">
        <v>0</v>
      </c>
      <c r="I17" s="100">
        <f>15%*G17</f>
        <v>540000</v>
      </c>
    </row>
    <row r="18" spans="1:9" ht="45.75">
      <c r="A18" s="501">
        <v>2</v>
      </c>
      <c r="B18" s="91"/>
      <c r="C18" s="97" t="s">
        <v>794</v>
      </c>
      <c r="D18" s="510" t="s">
        <v>797</v>
      </c>
      <c r="E18" s="118"/>
      <c r="F18" s="544">
        <v>385</v>
      </c>
      <c r="G18" s="100">
        <v>1800000</v>
      </c>
      <c r="H18" s="100">
        <v>0</v>
      </c>
      <c r="I18" s="100">
        <f>15%*G18</f>
        <v>270000</v>
      </c>
    </row>
    <row r="19" spans="1:9" ht="19.5" customHeight="1">
      <c r="A19" s="618" t="s">
        <v>208</v>
      </c>
      <c r="B19" s="618"/>
      <c r="C19" s="618"/>
      <c r="D19" s="618"/>
      <c r="E19" s="618"/>
      <c r="F19" s="618"/>
      <c r="G19" s="102">
        <f>SUM(G17:G18)</f>
        <v>5400000</v>
      </c>
      <c r="H19" s="102">
        <f>SUM(H17:H18)</f>
        <v>0</v>
      </c>
      <c r="I19" s="102">
        <f>SUM(I17:I18)</f>
        <v>810000</v>
      </c>
    </row>
    <row r="20" spans="1:9">
      <c r="A20" s="503"/>
      <c r="B20" s="105"/>
      <c r="C20" s="105"/>
      <c r="D20" s="105"/>
      <c r="E20" s="105"/>
      <c r="F20" s="254"/>
      <c r="G20" s="108"/>
      <c r="H20" s="124"/>
      <c r="I20" s="124"/>
    </row>
    <row r="21" spans="1:9">
      <c r="A21" s="502" t="s">
        <v>209</v>
      </c>
      <c r="B21" s="110"/>
      <c r="C21" s="105"/>
      <c r="D21" s="105"/>
      <c r="E21" s="111"/>
      <c r="F21" s="253"/>
      <c r="G21" s="108"/>
    </row>
    <row r="22" spans="1:9">
      <c r="A22" s="111" t="s">
        <v>210</v>
      </c>
      <c r="B22" s="110"/>
      <c r="C22" s="105"/>
      <c r="D22" s="105"/>
      <c r="E22" s="123"/>
      <c r="F22" s="253"/>
      <c r="G22" s="108"/>
    </row>
    <row r="23" spans="1:9">
      <c r="A23" s="111"/>
      <c r="B23" s="110"/>
      <c r="C23" s="105"/>
      <c r="D23" s="105"/>
      <c r="E23" s="123"/>
      <c r="F23" s="253"/>
      <c r="G23" s="108"/>
    </row>
    <row r="24" spans="1:9">
      <c r="A24" s="619" t="s">
        <v>211</v>
      </c>
      <c r="B24" s="619"/>
      <c r="C24" s="619"/>
      <c r="D24" s="619"/>
      <c r="E24" s="619"/>
      <c r="F24" s="619"/>
      <c r="G24" s="619"/>
      <c r="H24" s="619"/>
      <c r="I24" s="619"/>
    </row>
    <row r="25" spans="1:9">
      <c r="A25" s="503"/>
      <c r="B25" s="105"/>
      <c r="C25" s="105"/>
      <c r="D25" s="105"/>
      <c r="E25" s="105"/>
      <c r="F25" s="254"/>
      <c r="G25" s="108"/>
      <c r="H25" s="124"/>
      <c r="I25" s="124"/>
    </row>
    <row r="26" spans="1:9">
      <c r="A26" s="611" t="s">
        <v>212</v>
      </c>
      <c r="B26" s="611"/>
      <c r="C26" s="611"/>
      <c r="D26" s="111"/>
      <c r="E26" s="105"/>
      <c r="F26" s="254"/>
      <c r="G26" s="627" t="s">
        <v>213</v>
      </c>
      <c r="H26" s="627"/>
      <c r="I26" s="627"/>
    </row>
    <row r="27" spans="1:9">
      <c r="A27" s="503"/>
      <c r="B27" s="105"/>
      <c r="C27" s="105"/>
      <c r="D27" s="105"/>
      <c r="E27" s="105"/>
      <c r="F27" s="254"/>
      <c r="G27" s="108"/>
      <c r="H27" s="124"/>
      <c r="I27" s="124"/>
    </row>
    <row r="28" spans="1:9">
      <c r="A28" s="503"/>
      <c r="B28" s="105"/>
      <c r="C28" s="105"/>
      <c r="D28" s="105"/>
      <c r="E28" s="105"/>
      <c r="F28" s="254"/>
      <c r="G28" s="108"/>
    </row>
    <row r="29" spans="1:9">
      <c r="A29" s="624" t="s">
        <v>214</v>
      </c>
      <c r="B29" s="624"/>
      <c r="C29" s="624"/>
      <c r="D29" s="105"/>
      <c r="E29" s="105"/>
      <c r="F29" s="254"/>
      <c r="G29" s="624" t="s">
        <v>215</v>
      </c>
      <c r="H29" s="624"/>
      <c r="I29" s="624"/>
    </row>
    <row r="30" spans="1:9">
      <c r="A30" s="611" t="s">
        <v>216</v>
      </c>
      <c r="B30" s="611"/>
      <c r="C30" s="611"/>
      <c r="D30" s="105"/>
      <c r="E30" s="105"/>
      <c r="F30" s="254"/>
      <c r="G30" s="627" t="s">
        <v>217</v>
      </c>
      <c r="H30" s="627"/>
      <c r="I30" s="627"/>
    </row>
    <row r="58" spans="1:9">
      <c r="A58" s="626" t="s">
        <v>172</v>
      </c>
      <c r="B58" s="626"/>
      <c r="C58" s="626"/>
      <c r="D58" s="626"/>
      <c r="E58" s="626"/>
      <c r="F58" s="626"/>
      <c r="G58" s="626"/>
      <c r="H58" s="626"/>
      <c r="I58" s="626"/>
    </row>
    <row r="59" spans="1:9">
      <c r="A59" s="509"/>
      <c r="B59" s="509"/>
      <c r="C59" s="509"/>
      <c r="D59" s="507" t="s">
        <v>173</v>
      </c>
      <c r="E59" s="509"/>
      <c r="F59" s="246"/>
      <c r="G59" s="82"/>
    </row>
    <row r="60" spans="1:9">
      <c r="A60" s="509"/>
      <c r="B60" s="509"/>
      <c r="C60" s="509"/>
      <c r="D60" s="509"/>
      <c r="E60" s="509"/>
      <c r="F60" s="246"/>
      <c r="G60" s="82"/>
    </row>
    <row r="61" spans="1:9">
      <c r="A61" s="621" t="s">
        <v>174</v>
      </c>
      <c r="B61" s="621"/>
      <c r="C61" s="621"/>
      <c r="D61" s="507" t="s">
        <v>175</v>
      </c>
      <c r="E61" s="117"/>
      <c r="F61" s="247"/>
      <c r="G61" s="84"/>
    </row>
    <row r="62" spans="1:9">
      <c r="A62" s="621" t="s">
        <v>176</v>
      </c>
      <c r="B62" s="621"/>
      <c r="C62" s="621"/>
      <c r="D62" s="507" t="s">
        <v>260</v>
      </c>
      <c r="E62" s="117"/>
      <c r="F62" s="247"/>
      <c r="G62" s="84"/>
    </row>
    <row r="63" spans="1:9">
      <c r="A63" s="621" t="s">
        <v>178</v>
      </c>
      <c r="B63" s="621"/>
      <c r="C63" s="621"/>
      <c r="D63" s="507" t="s">
        <v>179</v>
      </c>
      <c r="E63" s="117"/>
      <c r="F63" s="247"/>
      <c r="G63" s="84"/>
    </row>
    <row r="64" spans="1:9">
      <c r="A64" s="621" t="s">
        <v>180</v>
      </c>
      <c r="B64" s="621"/>
      <c r="C64" s="621"/>
      <c r="D64" s="507" t="s">
        <v>407</v>
      </c>
      <c r="E64" s="117"/>
      <c r="F64" s="247"/>
      <c r="G64" s="84"/>
    </row>
    <row r="65" spans="1:9">
      <c r="A65" s="508"/>
      <c r="B65" s="622"/>
      <c r="C65" s="622"/>
      <c r="D65" s="508"/>
      <c r="E65" s="117"/>
      <c r="F65" s="632"/>
      <c r="G65" s="632"/>
    </row>
    <row r="66" spans="1:9">
      <c r="A66" s="87" t="s">
        <v>182</v>
      </c>
      <c r="B66" s="87"/>
      <c r="C66" s="87"/>
      <c r="D66" s="87"/>
      <c r="E66" s="87"/>
      <c r="F66" s="248"/>
      <c r="G66" s="88"/>
    </row>
    <row r="67" spans="1:9">
      <c r="A67" s="87" t="s">
        <v>183</v>
      </c>
      <c r="B67" s="87"/>
      <c r="C67" s="87"/>
      <c r="D67" s="87"/>
      <c r="E67" s="87"/>
      <c r="F67" s="248"/>
      <c r="G67" s="88"/>
    </row>
    <row r="68" spans="1:9">
      <c r="A68" s="87" t="s">
        <v>184</v>
      </c>
      <c r="B68" s="87"/>
      <c r="C68" s="87"/>
      <c r="D68" s="87"/>
      <c r="E68" s="87"/>
      <c r="F68" s="248"/>
      <c r="G68" s="88"/>
    </row>
    <row r="69" spans="1:9">
      <c r="A69" s="507"/>
      <c r="B69" s="507"/>
      <c r="C69" s="507"/>
      <c r="D69" s="507"/>
      <c r="E69" s="507"/>
      <c r="F69" s="249"/>
      <c r="G69" s="83"/>
    </row>
    <row r="70" spans="1:9">
      <c r="A70" s="620" t="s">
        <v>185</v>
      </c>
      <c r="B70" s="620" t="s">
        <v>186</v>
      </c>
      <c r="C70" s="620" t="s">
        <v>187</v>
      </c>
      <c r="D70" s="620" t="s">
        <v>188</v>
      </c>
      <c r="E70" s="620" t="s">
        <v>189</v>
      </c>
      <c r="F70" s="620"/>
      <c r="G70" s="613" t="s">
        <v>166</v>
      </c>
      <c r="H70" s="628" t="s">
        <v>190</v>
      </c>
      <c r="I70" s="629"/>
    </row>
    <row r="71" spans="1:9">
      <c r="A71" s="620"/>
      <c r="B71" s="620"/>
      <c r="C71" s="620"/>
      <c r="D71" s="620"/>
      <c r="E71" s="620"/>
      <c r="F71" s="620"/>
      <c r="G71" s="613"/>
      <c r="H71" s="630" t="s">
        <v>191</v>
      </c>
      <c r="I71" s="631"/>
    </row>
    <row r="72" spans="1:9">
      <c r="A72" s="620"/>
      <c r="B72" s="620"/>
      <c r="C72" s="620"/>
      <c r="D72" s="620"/>
      <c r="E72" s="91" t="s">
        <v>192</v>
      </c>
      <c r="F72" s="250" t="s">
        <v>193</v>
      </c>
      <c r="G72" s="613"/>
      <c r="H72" s="91" t="s">
        <v>194</v>
      </c>
      <c r="I72" s="91" t="s">
        <v>195</v>
      </c>
    </row>
    <row r="73" spans="1:9">
      <c r="A73" s="91" t="s">
        <v>196</v>
      </c>
      <c r="B73" s="91" t="s">
        <v>197</v>
      </c>
      <c r="C73" s="91" t="s">
        <v>198</v>
      </c>
      <c r="D73" s="118" t="s">
        <v>199</v>
      </c>
      <c r="E73" s="118" t="s">
        <v>200</v>
      </c>
      <c r="F73" s="251" t="s">
        <v>201</v>
      </c>
      <c r="G73" s="93" t="s">
        <v>202</v>
      </c>
      <c r="H73" s="119" t="s">
        <v>203</v>
      </c>
      <c r="I73" s="119" t="s">
        <v>204</v>
      </c>
    </row>
    <row r="74" spans="1:9" ht="56.25">
      <c r="A74" s="506">
        <v>1</v>
      </c>
      <c r="B74" s="457" t="s">
        <v>408</v>
      </c>
      <c r="C74" s="97" t="s">
        <v>793</v>
      </c>
      <c r="D74" s="511" t="s">
        <v>798</v>
      </c>
      <c r="E74" s="118"/>
      <c r="F74" s="544">
        <v>386</v>
      </c>
      <c r="G74" s="100">
        <v>1888257</v>
      </c>
      <c r="H74" s="100">
        <v>0</v>
      </c>
      <c r="I74" s="100">
        <v>0</v>
      </c>
    </row>
    <row r="75" spans="1:9" ht="56.25">
      <c r="A75" s="506">
        <v>2</v>
      </c>
      <c r="B75" s="91"/>
      <c r="C75" s="97" t="s">
        <v>793</v>
      </c>
      <c r="D75" s="511" t="s">
        <v>799</v>
      </c>
      <c r="E75" s="118"/>
      <c r="F75" s="544">
        <v>387</v>
      </c>
      <c r="G75" s="100">
        <v>570000</v>
      </c>
      <c r="H75" s="100">
        <v>0</v>
      </c>
      <c r="I75" s="100">
        <v>0</v>
      </c>
    </row>
    <row r="76" spans="1:9" ht="18.75" customHeight="1">
      <c r="A76" s="618" t="s">
        <v>208</v>
      </c>
      <c r="B76" s="618"/>
      <c r="C76" s="618"/>
      <c r="D76" s="618"/>
      <c r="E76" s="618"/>
      <c r="F76" s="618"/>
      <c r="G76" s="102">
        <f>SUM(G74:G75)</f>
        <v>2458257</v>
      </c>
      <c r="H76" s="102">
        <f>SUM(H74:H75)</f>
        <v>0</v>
      </c>
      <c r="I76" s="102">
        <f>SUM(I74:I75)</f>
        <v>0</v>
      </c>
    </row>
    <row r="77" spans="1:9">
      <c r="A77" s="504"/>
      <c r="B77" s="105"/>
      <c r="C77" s="105"/>
      <c r="D77" s="105"/>
      <c r="E77" s="105"/>
      <c r="F77" s="254"/>
      <c r="G77" s="108"/>
      <c r="H77" s="124"/>
      <c r="I77" s="124"/>
    </row>
    <row r="78" spans="1:9">
      <c r="A78" s="505" t="s">
        <v>209</v>
      </c>
      <c r="B78" s="110"/>
      <c r="C78" s="105"/>
      <c r="D78" s="105"/>
      <c r="E78" s="111"/>
      <c r="F78" s="253"/>
      <c r="G78" s="108"/>
    </row>
    <row r="79" spans="1:9">
      <c r="A79" s="111" t="s">
        <v>210</v>
      </c>
      <c r="B79" s="110"/>
      <c r="C79" s="105"/>
      <c r="D79" s="105"/>
      <c r="E79" s="123"/>
      <c r="F79" s="253"/>
      <c r="G79" s="108"/>
    </row>
    <row r="80" spans="1:9">
      <c r="A80" s="111"/>
      <c r="B80" s="110"/>
      <c r="C80" s="105"/>
      <c r="D80" s="105"/>
      <c r="E80" s="123"/>
      <c r="F80" s="253"/>
      <c r="G80" s="108"/>
    </row>
    <row r="81" spans="1:9">
      <c r="A81" s="619" t="s">
        <v>211</v>
      </c>
      <c r="B81" s="619"/>
      <c r="C81" s="619"/>
      <c r="D81" s="619"/>
      <c r="E81" s="619"/>
      <c r="F81" s="619"/>
      <c r="G81" s="619"/>
      <c r="H81" s="619"/>
      <c r="I81" s="619"/>
    </row>
    <row r="82" spans="1:9">
      <c r="A82" s="504"/>
      <c r="B82" s="105"/>
      <c r="C82" s="105"/>
      <c r="D82" s="105"/>
      <c r="E82" s="105"/>
      <c r="F82" s="254"/>
      <c r="G82" s="108"/>
      <c r="H82" s="124"/>
      <c r="I82" s="124"/>
    </row>
    <row r="83" spans="1:9">
      <c r="A83" s="611" t="s">
        <v>212</v>
      </c>
      <c r="B83" s="611"/>
      <c r="C83" s="611"/>
      <c r="D83" s="111"/>
      <c r="E83" s="105"/>
      <c r="F83" s="254"/>
      <c r="G83" s="627" t="s">
        <v>213</v>
      </c>
      <c r="H83" s="627"/>
      <c r="I83" s="627"/>
    </row>
    <row r="84" spans="1:9">
      <c r="A84" s="504"/>
      <c r="B84" s="105"/>
      <c r="C84" s="105"/>
      <c r="D84" s="105"/>
      <c r="E84" s="105"/>
      <c r="F84" s="254"/>
      <c r="G84" s="108"/>
      <c r="H84" s="124"/>
      <c r="I84" s="124"/>
    </row>
    <row r="85" spans="1:9">
      <c r="A85" s="504"/>
      <c r="B85" s="105"/>
      <c r="C85" s="105"/>
      <c r="D85" s="105"/>
      <c r="E85" s="105"/>
      <c r="F85" s="254"/>
      <c r="G85" s="108"/>
    </row>
    <row r="86" spans="1:9">
      <c r="A86" s="624" t="s">
        <v>214</v>
      </c>
      <c r="B86" s="624"/>
      <c r="C86" s="624"/>
      <c r="D86" s="105"/>
      <c r="E86" s="105"/>
      <c r="F86" s="254"/>
      <c r="G86" s="624" t="s">
        <v>215</v>
      </c>
      <c r="H86" s="624"/>
      <c r="I86" s="624"/>
    </row>
    <row r="87" spans="1:9">
      <c r="A87" s="611" t="s">
        <v>216</v>
      </c>
      <c r="B87" s="611"/>
      <c r="C87" s="611"/>
      <c r="D87" s="105"/>
      <c r="E87" s="105"/>
      <c r="F87" s="254"/>
      <c r="G87" s="627" t="s">
        <v>217</v>
      </c>
      <c r="H87" s="627"/>
      <c r="I87" s="627"/>
    </row>
    <row r="114" spans="1:9">
      <c r="A114" s="626" t="s">
        <v>172</v>
      </c>
      <c r="B114" s="626"/>
      <c r="C114" s="626"/>
      <c r="D114" s="626"/>
      <c r="E114" s="626"/>
      <c r="F114" s="626"/>
      <c r="G114" s="626"/>
      <c r="H114" s="626"/>
      <c r="I114" s="626"/>
    </row>
    <row r="115" spans="1:9">
      <c r="A115" s="498"/>
      <c r="B115" s="498"/>
      <c r="C115" s="498"/>
      <c r="D115" s="499" t="s">
        <v>173</v>
      </c>
      <c r="E115" s="498"/>
      <c r="F115" s="246"/>
      <c r="G115" s="82"/>
    </row>
    <row r="116" spans="1:9">
      <c r="A116" s="498"/>
      <c r="B116" s="498"/>
      <c r="C116" s="498"/>
      <c r="D116" s="498"/>
      <c r="E116" s="498"/>
      <c r="F116" s="246"/>
      <c r="G116" s="82"/>
    </row>
    <row r="117" spans="1:9">
      <c r="A117" s="621" t="s">
        <v>174</v>
      </c>
      <c r="B117" s="621"/>
      <c r="C117" s="621"/>
      <c r="D117" s="499" t="s">
        <v>175</v>
      </c>
      <c r="E117" s="117"/>
      <c r="F117" s="247"/>
      <c r="G117" s="84"/>
    </row>
    <row r="118" spans="1:9">
      <c r="A118" s="621" t="s">
        <v>176</v>
      </c>
      <c r="B118" s="621"/>
      <c r="C118" s="621"/>
      <c r="D118" s="499" t="s">
        <v>260</v>
      </c>
      <c r="E118" s="117"/>
      <c r="F118" s="247"/>
      <c r="G118" s="84"/>
    </row>
    <row r="119" spans="1:9">
      <c r="A119" s="621" t="s">
        <v>178</v>
      </c>
      <c r="B119" s="621"/>
      <c r="C119" s="621"/>
      <c r="D119" s="499" t="s">
        <v>179</v>
      </c>
      <c r="E119" s="117"/>
      <c r="F119" s="247"/>
      <c r="G119" s="84"/>
    </row>
    <row r="120" spans="1:9">
      <c r="A120" s="621" t="s">
        <v>180</v>
      </c>
      <c r="B120" s="621"/>
      <c r="C120" s="621"/>
      <c r="D120" s="499" t="s">
        <v>726</v>
      </c>
      <c r="E120" s="117"/>
      <c r="F120" s="247"/>
      <c r="G120" s="84"/>
    </row>
    <row r="121" spans="1:9" ht="11.25" customHeight="1">
      <c r="A121" s="500"/>
      <c r="B121" s="622"/>
      <c r="C121" s="622"/>
      <c r="D121" s="500"/>
      <c r="E121" s="117"/>
      <c r="F121" s="632"/>
      <c r="G121" s="632"/>
    </row>
    <row r="122" spans="1:9">
      <c r="A122" s="87" t="s">
        <v>182</v>
      </c>
      <c r="B122" s="87"/>
      <c r="C122" s="87"/>
      <c r="D122" s="87"/>
      <c r="E122" s="87"/>
      <c r="F122" s="248"/>
      <c r="G122" s="88"/>
    </row>
    <row r="123" spans="1:9">
      <c r="A123" s="87" t="s">
        <v>183</v>
      </c>
      <c r="B123" s="87"/>
      <c r="C123" s="87"/>
      <c r="D123" s="87"/>
      <c r="E123" s="87"/>
      <c r="F123" s="248"/>
      <c r="G123" s="88"/>
    </row>
    <row r="124" spans="1:9">
      <c r="A124" s="87" t="s">
        <v>184</v>
      </c>
      <c r="B124" s="87"/>
      <c r="C124" s="87"/>
      <c r="D124" s="87"/>
      <c r="E124" s="87"/>
      <c r="F124" s="248"/>
      <c r="G124" s="88"/>
    </row>
    <row r="125" spans="1:9">
      <c r="A125" s="499"/>
      <c r="B125" s="499"/>
      <c r="C125" s="499"/>
      <c r="D125" s="499"/>
      <c r="E125" s="499"/>
      <c r="F125" s="249"/>
      <c r="G125" s="83"/>
    </row>
    <row r="126" spans="1:9" ht="12.75" customHeight="1">
      <c r="A126" s="620" t="s">
        <v>185</v>
      </c>
      <c r="B126" s="620" t="s">
        <v>186</v>
      </c>
      <c r="C126" s="620" t="s">
        <v>187</v>
      </c>
      <c r="D126" s="620" t="s">
        <v>188</v>
      </c>
      <c r="E126" s="620" t="s">
        <v>189</v>
      </c>
      <c r="F126" s="620"/>
      <c r="G126" s="613" t="s">
        <v>166</v>
      </c>
      <c r="H126" s="628" t="s">
        <v>190</v>
      </c>
      <c r="I126" s="629"/>
    </row>
    <row r="127" spans="1:9" ht="13.5" customHeight="1">
      <c r="A127" s="620"/>
      <c r="B127" s="620"/>
      <c r="C127" s="620"/>
      <c r="D127" s="620"/>
      <c r="E127" s="620"/>
      <c r="F127" s="620"/>
      <c r="G127" s="613"/>
      <c r="H127" s="630" t="s">
        <v>191</v>
      </c>
      <c r="I127" s="631"/>
    </row>
    <row r="128" spans="1:9" ht="13.5" customHeight="1">
      <c r="A128" s="620"/>
      <c r="B128" s="620"/>
      <c r="C128" s="620"/>
      <c r="D128" s="620"/>
      <c r="E128" s="91" t="s">
        <v>192</v>
      </c>
      <c r="F128" s="250" t="s">
        <v>193</v>
      </c>
      <c r="G128" s="613"/>
      <c r="H128" s="91" t="s">
        <v>194</v>
      </c>
      <c r="I128" s="91" t="s">
        <v>195</v>
      </c>
    </row>
    <row r="129" spans="1:9" ht="13.5" customHeight="1">
      <c r="A129" s="91" t="s">
        <v>196</v>
      </c>
      <c r="B129" s="91" t="s">
        <v>197</v>
      </c>
      <c r="C129" s="91" t="s">
        <v>198</v>
      </c>
      <c r="D129" s="118" t="s">
        <v>199</v>
      </c>
      <c r="E129" s="118" t="s">
        <v>200</v>
      </c>
      <c r="F129" s="251" t="s">
        <v>201</v>
      </c>
      <c r="G129" s="93" t="s">
        <v>202</v>
      </c>
      <c r="H129" s="119" t="s">
        <v>203</v>
      </c>
      <c r="I129" s="119" t="s">
        <v>204</v>
      </c>
    </row>
    <row r="130" spans="1:9" ht="54" customHeight="1">
      <c r="A130" s="501">
        <v>1</v>
      </c>
      <c r="B130" s="457" t="s">
        <v>725</v>
      </c>
      <c r="C130" s="97" t="s">
        <v>769</v>
      </c>
      <c r="D130" s="97" t="s">
        <v>778</v>
      </c>
      <c r="E130" s="120"/>
      <c r="F130" s="125">
        <v>388</v>
      </c>
      <c r="G130" s="100">
        <v>1800000</v>
      </c>
      <c r="H130" s="100">
        <v>0</v>
      </c>
      <c r="I130" s="100">
        <f>5%*G130</f>
        <v>90000</v>
      </c>
    </row>
    <row r="131" spans="1:9" ht="54" customHeight="1">
      <c r="A131" s="501">
        <v>2</v>
      </c>
      <c r="B131" s="96"/>
      <c r="C131" s="97" t="s">
        <v>770</v>
      </c>
      <c r="D131" s="97" t="s">
        <v>778</v>
      </c>
      <c r="E131" s="120"/>
      <c r="F131" s="125">
        <v>389</v>
      </c>
      <c r="G131" s="100">
        <v>1800000</v>
      </c>
      <c r="H131" s="100">
        <v>0</v>
      </c>
      <c r="I131" s="100">
        <f t="shared" ref="I131:I138" si="0">5%*G131</f>
        <v>90000</v>
      </c>
    </row>
    <row r="132" spans="1:9" ht="54" customHeight="1">
      <c r="A132" s="501">
        <v>3</v>
      </c>
      <c r="B132" s="96"/>
      <c r="C132" s="97" t="s">
        <v>771</v>
      </c>
      <c r="D132" s="97" t="s">
        <v>778</v>
      </c>
      <c r="E132" s="120"/>
      <c r="F132" s="125">
        <v>390</v>
      </c>
      <c r="G132" s="100">
        <v>900000</v>
      </c>
      <c r="H132" s="100">
        <v>0</v>
      </c>
      <c r="I132" s="100">
        <f t="shared" si="0"/>
        <v>45000</v>
      </c>
    </row>
    <row r="133" spans="1:9" ht="54" customHeight="1">
      <c r="A133" s="501">
        <v>4</v>
      </c>
      <c r="B133" s="96"/>
      <c r="C133" s="97" t="s">
        <v>772</v>
      </c>
      <c r="D133" s="97" t="s">
        <v>779</v>
      </c>
      <c r="E133" s="120"/>
      <c r="F133" s="125">
        <v>391</v>
      </c>
      <c r="G133" s="100">
        <v>1800000</v>
      </c>
      <c r="H133" s="100">
        <v>0</v>
      </c>
      <c r="I133" s="100">
        <f>15%*G133</f>
        <v>270000</v>
      </c>
    </row>
    <row r="134" spans="1:9" ht="54" customHeight="1">
      <c r="A134" s="501">
        <v>5</v>
      </c>
      <c r="B134" s="96"/>
      <c r="C134" s="97" t="s">
        <v>773</v>
      </c>
      <c r="D134" s="97" t="s">
        <v>780</v>
      </c>
      <c r="E134" s="120"/>
      <c r="F134" s="125">
        <v>392</v>
      </c>
      <c r="G134" s="100">
        <v>4500000</v>
      </c>
      <c r="H134" s="100">
        <v>0</v>
      </c>
      <c r="I134" s="100">
        <f t="shared" si="0"/>
        <v>225000</v>
      </c>
    </row>
    <row r="135" spans="1:9" ht="54" customHeight="1">
      <c r="A135" s="501">
        <v>6</v>
      </c>
      <c r="B135" s="96"/>
      <c r="C135" s="97" t="s">
        <v>774</v>
      </c>
      <c r="D135" s="97" t="s">
        <v>781</v>
      </c>
      <c r="E135" s="120"/>
      <c r="F135" s="125">
        <v>393</v>
      </c>
      <c r="G135" s="100">
        <v>4500000</v>
      </c>
      <c r="H135" s="100">
        <v>0</v>
      </c>
      <c r="I135" s="100">
        <f t="shared" ref="I135" si="1">5%*G135</f>
        <v>225000</v>
      </c>
    </row>
    <row r="136" spans="1:9" ht="54" customHeight="1">
      <c r="A136" s="501">
        <v>7</v>
      </c>
      <c r="B136" s="96"/>
      <c r="C136" s="97" t="s">
        <v>775</v>
      </c>
      <c r="D136" s="97" t="s">
        <v>782</v>
      </c>
      <c r="E136" s="120"/>
      <c r="F136" s="125">
        <v>394</v>
      </c>
      <c r="G136" s="100">
        <v>5400000</v>
      </c>
      <c r="H136" s="100">
        <v>0</v>
      </c>
      <c r="I136" s="100">
        <f t="shared" si="0"/>
        <v>270000</v>
      </c>
    </row>
    <row r="137" spans="1:9" ht="54" customHeight="1">
      <c r="A137" s="501">
        <v>8</v>
      </c>
      <c r="B137" s="96"/>
      <c r="C137" s="97" t="s">
        <v>776</v>
      </c>
      <c r="D137" s="97" t="s">
        <v>784</v>
      </c>
      <c r="E137" s="120"/>
      <c r="F137" s="125">
        <v>395</v>
      </c>
      <c r="G137" s="100">
        <v>4500000</v>
      </c>
      <c r="H137" s="100">
        <v>0</v>
      </c>
      <c r="I137" s="100">
        <f t="shared" si="0"/>
        <v>225000</v>
      </c>
    </row>
    <row r="138" spans="1:9" ht="54" customHeight="1">
      <c r="A138" s="501">
        <v>9</v>
      </c>
      <c r="B138" s="96"/>
      <c r="C138" s="97" t="s">
        <v>777</v>
      </c>
      <c r="D138" s="97" t="s">
        <v>783</v>
      </c>
      <c r="E138" s="120"/>
      <c r="F138" s="125">
        <v>396</v>
      </c>
      <c r="G138" s="100">
        <v>1800000</v>
      </c>
      <c r="H138" s="100">
        <v>0</v>
      </c>
      <c r="I138" s="100">
        <f t="shared" si="0"/>
        <v>90000</v>
      </c>
    </row>
    <row r="139" spans="1:9" ht="19.5" customHeight="1">
      <c r="A139" s="618" t="s">
        <v>208</v>
      </c>
      <c r="B139" s="618"/>
      <c r="C139" s="618"/>
      <c r="D139" s="618"/>
      <c r="E139" s="618"/>
      <c r="F139" s="618"/>
      <c r="G139" s="102">
        <f>SUM(G130:G138)</f>
        <v>27000000</v>
      </c>
      <c r="H139" s="102">
        <f>SUM(H130:H138)</f>
        <v>0</v>
      </c>
      <c r="I139" s="102">
        <f>SUM(I130:I138)</f>
        <v>1530000</v>
      </c>
    </row>
    <row r="140" spans="1:9" ht="9" customHeight="1">
      <c r="A140" s="503"/>
      <c r="B140" s="503"/>
      <c r="C140" s="105"/>
      <c r="D140" s="105"/>
      <c r="E140" s="111"/>
      <c r="F140" s="252"/>
      <c r="G140" s="108"/>
      <c r="H140" s="122"/>
      <c r="I140" s="122"/>
    </row>
    <row r="141" spans="1:9">
      <c r="A141" s="502" t="s">
        <v>209</v>
      </c>
      <c r="B141" s="110"/>
      <c r="C141" s="105"/>
      <c r="D141" s="105"/>
      <c r="E141" s="111"/>
      <c r="F141" s="253"/>
      <c r="G141" s="108"/>
    </row>
    <row r="142" spans="1:9">
      <c r="A142" s="111" t="s">
        <v>210</v>
      </c>
      <c r="B142" s="110"/>
      <c r="C142" s="105"/>
      <c r="D142" s="105"/>
      <c r="E142" s="123"/>
      <c r="F142" s="253"/>
      <c r="G142" s="108"/>
    </row>
    <row r="143" spans="1:9">
      <c r="A143" s="503"/>
      <c r="B143" s="105"/>
      <c r="C143" s="105"/>
      <c r="D143" s="105"/>
      <c r="E143" s="105"/>
      <c r="F143" s="254"/>
      <c r="G143" s="108"/>
      <c r="H143" s="124"/>
      <c r="I143" s="124"/>
    </row>
    <row r="144" spans="1:9">
      <c r="A144" s="619" t="s">
        <v>211</v>
      </c>
      <c r="B144" s="619"/>
      <c r="C144" s="619"/>
      <c r="D144" s="619"/>
      <c r="E144" s="619"/>
      <c r="F144" s="619"/>
      <c r="G144" s="619"/>
      <c r="H144" s="619"/>
      <c r="I144" s="619"/>
    </row>
    <row r="145" spans="1:9">
      <c r="A145" s="503"/>
      <c r="B145" s="105"/>
      <c r="C145" s="105"/>
      <c r="D145" s="105"/>
      <c r="E145" s="105"/>
      <c r="F145" s="254"/>
      <c r="G145" s="108"/>
      <c r="H145" s="124"/>
      <c r="I145" s="124"/>
    </row>
    <row r="146" spans="1:9">
      <c r="A146" s="611" t="s">
        <v>212</v>
      </c>
      <c r="B146" s="611"/>
      <c r="C146" s="611"/>
      <c r="D146" s="111"/>
      <c r="E146" s="105"/>
      <c r="F146" s="254"/>
      <c r="G146" s="627" t="s">
        <v>213</v>
      </c>
      <c r="H146" s="627"/>
      <c r="I146" s="627"/>
    </row>
    <row r="147" spans="1:9">
      <c r="A147" s="503"/>
      <c r="B147" s="105"/>
      <c r="C147" s="105"/>
      <c r="D147" s="105"/>
      <c r="E147" s="105"/>
      <c r="F147" s="254"/>
      <c r="G147" s="108"/>
      <c r="H147" s="124"/>
      <c r="I147" s="124"/>
    </row>
    <row r="148" spans="1:9">
      <c r="A148" s="503"/>
      <c r="B148" s="105"/>
      <c r="C148" s="105"/>
      <c r="D148" s="105"/>
      <c r="E148" s="105"/>
      <c r="F148" s="254"/>
      <c r="G148" s="108"/>
    </row>
    <row r="149" spans="1:9">
      <c r="A149" s="624" t="s">
        <v>214</v>
      </c>
      <c r="B149" s="624"/>
      <c r="C149" s="624"/>
      <c r="D149" s="105"/>
      <c r="E149" s="105"/>
      <c r="F149" s="254"/>
      <c r="G149" s="624" t="s">
        <v>215</v>
      </c>
      <c r="H149" s="624"/>
      <c r="I149" s="624"/>
    </row>
    <row r="150" spans="1:9" ht="11.25" customHeight="1">
      <c r="A150" s="611" t="s">
        <v>216</v>
      </c>
      <c r="B150" s="611"/>
      <c r="C150" s="611"/>
      <c r="D150" s="105"/>
      <c r="E150" s="105"/>
      <c r="F150" s="254"/>
      <c r="G150" s="627" t="s">
        <v>217</v>
      </c>
      <c r="H150" s="627"/>
      <c r="I150" s="627"/>
    </row>
    <row r="169" spans="11:11" ht="57.75" customHeight="1">
      <c r="K169" s="136"/>
    </row>
    <row r="170" spans="11:11" ht="47.25" customHeight="1"/>
    <row r="171" spans="11:11" ht="27.75" customHeight="1"/>
    <row r="173" spans="11:11" ht="20.25" customHeight="1"/>
    <row r="231" spans="1:9">
      <c r="A231" s="626" t="s">
        <v>172</v>
      </c>
      <c r="B231" s="626"/>
      <c r="C231" s="626"/>
      <c r="D231" s="626"/>
      <c r="E231" s="626"/>
      <c r="F231" s="626"/>
      <c r="G231" s="626"/>
      <c r="H231" s="626"/>
      <c r="I231" s="626"/>
    </row>
    <row r="232" spans="1:9">
      <c r="A232" s="498"/>
      <c r="B232" s="498"/>
      <c r="C232" s="498"/>
      <c r="D232" s="499" t="s">
        <v>173</v>
      </c>
      <c r="E232" s="498"/>
      <c r="F232" s="246"/>
      <c r="G232" s="82"/>
    </row>
    <row r="233" spans="1:9">
      <c r="A233" s="498"/>
      <c r="B233" s="498"/>
      <c r="C233" s="498"/>
      <c r="D233" s="498"/>
      <c r="E233" s="498"/>
      <c r="F233" s="246"/>
      <c r="G233" s="82"/>
    </row>
    <row r="234" spans="1:9">
      <c r="A234" s="621" t="s">
        <v>174</v>
      </c>
      <c r="B234" s="621"/>
      <c r="C234" s="621"/>
      <c r="D234" s="499" t="s">
        <v>175</v>
      </c>
      <c r="E234" s="117"/>
      <c r="F234" s="247"/>
      <c r="G234" s="84"/>
    </row>
    <row r="235" spans="1:9">
      <c r="A235" s="621" t="s">
        <v>176</v>
      </c>
      <c r="B235" s="621"/>
      <c r="C235" s="621"/>
      <c r="D235" s="499" t="s">
        <v>642</v>
      </c>
      <c r="E235" s="117"/>
      <c r="F235" s="247"/>
      <c r="G235" s="84"/>
    </row>
    <row r="236" spans="1:9">
      <c r="A236" s="621" t="s">
        <v>178</v>
      </c>
      <c r="B236" s="621"/>
      <c r="C236" s="621"/>
      <c r="D236" s="499" t="s">
        <v>179</v>
      </c>
      <c r="E236" s="117"/>
      <c r="F236" s="247"/>
      <c r="G236" s="84"/>
    </row>
    <row r="237" spans="1:9">
      <c r="A237" s="621" t="s">
        <v>180</v>
      </c>
      <c r="B237" s="621"/>
      <c r="C237" s="621"/>
      <c r="D237" s="499" t="s">
        <v>585</v>
      </c>
      <c r="E237" s="117"/>
      <c r="F237" s="247"/>
      <c r="G237" s="84"/>
    </row>
    <row r="238" spans="1:9">
      <c r="A238" s="500"/>
      <c r="B238" s="622"/>
      <c r="C238" s="622"/>
      <c r="D238" s="500"/>
      <c r="E238" s="117"/>
      <c r="F238" s="632"/>
      <c r="G238" s="632"/>
    </row>
    <row r="239" spans="1:9">
      <c r="A239" s="87" t="s">
        <v>182</v>
      </c>
      <c r="B239" s="87"/>
      <c r="C239" s="87"/>
      <c r="D239" s="87"/>
      <c r="E239" s="87"/>
      <c r="F239" s="248"/>
      <c r="G239" s="88"/>
    </row>
    <row r="240" spans="1:9">
      <c r="A240" s="87" t="s">
        <v>183</v>
      </c>
      <c r="B240" s="87"/>
      <c r="C240" s="87"/>
      <c r="D240" s="87"/>
      <c r="E240" s="87"/>
      <c r="F240" s="248"/>
      <c r="G240" s="88"/>
    </row>
    <row r="241" spans="1:9">
      <c r="A241" s="87" t="s">
        <v>184</v>
      </c>
      <c r="B241" s="87"/>
      <c r="C241" s="87"/>
      <c r="D241" s="87"/>
      <c r="E241" s="87"/>
      <c r="F241" s="248"/>
      <c r="G241" s="88"/>
    </row>
    <row r="242" spans="1:9">
      <c r="A242" s="499"/>
      <c r="B242" s="499"/>
      <c r="C242" s="499"/>
      <c r="D242" s="499"/>
      <c r="E242" s="499"/>
      <c r="F242" s="249"/>
      <c r="G242" s="83"/>
    </row>
    <row r="243" spans="1:9">
      <c r="A243" s="620" t="s">
        <v>185</v>
      </c>
      <c r="B243" s="620" t="s">
        <v>186</v>
      </c>
      <c r="C243" s="620" t="s">
        <v>187</v>
      </c>
      <c r="D243" s="620" t="s">
        <v>188</v>
      </c>
      <c r="E243" s="620" t="s">
        <v>189</v>
      </c>
      <c r="F243" s="620"/>
      <c r="G243" s="613" t="s">
        <v>166</v>
      </c>
      <c r="H243" s="628" t="s">
        <v>190</v>
      </c>
      <c r="I243" s="629"/>
    </row>
    <row r="244" spans="1:9">
      <c r="A244" s="620"/>
      <c r="B244" s="620"/>
      <c r="C244" s="620"/>
      <c r="D244" s="620"/>
      <c r="E244" s="620"/>
      <c r="F244" s="620"/>
      <c r="G244" s="613"/>
      <c r="H244" s="630" t="s">
        <v>191</v>
      </c>
      <c r="I244" s="631"/>
    </row>
    <row r="245" spans="1:9">
      <c r="A245" s="620"/>
      <c r="B245" s="620"/>
      <c r="C245" s="620"/>
      <c r="D245" s="620"/>
      <c r="E245" s="91" t="s">
        <v>192</v>
      </c>
      <c r="F245" s="250" t="s">
        <v>193</v>
      </c>
      <c r="G245" s="613"/>
      <c r="H245" s="91" t="s">
        <v>194</v>
      </c>
      <c r="I245" s="91" t="s">
        <v>195</v>
      </c>
    </row>
    <row r="246" spans="1:9">
      <c r="A246" s="91" t="s">
        <v>196</v>
      </c>
      <c r="B246" s="91" t="s">
        <v>197</v>
      </c>
      <c r="C246" s="91" t="s">
        <v>198</v>
      </c>
      <c r="D246" s="118" t="s">
        <v>199</v>
      </c>
      <c r="E246" s="118" t="s">
        <v>200</v>
      </c>
      <c r="F246" s="251" t="s">
        <v>201</v>
      </c>
      <c r="G246" s="93" t="s">
        <v>202</v>
      </c>
      <c r="H246" s="119" t="s">
        <v>203</v>
      </c>
      <c r="I246" s="119" t="s">
        <v>204</v>
      </c>
    </row>
    <row r="247" spans="1:9" ht="48" customHeight="1">
      <c r="A247" s="501">
        <v>1</v>
      </c>
      <c r="B247" s="457" t="s">
        <v>584</v>
      </c>
      <c r="C247" s="97" t="s">
        <v>761</v>
      </c>
      <c r="D247" s="97" t="s">
        <v>759</v>
      </c>
      <c r="E247" s="120"/>
      <c r="F247" s="125"/>
      <c r="G247" s="100">
        <v>1872500</v>
      </c>
      <c r="H247" s="100">
        <f>(100/110)*G247*10%</f>
        <v>170227.27272727274</v>
      </c>
      <c r="I247" s="100">
        <f>(100/110)*G247*3%</f>
        <v>51068.181818181816</v>
      </c>
    </row>
    <row r="248" spans="1:9" ht="58.5" customHeight="1">
      <c r="A248" s="501">
        <v>2</v>
      </c>
      <c r="B248" s="457"/>
      <c r="C248" s="97" t="s">
        <v>758</v>
      </c>
      <c r="D248" s="97" t="s">
        <v>760</v>
      </c>
      <c r="E248" s="120"/>
      <c r="F248" s="125"/>
      <c r="G248" s="100">
        <v>1410000</v>
      </c>
      <c r="H248" s="100">
        <f>(100/110)*G248*10%</f>
        <v>128181.81818181819</v>
      </c>
      <c r="I248" s="100">
        <v>6410</v>
      </c>
    </row>
    <row r="249" spans="1:9" ht="17.25" customHeight="1">
      <c r="A249" s="618" t="s">
        <v>208</v>
      </c>
      <c r="B249" s="618"/>
      <c r="C249" s="618"/>
      <c r="D249" s="618"/>
      <c r="E249" s="618"/>
      <c r="F249" s="618"/>
      <c r="G249" s="102">
        <f>SUM(G247:G248)</f>
        <v>3282500</v>
      </c>
      <c r="H249" s="102">
        <f t="shared" ref="H249:I249" si="2">SUM(H247:H248)</f>
        <v>298409.09090909094</v>
      </c>
      <c r="I249" s="102">
        <f t="shared" si="2"/>
        <v>57478.181818181816</v>
      </c>
    </row>
    <row r="250" spans="1:9">
      <c r="A250" s="503"/>
      <c r="B250" s="503"/>
      <c r="C250" s="105"/>
      <c r="D250" s="105"/>
      <c r="E250" s="111"/>
      <c r="F250" s="252"/>
      <c r="G250" s="108"/>
      <c r="H250" s="122"/>
      <c r="I250" s="122"/>
    </row>
    <row r="251" spans="1:9">
      <c r="A251" s="502" t="s">
        <v>209</v>
      </c>
      <c r="B251" s="110"/>
      <c r="C251" s="105"/>
      <c r="D251" s="105"/>
      <c r="E251" s="111"/>
      <c r="F251" s="253"/>
      <c r="G251" s="108"/>
    </row>
    <row r="252" spans="1:9">
      <c r="A252" s="111" t="s">
        <v>210</v>
      </c>
      <c r="B252" s="110"/>
      <c r="C252" s="105"/>
      <c r="D252" s="105"/>
      <c r="E252" s="123"/>
      <c r="F252" s="253"/>
      <c r="G252" s="108"/>
    </row>
    <row r="253" spans="1:9">
      <c r="A253" s="503"/>
      <c r="B253" s="105"/>
      <c r="C253" s="105"/>
      <c r="D253" s="105"/>
      <c r="E253" s="105"/>
      <c r="F253" s="254"/>
      <c r="G253" s="108"/>
      <c r="H253" s="124"/>
      <c r="I253" s="124"/>
    </row>
    <row r="254" spans="1:9">
      <c r="A254" s="619" t="s">
        <v>211</v>
      </c>
      <c r="B254" s="619"/>
      <c r="C254" s="619"/>
      <c r="D254" s="619"/>
      <c r="E254" s="619"/>
      <c r="F254" s="619"/>
      <c r="G254" s="619"/>
      <c r="H254" s="619"/>
      <c r="I254" s="619"/>
    </row>
    <row r="255" spans="1:9">
      <c r="A255" s="503"/>
      <c r="B255" s="105"/>
      <c r="C255" s="105"/>
      <c r="D255" s="105"/>
      <c r="E255" s="105"/>
      <c r="F255" s="254"/>
      <c r="G255" s="108"/>
      <c r="H255" s="124"/>
      <c r="I255" s="124"/>
    </row>
    <row r="256" spans="1:9">
      <c r="A256" s="611" t="s">
        <v>212</v>
      </c>
      <c r="B256" s="611"/>
      <c r="C256" s="611"/>
      <c r="D256" s="111"/>
      <c r="E256" s="105"/>
      <c r="F256" s="254"/>
      <c r="G256" s="627" t="s">
        <v>213</v>
      </c>
      <c r="H256" s="627"/>
      <c r="I256" s="627"/>
    </row>
    <row r="257" spans="1:9">
      <c r="A257" s="503"/>
      <c r="B257" s="105"/>
      <c r="C257" s="105"/>
      <c r="D257" s="105"/>
      <c r="E257" s="105"/>
      <c r="F257" s="254"/>
      <c r="G257" s="108"/>
      <c r="H257" s="124"/>
      <c r="I257" s="124"/>
    </row>
    <row r="258" spans="1:9">
      <c r="A258" s="503"/>
      <c r="B258" s="105"/>
      <c r="C258" s="105"/>
      <c r="D258" s="105"/>
      <c r="E258" s="105"/>
      <c r="F258" s="254"/>
      <c r="G258" s="108"/>
    </row>
    <row r="259" spans="1:9">
      <c r="A259" s="624" t="s">
        <v>214</v>
      </c>
      <c r="B259" s="624"/>
      <c r="C259" s="624"/>
      <c r="D259" s="105"/>
      <c r="E259" s="105"/>
      <c r="F259" s="254"/>
      <c r="G259" s="624" t="s">
        <v>215</v>
      </c>
      <c r="H259" s="624"/>
      <c r="I259" s="624"/>
    </row>
    <row r="260" spans="1:9">
      <c r="A260" s="611" t="s">
        <v>216</v>
      </c>
      <c r="B260" s="611"/>
      <c r="C260" s="611"/>
      <c r="D260" s="105"/>
      <c r="E260" s="105"/>
      <c r="F260" s="254"/>
      <c r="G260" s="627" t="s">
        <v>217</v>
      </c>
      <c r="H260" s="627"/>
      <c r="I260" s="627"/>
    </row>
  </sheetData>
  <mergeCells count="92">
    <mergeCell ref="A1:I1"/>
    <mergeCell ref="A4:C4"/>
    <mergeCell ref="B8:C8"/>
    <mergeCell ref="F8:G8"/>
    <mergeCell ref="A13:A15"/>
    <mergeCell ref="B13:B15"/>
    <mergeCell ref="G13:G15"/>
    <mergeCell ref="H13:I13"/>
    <mergeCell ref="A5:C5"/>
    <mergeCell ref="A6:C6"/>
    <mergeCell ref="A7:C7"/>
    <mergeCell ref="A234:C234"/>
    <mergeCell ref="A231:I231"/>
    <mergeCell ref="A259:C259"/>
    <mergeCell ref="G259:I259"/>
    <mergeCell ref="A260:C260"/>
    <mergeCell ref="G260:I260"/>
    <mergeCell ref="G243:G245"/>
    <mergeCell ref="H243:I243"/>
    <mergeCell ref="H244:I244"/>
    <mergeCell ref="A249:F249"/>
    <mergeCell ref="A254:I254"/>
    <mergeCell ref="A256:C256"/>
    <mergeCell ref="G256:I256"/>
    <mergeCell ref="A235:C235"/>
    <mergeCell ref="A236:C236"/>
    <mergeCell ref="A237:C237"/>
    <mergeCell ref="B238:C238"/>
    <mergeCell ref="F238:G238"/>
    <mergeCell ref="A243:A245"/>
    <mergeCell ref="B243:B245"/>
    <mergeCell ref="C243:C245"/>
    <mergeCell ref="D243:D245"/>
    <mergeCell ref="E243:F244"/>
    <mergeCell ref="A30:C30"/>
    <mergeCell ref="G30:I30"/>
    <mergeCell ref="H14:I14"/>
    <mergeCell ref="A19:F19"/>
    <mergeCell ref="A29:C29"/>
    <mergeCell ref="G29:I29"/>
    <mergeCell ref="C13:C15"/>
    <mergeCell ref="D13:D15"/>
    <mergeCell ref="E13:F14"/>
    <mergeCell ref="A26:C26"/>
    <mergeCell ref="G26:I26"/>
    <mergeCell ref="A24:I24"/>
    <mergeCell ref="A139:F139"/>
    <mergeCell ref="A144:I144"/>
    <mergeCell ref="B126:B128"/>
    <mergeCell ref="C126:C128"/>
    <mergeCell ref="D126:D128"/>
    <mergeCell ref="E126:F127"/>
    <mergeCell ref="G126:G128"/>
    <mergeCell ref="A126:A128"/>
    <mergeCell ref="H126:I126"/>
    <mergeCell ref="H127:I127"/>
    <mergeCell ref="A149:C149"/>
    <mergeCell ref="G149:I149"/>
    <mergeCell ref="A150:C150"/>
    <mergeCell ref="G150:I150"/>
    <mergeCell ref="A146:C146"/>
    <mergeCell ref="G146:I146"/>
    <mergeCell ref="F65:G65"/>
    <mergeCell ref="A70:A72"/>
    <mergeCell ref="B70:B72"/>
    <mergeCell ref="C70:C72"/>
    <mergeCell ref="D70:D72"/>
    <mergeCell ref="E70:F71"/>
    <mergeCell ref="G70:G72"/>
    <mergeCell ref="G86:I86"/>
    <mergeCell ref="B121:C121"/>
    <mergeCell ref="F121:G121"/>
    <mergeCell ref="A114:I114"/>
    <mergeCell ref="A117:C117"/>
    <mergeCell ref="A118:C118"/>
    <mergeCell ref="A119:C119"/>
    <mergeCell ref="H70:I70"/>
    <mergeCell ref="H71:I71"/>
    <mergeCell ref="A120:C120"/>
    <mergeCell ref="A58:I58"/>
    <mergeCell ref="A61:C61"/>
    <mergeCell ref="A62:C62"/>
    <mergeCell ref="A63:C63"/>
    <mergeCell ref="A64:C64"/>
    <mergeCell ref="B65:C65"/>
    <mergeCell ref="A76:F76"/>
    <mergeCell ref="A87:C87"/>
    <mergeCell ref="G87:I87"/>
    <mergeCell ref="A81:I81"/>
    <mergeCell ref="A83:C83"/>
    <mergeCell ref="G83:I83"/>
    <mergeCell ref="A86:C86"/>
  </mergeCells>
  <pageMargins left="0.24" right="0.12" top="0.75" bottom="0.75" header="0.3" footer="0.3"/>
  <pageSetup paperSize="5" orientation="portrait" horizontalDpi="0" verticalDpi="0" r:id="rId1"/>
</worksheet>
</file>

<file path=xl/worksheets/sheet25.xml><?xml version="1.0" encoding="utf-8"?>
<worksheet xmlns="http://schemas.openxmlformats.org/spreadsheetml/2006/main" xmlns:r="http://schemas.openxmlformats.org/officeDocument/2006/relationships">
  <dimension ref="A1:L85"/>
  <sheetViews>
    <sheetView topLeftCell="A55" workbookViewId="0">
      <selection activeCell="H58" sqref="H58"/>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9.7109375" bestFit="1" customWidth="1"/>
    <col min="8" max="9" width="9.28515625" bestFit="1" customWidth="1"/>
    <col min="10" max="10" width="9.85546875" bestFit="1" customWidth="1"/>
  </cols>
  <sheetData>
    <row r="1" spans="1:9" ht="17.25" customHeight="1">
      <c r="A1" s="626" t="s">
        <v>172</v>
      </c>
      <c r="B1" s="626"/>
      <c r="C1" s="626"/>
      <c r="D1" s="626"/>
      <c r="E1" s="626"/>
      <c r="F1" s="626"/>
      <c r="G1" s="626"/>
      <c r="H1" s="626"/>
      <c r="I1" s="626"/>
    </row>
    <row r="2" spans="1:9" ht="17.25" customHeight="1">
      <c r="A2" s="560"/>
      <c r="B2" s="560"/>
      <c r="C2" s="560"/>
      <c r="D2" s="558" t="s">
        <v>173</v>
      </c>
      <c r="E2" s="560"/>
      <c r="F2" s="246"/>
      <c r="G2" s="82"/>
    </row>
    <row r="3" spans="1:9" ht="17.25" customHeight="1">
      <c r="A3" s="560"/>
      <c r="B3" s="560"/>
      <c r="C3" s="560"/>
      <c r="D3" s="560"/>
      <c r="E3" s="560"/>
      <c r="F3" s="246"/>
      <c r="G3" s="82"/>
    </row>
    <row r="4" spans="1:9" ht="17.25" customHeight="1">
      <c r="A4" s="621" t="s">
        <v>174</v>
      </c>
      <c r="B4" s="621"/>
      <c r="C4" s="621"/>
      <c r="D4" s="558" t="s">
        <v>175</v>
      </c>
      <c r="E4" s="117"/>
      <c r="F4" s="247"/>
      <c r="G4" s="84"/>
    </row>
    <row r="5" spans="1:9" ht="17.25" customHeight="1">
      <c r="A5" s="621" t="s">
        <v>176</v>
      </c>
      <c r="B5" s="621"/>
      <c r="C5" s="621"/>
      <c r="D5" s="558" t="s">
        <v>260</v>
      </c>
      <c r="E5" s="117"/>
      <c r="F5" s="247"/>
      <c r="G5" s="84"/>
    </row>
    <row r="6" spans="1:9" ht="17.25" customHeight="1">
      <c r="A6" s="621" t="s">
        <v>178</v>
      </c>
      <c r="B6" s="621"/>
      <c r="C6" s="621"/>
      <c r="D6" s="558" t="s">
        <v>179</v>
      </c>
      <c r="E6" s="117"/>
      <c r="F6" s="247"/>
      <c r="G6" s="84"/>
    </row>
    <row r="7" spans="1:9" ht="17.25" customHeight="1">
      <c r="A7" s="621" t="s">
        <v>180</v>
      </c>
      <c r="B7" s="621"/>
      <c r="C7" s="621"/>
      <c r="D7" s="249" t="s">
        <v>181</v>
      </c>
      <c r="E7" s="117"/>
      <c r="F7" s="247"/>
      <c r="G7" s="84"/>
    </row>
    <row r="8" spans="1:9" ht="17.25" customHeight="1">
      <c r="A8" s="559"/>
      <c r="B8" s="622"/>
      <c r="C8" s="622"/>
      <c r="D8" s="559"/>
      <c r="E8" s="117"/>
      <c r="F8" s="632"/>
      <c r="G8" s="632"/>
    </row>
    <row r="9" spans="1:9" ht="17.25" customHeight="1">
      <c r="A9" s="87" t="s">
        <v>182</v>
      </c>
      <c r="B9" s="87"/>
      <c r="C9" s="87"/>
      <c r="D9" s="87"/>
      <c r="E9" s="87"/>
      <c r="F9" s="248"/>
      <c r="G9" s="88"/>
    </row>
    <row r="10" spans="1:9" ht="17.25" customHeight="1">
      <c r="A10" s="87" t="s">
        <v>183</v>
      </c>
      <c r="B10" s="87"/>
      <c r="C10" s="87"/>
      <c r="D10" s="87"/>
      <c r="E10" s="87"/>
      <c r="F10" s="248"/>
      <c r="G10" s="88"/>
    </row>
    <row r="11" spans="1:9" ht="17.25" customHeight="1">
      <c r="A11" s="87" t="s">
        <v>184</v>
      </c>
      <c r="B11" s="87"/>
      <c r="C11" s="87"/>
      <c r="D11" s="87"/>
      <c r="E11" s="87"/>
      <c r="F11" s="248"/>
      <c r="G11" s="88"/>
    </row>
    <row r="12" spans="1:9" ht="20.25" customHeight="1">
      <c r="A12" s="558"/>
      <c r="B12" s="558"/>
      <c r="C12" s="558"/>
      <c r="D12" s="558"/>
      <c r="E12" s="55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3.5" customHeight="1">
      <c r="A17" s="561">
        <v>1</v>
      </c>
      <c r="B17" s="457" t="s">
        <v>205</v>
      </c>
      <c r="C17" s="133" t="s">
        <v>261</v>
      </c>
      <c r="D17" s="133" t="s">
        <v>922</v>
      </c>
      <c r="E17" s="120"/>
      <c r="F17" s="125"/>
      <c r="G17" s="134">
        <v>1270000</v>
      </c>
      <c r="H17" s="134">
        <f>(100/110)*G17*10%</f>
        <v>115454.54545454547</v>
      </c>
      <c r="I17" s="100">
        <f>(100/110)*G17*3%</f>
        <v>34636.36363636364</v>
      </c>
    </row>
    <row r="18" spans="1:9" ht="41.25" customHeight="1">
      <c r="A18" s="561">
        <v>2</v>
      </c>
      <c r="B18" s="457"/>
      <c r="C18" s="133" t="s">
        <v>261</v>
      </c>
      <c r="D18" s="133" t="s">
        <v>923</v>
      </c>
      <c r="E18" s="120"/>
      <c r="F18" s="125"/>
      <c r="G18" s="134">
        <v>3200000</v>
      </c>
      <c r="H18" s="134">
        <f>(100/110)*G18*10%</f>
        <v>290909.09090909094</v>
      </c>
      <c r="I18" s="100">
        <f>(100/110)*G18*3%</f>
        <v>87272.727272727265</v>
      </c>
    </row>
    <row r="19" spans="1:9" ht="19.5" customHeight="1">
      <c r="A19" s="618" t="s">
        <v>208</v>
      </c>
      <c r="B19" s="618"/>
      <c r="C19" s="618"/>
      <c r="D19" s="618"/>
      <c r="E19" s="618"/>
      <c r="F19" s="618"/>
      <c r="G19" s="102">
        <f>SUM(G17:G18)</f>
        <v>4470000</v>
      </c>
      <c r="H19" s="102">
        <f>SUM(H17:H18)</f>
        <v>406363.63636363641</v>
      </c>
      <c r="I19" s="102">
        <f>SUM(I17:I18)</f>
        <v>121909.09090909091</v>
      </c>
    </row>
    <row r="20" spans="1:9">
      <c r="A20" s="555"/>
      <c r="B20" s="555"/>
      <c r="C20" s="105"/>
      <c r="D20" s="105"/>
      <c r="E20" s="111"/>
      <c r="F20" s="252"/>
      <c r="G20" s="108"/>
      <c r="H20" s="122"/>
      <c r="I20" s="122"/>
    </row>
    <row r="21" spans="1:9">
      <c r="A21" s="556" t="s">
        <v>209</v>
      </c>
      <c r="B21" s="110"/>
      <c r="C21" s="105"/>
      <c r="D21" s="105"/>
      <c r="E21" s="111"/>
      <c r="F21" s="253"/>
      <c r="G21" s="108"/>
    </row>
    <row r="22" spans="1:9">
      <c r="A22" s="111" t="s">
        <v>210</v>
      </c>
      <c r="B22" s="110"/>
      <c r="C22" s="105"/>
      <c r="D22" s="105"/>
      <c r="E22" s="123"/>
      <c r="F22" s="253"/>
      <c r="G22" s="108"/>
    </row>
    <row r="23" spans="1:9">
      <c r="A23" s="555"/>
      <c r="B23" s="105"/>
      <c r="C23" s="105"/>
      <c r="D23" s="105"/>
      <c r="E23" s="105"/>
      <c r="F23" s="254"/>
      <c r="G23" s="108"/>
      <c r="H23" s="124"/>
      <c r="I23" s="124"/>
    </row>
    <row r="24" spans="1:9">
      <c r="A24" s="619" t="s">
        <v>211</v>
      </c>
      <c r="B24" s="619"/>
      <c r="C24" s="619"/>
      <c r="D24" s="619"/>
      <c r="E24" s="619"/>
      <c r="F24" s="619"/>
      <c r="G24" s="619"/>
      <c r="H24" s="619"/>
      <c r="I24" s="619"/>
    </row>
    <row r="25" spans="1:9">
      <c r="A25" s="555"/>
      <c r="B25" s="105"/>
      <c r="C25" s="105"/>
      <c r="D25" s="105"/>
      <c r="E25" s="105"/>
      <c r="F25" s="254"/>
      <c r="G25" s="108"/>
      <c r="H25" s="124"/>
      <c r="I25" s="124"/>
    </row>
    <row r="26" spans="1:9">
      <c r="A26" s="611" t="s">
        <v>212</v>
      </c>
      <c r="B26" s="611"/>
      <c r="C26" s="611"/>
      <c r="D26" s="111"/>
      <c r="E26" s="105"/>
      <c r="F26" s="254"/>
      <c r="G26" s="627" t="s">
        <v>213</v>
      </c>
      <c r="H26" s="627"/>
      <c r="I26" s="627"/>
    </row>
    <row r="27" spans="1:9">
      <c r="A27" s="555"/>
      <c r="B27" s="105"/>
      <c r="C27" s="105"/>
      <c r="D27" s="105"/>
      <c r="E27" s="105"/>
      <c r="F27" s="254"/>
      <c r="G27" s="108"/>
      <c r="H27" s="124"/>
      <c r="I27" s="124"/>
    </row>
    <row r="28" spans="1:9">
      <c r="A28" s="555"/>
      <c r="B28" s="105"/>
      <c r="C28" s="105"/>
      <c r="D28" s="105"/>
      <c r="E28" s="105"/>
      <c r="F28" s="254"/>
      <c r="G28" s="108"/>
    </row>
    <row r="29" spans="1:9">
      <c r="A29" s="624" t="s">
        <v>214</v>
      </c>
      <c r="B29" s="624"/>
      <c r="C29" s="624"/>
      <c r="D29" s="105"/>
      <c r="E29" s="105"/>
      <c r="F29" s="254"/>
      <c r="G29" s="624" t="s">
        <v>215</v>
      </c>
      <c r="H29" s="624"/>
      <c r="I29" s="624"/>
    </row>
    <row r="30" spans="1:9">
      <c r="A30" s="611" t="s">
        <v>216</v>
      </c>
      <c r="B30" s="611"/>
      <c r="C30" s="611"/>
      <c r="D30" s="105"/>
      <c r="E30" s="105"/>
      <c r="F30" s="254"/>
      <c r="G30" s="627" t="s">
        <v>217</v>
      </c>
      <c r="H30" s="627"/>
      <c r="I30" s="627"/>
    </row>
    <row r="56" spans="1:9">
      <c r="A56" s="626" t="s">
        <v>172</v>
      </c>
      <c r="B56" s="626"/>
      <c r="C56" s="626"/>
      <c r="D56" s="626"/>
      <c r="E56" s="626"/>
      <c r="F56" s="626"/>
      <c r="G56" s="626"/>
      <c r="H56" s="626"/>
      <c r="I56" s="626"/>
    </row>
    <row r="57" spans="1:9">
      <c r="A57" s="560"/>
      <c r="B57" s="560"/>
      <c r="C57" s="560"/>
      <c r="D57" s="558" t="s">
        <v>173</v>
      </c>
      <c r="E57" s="560"/>
      <c r="F57" s="246"/>
      <c r="G57" s="82"/>
    </row>
    <row r="58" spans="1:9">
      <c r="A58" s="560"/>
      <c r="B58" s="560"/>
      <c r="C58" s="560"/>
      <c r="D58" s="560"/>
      <c r="E58" s="560"/>
      <c r="F58" s="246"/>
      <c r="G58" s="82"/>
    </row>
    <row r="59" spans="1:9">
      <c r="A59" s="621" t="s">
        <v>174</v>
      </c>
      <c r="B59" s="621"/>
      <c r="C59" s="621"/>
      <c r="D59" s="558" t="s">
        <v>175</v>
      </c>
      <c r="E59" s="117"/>
      <c r="F59" s="247"/>
      <c r="G59" s="84"/>
    </row>
    <row r="60" spans="1:9">
      <c r="A60" s="621" t="s">
        <v>176</v>
      </c>
      <c r="B60" s="621"/>
      <c r="C60" s="621"/>
      <c r="D60" s="558" t="s">
        <v>260</v>
      </c>
      <c r="E60" s="117"/>
      <c r="F60" s="247"/>
      <c r="G60" s="84"/>
    </row>
    <row r="61" spans="1:9">
      <c r="A61" s="621" t="s">
        <v>178</v>
      </c>
      <c r="B61" s="621"/>
      <c r="C61" s="621"/>
      <c r="D61" s="558" t="s">
        <v>179</v>
      </c>
      <c r="E61" s="117"/>
      <c r="F61" s="247"/>
      <c r="G61" s="84"/>
    </row>
    <row r="62" spans="1:9">
      <c r="A62" s="621" t="s">
        <v>180</v>
      </c>
      <c r="B62" s="621"/>
      <c r="C62" s="621"/>
      <c r="D62" s="249" t="s">
        <v>181</v>
      </c>
      <c r="E62" s="117"/>
      <c r="F62" s="247"/>
      <c r="G62" s="84"/>
    </row>
    <row r="63" spans="1:9">
      <c r="A63" s="559"/>
      <c r="B63" s="622"/>
      <c r="C63" s="622"/>
      <c r="D63" s="559"/>
      <c r="E63" s="117"/>
      <c r="F63" s="632"/>
      <c r="G63" s="632"/>
    </row>
    <row r="64" spans="1:9">
      <c r="A64" s="87" t="s">
        <v>182</v>
      </c>
      <c r="B64" s="87"/>
      <c r="C64" s="87"/>
      <c r="D64" s="87"/>
      <c r="E64" s="87"/>
      <c r="F64" s="248"/>
      <c r="G64" s="88"/>
    </row>
    <row r="65" spans="1:12">
      <c r="A65" s="87" t="s">
        <v>183</v>
      </c>
      <c r="B65" s="87"/>
      <c r="C65" s="87"/>
      <c r="D65" s="87"/>
      <c r="E65" s="87"/>
      <c r="F65" s="248"/>
      <c r="G65" s="88"/>
    </row>
    <row r="66" spans="1:12">
      <c r="A66" s="87" t="s">
        <v>184</v>
      </c>
      <c r="B66" s="87"/>
      <c r="C66" s="87"/>
      <c r="D66" s="87"/>
      <c r="E66" s="87"/>
      <c r="F66" s="248"/>
      <c r="G66" s="88"/>
    </row>
    <row r="67" spans="1:12">
      <c r="A67" s="558"/>
      <c r="B67" s="558"/>
      <c r="C67" s="558"/>
      <c r="D67" s="558"/>
      <c r="E67" s="558"/>
      <c r="F67" s="249"/>
      <c r="G67" s="83"/>
    </row>
    <row r="68" spans="1:12">
      <c r="A68" s="620" t="s">
        <v>185</v>
      </c>
      <c r="B68" s="620" t="s">
        <v>186</v>
      </c>
      <c r="C68" s="620" t="s">
        <v>187</v>
      </c>
      <c r="D68" s="620" t="s">
        <v>188</v>
      </c>
      <c r="E68" s="620" t="s">
        <v>189</v>
      </c>
      <c r="F68" s="620"/>
      <c r="G68" s="613" t="s">
        <v>166</v>
      </c>
      <c r="H68" s="628" t="s">
        <v>190</v>
      </c>
      <c r="I68" s="629"/>
    </row>
    <row r="69" spans="1:12">
      <c r="A69" s="620"/>
      <c r="B69" s="620"/>
      <c r="C69" s="620"/>
      <c r="D69" s="620"/>
      <c r="E69" s="620"/>
      <c r="F69" s="620"/>
      <c r="G69" s="613"/>
      <c r="H69" s="630" t="s">
        <v>191</v>
      </c>
      <c r="I69" s="631"/>
    </row>
    <row r="70" spans="1:12">
      <c r="A70" s="620"/>
      <c r="B70" s="620"/>
      <c r="C70" s="620"/>
      <c r="D70" s="620"/>
      <c r="E70" s="91" t="s">
        <v>192</v>
      </c>
      <c r="F70" s="250" t="s">
        <v>193</v>
      </c>
      <c r="G70" s="613"/>
      <c r="H70" s="91" t="s">
        <v>194</v>
      </c>
      <c r="I70" s="91" t="s">
        <v>195</v>
      </c>
    </row>
    <row r="71" spans="1:12">
      <c r="A71" s="91" t="s">
        <v>196</v>
      </c>
      <c r="B71" s="91" t="s">
        <v>197</v>
      </c>
      <c r="C71" s="91" t="s">
        <v>198</v>
      </c>
      <c r="D71" s="118" t="s">
        <v>199</v>
      </c>
      <c r="E71" s="118" t="s">
        <v>200</v>
      </c>
      <c r="F71" s="251" t="s">
        <v>201</v>
      </c>
      <c r="G71" s="93" t="s">
        <v>202</v>
      </c>
      <c r="H71" s="119" t="s">
        <v>203</v>
      </c>
      <c r="I71" s="119" t="s">
        <v>204</v>
      </c>
    </row>
    <row r="72" spans="1:12" ht="39" customHeight="1">
      <c r="A72" s="561">
        <v>1</v>
      </c>
      <c r="B72" s="457" t="s">
        <v>205</v>
      </c>
      <c r="C72" s="133" t="s">
        <v>261</v>
      </c>
      <c r="D72" s="133" t="s">
        <v>920</v>
      </c>
      <c r="E72" s="120"/>
      <c r="F72" s="125"/>
      <c r="G72" s="134">
        <v>2300000</v>
      </c>
      <c r="H72" s="134">
        <f>(100/110)*G72*10%</f>
        <v>209090.90909090909</v>
      </c>
      <c r="I72" s="100">
        <f>(100/110)*G72*3%</f>
        <v>62727.272727272721</v>
      </c>
    </row>
    <row r="73" spans="1:12" ht="42" customHeight="1">
      <c r="A73" s="561">
        <v>2</v>
      </c>
      <c r="B73" s="457"/>
      <c r="C73" s="133" t="s">
        <v>261</v>
      </c>
      <c r="D73" s="133" t="s">
        <v>921</v>
      </c>
      <c r="E73" s="120"/>
      <c r="F73" s="125"/>
      <c r="G73" s="134">
        <v>7836000</v>
      </c>
      <c r="H73" s="134">
        <v>712363.63636363635</v>
      </c>
      <c r="I73" s="100">
        <v>213709.09090909088</v>
      </c>
      <c r="J73" s="562" t="s">
        <v>924</v>
      </c>
      <c r="K73" s="136"/>
      <c r="L73" s="136"/>
    </row>
    <row r="74" spans="1:12" ht="24" customHeight="1">
      <c r="A74" s="618" t="s">
        <v>208</v>
      </c>
      <c r="B74" s="618"/>
      <c r="C74" s="618"/>
      <c r="D74" s="618"/>
      <c r="E74" s="618"/>
      <c r="F74" s="618"/>
      <c r="G74" s="102">
        <f>SUM(G72:G73)</f>
        <v>10136000</v>
      </c>
      <c r="H74" s="102">
        <f>SUM(H72:H73)</f>
        <v>921454.54545454541</v>
      </c>
      <c r="I74" s="102">
        <f>SUM(I72:I73)</f>
        <v>276436.36363636359</v>
      </c>
    </row>
    <row r="75" spans="1:12">
      <c r="A75" s="555"/>
      <c r="B75" s="555"/>
      <c r="C75" s="105"/>
      <c r="D75" s="105"/>
      <c r="E75" s="111"/>
      <c r="F75" s="252"/>
      <c r="G75" s="108"/>
      <c r="H75" s="122"/>
      <c r="I75" s="122"/>
    </row>
    <row r="76" spans="1:12">
      <c r="A76" s="556" t="s">
        <v>209</v>
      </c>
      <c r="B76" s="110"/>
      <c r="C76" s="105"/>
      <c r="D76" s="105"/>
      <c r="E76" s="111"/>
      <c r="F76" s="253"/>
      <c r="G76" s="108"/>
    </row>
    <row r="77" spans="1:12">
      <c r="A77" s="111" t="s">
        <v>210</v>
      </c>
      <c r="B77" s="110"/>
      <c r="C77" s="105"/>
      <c r="D77" s="105"/>
      <c r="E77" s="123"/>
      <c r="F77" s="253"/>
      <c r="G77" s="108"/>
    </row>
    <row r="78" spans="1:12">
      <c r="A78" s="555"/>
      <c r="B78" s="105"/>
      <c r="C78" s="105"/>
      <c r="D78" s="105"/>
      <c r="E78" s="105"/>
      <c r="F78" s="254"/>
      <c r="G78" s="108"/>
      <c r="H78" s="124"/>
      <c r="I78" s="124"/>
    </row>
    <row r="79" spans="1:12">
      <c r="A79" s="619" t="s">
        <v>211</v>
      </c>
      <c r="B79" s="619"/>
      <c r="C79" s="619"/>
      <c r="D79" s="619"/>
      <c r="E79" s="619"/>
      <c r="F79" s="619"/>
      <c r="G79" s="619"/>
      <c r="H79" s="619"/>
      <c r="I79" s="619"/>
    </row>
    <row r="80" spans="1:12">
      <c r="A80" s="555"/>
      <c r="B80" s="105"/>
      <c r="C80" s="105"/>
      <c r="D80" s="105"/>
      <c r="E80" s="105"/>
      <c r="F80" s="254"/>
      <c r="G80" s="108"/>
      <c r="H80" s="124"/>
      <c r="I80" s="124"/>
    </row>
    <row r="81" spans="1:9">
      <c r="A81" s="611" t="s">
        <v>212</v>
      </c>
      <c r="B81" s="611"/>
      <c r="C81" s="611"/>
      <c r="D81" s="111"/>
      <c r="E81" s="105"/>
      <c r="F81" s="254"/>
      <c r="G81" s="627" t="s">
        <v>213</v>
      </c>
      <c r="H81" s="627"/>
      <c r="I81" s="627"/>
    </row>
    <row r="82" spans="1:9">
      <c r="A82" s="555"/>
      <c r="B82" s="105"/>
      <c r="C82" s="105"/>
      <c r="D82" s="105"/>
      <c r="E82" s="105"/>
      <c r="F82" s="254"/>
      <c r="G82" s="108"/>
      <c r="H82" s="124"/>
      <c r="I82" s="124"/>
    </row>
    <row r="83" spans="1:9">
      <c r="A83" s="555"/>
      <c r="B83" s="105"/>
      <c r="C83" s="105"/>
      <c r="D83" s="105"/>
      <c r="E83" s="105"/>
      <c r="F83" s="254"/>
      <c r="G83" s="108"/>
    </row>
    <row r="84" spans="1:9">
      <c r="A84" s="624" t="s">
        <v>214</v>
      </c>
      <c r="B84" s="624"/>
      <c r="C84" s="624"/>
      <c r="D84" s="105"/>
      <c r="E84" s="105"/>
      <c r="F84" s="254"/>
      <c r="G84" s="624" t="s">
        <v>215</v>
      </c>
      <c r="H84" s="624"/>
      <c r="I84" s="624"/>
    </row>
    <row r="85" spans="1:9">
      <c r="A85" s="611" t="s">
        <v>216</v>
      </c>
      <c r="B85" s="611"/>
      <c r="C85" s="611"/>
      <c r="D85" s="105"/>
      <c r="E85" s="105"/>
      <c r="F85" s="254"/>
      <c r="G85" s="627" t="s">
        <v>217</v>
      </c>
      <c r="H85" s="627"/>
      <c r="I85" s="627"/>
    </row>
  </sheetData>
  <mergeCells count="46">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85:C85"/>
    <mergeCell ref="G85:I85"/>
    <mergeCell ref="G68:G70"/>
    <mergeCell ref="H68:I68"/>
    <mergeCell ref="H69:I69"/>
    <mergeCell ref="A74:F74"/>
    <mergeCell ref="A79:I79"/>
    <mergeCell ref="A81:C81"/>
    <mergeCell ref="G81:I81"/>
    <mergeCell ref="A68:A70"/>
    <mergeCell ref="B68:B70"/>
    <mergeCell ref="C68:C70"/>
    <mergeCell ref="A84:C84"/>
    <mergeCell ref="G84:I84"/>
    <mergeCell ref="A24:I24"/>
    <mergeCell ref="A26:C26"/>
    <mergeCell ref="G26:I26"/>
    <mergeCell ref="A59:C59"/>
    <mergeCell ref="G30:I30"/>
    <mergeCell ref="A56:I56"/>
    <mergeCell ref="A60:C60"/>
    <mergeCell ref="A61:C61"/>
    <mergeCell ref="A29:C29"/>
    <mergeCell ref="G29:I29"/>
    <mergeCell ref="A30:C30"/>
    <mergeCell ref="A62:C62"/>
    <mergeCell ref="D68:D70"/>
    <mergeCell ref="E68:F69"/>
    <mergeCell ref="B63:C63"/>
    <mergeCell ref="F63:G63"/>
  </mergeCells>
  <pageMargins left="0.28000000000000003" right="0.13" top="0.75" bottom="0.75" header="0.3" footer="0.3"/>
  <pageSetup paperSize="5" orientation="portrait" horizontalDpi="0" verticalDpi="0" r:id="rId1"/>
  <legacyDrawing r:id="rId2"/>
</worksheet>
</file>

<file path=xl/worksheets/sheet26.xml><?xml version="1.0" encoding="utf-8"?>
<worksheet xmlns="http://schemas.openxmlformats.org/spreadsheetml/2006/main" xmlns:r="http://schemas.openxmlformats.org/officeDocument/2006/relationships">
  <dimension ref="A1:I458"/>
  <sheetViews>
    <sheetView view="pageBreakPreview" topLeftCell="A82" zoomScaleSheetLayoutView="100" workbookViewId="0">
      <selection activeCell="B220" sqref="B220"/>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10.5703125" bestFit="1" customWidth="1"/>
    <col min="8" max="9" width="9.42578125" bestFit="1" customWidth="1"/>
    <col min="10" max="10" width="9.85546875" bestFit="1" customWidth="1"/>
  </cols>
  <sheetData>
    <row r="1" spans="1:9">
      <c r="A1" s="626" t="s">
        <v>172</v>
      </c>
      <c r="B1" s="626"/>
      <c r="C1" s="626"/>
      <c r="D1" s="626"/>
      <c r="E1" s="626"/>
      <c r="F1" s="626"/>
      <c r="G1" s="626"/>
      <c r="H1" s="626"/>
      <c r="I1" s="626"/>
    </row>
    <row r="2" spans="1:9">
      <c r="A2" s="512"/>
      <c r="B2" s="512"/>
      <c r="C2" s="512"/>
      <c r="D2" s="513" t="s">
        <v>173</v>
      </c>
      <c r="E2" s="512"/>
      <c r="F2" s="246"/>
      <c r="G2" s="82"/>
    </row>
    <row r="3" spans="1:9">
      <c r="A3" s="512"/>
      <c r="B3" s="512"/>
      <c r="C3" s="512"/>
      <c r="D3" s="512"/>
      <c r="E3" s="512"/>
      <c r="F3" s="246"/>
      <c r="G3" s="82"/>
    </row>
    <row r="4" spans="1:9">
      <c r="A4" s="621" t="s">
        <v>174</v>
      </c>
      <c r="B4" s="621"/>
      <c r="C4" s="621"/>
      <c r="D4" s="513" t="s">
        <v>175</v>
      </c>
      <c r="E4" s="117"/>
      <c r="F4" s="247"/>
      <c r="G4" s="84"/>
    </row>
    <row r="5" spans="1:9">
      <c r="A5" s="621" t="s">
        <v>176</v>
      </c>
      <c r="B5" s="621"/>
      <c r="C5" s="621"/>
      <c r="D5" s="513" t="s">
        <v>260</v>
      </c>
      <c r="E5" s="117"/>
      <c r="F5" s="247"/>
      <c r="G5" s="84"/>
    </row>
    <row r="6" spans="1:9">
      <c r="A6" s="621" t="s">
        <v>178</v>
      </c>
      <c r="B6" s="621"/>
      <c r="C6" s="621"/>
      <c r="D6" s="513" t="s">
        <v>179</v>
      </c>
      <c r="E6" s="117"/>
      <c r="F6" s="247"/>
      <c r="G6" s="84"/>
    </row>
    <row r="7" spans="1:9">
      <c r="A7" s="621" t="s">
        <v>180</v>
      </c>
      <c r="B7" s="621"/>
      <c r="C7" s="621"/>
      <c r="D7" s="513" t="s">
        <v>357</v>
      </c>
      <c r="E7" s="117"/>
      <c r="F7" s="247"/>
      <c r="G7" s="84"/>
    </row>
    <row r="8" spans="1:9">
      <c r="A8" s="514"/>
      <c r="B8" s="622"/>
      <c r="C8" s="622"/>
      <c r="D8" s="514"/>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13"/>
      <c r="B12" s="513"/>
      <c r="C12" s="513"/>
      <c r="D12" s="513"/>
      <c r="E12" s="513"/>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4.25" customHeight="1">
      <c r="A17" s="515">
        <v>1</v>
      </c>
      <c r="B17" s="457" t="s">
        <v>358</v>
      </c>
      <c r="C17" s="97" t="s">
        <v>863</v>
      </c>
      <c r="D17" s="97" t="s">
        <v>855</v>
      </c>
      <c r="E17" s="118"/>
      <c r="F17" s="251"/>
      <c r="G17" s="100">
        <v>6000000</v>
      </c>
      <c r="H17" s="100">
        <v>0</v>
      </c>
      <c r="I17" s="100">
        <f>4%*G17</f>
        <v>240000</v>
      </c>
    </row>
    <row r="18" spans="1:9" ht="54.75" customHeight="1">
      <c r="A18" s="515">
        <v>2</v>
      </c>
      <c r="C18" s="97" t="s">
        <v>913</v>
      </c>
      <c r="D18" s="97" t="s">
        <v>831</v>
      </c>
      <c r="E18" s="120"/>
      <c r="F18" s="125"/>
      <c r="G18" s="100">
        <v>2500000</v>
      </c>
      <c r="H18" s="100">
        <v>0</v>
      </c>
      <c r="I18" s="100">
        <f>4%*G18</f>
        <v>100000</v>
      </c>
    </row>
    <row r="19" spans="1:9" ht="55.5" customHeight="1">
      <c r="A19" s="515">
        <v>3</v>
      </c>
      <c r="B19" s="96"/>
      <c r="C19" s="97" t="s">
        <v>913</v>
      </c>
      <c r="D19" s="97" t="s">
        <v>833</v>
      </c>
      <c r="E19" s="428"/>
      <c r="F19" s="428"/>
      <c r="G19" s="100">
        <v>2500000</v>
      </c>
      <c r="H19" s="100">
        <v>0</v>
      </c>
      <c r="I19" s="100">
        <f>4%*G19</f>
        <v>100000</v>
      </c>
    </row>
    <row r="20" spans="1:9" ht="45.75" customHeight="1">
      <c r="A20" s="515">
        <v>4</v>
      </c>
      <c r="B20" s="96"/>
      <c r="C20" s="97" t="s">
        <v>731</v>
      </c>
      <c r="D20" s="97" t="s">
        <v>830</v>
      </c>
      <c r="E20" s="120"/>
      <c r="F20" s="125"/>
      <c r="G20" s="100">
        <v>16000000</v>
      </c>
      <c r="H20" s="100">
        <v>0</v>
      </c>
      <c r="I20" s="100">
        <f t="shared" ref="I20:I25" si="0">4%*G20</f>
        <v>640000</v>
      </c>
    </row>
    <row r="21" spans="1:9" ht="54" customHeight="1">
      <c r="A21" s="515">
        <v>5</v>
      </c>
      <c r="B21" s="96"/>
      <c r="C21" s="97" t="s">
        <v>731</v>
      </c>
      <c r="D21" s="97" t="s">
        <v>832</v>
      </c>
      <c r="E21" s="120"/>
      <c r="F21" s="125"/>
      <c r="G21" s="100">
        <v>1250000</v>
      </c>
      <c r="H21" s="100">
        <v>0</v>
      </c>
      <c r="I21" s="100">
        <f t="shared" si="0"/>
        <v>50000</v>
      </c>
    </row>
    <row r="22" spans="1:9" ht="45" customHeight="1">
      <c r="A22" s="515">
        <v>6</v>
      </c>
      <c r="B22" s="96"/>
      <c r="C22" s="97" t="s">
        <v>837</v>
      </c>
      <c r="D22" s="97" t="s">
        <v>834</v>
      </c>
      <c r="E22" s="120"/>
      <c r="F22" s="125"/>
      <c r="G22" s="100">
        <v>6500000</v>
      </c>
      <c r="H22" s="100">
        <v>0</v>
      </c>
      <c r="I22" s="100">
        <f t="shared" si="0"/>
        <v>260000</v>
      </c>
    </row>
    <row r="23" spans="1:9" ht="45" customHeight="1">
      <c r="A23" s="515">
        <v>7</v>
      </c>
      <c r="B23" s="96"/>
      <c r="C23" s="97" t="s">
        <v>844</v>
      </c>
      <c r="D23" s="97" t="s">
        <v>835</v>
      </c>
      <c r="E23" s="120"/>
      <c r="F23" s="125"/>
      <c r="G23" s="100">
        <v>3622000</v>
      </c>
      <c r="H23" s="100">
        <v>0</v>
      </c>
      <c r="I23" s="100">
        <f t="shared" si="0"/>
        <v>144880</v>
      </c>
    </row>
    <row r="24" spans="1:9" ht="54" customHeight="1">
      <c r="A24" s="530">
        <v>8</v>
      </c>
      <c r="B24" s="96"/>
      <c r="C24" s="97" t="s">
        <v>845</v>
      </c>
      <c r="D24" s="97" t="s">
        <v>836</v>
      </c>
      <c r="E24" s="120"/>
      <c r="F24" s="125"/>
      <c r="G24" s="100">
        <v>1650000</v>
      </c>
      <c r="H24" s="100">
        <v>0</v>
      </c>
      <c r="I24" s="100">
        <f t="shared" si="0"/>
        <v>66000</v>
      </c>
    </row>
    <row r="25" spans="1:9" ht="44.25" customHeight="1">
      <c r="A25" s="530">
        <v>9</v>
      </c>
      <c r="B25" s="96"/>
      <c r="C25" s="97" t="s">
        <v>571</v>
      </c>
      <c r="D25" s="97" t="s">
        <v>864</v>
      </c>
      <c r="E25" s="120"/>
      <c r="F25" s="125"/>
      <c r="G25" s="100">
        <v>5459800</v>
      </c>
      <c r="H25" s="100">
        <v>0</v>
      </c>
      <c r="I25" s="100">
        <f t="shared" si="0"/>
        <v>218392</v>
      </c>
    </row>
    <row r="26" spans="1:9" ht="22.5" customHeight="1">
      <c r="A26" s="618" t="s">
        <v>208</v>
      </c>
      <c r="B26" s="618"/>
      <c r="C26" s="618"/>
      <c r="D26" s="618"/>
      <c r="E26" s="618"/>
      <c r="F26" s="618"/>
      <c r="G26" s="102">
        <f>SUM(G17:G25)</f>
        <v>45481800</v>
      </c>
      <c r="H26" s="102">
        <f t="shared" ref="H26:I26" si="1">SUM(H17:H25)</f>
        <v>0</v>
      </c>
      <c r="I26" s="102">
        <f t="shared" si="1"/>
        <v>1819272</v>
      </c>
    </row>
    <row r="27" spans="1:9">
      <c r="A27" s="517"/>
      <c r="B27" s="105"/>
      <c r="C27" s="105"/>
      <c r="D27" s="105"/>
      <c r="E27" s="105"/>
      <c r="F27" s="254"/>
      <c r="G27" s="108"/>
      <c r="H27" s="124"/>
      <c r="I27" s="124"/>
    </row>
    <row r="28" spans="1:9">
      <c r="A28" s="516" t="s">
        <v>209</v>
      </c>
      <c r="B28" s="110"/>
      <c r="C28" s="105"/>
      <c r="D28" s="105"/>
      <c r="E28" s="111"/>
      <c r="F28" s="253"/>
      <c r="G28" s="108"/>
    </row>
    <row r="29" spans="1:9">
      <c r="A29" s="111" t="s">
        <v>210</v>
      </c>
      <c r="B29" s="110"/>
      <c r="C29" s="105"/>
      <c r="D29" s="105"/>
      <c r="E29" s="123"/>
      <c r="F29" s="253"/>
      <c r="G29" s="108"/>
    </row>
    <row r="30" spans="1:9">
      <c r="A30" s="111"/>
      <c r="B30" s="110"/>
      <c r="C30" s="105"/>
      <c r="D30" s="105"/>
      <c r="E30" s="123"/>
      <c r="F30" s="253"/>
      <c r="G30" s="108"/>
    </row>
    <row r="31" spans="1:9">
      <c r="A31" s="619" t="s">
        <v>211</v>
      </c>
      <c r="B31" s="619"/>
      <c r="C31" s="619"/>
      <c r="D31" s="619"/>
      <c r="E31" s="619"/>
      <c r="F31" s="619"/>
      <c r="G31" s="619"/>
      <c r="H31" s="619"/>
      <c r="I31" s="619"/>
    </row>
    <row r="32" spans="1:9">
      <c r="A32" s="517"/>
      <c r="B32" s="105"/>
      <c r="C32" s="105"/>
      <c r="D32" s="105"/>
      <c r="E32" s="105"/>
      <c r="F32" s="254"/>
      <c r="G32" s="108"/>
      <c r="H32" s="124"/>
      <c r="I32" s="124"/>
    </row>
    <row r="33" spans="1:9">
      <c r="A33" s="611" t="s">
        <v>212</v>
      </c>
      <c r="B33" s="611"/>
      <c r="C33" s="611"/>
      <c r="D33" s="111"/>
      <c r="E33" s="105"/>
      <c r="F33" s="254"/>
      <c r="G33" s="627" t="s">
        <v>213</v>
      </c>
      <c r="H33" s="627"/>
      <c r="I33" s="627"/>
    </row>
    <row r="34" spans="1:9">
      <c r="A34" s="517"/>
      <c r="B34" s="105"/>
      <c r="C34" s="105"/>
      <c r="D34" s="105"/>
      <c r="E34" s="105"/>
      <c r="F34" s="254"/>
      <c r="G34" s="108"/>
      <c r="H34" s="124"/>
      <c r="I34" s="124"/>
    </row>
    <row r="35" spans="1:9">
      <c r="A35" s="517"/>
      <c r="B35" s="105"/>
      <c r="C35" s="105"/>
      <c r="D35" s="105"/>
      <c r="E35" s="105"/>
      <c r="F35" s="254"/>
      <c r="G35" s="108"/>
    </row>
    <row r="36" spans="1:9">
      <c r="A36" s="624" t="s">
        <v>214</v>
      </c>
      <c r="B36" s="624"/>
      <c r="C36" s="624"/>
      <c r="D36" s="105"/>
      <c r="E36" s="105"/>
      <c r="F36" s="254"/>
      <c r="G36" s="624" t="s">
        <v>215</v>
      </c>
      <c r="H36" s="624"/>
      <c r="I36" s="624"/>
    </row>
    <row r="37" spans="1:9">
      <c r="A37" s="611" t="s">
        <v>216</v>
      </c>
      <c r="B37" s="611"/>
      <c r="C37" s="611"/>
      <c r="D37" s="105"/>
      <c r="E37" s="105"/>
      <c r="F37" s="254"/>
      <c r="G37" s="627" t="s">
        <v>217</v>
      </c>
      <c r="H37" s="627"/>
      <c r="I37" s="627"/>
    </row>
    <row r="41" spans="1:9">
      <c r="A41" s="626" t="s">
        <v>172</v>
      </c>
      <c r="B41" s="626"/>
      <c r="C41" s="626"/>
      <c r="D41" s="626"/>
      <c r="E41" s="626"/>
      <c r="F41" s="626"/>
      <c r="G41" s="626"/>
      <c r="H41" s="626"/>
      <c r="I41" s="626"/>
    </row>
    <row r="42" spans="1:9">
      <c r="A42" s="512"/>
      <c r="B42" s="512"/>
      <c r="C42" s="512"/>
      <c r="D42" s="513" t="s">
        <v>173</v>
      </c>
      <c r="E42" s="512"/>
      <c r="F42" s="246"/>
      <c r="G42" s="82"/>
    </row>
    <row r="43" spans="1:9">
      <c r="A43" s="512"/>
      <c r="B43" s="512"/>
      <c r="C43" s="512"/>
      <c r="D43" s="512"/>
      <c r="E43" s="512"/>
      <c r="F43" s="246"/>
      <c r="G43" s="82"/>
    </row>
    <row r="44" spans="1:9">
      <c r="A44" s="621" t="s">
        <v>174</v>
      </c>
      <c r="B44" s="621"/>
      <c r="C44" s="621"/>
      <c r="D44" s="513" t="s">
        <v>175</v>
      </c>
      <c r="E44" s="117"/>
      <c r="F44" s="247"/>
      <c r="G44" s="84"/>
    </row>
    <row r="45" spans="1:9">
      <c r="A45" s="621" t="s">
        <v>176</v>
      </c>
      <c r="B45" s="621"/>
      <c r="C45" s="621"/>
      <c r="D45" s="513" t="s">
        <v>260</v>
      </c>
      <c r="E45" s="117"/>
      <c r="F45" s="247"/>
      <c r="G45" s="84"/>
    </row>
    <row r="46" spans="1:9">
      <c r="A46" s="621" t="s">
        <v>178</v>
      </c>
      <c r="B46" s="621"/>
      <c r="C46" s="621"/>
      <c r="D46" s="513" t="s">
        <v>179</v>
      </c>
      <c r="E46" s="117"/>
      <c r="F46" s="247"/>
      <c r="G46" s="84"/>
    </row>
    <row r="47" spans="1:9">
      <c r="A47" s="621" t="s">
        <v>180</v>
      </c>
      <c r="B47" s="621"/>
      <c r="C47" s="621"/>
      <c r="D47" s="513" t="s">
        <v>414</v>
      </c>
      <c r="E47" s="117"/>
      <c r="F47" s="247"/>
      <c r="G47" s="84"/>
    </row>
    <row r="48" spans="1:9">
      <c r="A48" s="514"/>
      <c r="B48" s="622"/>
      <c r="C48" s="622"/>
      <c r="D48" s="514"/>
      <c r="E48" s="117"/>
      <c r="F48" s="632"/>
      <c r="G48" s="632"/>
    </row>
    <row r="49" spans="1:9">
      <c r="A49" s="87" t="s">
        <v>182</v>
      </c>
      <c r="B49" s="87"/>
      <c r="C49" s="87"/>
      <c r="D49" s="87"/>
      <c r="E49" s="87"/>
      <c r="F49" s="248"/>
      <c r="G49" s="88"/>
    </row>
    <row r="50" spans="1:9">
      <c r="A50" s="87" t="s">
        <v>183</v>
      </c>
      <c r="B50" s="87"/>
      <c r="C50" s="87"/>
      <c r="D50" s="87"/>
      <c r="E50" s="87"/>
      <c r="F50" s="248"/>
      <c r="G50" s="88"/>
    </row>
    <row r="51" spans="1:9">
      <c r="A51" s="87" t="s">
        <v>184</v>
      </c>
      <c r="B51" s="87"/>
      <c r="C51" s="87"/>
      <c r="D51" s="87"/>
      <c r="E51" s="87"/>
      <c r="F51" s="248"/>
      <c r="G51" s="88"/>
    </row>
    <row r="52" spans="1:9">
      <c r="A52" s="513"/>
      <c r="B52" s="513"/>
      <c r="C52" s="513"/>
      <c r="D52" s="513"/>
      <c r="E52" s="513"/>
      <c r="F52" s="249"/>
      <c r="G52" s="83"/>
    </row>
    <row r="53" spans="1:9">
      <c r="A53" s="620" t="s">
        <v>185</v>
      </c>
      <c r="B53" s="620" t="s">
        <v>186</v>
      </c>
      <c r="C53" s="620" t="s">
        <v>187</v>
      </c>
      <c r="D53" s="620" t="s">
        <v>188</v>
      </c>
      <c r="E53" s="620" t="s">
        <v>189</v>
      </c>
      <c r="F53" s="620"/>
      <c r="G53" s="613" t="s">
        <v>166</v>
      </c>
      <c r="H53" s="628" t="s">
        <v>190</v>
      </c>
      <c r="I53" s="629"/>
    </row>
    <row r="54" spans="1:9">
      <c r="A54" s="620"/>
      <c r="B54" s="620"/>
      <c r="C54" s="620"/>
      <c r="D54" s="620"/>
      <c r="E54" s="620"/>
      <c r="F54" s="620"/>
      <c r="G54" s="613"/>
      <c r="H54" s="630" t="s">
        <v>191</v>
      </c>
      <c r="I54" s="631"/>
    </row>
    <row r="55" spans="1:9">
      <c r="A55" s="620"/>
      <c r="B55" s="620"/>
      <c r="C55" s="620"/>
      <c r="D55" s="620"/>
      <c r="E55" s="91" t="s">
        <v>192</v>
      </c>
      <c r="F55" s="250" t="s">
        <v>193</v>
      </c>
      <c r="G55" s="613"/>
      <c r="H55" s="91" t="s">
        <v>194</v>
      </c>
      <c r="I55" s="91" t="s">
        <v>195</v>
      </c>
    </row>
    <row r="56" spans="1:9">
      <c r="A56" s="91" t="s">
        <v>196</v>
      </c>
      <c r="B56" s="91" t="s">
        <v>197</v>
      </c>
      <c r="C56" s="91" t="s">
        <v>198</v>
      </c>
      <c r="D56" s="118" t="s">
        <v>199</v>
      </c>
      <c r="E56" s="118" t="s">
        <v>200</v>
      </c>
      <c r="F56" s="251" t="s">
        <v>201</v>
      </c>
      <c r="G56" s="93" t="s">
        <v>202</v>
      </c>
      <c r="H56" s="119" t="s">
        <v>203</v>
      </c>
      <c r="I56" s="119" t="s">
        <v>204</v>
      </c>
    </row>
    <row r="57" spans="1:9" ht="59.25" customHeight="1">
      <c r="A57" s="515">
        <v>1</v>
      </c>
      <c r="B57" s="457" t="s">
        <v>415</v>
      </c>
      <c r="C57" s="97" t="s">
        <v>785</v>
      </c>
      <c r="D57" s="97" t="s">
        <v>790</v>
      </c>
      <c r="E57" s="120"/>
      <c r="F57" s="125"/>
      <c r="G57" s="100">
        <v>1800000</v>
      </c>
      <c r="H57" s="100">
        <v>0</v>
      </c>
      <c r="I57" s="100">
        <f>15%*G57</f>
        <v>270000</v>
      </c>
    </row>
    <row r="58" spans="1:9" ht="62.25" customHeight="1">
      <c r="A58" s="515">
        <v>2</v>
      </c>
      <c r="B58" s="96"/>
      <c r="C58" s="97" t="s">
        <v>787</v>
      </c>
      <c r="D58" s="97" t="s">
        <v>789</v>
      </c>
      <c r="E58" s="120"/>
      <c r="F58" s="125"/>
      <c r="G58" s="100">
        <v>1800000</v>
      </c>
      <c r="H58" s="100">
        <v>0</v>
      </c>
      <c r="I58" s="100">
        <f>15%*G58</f>
        <v>270000</v>
      </c>
    </row>
    <row r="59" spans="1:9" ht="61.5" customHeight="1">
      <c r="A59" s="518">
        <v>3</v>
      </c>
      <c r="B59" s="96"/>
      <c r="C59" s="97" t="s">
        <v>786</v>
      </c>
      <c r="D59" s="97" t="s">
        <v>791</v>
      </c>
      <c r="E59" s="120"/>
      <c r="F59" s="125"/>
      <c r="G59" s="100">
        <v>1800000</v>
      </c>
      <c r="H59" s="100">
        <v>0</v>
      </c>
      <c r="I59" s="100">
        <f>15%*G59</f>
        <v>270000</v>
      </c>
    </row>
    <row r="60" spans="1:9" ht="67.5">
      <c r="A60" s="518">
        <v>4</v>
      </c>
      <c r="B60" s="96"/>
      <c r="C60" s="97" t="s">
        <v>788</v>
      </c>
      <c r="D60" s="97" t="s">
        <v>792</v>
      </c>
      <c r="E60" s="120"/>
      <c r="F60" s="125"/>
      <c r="G60" s="100">
        <v>1800000</v>
      </c>
      <c r="H60" s="100">
        <v>0</v>
      </c>
      <c r="I60" s="100">
        <f>15%*G60</f>
        <v>270000</v>
      </c>
    </row>
    <row r="61" spans="1:9" ht="18.75" customHeight="1">
      <c r="A61" s="618" t="s">
        <v>208</v>
      </c>
      <c r="B61" s="618"/>
      <c r="C61" s="618"/>
      <c r="D61" s="618"/>
      <c r="E61" s="618"/>
      <c r="F61" s="618"/>
      <c r="G61" s="102">
        <f>SUM(G57:G60)</f>
        <v>7200000</v>
      </c>
      <c r="H61" s="102">
        <f>SUM(H57:H60)</f>
        <v>0</v>
      </c>
      <c r="I61" s="102">
        <f>SUM(I57:I60)</f>
        <v>1080000</v>
      </c>
    </row>
    <row r="62" spans="1:9">
      <c r="A62" s="517"/>
      <c r="B62" s="105"/>
      <c r="C62" s="105"/>
      <c r="D62" s="105"/>
      <c r="E62" s="105"/>
      <c r="F62" s="254"/>
      <c r="G62" s="108"/>
      <c r="H62" s="124"/>
      <c r="I62" s="124"/>
    </row>
    <row r="63" spans="1:9">
      <c r="A63" s="516" t="s">
        <v>209</v>
      </c>
      <c r="B63" s="110"/>
      <c r="C63" s="105"/>
      <c r="D63" s="105"/>
      <c r="E63" s="111"/>
      <c r="F63" s="253"/>
      <c r="G63" s="108"/>
    </row>
    <row r="64" spans="1:9">
      <c r="A64" s="111" t="s">
        <v>210</v>
      </c>
      <c r="B64" s="110"/>
      <c r="C64" s="105"/>
      <c r="D64" s="105"/>
      <c r="E64" s="123"/>
      <c r="F64" s="253"/>
      <c r="G64" s="108"/>
    </row>
    <row r="65" spans="1:9">
      <c r="A65" s="111"/>
      <c r="B65" s="110"/>
      <c r="C65" s="105"/>
      <c r="D65" s="105"/>
      <c r="E65" s="123"/>
      <c r="F65" s="253"/>
      <c r="G65" s="108"/>
    </row>
    <row r="66" spans="1:9">
      <c r="A66" s="619" t="s">
        <v>211</v>
      </c>
      <c r="B66" s="619"/>
      <c r="C66" s="619"/>
      <c r="D66" s="619"/>
      <c r="E66" s="619"/>
      <c r="F66" s="619"/>
      <c r="G66" s="619"/>
      <c r="H66" s="619"/>
      <c r="I66" s="619"/>
    </row>
    <row r="67" spans="1:9">
      <c r="A67" s="517"/>
      <c r="B67" s="105"/>
      <c r="C67" s="105"/>
      <c r="D67" s="105"/>
      <c r="E67" s="105"/>
      <c r="F67" s="254"/>
      <c r="G67" s="108"/>
      <c r="H67" s="124"/>
      <c r="I67" s="124"/>
    </row>
    <row r="68" spans="1:9">
      <c r="A68" s="611" t="s">
        <v>212</v>
      </c>
      <c r="B68" s="611"/>
      <c r="C68" s="611"/>
      <c r="D68" s="111"/>
      <c r="E68" s="105"/>
      <c r="F68" s="254"/>
      <c r="G68" s="627" t="s">
        <v>213</v>
      </c>
      <c r="H68" s="627"/>
      <c r="I68" s="627"/>
    </row>
    <row r="69" spans="1:9">
      <c r="A69" s="517"/>
      <c r="B69" s="105"/>
      <c r="C69" s="105"/>
      <c r="D69" s="105"/>
      <c r="E69" s="105"/>
      <c r="F69" s="254"/>
      <c r="G69" s="108"/>
      <c r="H69" s="124"/>
      <c r="I69" s="124"/>
    </row>
    <row r="70" spans="1:9">
      <c r="A70" s="517"/>
      <c r="B70" s="105"/>
      <c r="C70" s="105"/>
      <c r="D70" s="105"/>
      <c r="E70" s="105"/>
      <c r="F70" s="254"/>
      <c r="G70" s="108"/>
    </row>
    <row r="71" spans="1:9">
      <c r="A71" s="624" t="s">
        <v>214</v>
      </c>
      <c r="B71" s="624"/>
      <c r="C71" s="624"/>
      <c r="D71" s="105"/>
      <c r="E71" s="105"/>
      <c r="F71" s="254"/>
      <c r="G71" s="624" t="s">
        <v>215</v>
      </c>
      <c r="H71" s="624"/>
      <c r="I71" s="624"/>
    </row>
    <row r="72" spans="1:9">
      <c r="A72" s="611" t="s">
        <v>216</v>
      </c>
      <c r="B72" s="611"/>
      <c r="C72" s="611"/>
      <c r="D72" s="105"/>
      <c r="E72" s="105"/>
      <c r="F72" s="254"/>
      <c r="G72" s="627" t="s">
        <v>217</v>
      </c>
      <c r="H72" s="627"/>
      <c r="I72" s="627"/>
    </row>
    <row r="89" spans="1:9">
      <c r="A89" s="626" t="s">
        <v>172</v>
      </c>
      <c r="B89" s="626"/>
      <c r="C89" s="626"/>
      <c r="D89" s="626"/>
      <c r="E89" s="626"/>
      <c r="F89" s="626"/>
      <c r="G89" s="626"/>
      <c r="H89" s="626"/>
      <c r="I89" s="626"/>
    </row>
    <row r="90" spans="1:9">
      <c r="A90" s="527"/>
      <c r="B90" s="527"/>
      <c r="C90" s="527"/>
      <c r="D90" s="528" t="s">
        <v>173</v>
      </c>
      <c r="E90" s="527"/>
      <c r="F90" s="246"/>
      <c r="G90" s="82"/>
    </row>
    <row r="91" spans="1:9">
      <c r="A91" s="527"/>
      <c r="B91" s="527"/>
      <c r="C91" s="527"/>
      <c r="D91" s="527"/>
      <c r="E91" s="527"/>
      <c r="F91" s="246"/>
      <c r="G91" s="82"/>
    </row>
    <row r="92" spans="1:9">
      <c r="A92" s="621" t="s">
        <v>174</v>
      </c>
      <c r="B92" s="621"/>
      <c r="C92" s="621"/>
      <c r="D92" s="528" t="s">
        <v>175</v>
      </c>
      <c r="E92" s="117"/>
      <c r="F92" s="247"/>
      <c r="G92" s="84"/>
    </row>
    <row r="93" spans="1:9">
      <c r="A93" s="621" t="s">
        <v>176</v>
      </c>
      <c r="B93" s="621"/>
      <c r="C93" s="621"/>
      <c r="D93" s="528" t="s">
        <v>260</v>
      </c>
      <c r="E93" s="117"/>
      <c r="F93" s="247"/>
      <c r="G93" s="84"/>
    </row>
    <row r="94" spans="1:9">
      <c r="A94" s="621" t="s">
        <v>178</v>
      </c>
      <c r="B94" s="621"/>
      <c r="C94" s="621"/>
      <c r="D94" s="528" t="s">
        <v>179</v>
      </c>
      <c r="E94" s="117"/>
      <c r="F94" s="247"/>
      <c r="G94" s="84"/>
    </row>
    <row r="95" spans="1:9">
      <c r="A95" s="621" t="s">
        <v>180</v>
      </c>
      <c r="B95" s="621"/>
      <c r="C95" s="621"/>
      <c r="D95" s="528" t="s">
        <v>407</v>
      </c>
      <c r="E95" s="117"/>
      <c r="F95" s="247"/>
      <c r="G95" s="84"/>
    </row>
    <row r="96" spans="1:9">
      <c r="A96" s="529"/>
      <c r="B96" s="622"/>
      <c r="C96" s="622"/>
      <c r="D96" s="529"/>
      <c r="E96" s="117"/>
      <c r="F96" s="632"/>
      <c r="G96" s="632"/>
    </row>
    <row r="97" spans="1:9">
      <c r="A97" s="87" t="s">
        <v>182</v>
      </c>
      <c r="B97" s="87"/>
      <c r="C97" s="87"/>
      <c r="D97" s="87"/>
      <c r="E97" s="87"/>
      <c r="F97" s="248"/>
      <c r="G97" s="88"/>
    </row>
    <row r="98" spans="1:9">
      <c r="A98" s="87" t="s">
        <v>183</v>
      </c>
      <c r="B98" s="87"/>
      <c r="C98" s="87"/>
      <c r="D98" s="87"/>
      <c r="E98" s="87"/>
      <c r="F98" s="248"/>
      <c r="G98" s="88"/>
    </row>
    <row r="99" spans="1:9">
      <c r="A99" s="87" t="s">
        <v>184</v>
      </c>
      <c r="B99" s="87"/>
      <c r="C99" s="87"/>
      <c r="D99" s="87"/>
      <c r="E99" s="87"/>
      <c r="F99" s="248"/>
      <c r="G99" s="88"/>
    </row>
    <row r="100" spans="1:9">
      <c r="A100" s="528"/>
      <c r="B100" s="528"/>
      <c r="C100" s="528"/>
      <c r="D100" s="528"/>
      <c r="E100" s="528"/>
      <c r="F100" s="249"/>
      <c r="G100" s="83"/>
    </row>
    <row r="101" spans="1:9">
      <c r="A101" s="620" t="s">
        <v>185</v>
      </c>
      <c r="B101" s="620" t="s">
        <v>186</v>
      </c>
      <c r="C101" s="620" t="s">
        <v>187</v>
      </c>
      <c r="D101" s="620" t="s">
        <v>188</v>
      </c>
      <c r="E101" s="620" t="s">
        <v>189</v>
      </c>
      <c r="F101" s="620"/>
      <c r="G101" s="613" t="s">
        <v>166</v>
      </c>
      <c r="H101" s="628" t="s">
        <v>190</v>
      </c>
      <c r="I101" s="629"/>
    </row>
    <row r="102" spans="1:9">
      <c r="A102" s="620"/>
      <c r="B102" s="620"/>
      <c r="C102" s="620"/>
      <c r="D102" s="620"/>
      <c r="E102" s="620"/>
      <c r="F102" s="620"/>
      <c r="G102" s="613"/>
      <c r="H102" s="630" t="s">
        <v>191</v>
      </c>
      <c r="I102" s="631"/>
    </row>
    <row r="103" spans="1:9">
      <c r="A103" s="620"/>
      <c r="B103" s="620"/>
      <c r="C103" s="620"/>
      <c r="D103" s="620"/>
      <c r="E103" s="91" t="s">
        <v>192</v>
      </c>
      <c r="F103" s="250" t="s">
        <v>193</v>
      </c>
      <c r="G103" s="613"/>
      <c r="H103" s="91" t="s">
        <v>194</v>
      </c>
      <c r="I103" s="91" t="s">
        <v>195</v>
      </c>
    </row>
    <row r="104" spans="1:9">
      <c r="A104" s="91" t="s">
        <v>196</v>
      </c>
      <c r="B104" s="91" t="s">
        <v>197</v>
      </c>
      <c r="C104" s="91" t="s">
        <v>198</v>
      </c>
      <c r="D104" s="118" t="s">
        <v>199</v>
      </c>
      <c r="E104" s="118" t="s">
        <v>200</v>
      </c>
      <c r="F104" s="251" t="s">
        <v>201</v>
      </c>
      <c r="G104" s="93" t="s">
        <v>202</v>
      </c>
      <c r="H104" s="119" t="s">
        <v>203</v>
      </c>
      <c r="I104" s="119" t="s">
        <v>204</v>
      </c>
    </row>
    <row r="105" spans="1:9" ht="90">
      <c r="A105" s="530">
        <v>1</v>
      </c>
      <c r="B105" s="457" t="s">
        <v>408</v>
      </c>
      <c r="C105" s="97" t="s">
        <v>865</v>
      </c>
      <c r="D105" s="97" t="s">
        <v>866</v>
      </c>
      <c r="E105" s="120"/>
      <c r="F105" s="125"/>
      <c r="G105" s="100">
        <v>4620000</v>
      </c>
      <c r="H105" s="100">
        <v>0</v>
      </c>
      <c r="I105" s="100">
        <v>0</v>
      </c>
    </row>
    <row r="106" spans="1:9" ht="21" customHeight="1">
      <c r="A106" s="618" t="s">
        <v>208</v>
      </c>
      <c r="B106" s="618"/>
      <c r="C106" s="618"/>
      <c r="D106" s="618"/>
      <c r="E106" s="618"/>
      <c r="F106" s="618"/>
      <c r="G106" s="102">
        <f>SUM(G105)</f>
        <v>4620000</v>
      </c>
      <c r="H106" s="102">
        <v>0</v>
      </c>
      <c r="I106" s="102">
        <v>0</v>
      </c>
    </row>
    <row r="107" spans="1:9">
      <c r="A107" s="532"/>
      <c r="B107" s="105"/>
      <c r="C107" s="105"/>
      <c r="D107" s="105"/>
      <c r="E107" s="105"/>
      <c r="F107" s="254"/>
      <c r="G107" s="108"/>
      <c r="H107" s="124"/>
      <c r="I107" s="124"/>
    </row>
    <row r="108" spans="1:9">
      <c r="A108" s="531" t="s">
        <v>209</v>
      </c>
      <c r="B108" s="110"/>
      <c r="C108" s="105"/>
      <c r="D108" s="105"/>
      <c r="E108" s="111"/>
      <c r="F108" s="253"/>
      <c r="G108" s="108"/>
    </row>
    <row r="109" spans="1:9">
      <c r="A109" s="111" t="s">
        <v>210</v>
      </c>
      <c r="B109" s="110"/>
      <c r="C109" s="105"/>
      <c r="D109" s="105"/>
      <c r="E109" s="123"/>
      <c r="F109" s="253"/>
      <c r="G109" s="108"/>
    </row>
    <row r="110" spans="1:9">
      <c r="A110" s="111"/>
      <c r="B110" s="110"/>
      <c r="C110" s="105"/>
      <c r="D110" s="105"/>
      <c r="E110" s="123"/>
      <c r="F110" s="253"/>
      <c r="G110" s="108"/>
    </row>
    <row r="111" spans="1:9">
      <c r="A111" s="619" t="s">
        <v>211</v>
      </c>
      <c r="B111" s="619"/>
      <c r="C111" s="619"/>
      <c r="D111" s="619"/>
      <c r="E111" s="619"/>
      <c r="F111" s="619"/>
      <c r="G111" s="619"/>
      <c r="H111" s="619"/>
      <c r="I111" s="619"/>
    </row>
    <row r="112" spans="1:9">
      <c r="A112" s="532"/>
      <c r="B112" s="105"/>
      <c r="C112" s="105"/>
      <c r="D112" s="105"/>
      <c r="E112" s="105"/>
      <c r="F112" s="254"/>
      <c r="G112" s="108"/>
      <c r="H112" s="124"/>
      <c r="I112" s="124"/>
    </row>
    <row r="113" spans="1:9">
      <c r="A113" s="611" t="s">
        <v>212</v>
      </c>
      <c r="B113" s="611"/>
      <c r="C113" s="611"/>
      <c r="D113" s="111"/>
      <c r="E113" s="105"/>
      <c r="F113" s="254"/>
      <c r="G113" s="627" t="s">
        <v>213</v>
      </c>
      <c r="H113" s="627"/>
      <c r="I113" s="627"/>
    </row>
    <row r="114" spans="1:9">
      <c r="A114" s="532"/>
      <c r="B114" s="105"/>
      <c r="C114" s="105"/>
      <c r="D114" s="105"/>
      <c r="E114" s="105"/>
      <c r="F114" s="254"/>
      <c r="G114" s="108"/>
      <c r="H114" s="124"/>
      <c r="I114" s="124"/>
    </row>
    <row r="115" spans="1:9">
      <c r="A115" s="532"/>
      <c r="B115" s="105"/>
      <c r="C115" s="105"/>
      <c r="D115" s="105"/>
      <c r="E115" s="105"/>
      <c r="F115" s="254"/>
      <c r="G115" s="108"/>
    </row>
    <row r="116" spans="1:9">
      <c r="A116" s="624" t="s">
        <v>214</v>
      </c>
      <c r="B116" s="624"/>
      <c r="C116" s="624"/>
      <c r="D116" s="105"/>
      <c r="E116" s="105"/>
      <c r="F116" s="254"/>
      <c r="G116" s="624" t="s">
        <v>215</v>
      </c>
      <c r="H116" s="624"/>
      <c r="I116" s="624"/>
    </row>
    <row r="117" spans="1:9">
      <c r="A117" s="611" t="s">
        <v>216</v>
      </c>
      <c r="B117" s="611"/>
      <c r="C117" s="611"/>
      <c r="D117" s="105"/>
      <c r="E117" s="105"/>
      <c r="F117" s="254"/>
      <c r="G117" s="627" t="s">
        <v>217</v>
      </c>
      <c r="H117" s="627"/>
      <c r="I117" s="627"/>
    </row>
    <row r="145" spans="1:9">
      <c r="A145" s="626" t="s">
        <v>172</v>
      </c>
      <c r="B145" s="626"/>
      <c r="C145" s="626"/>
      <c r="D145" s="626"/>
      <c r="E145" s="626"/>
      <c r="F145" s="626"/>
      <c r="G145" s="626"/>
      <c r="H145" s="626"/>
      <c r="I145" s="626"/>
    </row>
    <row r="146" spans="1:9">
      <c r="A146" s="512"/>
      <c r="B146" s="512"/>
      <c r="C146" s="512"/>
      <c r="D146" s="513" t="s">
        <v>173</v>
      </c>
      <c r="E146" s="512"/>
      <c r="F146" s="246"/>
      <c r="G146" s="82"/>
    </row>
    <row r="147" spans="1:9">
      <c r="A147" s="512"/>
      <c r="B147" s="512"/>
      <c r="C147" s="512"/>
      <c r="D147" s="512"/>
      <c r="E147" s="512"/>
      <c r="F147" s="246"/>
      <c r="G147" s="82"/>
    </row>
    <row r="148" spans="1:9">
      <c r="A148" s="621" t="s">
        <v>174</v>
      </c>
      <c r="B148" s="621"/>
      <c r="C148" s="621"/>
      <c r="D148" s="513" t="s">
        <v>175</v>
      </c>
      <c r="E148" s="117"/>
      <c r="F148" s="247"/>
      <c r="G148" s="84"/>
    </row>
    <row r="149" spans="1:9">
      <c r="A149" s="621" t="s">
        <v>176</v>
      </c>
      <c r="B149" s="621"/>
      <c r="C149" s="621"/>
      <c r="D149" s="513" t="s">
        <v>260</v>
      </c>
      <c r="E149" s="117"/>
      <c r="F149" s="247"/>
      <c r="G149" s="84"/>
    </row>
    <row r="150" spans="1:9">
      <c r="A150" s="621" t="s">
        <v>178</v>
      </c>
      <c r="B150" s="621"/>
      <c r="C150" s="621"/>
      <c r="D150" s="513" t="s">
        <v>179</v>
      </c>
      <c r="E150" s="117"/>
      <c r="F150" s="247"/>
      <c r="G150" s="84"/>
    </row>
    <row r="151" spans="1:9">
      <c r="A151" s="621" t="s">
        <v>180</v>
      </c>
      <c r="B151" s="621"/>
      <c r="C151" s="621"/>
      <c r="D151" s="513" t="s">
        <v>413</v>
      </c>
      <c r="E151" s="117"/>
      <c r="F151" s="247"/>
      <c r="G151" s="84"/>
    </row>
    <row r="152" spans="1:9">
      <c r="A152" s="514"/>
      <c r="B152" s="622"/>
      <c r="C152" s="622"/>
      <c r="D152" s="514"/>
      <c r="E152" s="117"/>
      <c r="F152" s="632"/>
      <c r="G152" s="632"/>
    </row>
    <row r="153" spans="1:9">
      <c r="A153" s="87" t="s">
        <v>182</v>
      </c>
      <c r="B153" s="87"/>
      <c r="C153" s="87"/>
      <c r="D153" s="87"/>
      <c r="E153" s="87"/>
      <c r="F153" s="248"/>
      <c r="G153" s="88"/>
    </row>
    <row r="154" spans="1:9">
      <c r="A154" s="87" t="s">
        <v>183</v>
      </c>
      <c r="B154" s="87"/>
      <c r="C154" s="87"/>
      <c r="D154" s="87"/>
      <c r="E154" s="87"/>
      <c r="F154" s="248"/>
      <c r="G154" s="88"/>
    </row>
    <row r="155" spans="1:9">
      <c r="A155" s="87" t="s">
        <v>184</v>
      </c>
      <c r="B155" s="87"/>
      <c r="C155" s="87"/>
      <c r="D155" s="87"/>
      <c r="E155" s="87"/>
      <c r="F155" s="248"/>
      <c r="G155" s="88"/>
    </row>
    <row r="156" spans="1:9">
      <c r="A156" s="513"/>
      <c r="B156" s="513"/>
      <c r="C156" s="513"/>
      <c r="D156" s="513"/>
      <c r="E156" s="513"/>
      <c r="F156" s="249"/>
      <c r="G156" s="83"/>
    </row>
    <row r="157" spans="1:9">
      <c r="A157" s="620" t="s">
        <v>185</v>
      </c>
      <c r="B157" s="620" t="s">
        <v>186</v>
      </c>
      <c r="C157" s="620" t="s">
        <v>187</v>
      </c>
      <c r="D157" s="620" t="s">
        <v>188</v>
      </c>
      <c r="E157" s="620" t="s">
        <v>189</v>
      </c>
      <c r="F157" s="620"/>
      <c r="G157" s="613" t="s">
        <v>166</v>
      </c>
      <c r="H157" s="628" t="s">
        <v>190</v>
      </c>
      <c r="I157" s="629"/>
    </row>
    <row r="158" spans="1:9">
      <c r="A158" s="620"/>
      <c r="B158" s="620"/>
      <c r="C158" s="620"/>
      <c r="D158" s="620"/>
      <c r="E158" s="620"/>
      <c r="F158" s="620"/>
      <c r="G158" s="613"/>
      <c r="H158" s="630" t="s">
        <v>191</v>
      </c>
      <c r="I158" s="631"/>
    </row>
    <row r="159" spans="1:9">
      <c r="A159" s="620"/>
      <c r="B159" s="620"/>
      <c r="C159" s="620"/>
      <c r="D159" s="620"/>
      <c r="E159" s="91" t="s">
        <v>192</v>
      </c>
      <c r="F159" s="250" t="s">
        <v>193</v>
      </c>
      <c r="G159" s="613"/>
      <c r="H159" s="91" t="s">
        <v>194</v>
      </c>
      <c r="I159" s="91" t="s">
        <v>195</v>
      </c>
    </row>
    <row r="160" spans="1:9">
      <c r="A160" s="91" t="s">
        <v>196</v>
      </c>
      <c r="B160" s="91" t="s">
        <v>197</v>
      </c>
      <c r="C160" s="91" t="s">
        <v>198</v>
      </c>
      <c r="D160" s="118" t="s">
        <v>199</v>
      </c>
      <c r="E160" s="118" t="s">
        <v>200</v>
      </c>
      <c r="F160" s="251" t="s">
        <v>201</v>
      </c>
      <c r="G160" s="93" t="s">
        <v>202</v>
      </c>
      <c r="H160" s="119" t="s">
        <v>203</v>
      </c>
      <c r="I160" s="119" t="s">
        <v>204</v>
      </c>
    </row>
    <row r="161" spans="1:9" ht="39.75" customHeight="1">
      <c r="A161" s="515">
        <v>1</v>
      </c>
      <c r="B161" s="457" t="s">
        <v>412</v>
      </c>
      <c r="C161" s="97" t="s">
        <v>840</v>
      </c>
      <c r="D161" s="97" t="s">
        <v>839</v>
      </c>
      <c r="E161" s="120"/>
      <c r="F161" s="125"/>
      <c r="G161" s="100">
        <v>692000</v>
      </c>
      <c r="H161" s="100">
        <v>0</v>
      </c>
      <c r="I161" s="100">
        <v>0</v>
      </c>
    </row>
    <row r="162" spans="1:9" ht="21" customHeight="1">
      <c r="A162" s="618" t="s">
        <v>208</v>
      </c>
      <c r="B162" s="618"/>
      <c r="C162" s="618"/>
      <c r="D162" s="618"/>
      <c r="E162" s="618"/>
      <c r="F162" s="618"/>
      <c r="G162" s="102">
        <f>SUM(G161)</f>
        <v>692000</v>
      </c>
      <c r="H162" s="102">
        <v>0</v>
      </c>
      <c r="I162" s="102">
        <v>0</v>
      </c>
    </row>
    <row r="163" spans="1:9">
      <c r="A163" s="517"/>
      <c r="B163" s="105"/>
      <c r="C163" s="105"/>
      <c r="D163" s="105"/>
      <c r="E163" s="105"/>
      <c r="F163" s="254"/>
      <c r="G163" s="108"/>
      <c r="H163" s="124"/>
      <c r="I163" s="124"/>
    </row>
    <row r="164" spans="1:9">
      <c r="A164" s="516" t="s">
        <v>209</v>
      </c>
      <c r="B164" s="110"/>
      <c r="C164" s="105"/>
      <c r="D164" s="105"/>
      <c r="E164" s="111"/>
      <c r="F164" s="253"/>
      <c r="G164" s="108"/>
    </row>
    <row r="165" spans="1:9">
      <c r="A165" s="111" t="s">
        <v>210</v>
      </c>
      <c r="B165" s="110"/>
      <c r="C165" s="105"/>
      <c r="D165" s="105"/>
      <c r="E165" s="123"/>
      <c r="F165" s="253"/>
      <c r="G165" s="108"/>
    </row>
    <row r="166" spans="1:9">
      <c r="A166" s="111"/>
      <c r="B166" s="110"/>
      <c r="C166" s="105"/>
      <c r="D166" s="105"/>
      <c r="E166" s="123"/>
      <c r="F166" s="253"/>
      <c r="G166" s="108"/>
    </row>
    <row r="167" spans="1:9">
      <c r="A167" s="619" t="s">
        <v>211</v>
      </c>
      <c r="B167" s="619"/>
      <c r="C167" s="619"/>
      <c r="D167" s="619"/>
      <c r="E167" s="619"/>
      <c r="F167" s="619"/>
      <c r="G167" s="619"/>
      <c r="H167" s="619"/>
      <c r="I167" s="619"/>
    </row>
    <row r="168" spans="1:9">
      <c r="A168" s="517"/>
      <c r="B168" s="105"/>
      <c r="C168" s="105"/>
      <c r="D168" s="105"/>
      <c r="E168" s="105"/>
      <c r="F168" s="254"/>
      <c r="G168" s="108"/>
      <c r="H168" s="124"/>
      <c r="I168" s="124"/>
    </row>
    <row r="169" spans="1:9">
      <c r="A169" s="611" t="s">
        <v>212</v>
      </c>
      <c r="B169" s="611"/>
      <c r="C169" s="611"/>
      <c r="D169" s="111"/>
      <c r="E169" s="105"/>
      <c r="F169" s="254"/>
      <c r="G169" s="627" t="s">
        <v>213</v>
      </c>
      <c r="H169" s="627"/>
      <c r="I169" s="627"/>
    </row>
    <row r="170" spans="1:9">
      <c r="A170" s="517"/>
      <c r="B170" s="105"/>
      <c r="C170" s="105"/>
      <c r="D170" s="105"/>
      <c r="E170" s="105"/>
      <c r="F170" s="254"/>
      <c r="G170" s="108"/>
      <c r="H170" s="124"/>
      <c r="I170" s="124"/>
    </row>
    <row r="171" spans="1:9">
      <c r="A171" s="517"/>
      <c r="B171" s="105"/>
      <c r="C171" s="105"/>
      <c r="D171" s="105"/>
      <c r="E171" s="105"/>
      <c r="F171" s="254"/>
      <c r="G171" s="108"/>
    </row>
    <row r="172" spans="1:9">
      <c r="A172" s="624" t="s">
        <v>214</v>
      </c>
      <c r="B172" s="624"/>
      <c r="C172" s="624"/>
      <c r="D172" s="105"/>
      <c r="E172" s="105"/>
      <c r="F172" s="254"/>
      <c r="G172" s="624" t="s">
        <v>215</v>
      </c>
      <c r="H172" s="624"/>
      <c r="I172" s="624"/>
    </row>
    <row r="173" spans="1:9">
      <c r="A173" s="611" t="s">
        <v>216</v>
      </c>
      <c r="B173" s="611"/>
      <c r="C173" s="611"/>
      <c r="D173" s="105"/>
      <c r="E173" s="105"/>
      <c r="F173" s="254"/>
      <c r="G173" s="627" t="s">
        <v>217</v>
      </c>
      <c r="H173" s="627"/>
      <c r="I173" s="627"/>
    </row>
    <row r="204" spans="1:9">
      <c r="A204" s="626" t="s">
        <v>172</v>
      </c>
      <c r="B204" s="626"/>
      <c r="C204" s="626"/>
      <c r="D204" s="626"/>
      <c r="E204" s="626"/>
      <c r="F204" s="626"/>
      <c r="G204" s="626"/>
      <c r="H204" s="626"/>
      <c r="I204" s="626"/>
    </row>
    <row r="205" spans="1:9">
      <c r="A205" s="512"/>
      <c r="B205" s="512"/>
      <c r="C205" s="512"/>
      <c r="D205" s="513" t="s">
        <v>173</v>
      </c>
      <c r="E205" s="512"/>
      <c r="F205" s="246"/>
      <c r="G205" s="82"/>
    </row>
    <row r="206" spans="1:9">
      <c r="A206" s="512"/>
      <c r="B206" s="512"/>
      <c r="C206" s="512"/>
      <c r="D206" s="512"/>
      <c r="E206" s="512"/>
      <c r="F206" s="246"/>
      <c r="G206" s="82"/>
    </row>
    <row r="207" spans="1:9">
      <c r="A207" s="621" t="s">
        <v>174</v>
      </c>
      <c r="B207" s="621"/>
      <c r="C207" s="621"/>
      <c r="D207" s="513" t="s">
        <v>175</v>
      </c>
      <c r="E207" s="117"/>
      <c r="F207" s="247"/>
      <c r="G207" s="84"/>
    </row>
    <row r="208" spans="1:9">
      <c r="A208" s="621" t="s">
        <v>176</v>
      </c>
      <c r="B208" s="621"/>
      <c r="C208" s="621"/>
      <c r="D208" s="513" t="s">
        <v>260</v>
      </c>
      <c r="E208" s="117"/>
      <c r="F208" s="247"/>
      <c r="G208" s="84"/>
    </row>
    <row r="209" spans="1:9">
      <c r="A209" s="621" t="s">
        <v>178</v>
      </c>
      <c r="B209" s="621"/>
      <c r="C209" s="621"/>
      <c r="D209" s="513" t="s">
        <v>179</v>
      </c>
      <c r="E209" s="117"/>
      <c r="F209" s="247"/>
      <c r="G209" s="84"/>
    </row>
    <row r="210" spans="1:9">
      <c r="A210" s="621" t="s">
        <v>180</v>
      </c>
      <c r="B210" s="621"/>
      <c r="C210" s="621"/>
      <c r="D210" s="528" t="s">
        <v>618</v>
      </c>
      <c r="E210" s="117"/>
      <c r="F210" s="247"/>
      <c r="G210" s="84"/>
    </row>
    <row r="211" spans="1:9">
      <c r="A211" s="514"/>
      <c r="B211" s="622"/>
      <c r="C211" s="622"/>
      <c r="D211" s="514"/>
      <c r="E211" s="117"/>
      <c r="F211" s="632"/>
      <c r="G211" s="632"/>
    </row>
    <row r="212" spans="1:9">
      <c r="A212" s="87" t="s">
        <v>182</v>
      </c>
      <c r="B212" s="87"/>
      <c r="C212" s="87"/>
      <c r="D212" s="87"/>
      <c r="E212" s="87"/>
      <c r="F212" s="248"/>
      <c r="G212" s="88"/>
    </row>
    <row r="213" spans="1:9">
      <c r="A213" s="87" t="s">
        <v>183</v>
      </c>
      <c r="B213" s="87"/>
      <c r="C213" s="87"/>
      <c r="D213" s="87"/>
      <c r="E213" s="87"/>
      <c r="F213" s="248"/>
      <c r="G213" s="88"/>
    </row>
    <row r="214" spans="1:9">
      <c r="A214" s="87" t="s">
        <v>184</v>
      </c>
      <c r="B214" s="87"/>
      <c r="C214" s="87"/>
      <c r="D214" s="87"/>
      <c r="E214" s="87"/>
      <c r="F214" s="248"/>
      <c r="G214" s="88"/>
    </row>
    <row r="215" spans="1:9">
      <c r="A215" s="513"/>
      <c r="B215" s="513"/>
      <c r="C215" s="513"/>
      <c r="D215" s="513"/>
      <c r="E215" s="513"/>
      <c r="F215" s="249"/>
      <c r="G215" s="83"/>
    </row>
    <row r="216" spans="1:9">
      <c r="A216" s="620" t="s">
        <v>185</v>
      </c>
      <c r="B216" s="620" t="s">
        <v>186</v>
      </c>
      <c r="C216" s="620" t="s">
        <v>187</v>
      </c>
      <c r="D216" s="620" t="s">
        <v>188</v>
      </c>
      <c r="E216" s="620" t="s">
        <v>189</v>
      </c>
      <c r="F216" s="620"/>
      <c r="G216" s="613" t="s">
        <v>166</v>
      </c>
      <c r="H216" s="628" t="s">
        <v>190</v>
      </c>
      <c r="I216" s="629"/>
    </row>
    <row r="217" spans="1:9">
      <c r="A217" s="620"/>
      <c r="B217" s="620"/>
      <c r="C217" s="620"/>
      <c r="D217" s="620"/>
      <c r="E217" s="620"/>
      <c r="F217" s="620"/>
      <c r="G217" s="613"/>
      <c r="H217" s="630" t="s">
        <v>191</v>
      </c>
      <c r="I217" s="631"/>
    </row>
    <row r="218" spans="1:9">
      <c r="A218" s="620"/>
      <c r="B218" s="620"/>
      <c r="C218" s="620"/>
      <c r="D218" s="620"/>
      <c r="E218" s="91" t="s">
        <v>192</v>
      </c>
      <c r="F218" s="250" t="s">
        <v>193</v>
      </c>
      <c r="G218" s="613"/>
      <c r="H218" s="91" t="s">
        <v>194</v>
      </c>
      <c r="I218" s="91" t="s">
        <v>195</v>
      </c>
    </row>
    <row r="219" spans="1:9">
      <c r="A219" s="91" t="s">
        <v>196</v>
      </c>
      <c r="B219" s="91" t="s">
        <v>197</v>
      </c>
      <c r="C219" s="91" t="s">
        <v>198</v>
      </c>
      <c r="D219" s="118" t="s">
        <v>199</v>
      </c>
      <c r="E219" s="118" t="s">
        <v>200</v>
      </c>
      <c r="F219" s="251" t="s">
        <v>201</v>
      </c>
      <c r="G219" s="93" t="s">
        <v>202</v>
      </c>
      <c r="H219" s="119" t="s">
        <v>203</v>
      </c>
      <c r="I219" s="119" t="s">
        <v>204</v>
      </c>
    </row>
    <row r="220" spans="1:9" ht="34.5" customHeight="1">
      <c r="A220" s="515">
        <v>1</v>
      </c>
      <c r="B220" s="457" t="s">
        <v>617</v>
      </c>
      <c r="C220" s="571" t="s">
        <v>707</v>
      </c>
      <c r="D220" s="571" t="s">
        <v>853</v>
      </c>
      <c r="E220" s="572"/>
      <c r="F220" s="573"/>
      <c r="G220" s="574">
        <v>4407000</v>
      </c>
      <c r="H220" s="574">
        <v>400636</v>
      </c>
      <c r="I220" s="574">
        <v>80127</v>
      </c>
    </row>
    <row r="221" spans="1:9" ht="34.5" customHeight="1">
      <c r="A221" s="530"/>
      <c r="B221" s="457"/>
      <c r="C221" s="97" t="s">
        <v>707</v>
      </c>
      <c r="D221" s="97" t="s">
        <v>854</v>
      </c>
      <c r="E221" s="120"/>
      <c r="F221" s="125"/>
      <c r="G221" s="100">
        <v>4100000</v>
      </c>
      <c r="H221" s="100">
        <v>372727</v>
      </c>
      <c r="I221" s="100">
        <v>74546</v>
      </c>
    </row>
    <row r="222" spans="1:9" ht="20.25" customHeight="1">
      <c r="A222" s="618" t="s">
        <v>208</v>
      </c>
      <c r="B222" s="618"/>
      <c r="C222" s="618"/>
      <c r="D222" s="618"/>
      <c r="E222" s="618"/>
      <c r="F222" s="618"/>
      <c r="G222" s="102">
        <f>SUM(G220:G221)</f>
        <v>8507000</v>
      </c>
      <c r="H222" s="102">
        <f t="shared" ref="H222:I222" si="2">SUM(H220:H221)</f>
        <v>773363</v>
      </c>
      <c r="I222" s="102">
        <f t="shared" si="2"/>
        <v>154673</v>
      </c>
    </row>
    <row r="223" spans="1:9">
      <c r="A223" s="517"/>
      <c r="B223" s="105"/>
      <c r="C223" s="105"/>
      <c r="D223" s="105"/>
      <c r="E223" s="105"/>
      <c r="F223" s="254"/>
      <c r="G223" s="108"/>
      <c r="H223" s="124"/>
      <c r="I223" s="124"/>
    </row>
    <row r="224" spans="1:9">
      <c r="A224" s="516" t="s">
        <v>209</v>
      </c>
      <c r="B224" s="110"/>
      <c r="C224" s="105"/>
      <c r="D224" s="105"/>
      <c r="E224" s="111"/>
      <c r="F224" s="253"/>
      <c r="G224" s="108"/>
    </row>
    <row r="225" spans="1:9">
      <c r="A225" s="111" t="s">
        <v>210</v>
      </c>
      <c r="B225" s="110"/>
      <c r="C225" s="105"/>
      <c r="D225" s="105"/>
      <c r="E225" s="123"/>
      <c r="F225" s="253"/>
      <c r="G225" s="108"/>
    </row>
    <row r="226" spans="1:9">
      <c r="A226" s="111"/>
      <c r="B226" s="110"/>
      <c r="C226" s="105"/>
      <c r="D226" s="105"/>
      <c r="E226" s="123"/>
      <c r="F226" s="253"/>
      <c r="G226" s="108"/>
    </row>
    <row r="227" spans="1:9">
      <c r="A227" s="619" t="s">
        <v>211</v>
      </c>
      <c r="B227" s="619"/>
      <c r="C227" s="619"/>
      <c r="D227" s="619"/>
      <c r="E227" s="619"/>
      <c r="F227" s="619"/>
      <c r="G227" s="619"/>
      <c r="H227" s="619"/>
      <c r="I227" s="619"/>
    </row>
    <row r="228" spans="1:9">
      <c r="A228" s="517"/>
      <c r="B228" s="105"/>
      <c r="C228" s="105"/>
      <c r="D228" s="105"/>
      <c r="E228" s="105"/>
      <c r="F228" s="254"/>
      <c r="G228" s="108"/>
      <c r="H228" s="124"/>
      <c r="I228" s="124"/>
    </row>
    <row r="229" spans="1:9">
      <c r="A229" s="611" t="s">
        <v>212</v>
      </c>
      <c r="B229" s="611"/>
      <c r="C229" s="611"/>
      <c r="D229" s="111"/>
      <c r="E229" s="105"/>
      <c r="F229" s="254"/>
      <c r="G229" s="627" t="s">
        <v>213</v>
      </c>
      <c r="H229" s="627"/>
      <c r="I229" s="627"/>
    </row>
    <row r="230" spans="1:9">
      <c r="A230" s="517"/>
      <c r="B230" s="105"/>
      <c r="C230" s="105"/>
      <c r="D230" s="105"/>
      <c r="E230" s="105"/>
      <c r="F230" s="254"/>
      <c r="G230" s="108"/>
      <c r="H230" s="124"/>
      <c r="I230" s="124"/>
    </row>
    <row r="231" spans="1:9">
      <c r="A231" s="517"/>
      <c r="B231" s="105"/>
      <c r="C231" s="105"/>
      <c r="D231" s="105"/>
      <c r="E231" s="105"/>
      <c r="F231" s="254"/>
      <c r="G231" s="108"/>
    </row>
    <row r="232" spans="1:9">
      <c r="A232" s="624" t="s">
        <v>214</v>
      </c>
      <c r="B232" s="624"/>
      <c r="C232" s="624"/>
      <c r="D232" s="105"/>
      <c r="E232" s="105"/>
      <c r="F232" s="254"/>
      <c r="G232" s="624" t="s">
        <v>215</v>
      </c>
      <c r="H232" s="624"/>
      <c r="I232" s="624"/>
    </row>
    <row r="233" spans="1:9">
      <c r="A233" s="611" t="s">
        <v>216</v>
      </c>
      <c r="B233" s="611"/>
      <c r="C233" s="611"/>
      <c r="D233" s="105"/>
      <c r="E233" s="105"/>
      <c r="F233" s="254"/>
      <c r="G233" s="627" t="s">
        <v>217</v>
      </c>
      <c r="H233" s="627"/>
      <c r="I233" s="627"/>
    </row>
    <row r="262" spans="1:9">
      <c r="A262" s="626" t="s">
        <v>172</v>
      </c>
      <c r="B262" s="626"/>
      <c r="C262" s="626"/>
      <c r="D262" s="626"/>
      <c r="E262" s="626"/>
      <c r="F262" s="626"/>
      <c r="G262" s="626"/>
      <c r="H262" s="626"/>
      <c r="I262" s="626"/>
    </row>
    <row r="263" spans="1:9">
      <c r="A263" s="527"/>
      <c r="B263" s="527"/>
      <c r="C263" s="527"/>
      <c r="D263" s="528" t="s">
        <v>173</v>
      </c>
      <c r="E263" s="527"/>
      <c r="F263" s="246"/>
      <c r="G263" s="82"/>
    </row>
    <row r="264" spans="1:9">
      <c r="A264" s="527"/>
      <c r="B264" s="527"/>
      <c r="C264" s="527"/>
      <c r="D264" s="527"/>
      <c r="E264" s="527"/>
      <c r="F264" s="246"/>
      <c r="G264" s="82"/>
    </row>
    <row r="265" spans="1:9">
      <c r="A265" s="621" t="s">
        <v>174</v>
      </c>
      <c r="B265" s="621"/>
      <c r="C265" s="621"/>
      <c r="D265" s="528" t="s">
        <v>175</v>
      </c>
      <c r="E265" s="117"/>
      <c r="F265" s="247"/>
      <c r="G265" s="84"/>
    </row>
    <row r="266" spans="1:9">
      <c r="A266" s="621" t="s">
        <v>176</v>
      </c>
      <c r="B266" s="621"/>
      <c r="C266" s="621"/>
      <c r="D266" s="528" t="s">
        <v>260</v>
      </c>
      <c r="E266" s="117"/>
      <c r="F266" s="247"/>
      <c r="G266" s="84"/>
    </row>
    <row r="267" spans="1:9">
      <c r="A267" s="621" t="s">
        <v>178</v>
      </c>
      <c r="B267" s="621"/>
      <c r="C267" s="621"/>
      <c r="D267" s="528" t="s">
        <v>179</v>
      </c>
      <c r="E267" s="117"/>
      <c r="F267" s="247"/>
      <c r="G267" s="84"/>
    </row>
    <row r="268" spans="1:9">
      <c r="A268" s="621" t="s">
        <v>180</v>
      </c>
      <c r="B268" s="621"/>
      <c r="C268" s="621"/>
      <c r="D268" s="528" t="s">
        <v>362</v>
      </c>
      <c r="E268" s="117"/>
      <c r="F268" s="247"/>
      <c r="G268" s="84"/>
    </row>
    <row r="269" spans="1:9">
      <c r="A269" s="529"/>
      <c r="B269" s="622"/>
      <c r="C269" s="622"/>
      <c r="D269" s="529"/>
      <c r="E269" s="117"/>
      <c r="F269" s="632"/>
      <c r="G269" s="632"/>
    </row>
    <row r="270" spans="1:9">
      <c r="A270" s="87" t="s">
        <v>182</v>
      </c>
      <c r="B270" s="87"/>
      <c r="C270" s="87"/>
      <c r="D270" s="87"/>
      <c r="E270" s="87"/>
      <c r="F270" s="248"/>
      <c r="G270" s="88"/>
    </row>
    <row r="271" spans="1:9">
      <c r="A271" s="87" t="s">
        <v>183</v>
      </c>
      <c r="B271" s="87"/>
      <c r="C271" s="87"/>
      <c r="D271" s="87"/>
      <c r="E271" s="87"/>
      <c r="F271" s="248"/>
      <c r="G271" s="88"/>
    </row>
    <row r="272" spans="1:9">
      <c r="A272" s="87" t="s">
        <v>184</v>
      </c>
      <c r="B272" s="87"/>
      <c r="C272" s="87"/>
      <c r="D272" s="87"/>
      <c r="E272" s="87"/>
      <c r="F272" s="248"/>
      <c r="G272" s="88"/>
    </row>
    <row r="273" spans="1:9">
      <c r="A273" s="528"/>
      <c r="B273" s="528"/>
      <c r="C273" s="528"/>
      <c r="D273" s="528"/>
      <c r="E273" s="528"/>
      <c r="F273" s="249"/>
      <c r="G273" s="83"/>
    </row>
    <row r="274" spans="1:9">
      <c r="A274" s="620" t="s">
        <v>185</v>
      </c>
      <c r="B274" s="620" t="s">
        <v>186</v>
      </c>
      <c r="C274" s="620" t="s">
        <v>187</v>
      </c>
      <c r="D274" s="620" t="s">
        <v>188</v>
      </c>
      <c r="E274" s="620" t="s">
        <v>189</v>
      </c>
      <c r="F274" s="620"/>
      <c r="G274" s="613" t="s">
        <v>166</v>
      </c>
      <c r="H274" s="628" t="s">
        <v>190</v>
      </c>
      <c r="I274" s="629"/>
    </row>
    <row r="275" spans="1:9">
      <c r="A275" s="620"/>
      <c r="B275" s="620"/>
      <c r="C275" s="620"/>
      <c r="D275" s="620"/>
      <c r="E275" s="620"/>
      <c r="F275" s="620"/>
      <c r="G275" s="613"/>
      <c r="H275" s="630" t="s">
        <v>191</v>
      </c>
      <c r="I275" s="631"/>
    </row>
    <row r="276" spans="1:9">
      <c r="A276" s="620"/>
      <c r="B276" s="620"/>
      <c r="C276" s="620"/>
      <c r="D276" s="620"/>
      <c r="E276" s="91" t="s">
        <v>192</v>
      </c>
      <c r="F276" s="250" t="s">
        <v>193</v>
      </c>
      <c r="G276" s="613"/>
      <c r="H276" s="91" t="s">
        <v>194</v>
      </c>
      <c r="I276" s="91" t="s">
        <v>195</v>
      </c>
    </row>
    <row r="277" spans="1:9">
      <c r="A277" s="91" t="s">
        <v>196</v>
      </c>
      <c r="B277" s="91" t="s">
        <v>197</v>
      </c>
      <c r="C277" s="91" t="s">
        <v>198</v>
      </c>
      <c r="D277" s="118" t="s">
        <v>199</v>
      </c>
      <c r="E277" s="118" t="s">
        <v>200</v>
      </c>
      <c r="F277" s="251" t="s">
        <v>201</v>
      </c>
      <c r="G277" s="93" t="s">
        <v>202</v>
      </c>
      <c r="H277" s="119" t="s">
        <v>203</v>
      </c>
      <c r="I277" s="119" t="s">
        <v>204</v>
      </c>
    </row>
    <row r="278" spans="1:9" ht="49.5" customHeight="1">
      <c r="A278" s="530">
        <v>1</v>
      </c>
      <c r="B278" s="457" t="s">
        <v>361</v>
      </c>
      <c r="C278" s="97" t="s">
        <v>858</v>
      </c>
      <c r="D278" s="97" t="s">
        <v>857</v>
      </c>
      <c r="E278" s="120"/>
      <c r="F278" s="125"/>
      <c r="G278" s="100">
        <v>2120000</v>
      </c>
      <c r="H278" s="100">
        <v>192727</v>
      </c>
      <c r="I278" s="100">
        <v>57818</v>
      </c>
    </row>
    <row r="279" spans="1:9" ht="20.25" customHeight="1">
      <c r="A279" s="618" t="s">
        <v>208</v>
      </c>
      <c r="B279" s="618"/>
      <c r="C279" s="618"/>
      <c r="D279" s="618"/>
      <c r="E279" s="618"/>
      <c r="F279" s="618"/>
      <c r="G279" s="102">
        <f>SUM(G278:G278)</f>
        <v>2120000</v>
      </c>
      <c r="H279" s="102">
        <f>SUM(H278:H278)</f>
        <v>192727</v>
      </c>
      <c r="I279" s="102">
        <f>SUM(I278:I278)</f>
        <v>57818</v>
      </c>
    </row>
    <row r="280" spans="1:9">
      <c r="A280" s="532"/>
      <c r="B280" s="105"/>
      <c r="C280" s="105"/>
      <c r="D280" s="105"/>
      <c r="E280" s="105"/>
      <c r="F280" s="254"/>
      <c r="G280" s="108"/>
      <c r="H280" s="124"/>
      <c r="I280" s="124"/>
    </row>
    <row r="281" spans="1:9">
      <c r="A281" s="531" t="s">
        <v>209</v>
      </c>
      <c r="B281" s="110"/>
      <c r="C281" s="105"/>
      <c r="D281" s="105"/>
      <c r="E281" s="111"/>
      <c r="F281" s="253"/>
      <c r="G281" s="108"/>
    </row>
    <row r="282" spans="1:9">
      <c r="A282" s="111" t="s">
        <v>210</v>
      </c>
      <c r="B282" s="110"/>
      <c r="C282" s="105"/>
      <c r="D282" s="105"/>
      <c r="E282" s="123"/>
      <c r="F282" s="253"/>
      <c r="G282" s="108"/>
    </row>
    <row r="283" spans="1:9">
      <c r="A283" s="111"/>
      <c r="B283" s="110"/>
      <c r="C283" s="105"/>
      <c r="D283" s="105"/>
      <c r="E283" s="123"/>
      <c r="F283" s="253"/>
      <c r="G283" s="108"/>
    </row>
    <row r="284" spans="1:9">
      <c r="A284" s="619" t="s">
        <v>211</v>
      </c>
      <c r="B284" s="619"/>
      <c r="C284" s="619"/>
      <c r="D284" s="619"/>
      <c r="E284" s="619"/>
      <c r="F284" s="619"/>
      <c r="G284" s="619"/>
      <c r="H284" s="619"/>
      <c r="I284" s="619"/>
    </row>
    <row r="285" spans="1:9">
      <c r="A285" s="532"/>
      <c r="B285" s="105"/>
      <c r="C285" s="105"/>
      <c r="D285" s="105"/>
      <c r="E285" s="105"/>
      <c r="F285" s="254"/>
      <c r="G285" s="108"/>
      <c r="H285" s="124"/>
      <c r="I285" s="124"/>
    </row>
    <row r="286" spans="1:9">
      <c r="A286" s="611" t="s">
        <v>212</v>
      </c>
      <c r="B286" s="611"/>
      <c r="C286" s="611"/>
      <c r="D286" s="111"/>
      <c r="E286" s="105"/>
      <c r="F286" s="254"/>
      <c r="G286" s="627" t="s">
        <v>213</v>
      </c>
      <c r="H286" s="627"/>
      <c r="I286" s="627"/>
    </row>
    <row r="287" spans="1:9">
      <c r="A287" s="532"/>
      <c r="B287" s="105"/>
      <c r="C287" s="105"/>
      <c r="D287" s="105"/>
      <c r="E287" s="105"/>
      <c r="F287" s="254"/>
      <c r="G287" s="108"/>
      <c r="H287" s="124"/>
      <c r="I287" s="124"/>
    </row>
    <row r="288" spans="1:9">
      <c r="A288" s="532"/>
      <c r="B288" s="105"/>
      <c r="C288" s="105"/>
      <c r="D288" s="105"/>
      <c r="E288" s="105"/>
      <c r="F288" s="254"/>
      <c r="G288" s="108"/>
    </row>
    <row r="289" spans="1:9">
      <c r="A289" s="624" t="s">
        <v>214</v>
      </c>
      <c r="B289" s="624"/>
      <c r="C289" s="624"/>
      <c r="D289" s="105"/>
      <c r="E289" s="105"/>
      <c r="F289" s="254"/>
      <c r="G289" s="624" t="s">
        <v>215</v>
      </c>
      <c r="H289" s="624"/>
      <c r="I289" s="624"/>
    </row>
    <row r="290" spans="1:9">
      <c r="A290" s="611" t="s">
        <v>216</v>
      </c>
      <c r="B290" s="611"/>
      <c r="C290" s="611"/>
      <c r="D290" s="105"/>
      <c r="E290" s="105"/>
      <c r="F290" s="254"/>
      <c r="G290" s="627" t="s">
        <v>217</v>
      </c>
      <c r="H290" s="627"/>
      <c r="I290" s="627"/>
    </row>
    <row r="321" spans="1:9">
      <c r="A321" s="626" t="s">
        <v>172</v>
      </c>
      <c r="B321" s="626"/>
      <c r="C321" s="626"/>
      <c r="D321" s="626"/>
      <c r="E321" s="626"/>
      <c r="F321" s="626"/>
      <c r="G321" s="626"/>
      <c r="H321" s="626"/>
      <c r="I321" s="626"/>
    </row>
    <row r="322" spans="1:9">
      <c r="A322" s="527"/>
      <c r="B322" s="527"/>
      <c r="C322" s="527"/>
      <c r="D322" s="528" t="s">
        <v>173</v>
      </c>
      <c r="E322" s="527"/>
      <c r="F322" s="246"/>
      <c r="G322" s="82"/>
    </row>
    <row r="323" spans="1:9">
      <c r="A323" s="527"/>
      <c r="B323" s="527"/>
      <c r="C323" s="527"/>
      <c r="D323" s="527"/>
      <c r="E323" s="527"/>
      <c r="F323" s="246"/>
      <c r="G323" s="82"/>
    </row>
    <row r="324" spans="1:9">
      <c r="A324" s="621" t="s">
        <v>174</v>
      </c>
      <c r="B324" s="621"/>
      <c r="C324" s="621"/>
      <c r="D324" s="528" t="s">
        <v>175</v>
      </c>
      <c r="E324" s="117"/>
      <c r="F324" s="247"/>
      <c r="G324" s="84"/>
    </row>
    <row r="325" spans="1:9">
      <c r="A325" s="621" t="s">
        <v>176</v>
      </c>
      <c r="B325" s="621"/>
      <c r="C325" s="621"/>
      <c r="D325" s="528" t="s">
        <v>260</v>
      </c>
      <c r="E325" s="117"/>
      <c r="F325" s="247"/>
      <c r="G325" s="84"/>
    </row>
    <row r="326" spans="1:9">
      <c r="A326" s="621" t="s">
        <v>178</v>
      </c>
      <c r="B326" s="621"/>
      <c r="C326" s="621"/>
      <c r="D326" s="528" t="s">
        <v>179</v>
      </c>
      <c r="E326" s="117"/>
      <c r="F326" s="247"/>
      <c r="G326" s="84"/>
    </row>
    <row r="327" spans="1:9">
      <c r="A327" s="621" t="s">
        <v>180</v>
      </c>
      <c r="B327" s="621"/>
      <c r="C327" s="621"/>
      <c r="D327" s="528" t="s">
        <v>736</v>
      </c>
      <c r="E327" s="117"/>
      <c r="F327" s="247"/>
      <c r="G327" s="84"/>
    </row>
    <row r="328" spans="1:9">
      <c r="A328" s="529"/>
      <c r="B328" s="622"/>
      <c r="C328" s="622"/>
      <c r="D328" s="529"/>
      <c r="E328" s="117"/>
      <c r="F328" s="632"/>
      <c r="G328" s="632"/>
    </row>
    <row r="329" spans="1:9">
      <c r="A329" s="87" t="s">
        <v>182</v>
      </c>
      <c r="B329" s="87"/>
      <c r="C329" s="87"/>
      <c r="D329" s="87"/>
      <c r="E329" s="87"/>
      <c r="F329" s="248"/>
      <c r="G329" s="88"/>
    </row>
    <row r="330" spans="1:9">
      <c r="A330" s="87" t="s">
        <v>183</v>
      </c>
      <c r="B330" s="87"/>
      <c r="C330" s="87"/>
      <c r="D330" s="87"/>
      <c r="E330" s="87"/>
      <c r="F330" s="248"/>
      <c r="G330" s="88"/>
    </row>
    <row r="331" spans="1:9">
      <c r="A331" s="87" t="s">
        <v>184</v>
      </c>
      <c r="B331" s="87"/>
      <c r="C331" s="87"/>
      <c r="D331" s="87"/>
      <c r="E331" s="87"/>
      <c r="F331" s="248"/>
      <c r="G331" s="88"/>
    </row>
    <row r="332" spans="1:9">
      <c r="A332" s="528"/>
      <c r="B332" s="528"/>
      <c r="C332" s="528"/>
      <c r="D332" s="528"/>
      <c r="E332" s="528"/>
      <c r="F332" s="249"/>
      <c r="G332" s="83"/>
    </row>
    <row r="333" spans="1:9">
      <c r="A333" s="620" t="s">
        <v>185</v>
      </c>
      <c r="B333" s="620" t="s">
        <v>186</v>
      </c>
      <c r="C333" s="620" t="s">
        <v>187</v>
      </c>
      <c r="D333" s="620" t="s">
        <v>188</v>
      </c>
      <c r="E333" s="620" t="s">
        <v>189</v>
      </c>
      <c r="F333" s="620"/>
      <c r="G333" s="613" t="s">
        <v>166</v>
      </c>
      <c r="H333" s="628" t="s">
        <v>190</v>
      </c>
      <c r="I333" s="629"/>
    </row>
    <row r="334" spans="1:9">
      <c r="A334" s="620"/>
      <c r="B334" s="620"/>
      <c r="C334" s="620"/>
      <c r="D334" s="620"/>
      <c r="E334" s="620"/>
      <c r="F334" s="620"/>
      <c r="G334" s="613"/>
      <c r="H334" s="630" t="s">
        <v>191</v>
      </c>
      <c r="I334" s="631"/>
    </row>
    <row r="335" spans="1:9">
      <c r="A335" s="620"/>
      <c r="B335" s="620"/>
      <c r="C335" s="620"/>
      <c r="D335" s="620"/>
      <c r="E335" s="91" t="s">
        <v>192</v>
      </c>
      <c r="F335" s="250" t="s">
        <v>193</v>
      </c>
      <c r="G335" s="613"/>
      <c r="H335" s="91" t="s">
        <v>194</v>
      </c>
      <c r="I335" s="91" t="s">
        <v>195</v>
      </c>
    </row>
    <row r="336" spans="1:9">
      <c r="A336" s="91" t="s">
        <v>196</v>
      </c>
      <c r="B336" s="91" t="s">
        <v>197</v>
      </c>
      <c r="C336" s="91" t="s">
        <v>198</v>
      </c>
      <c r="D336" s="118" t="s">
        <v>199</v>
      </c>
      <c r="E336" s="118" t="s">
        <v>200</v>
      </c>
      <c r="F336" s="251" t="s">
        <v>201</v>
      </c>
      <c r="G336" s="93" t="s">
        <v>202</v>
      </c>
      <c r="H336" s="119" t="s">
        <v>203</v>
      </c>
      <c r="I336" s="119" t="s">
        <v>204</v>
      </c>
    </row>
    <row r="337" spans="1:9" ht="54.75" customHeight="1">
      <c r="A337" s="530">
        <v>1</v>
      </c>
      <c r="B337" s="457" t="s">
        <v>735</v>
      </c>
      <c r="C337" s="97" t="s">
        <v>862</v>
      </c>
      <c r="D337" s="97" t="s">
        <v>859</v>
      </c>
      <c r="E337" s="120"/>
      <c r="F337" s="125"/>
      <c r="G337" s="100">
        <v>1125000</v>
      </c>
      <c r="H337" s="100">
        <v>0</v>
      </c>
      <c r="I337" s="100">
        <f>4%*G337</f>
        <v>45000</v>
      </c>
    </row>
    <row r="338" spans="1:9" ht="54.75" customHeight="1">
      <c r="A338" s="530">
        <v>2</v>
      </c>
      <c r="B338" s="457"/>
      <c r="C338" s="97" t="s">
        <v>862</v>
      </c>
      <c r="D338" s="97" t="s">
        <v>860</v>
      </c>
      <c r="E338" s="120"/>
      <c r="F338" s="125"/>
      <c r="G338" s="100">
        <v>375000</v>
      </c>
      <c r="H338" s="100">
        <v>0</v>
      </c>
      <c r="I338" s="100">
        <f>4%*G338</f>
        <v>15000</v>
      </c>
    </row>
    <row r="339" spans="1:9" ht="69.75" customHeight="1">
      <c r="A339" s="530">
        <v>3</v>
      </c>
      <c r="B339" s="457"/>
      <c r="C339" s="97" t="s">
        <v>206</v>
      </c>
      <c r="D339" s="97" t="s">
        <v>861</v>
      </c>
      <c r="E339" s="120"/>
      <c r="F339" s="125"/>
      <c r="G339" s="100">
        <v>855000</v>
      </c>
      <c r="H339" s="100">
        <v>0</v>
      </c>
      <c r="I339" s="100">
        <v>0</v>
      </c>
    </row>
    <row r="340" spans="1:9" ht="20.25" customHeight="1">
      <c r="A340" s="618" t="s">
        <v>208</v>
      </c>
      <c r="B340" s="618"/>
      <c r="C340" s="618"/>
      <c r="D340" s="618"/>
      <c r="E340" s="618"/>
      <c r="F340" s="618"/>
      <c r="G340" s="102">
        <f>SUM(G337:G339)</f>
        <v>2355000</v>
      </c>
      <c r="H340" s="102">
        <f>SUM(H337:H339)</f>
        <v>0</v>
      </c>
      <c r="I340" s="102">
        <f>SUM(I337:I339)</f>
        <v>60000</v>
      </c>
    </row>
    <row r="341" spans="1:9">
      <c r="A341" s="532"/>
      <c r="B341" s="105"/>
      <c r="C341" s="105"/>
      <c r="D341" s="105"/>
      <c r="E341" s="105"/>
      <c r="F341" s="254"/>
      <c r="G341" s="108"/>
      <c r="H341" s="124"/>
      <c r="I341" s="124"/>
    </row>
    <row r="342" spans="1:9">
      <c r="A342" s="531" t="s">
        <v>209</v>
      </c>
      <c r="B342" s="110"/>
      <c r="C342" s="105"/>
      <c r="D342" s="105"/>
      <c r="E342" s="111"/>
      <c r="F342" s="253"/>
      <c r="G342" s="108"/>
    </row>
    <row r="343" spans="1:9">
      <c r="A343" s="111" t="s">
        <v>210</v>
      </c>
      <c r="B343" s="110"/>
      <c r="C343" s="105"/>
      <c r="D343" s="105"/>
      <c r="E343" s="123"/>
      <c r="F343" s="253"/>
      <c r="G343" s="108"/>
    </row>
    <row r="344" spans="1:9">
      <c r="A344" s="111"/>
      <c r="B344" s="110"/>
      <c r="C344" s="105"/>
      <c r="D344" s="105"/>
      <c r="E344" s="123"/>
      <c r="F344" s="253"/>
      <c r="G344" s="108"/>
    </row>
    <row r="345" spans="1:9">
      <c r="A345" s="619" t="s">
        <v>211</v>
      </c>
      <c r="B345" s="619"/>
      <c r="C345" s="619"/>
      <c r="D345" s="619"/>
      <c r="E345" s="619"/>
      <c r="F345" s="619"/>
      <c r="G345" s="619"/>
      <c r="H345" s="619"/>
      <c r="I345" s="619"/>
    </row>
    <row r="346" spans="1:9">
      <c r="A346" s="532"/>
      <c r="B346" s="105"/>
      <c r="C346" s="105"/>
      <c r="D346" s="105"/>
      <c r="E346" s="105"/>
      <c r="F346" s="254"/>
      <c r="G346" s="108"/>
      <c r="H346" s="124"/>
      <c r="I346" s="124"/>
    </row>
    <row r="347" spans="1:9">
      <c r="A347" s="611" t="s">
        <v>212</v>
      </c>
      <c r="B347" s="611"/>
      <c r="C347" s="611"/>
      <c r="D347" s="111"/>
      <c r="E347" s="105"/>
      <c r="F347" s="254"/>
      <c r="G347" s="627" t="s">
        <v>213</v>
      </c>
      <c r="H347" s="627"/>
      <c r="I347" s="627"/>
    </row>
    <row r="348" spans="1:9">
      <c r="A348" s="532"/>
      <c r="B348" s="105"/>
      <c r="C348" s="105"/>
      <c r="D348" s="105"/>
      <c r="E348" s="105"/>
      <c r="F348" s="254"/>
      <c r="G348" s="108"/>
      <c r="H348" s="124"/>
      <c r="I348" s="124"/>
    </row>
    <row r="349" spans="1:9">
      <c r="A349" s="532"/>
      <c r="B349" s="105"/>
      <c r="C349" s="105"/>
      <c r="D349" s="105"/>
      <c r="E349" s="105"/>
      <c r="F349" s="254"/>
      <c r="G349" s="108"/>
    </row>
    <row r="350" spans="1:9">
      <c r="A350" s="624" t="s">
        <v>214</v>
      </c>
      <c r="B350" s="624"/>
      <c r="C350" s="624"/>
      <c r="D350" s="105"/>
      <c r="E350" s="105"/>
      <c r="F350" s="254"/>
      <c r="G350" s="624" t="s">
        <v>215</v>
      </c>
      <c r="H350" s="624"/>
      <c r="I350" s="624"/>
    </row>
    <row r="351" spans="1:9">
      <c r="A351" s="611" t="s">
        <v>216</v>
      </c>
      <c r="B351" s="611"/>
      <c r="C351" s="611"/>
      <c r="D351" s="105"/>
      <c r="E351" s="105"/>
      <c r="F351" s="254"/>
      <c r="G351" s="627" t="s">
        <v>217</v>
      </c>
      <c r="H351" s="627"/>
      <c r="I351" s="627"/>
    </row>
    <row r="373" spans="1:9">
      <c r="A373" s="626" t="s">
        <v>172</v>
      </c>
      <c r="B373" s="626"/>
      <c r="C373" s="626"/>
      <c r="D373" s="626"/>
      <c r="E373" s="626"/>
      <c r="F373" s="626"/>
      <c r="G373" s="626"/>
      <c r="H373" s="626"/>
      <c r="I373" s="626"/>
    </row>
    <row r="374" spans="1:9">
      <c r="A374" s="526"/>
      <c r="B374" s="526"/>
      <c r="C374" s="526"/>
      <c r="D374" s="524" t="s">
        <v>173</v>
      </c>
      <c r="E374" s="526"/>
      <c r="F374" s="246"/>
      <c r="G374" s="82"/>
    </row>
    <row r="375" spans="1:9">
      <c r="A375" s="526"/>
      <c r="B375" s="526"/>
      <c r="C375" s="526"/>
      <c r="D375" s="526"/>
      <c r="E375" s="526"/>
      <c r="F375" s="246"/>
      <c r="G375" s="82"/>
    </row>
    <row r="376" spans="1:9">
      <c r="A376" s="621" t="s">
        <v>174</v>
      </c>
      <c r="B376" s="621"/>
      <c r="C376" s="621"/>
      <c r="D376" s="524" t="s">
        <v>175</v>
      </c>
      <c r="E376" s="117"/>
      <c r="F376" s="247"/>
      <c r="G376" s="84"/>
    </row>
    <row r="377" spans="1:9">
      <c r="A377" s="621" t="s">
        <v>176</v>
      </c>
      <c r="B377" s="621"/>
      <c r="C377" s="621"/>
      <c r="D377" s="524" t="s">
        <v>260</v>
      </c>
      <c r="E377" s="117"/>
      <c r="F377" s="247"/>
      <c r="G377" s="84"/>
    </row>
    <row r="378" spans="1:9">
      <c r="A378" s="621" t="s">
        <v>178</v>
      </c>
      <c r="B378" s="621"/>
      <c r="C378" s="621"/>
      <c r="D378" s="524" t="s">
        <v>179</v>
      </c>
      <c r="E378" s="117"/>
      <c r="F378" s="247"/>
      <c r="G378" s="84"/>
    </row>
    <row r="379" spans="1:9">
      <c r="A379" s="621" t="s">
        <v>180</v>
      </c>
      <c r="B379" s="621"/>
      <c r="C379" s="621"/>
      <c r="D379" s="524" t="s">
        <v>846</v>
      </c>
      <c r="E379" s="117"/>
      <c r="F379" s="247"/>
      <c r="G379" s="84"/>
    </row>
    <row r="380" spans="1:9">
      <c r="A380" s="525"/>
      <c r="B380" s="622"/>
      <c r="C380" s="622"/>
      <c r="D380" s="525"/>
      <c r="E380" s="117"/>
      <c r="F380" s="632"/>
      <c r="G380" s="632"/>
    </row>
    <row r="381" spans="1:9">
      <c r="A381" s="87" t="s">
        <v>182</v>
      </c>
      <c r="B381" s="87"/>
      <c r="C381" s="87"/>
      <c r="D381" s="87"/>
      <c r="E381" s="87"/>
      <c r="F381" s="248"/>
      <c r="G381" s="88"/>
    </row>
    <row r="382" spans="1:9">
      <c r="A382" s="87" t="s">
        <v>183</v>
      </c>
      <c r="B382" s="87"/>
      <c r="C382" s="87"/>
      <c r="D382" s="87"/>
      <c r="E382" s="87"/>
      <c r="F382" s="248"/>
      <c r="G382" s="88"/>
    </row>
    <row r="383" spans="1:9">
      <c r="A383" s="87" t="s">
        <v>184</v>
      </c>
      <c r="B383" s="87"/>
      <c r="C383" s="87"/>
      <c r="D383" s="87"/>
      <c r="E383" s="87"/>
      <c r="F383" s="248"/>
      <c r="G383" s="88"/>
    </row>
    <row r="384" spans="1:9">
      <c r="A384" s="524"/>
      <c r="B384" s="524"/>
      <c r="C384" s="524"/>
      <c r="D384" s="524"/>
      <c r="E384" s="524"/>
      <c r="F384" s="249"/>
      <c r="G384" s="83"/>
    </row>
    <row r="385" spans="1:9">
      <c r="A385" s="620" t="s">
        <v>185</v>
      </c>
      <c r="B385" s="620" t="s">
        <v>186</v>
      </c>
      <c r="C385" s="620" t="s">
        <v>187</v>
      </c>
      <c r="D385" s="620" t="s">
        <v>188</v>
      </c>
      <c r="E385" s="620" t="s">
        <v>189</v>
      </c>
      <c r="F385" s="620"/>
      <c r="G385" s="613" t="s">
        <v>166</v>
      </c>
      <c r="H385" s="628" t="s">
        <v>190</v>
      </c>
      <c r="I385" s="629"/>
    </row>
    <row r="386" spans="1:9">
      <c r="A386" s="620"/>
      <c r="B386" s="620"/>
      <c r="C386" s="620"/>
      <c r="D386" s="620"/>
      <c r="E386" s="620"/>
      <c r="F386" s="620"/>
      <c r="G386" s="613"/>
      <c r="H386" s="630" t="s">
        <v>191</v>
      </c>
      <c r="I386" s="631"/>
    </row>
    <row r="387" spans="1:9">
      <c r="A387" s="620"/>
      <c r="B387" s="620"/>
      <c r="C387" s="620"/>
      <c r="D387" s="620"/>
      <c r="E387" s="91" t="s">
        <v>192</v>
      </c>
      <c r="F387" s="250" t="s">
        <v>193</v>
      </c>
      <c r="G387" s="613"/>
      <c r="H387" s="91" t="s">
        <v>194</v>
      </c>
      <c r="I387" s="91" t="s">
        <v>195</v>
      </c>
    </row>
    <row r="388" spans="1:9">
      <c r="A388" s="91" t="s">
        <v>196</v>
      </c>
      <c r="B388" s="91" t="s">
        <v>197</v>
      </c>
      <c r="C388" s="91" t="s">
        <v>198</v>
      </c>
      <c r="D388" s="118" t="s">
        <v>199</v>
      </c>
      <c r="E388" s="118" t="s">
        <v>200</v>
      </c>
      <c r="F388" s="251" t="s">
        <v>201</v>
      </c>
      <c r="G388" s="93" t="s">
        <v>202</v>
      </c>
      <c r="H388" s="119" t="s">
        <v>203</v>
      </c>
      <c r="I388" s="119" t="s">
        <v>204</v>
      </c>
    </row>
    <row r="389" spans="1:9" ht="69" customHeight="1">
      <c r="A389" s="523">
        <v>1</v>
      </c>
      <c r="B389" s="457" t="s">
        <v>847</v>
      </c>
      <c r="C389" s="97" t="s">
        <v>848</v>
      </c>
      <c r="D389" s="97" t="s">
        <v>849</v>
      </c>
      <c r="E389" s="120"/>
      <c r="F389" s="125"/>
      <c r="G389" s="100">
        <v>750000</v>
      </c>
      <c r="H389" s="100">
        <v>0</v>
      </c>
      <c r="I389" s="100">
        <v>0</v>
      </c>
    </row>
    <row r="390" spans="1:9" ht="21.75" customHeight="1">
      <c r="A390" s="618" t="s">
        <v>208</v>
      </c>
      <c r="B390" s="618"/>
      <c r="C390" s="618"/>
      <c r="D390" s="618"/>
      <c r="E390" s="618"/>
      <c r="F390" s="618"/>
      <c r="G390" s="102">
        <f>SUM(G389:G389)</f>
        <v>750000</v>
      </c>
      <c r="H390" s="102">
        <f>SUM(H389:H389)</f>
        <v>0</v>
      </c>
      <c r="I390" s="102">
        <f>SUM(I389:I389)</f>
        <v>0</v>
      </c>
    </row>
    <row r="391" spans="1:9">
      <c r="A391" s="521"/>
      <c r="B391" s="105"/>
      <c r="C391" s="105"/>
      <c r="D391" s="105"/>
      <c r="E391" s="105"/>
      <c r="F391" s="254"/>
      <c r="G391" s="108"/>
      <c r="H391" s="124"/>
      <c r="I391" s="124"/>
    </row>
    <row r="392" spans="1:9">
      <c r="A392" s="522" t="s">
        <v>209</v>
      </c>
      <c r="B392" s="110"/>
      <c r="C392" s="105"/>
      <c r="D392" s="105"/>
      <c r="E392" s="111"/>
      <c r="F392" s="253"/>
      <c r="G392" s="108"/>
    </row>
    <row r="393" spans="1:9">
      <c r="A393" s="111" t="s">
        <v>210</v>
      </c>
      <c r="B393" s="110"/>
      <c r="C393" s="105"/>
      <c r="D393" s="105"/>
      <c r="E393" s="123"/>
      <c r="F393" s="253"/>
      <c r="G393" s="108"/>
    </row>
    <row r="394" spans="1:9">
      <c r="A394" s="111"/>
      <c r="B394" s="110"/>
      <c r="C394" s="105"/>
      <c r="D394" s="105"/>
      <c r="E394" s="123"/>
      <c r="F394" s="253"/>
      <c r="G394" s="108"/>
    </row>
    <row r="395" spans="1:9">
      <c r="A395" s="619" t="s">
        <v>211</v>
      </c>
      <c r="B395" s="619"/>
      <c r="C395" s="619"/>
      <c r="D395" s="619"/>
      <c r="E395" s="619"/>
      <c r="F395" s="619"/>
      <c r="G395" s="619"/>
      <c r="H395" s="619"/>
      <c r="I395" s="619"/>
    </row>
    <row r="396" spans="1:9">
      <c r="A396" s="521"/>
      <c r="B396" s="105"/>
      <c r="C396" s="105"/>
      <c r="D396" s="105"/>
      <c r="E396" s="105"/>
      <c r="F396" s="254"/>
      <c r="G396" s="108"/>
      <c r="H396" s="124"/>
      <c r="I396" s="124"/>
    </row>
    <row r="397" spans="1:9">
      <c r="A397" s="611" t="s">
        <v>212</v>
      </c>
      <c r="B397" s="611"/>
      <c r="C397" s="611"/>
      <c r="D397" s="111"/>
      <c r="E397" s="105"/>
      <c r="F397" s="254"/>
      <c r="G397" s="627" t="s">
        <v>213</v>
      </c>
      <c r="H397" s="627"/>
      <c r="I397" s="627"/>
    </row>
    <row r="398" spans="1:9">
      <c r="A398" s="521"/>
      <c r="B398" s="105"/>
      <c r="C398" s="105"/>
      <c r="D398" s="105"/>
      <c r="E398" s="105"/>
      <c r="F398" s="254"/>
      <c r="G398" s="108"/>
      <c r="H398" s="124"/>
      <c r="I398" s="124"/>
    </row>
    <row r="399" spans="1:9">
      <c r="A399" s="521"/>
      <c r="B399" s="105"/>
      <c r="C399" s="105"/>
      <c r="D399" s="105"/>
      <c r="E399" s="105"/>
      <c r="F399" s="254"/>
      <c r="G399" s="108"/>
    </row>
    <row r="400" spans="1:9">
      <c r="A400" s="624" t="s">
        <v>214</v>
      </c>
      <c r="B400" s="624"/>
      <c r="C400" s="624"/>
      <c r="D400" s="105"/>
      <c r="E400" s="105"/>
      <c r="F400" s="254"/>
      <c r="G400" s="624" t="s">
        <v>215</v>
      </c>
      <c r="H400" s="624"/>
      <c r="I400" s="624"/>
    </row>
    <row r="401" spans="1:9">
      <c r="A401" s="611" t="s">
        <v>216</v>
      </c>
      <c r="B401" s="611"/>
      <c r="C401" s="611"/>
      <c r="D401" s="105"/>
      <c r="E401" s="105"/>
      <c r="F401" s="254"/>
      <c r="G401" s="627" t="s">
        <v>217</v>
      </c>
      <c r="H401" s="627"/>
      <c r="I401" s="627"/>
    </row>
    <row r="430" spans="1:9">
      <c r="A430" s="626" t="s">
        <v>172</v>
      </c>
      <c r="B430" s="626"/>
      <c r="C430" s="626"/>
      <c r="D430" s="626"/>
      <c r="E430" s="626"/>
      <c r="F430" s="626"/>
      <c r="G430" s="626"/>
      <c r="H430" s="626"/>
      <c r="I430" s="626"/>
    </row>
    <row r="431" spans="1:9">
      <c r="A431" s="526"/>
      <c r="B431" s="526"/>
      <c r="C431" s="526"/>
      <c r="D431" s="524" t="s">
        <v>173</v>
      </c>
      <c r="E431" s="526"/>
      <c r="F431" s="246"/>
      <c r="G431" s="82"/>
    </row>
    <row r="432" spans="1:9">
      <c r="A432" s="526"/>
      <c r="B432" s="526"/>
      <c r="C432" s="526"/>
      <c r="D432" s="526"/>
      <c r="E432" s="526"/>
      <c r="F432" s="246"/>
      <c r="G432" s="82"/>
    </row>
    <row r="433" spans="1:9">
      <c r="A433" s="621" t="s">
        <v>174</v>
      </c>
      <c r="B433" s="621"/>
      <c r="C433" s="621"/>
      <c r="D433" s="524" t="s">
        <v>175</v>
      </c>
      <c r="E433" s="117"/>
      <c r="F433" s="247"/>
      <c r="G433" s="84"/>
    </row>
    <row r="434" spans="1:9">
      <c r="A434" s="621" t="s">
        <v>176</v>
      </c>
      <c r="B434" s="621"/>
      <c r="C434" s="621"/>
      <c r="D434" s="524" t="s">
        <v>642</v>
      </c>
      <c r="E434" s="117"/>
      <c r="F434" s="247"/>
      <c r="G434" s="84"/>
    </row>
    <row r="435" spans="1:9">
      <c r="A435" s="621" t="s">
        <v>178</v>
      </c>
      <c r="B435" s="621"/>
      <c r="C435" s="621"/>
      <c r="D435" s="524" t="s">
        <v>179</v>
      </c>
      <c r="E435" s="117"/>
      <c r="F435" s="247"/>
      <c r="G435" s="84"/>
    </row>
    <row r="436" spans="1:9">
      <c r="A436" s="621" t="s">
        <v>180</v>
      </c>
      <c r="B436" s="621"/>
      <c r="C436" s="621"/>
      <c r="D436" s="524" t="s">
        <v>585</v>
      </c>
      <c r="E436" s="117"/>
      <c r="F436" s="247"/>
      <c r="G436" s="84"/>
    </row>
    <row r="437" spans="1:9">
      <c r="A437" s="525"/>
      <c r="B437" s="622"/>
      <c r="C437" s="622"/>
      <c r="D437" s="525"/>
      <c r="E437" s="117"/>
      <c r="F437" s="632"/>
      <c r="G437" s="632"/>
    </row>
    <row r="438" spans="1:9">
      <c r="A438" s="87" t="s">
        <v>182</v>
      </c>
      <c r="B438" s="87"/>
      <c r="C438" s="87"/>
      <c r="D438" s="87"/>
      <c r="E438" s="87"/>
      <c r="F438" s="248"/>
      <c r="G438" s="88"/>
    </row>
    <row r="439" spans="1:9">
      <c r="A439" s="87" t="s">
        <v>183</v>
      </c>
      <c r="B439" s="87"/>
      <c r="C439" s="87"/>
      <c r="D439" s="87"/>
      <c r="E439" s="87"/>
      <c r="F439" s="248"/>
      <c r="G439" s="88"/>
    </row>
    <row r="440" spans="1:9">
      <c r="A440" s="87" t="s">
        <v>184</v>
      </c>
      <c r="B440" s="87"/>
      <c r="C440" s="87"/>
      <c r="D440" s="87"/>
      <c r="E440" s="87"/>
      <c r="F440" s="248"/>
      <c r="G440" s="88"/>
    </row>
    <row r="441" spans="1:9">
      <c r="A441" s="524"/>
      <c r="B441" s="524"/>
      <c r="C441" s="524"/>
      <c r="D441" s="524"/>
      <c r="E441" s="524"/>
      <c r="F441" s="249"/>
      <c r="G441" s="83"/>
    </row>
    <row r="442" spans="1:9">
      <c r="A442" s="620" t="s">
        <v>185</v>
      </c>
      <c r="B442" s="620" t="s">
        <v>186</v>
      </c>
      <c r="C442" s="620" t="s">
        <v>187</v>
      </c>
      <c r="D442" s="620" t="s">
        <v>188</v>
      </c>
      <c r="E442" s="620" t="s">
        <v>189</v>
      </c>
      <c r="F442" s="620"/>
      <c r="G442" s="613" t="s">
        <v>166</v>
      </c>
      <c r="H442" s="628" t="s">
        <v>190</v>
      </c>
      <c r="I442" s="629"/>
    </row>
    <row r="443" spans="1:9">
      <c r="A443" s="620"/>
      <c r="B443" s="620"/>
      <c r="C443" s="620"/>
      <c r="D443" s="620"/>
      <c r="E443" s="620"/>
      <c r="F443" s="620"/>
      <c r="G443" s="613"/>
      <c r="H443" s="630" t="s">
        <v>191</v>
      </c>
      <c r="I443" s="631"/>
    </row>
    <row r="444" spans="1:9">
      <c r="A444" s="620"/>
      <c r="B444" s="620"/>
      <c r="C444" s="620"/>
      <c r="D444" s="620"/>
      <c r="E444" s="91" t="s">
        <v>192</v>
      </c>
      <c r="F444" s="250" t="s">
        <v>193</v>
      </c>
      <c r="G444" s="613"/>
      <c r="H444" s="91" t="s">
        <v>194</v>
      </c>
      <c r="I444" s="91" t="s">
        <v>195</v>
      </c>
    </row>
    <row r="445" spans="1:9">
      <c r="A445" s="91" t="s">
        <v>196</v>
      </c>
      <c r="B445" s="91" t="s">
        <v>197</v>
      </c>
      <c r="C445" s="91" t="s">
        <v>198</v>
      </c>
      <c r="D445" s="118" t="s">
        <v>199</v>
      </c>
      <c r="E445" s="118" t="s">
        <v>200</v>
      </c>
      <c r="F445" s="251" t="s">
        <v>201</v>
      </c>
      <c r="G445" s="93" t="s">
        <v>202</v>
      </c>
      <c r="H445" s="119" t="s">
        <v>203</v>
      </c>
      <c r="I445" s="119" t="s">
        <v>204</v>
      </c>
    </row>
    <row r="446" spans="1:9" ht="90">
      <c r="A446" s="523">
        <v>1</v>
      </c>
      <c r="B446" s="457" t="s">
        <v>584</v>
      </c>
      <c r="C446" s="97" t="s">
        <v>843</v>
      </c>
      <c r="D446" s="97" t="s">
        <v>842</v>
      </c>
      <c r="E446" s="120"/>
      <c r="F446" s="125"/>
      <c r="G446" s="100">
        <v>11280000</v>
      </c>
      <c r="H446" s="100">
        <v>0</v>
      </c>
      <c r="I446" s="100">
        <v>0</v>
      </c>
    </row>
    <row r="447" spans="1:9" ht="24" customHeight="1">
      <c r="A447" s="618" t="s">
        <v>208</v>
      </c>
      <c r="B447" s="618"/>
      <c r="C447" s="618"/>
      <c r="D447" s="618"/>
      <c r="E447" s="618"/>
      <c r="F447" s="618"/>
      <c r="G447" s="102">
        <f>SUM(G446:G446)</f>
        <v>11280000</v>
      </c>
      <c r="H447" s="102">
        <f>SUM(H446:H446)</f>
        <v>0</v>
      </c>
      <c r="I447" s="102">
        <f>SUM(I446:I446)</f>
        <v>0</v>
      </c>
    </row>
    <row r="448" spans="1:9">
      <c r="A448" s="521"/>
      <c r="B448" s="105"/>
      <c r="C448" s="105"/>
      <c r="D448" s="105"/>
      <c r="E448" s="105"/>
      <c r="F448" s="254"/>
      <c r="G448" s="108"/>
      <c r="H448" s="124"/>
      <c r="I448" s="124"/>
    </row>
    <row r="449" spans="1:9">
      <c r="A449" s="522" t="s">
        <v>209</v>
      </c>
      <c r="B449" s="110"/>
      <c r="C449" s="105"/>
      <c r="D449" s="105"/>
      <c r="E449" s="111"/>
      <c r="F449" s="253"/>
      <c r="G449" s="108"/>
    </row>
    <row r="450" spans="1:9">
      <c r="A450" s="111" t="s">
        <v>210</v>
      </c>
      <c r="B450" s="110"/>
      <c r="C450" s="105"/>
      <c r="D450" s="105"/>
      <c r="E450" s="123"/>
      <c r="F450" s="253"/>
      <c r="G450" s="108"/>
    </row>
    <row r="451" spans="1:9">
      <c r="A451" s="111"/>
      <c r="B451" s="110"/>
      <c r="C451" s="105"/>
      <c r="D451" s="105"/>
      <c r="E451" s="123"/>
      <c r="F451" s="253"/>
      <c r="G451" s="108"/>
    </row>
    <row r="452" spans="1:9">
      <c r="A452" s="619" t="s">
        <v>211</v>
      </c>
      <c r="B452" s="619"/>
      <c r="C452" s="619"/>
      <c r="D452" s="619"/>
      <c r="E452" s="619"/>
      <c r="F452" s="619"/>
      <c r="G452" s="619"/>
      <c r="H452" s="619"/>
      <c r="I452" s="619"/>
    </row>
    <row r="453" spans="1:9">
      <c r="A453" s="521"/>
      <c r="B453" s="105"/>
      <c r="C453" s="105"/>
      <c r="D453" s="105"/>
      <c r="E453" s="105"/>
      <c r="F453" s="254"/>
      <c r="G453" s="108"/>
      <c r="H453" s="124"/>
      <c r="I453" s="124"/>
    </row>
    <row r="454" spans="1:9">
      <c r="A454" s="611" t="s">
        <v>212</v>
      </c>
      <c r="B454" s="611"/>
      <c r="C454" s="611"/>
      <c r="D454" s="111"/>
      <c r="E454" s="105"/>
      <c r="F454" s="254"/>
      <c r="G454" s="627" t="s">
        <v>213</v>
      </c>
      <c r="H454" s="627"/>
      <c r="I454" s="627"/>
    </row>
    <row r="455" spans="1:9">
      <c r="A455" s="521"/>
      <c r="B455" s="105"/>
      <c r="C455" s="105"/>
      <c r="D455" s="105"/>
      <c r="E455" s="105"/>
      <c r="F455" s="254"/>
      <c r="G455" s="108"/>
      <c r="H455" s="124"/>
      <c r="I455" s="124"/>
    </row>
    <row r="456" spans="1:9">
      <c r="A456" s="521"/>
      <c r="B456" s="105"/>
      <c r="C456" s="105"/>
      <c r="D456" s="105"/>
      <c r="E456" s="105"/>
      <c r="F456" s="254"/>
      <c r="G456" s="108"/>
    </row>
    <row r="457" spans="1:9">
      <c r="A457" s="624" t="s">
        <v>214</v>
      </c>
      <c r="B457" s="624"/>
      <c r="C457" s="624"/>
      <c r="D457" s="105"/>
      <c r="E457" s="105"/>
      <c r="F457" s="254"/>
      <c r="G457" s="624" t="s">
        <v>215</v>
      </c>
      <c r="H457" s="624"/>
      <c r="I457" s="624"/>
    </row>
    <row r="458" spans="1:9">
      <c r="A458" s="611" t="s">
        <v>216</v>
      </c>
      <c r="B458" s="611"/>
      <c r="C458" s="611"/>
      <c r="D458" s="105"/>
      <c r="E458" s="105"/>
      <c r="F458" s="254"/>
      <c r="G458" s="627" t="s">
        <v>217</v>
      </c>
      <c r="H458" s="627"/>
      <c r="I458" s="627"/>
    </row>
  </sheetData>
  <mergeCells count="207">
    <mergeCell ref="A106:F106"/>
    <mergeCell ref="A111:I111"/>
    <mergeCell ref="A113:C113"/>
    <mergeCell ref="G113:I113"/>
    <mergeCell ref="A116:C116"/>
    <mergeCell ref="G116:I116"/>
    <mergeCell ref="A117:C117"/>
    <mergeCell ref="G117:I117"/>
    <mergeCell ref="H333:I333"/>
    <mergeCell ref="A324:C324"/>
    <mergeCell ref="A325:C325"/>
    <mergeCell ref="A326:C326"/>
    <mergeCell ref="A327:C327"/>
    <mergeCell ref="B328:C328"/>
    <mergeCell ref="F328:G328"/>
    <mergeCell ref="A279:F279"/>
    <mergeCell ref="A284:I284"/>
    <mergeCell ref="A286:C286"/>
    <mergeCell ref="G286:I286"/>
    <mergeCell ref="A289:C289"/>
    <mergeCell ref="G289:I289"/>
    <mergeCell ref="A290:C290"/>
    <mergeCell ref="G290:I290"/>
    <mergeCell ref="A321:I321"/>
    <mergeCell ref="H334:I334"/>
    <mergeCell ref="A340:F340"/>
    <mergeCell ref="A345:I345"/>
    <mergeCell ref="A347:C347"/>
    <mergeCell ref="G347:I347"/>
    <mergeCell ref="A350:C350"/>
    <mergeCell ref="G350:I350"/>
    <mergeCell ref="A351:C351"/>
    <mergeCell ref="G351:I351"/>
    <mergeCell ref="A333:A335"/>
    <mergeCell ref="B333:B335"/>
    <mergeCell ref="C333:C335"/>
    <mergeCell ref="D333:D335"/>
    <mergeCell ref="E333:F334"/>
    <mergeCell ref="G333:G335"/>
    <mergeCell ref="A262:I262"/>
    <mergeCell ref="A265:C265"/>
    <mergeCell ref="A266:C266"/>
    <mergeCell ref="A267:C267"/>
    <mergeCell ref="A268:C268"/>
    <mergeCell ref="B269:C269"/>
    <mergeCell ref="F269:G269"/>
    <mergeCell ref="A274:A276"/>
    <mergeCell ref="B274:B276"/>
    <mergeCell ref="C274:C276"/>
    <mergeCell ref="D274:D276"/>
    <mergeCell ref="E274:F275"/>
    <mergeCell ref="G274:G276"/>
    <mergeCell ref="H274:I274"/>
    <mergeCell ref="H275:I275"/>
    <mergeCell ref="A208:C208"/>
    <mergeCell ref="A209:C209"/>
    <mergeCell ref="A210:C210"/>
    <mergeCell ref="B211:C211"/>
    <mergeCell ref="F211:G211"/>
    <mergeCell ref="A232:C232"/>
    <mergeCell ref="G232:I232"/>
    <mergeCell ref="A233:C233"/>
    <mergeCell ref="G233:I233"/>
    <mergeCell ref="G216:G218"/>
    <mergeCell ref="H216:I216"/>
    <mergeCell ref="H217:I217"/>
    <mergeCell ref="A222:F222"/>
    <mergeCell ref="A227:I227"/>
    <mergeCell ref="A229:C229"/>
    <mergeCell ref="G229:I229"/>
    <mergeCell ref="A216:A218"/>
    <mergeCell ref="B216:B218"/>
    <mergeCell ref="C216:C218"/>
    <mergeCell ref="D216:D218"/>
    <mergeCell ref="E216:F217"/>
    <mergeCell ref="A151:C151"/>
    <mergeCell ref="B152:C152"/>
    <mergeCell ref="F152:G152"/>
    <mergeCell ref="A207:C207"/>
    <mergeCell ref="G157:G159"/>
    <mergeCell ref="H157:I157"/>
    <mergeCell ref="H158:I158"/>
    <mergeCell ref="A162:F162"/>
    <mergeCell ref="A167:I167"/>
    <mergeCell ref="A169:C169"/>
    <mergeCell ref="G169:I169"/>
    <mergeCell ref="A157:A159"/>
    <mergeCell ref="B157:B159"/>
    <mergeCell ref="C157:C159"/>
    <mergeCell ref="D157:D159"/>
    <mergeCell ref="E157:F158"/>
    <mergeCell ref="A172:C172"/>
    <mergeCell ref="G172:I172"/>
    <mergeCell ref="A173:C173"/>
    <mergeCell ref="G173:I173"/>
    <mergeCell ref="A204:I204"/>
    <mergeCell ref="A145:I145"/>
    <mergeCell ref="G72:I72"/>
    <mergeCell ref="A45:C45"/>
    <mergeCell ref="A46:C46"/>
    <mergeCell ref="A47:C47"/>
    <mergeCell ref="B48:C48"/>
    <mergeCell ref="F48:G48"/>
    <mergeCell ref="A149:C149"/>
    <mergeCell ref="A150:C150"/>
    <mergeCell ref="A89:I89"/>
    <mergeCell ref="A92:C92"/>
    <mergeCell ref="A93:C93"/>
    <mergeCell ref="A94:C94"/>
    <mergeCell ref="A95:C95"/>
    <mergeCell ref="B96:C96"/>
    <mergeCell ref="F96:G96"/>
    <mergeCell ref="A101:A103"/>
    <mergeCell ref="B101:B103"/>
    <mergeCell ref="C101:C103"/>
    <mergeCell ref="D101:D103"/>
    <mergeCell ref="E101:F102"/>
    <mergeCell ref="G101:G103"/>
    <mergeCell ref="H101:I101"/>
    <mergeCell ref="H102:I102"/>
    <mergeCell ref="A1:I1"/>
    <mergeCell ref="A4:C4"/>
    <mergeCell ref="A5:C5"/>
    <mergeCell ref="A6:C6"/>
    <mergeCell ref="A7:C7"/>
    <mergeCell ref="A148:C148"/>
    <mergeCell ref="H13:I13"/>
    <mergeCell ref="H14:I14"/>
    <mergeCell ref="A26:F26"/>
    <mergeCell ref="A31:I31"/>
    <mergeCell ref="A33:C33"/>
    <mergeCell ref="G33:I33"/>
    <mergeCell ref="A13:A15"/>
    <mergeCell ref="B13:B15"/>
    <mergeCell ref="C13:C15"/>
    <mergeCell ref="D13:D15"/>
    <mergeCell ref="E13:F14"/>
    <mergeCell ref="G13:G15"/>
    <mergeCell ref="A71:C71"/>
    <mergeCell ref="G71:I71"/>
    <mergeCell ref="A72:C72"/>
    <mergeCell ref="A36:C36"/>
    <mergeCell ref="G36:I36"/>
    <mergeCell ref="A37:C37"/>
    <mergeCell ref="B8:C8"/>
    <mergeCell ref="F8:G8"/>
    <mergeCell ref="A66:I66"/>
    <mergeCell ref="A68:C68"/>
    <mergeCell ref="G68:I68"/>
    <mergeCell ref="H53:I53"/>
    <mergeCell ref="H54:I54"/>
    <mergeCell ref="A61:F61"/>
    <mergeCell ref="A53:A55"/>
    <mergeCell ref="B53:B55"/>
    <mergeCell ref="C53:C55"/>
    <mergeCell ref="D53:D55"/>
    <mergeCell ref="E53:F54"/>
    <mergeCell ref="G53:G55"/>
    <mergeCell ref="A41:I41"/>
    <mergeCell ref="A44:C44"/>
    <mergeCell ref="G37:I37"/>
    <mergeCell ref="A442:A444"/>
    <mergeCell ref="B442:B444"/>
    <mergeCell ref="C442:C444"/>
    <mergeCell ref="D442:D444"/>
    <mergeCell ref="E442:F443"/>
    <mergeCell ref="G442:G444"/>
    <mergeCell ref="A430:I430"/>
    <mergeCell ref="A433:C433"/>
    <mergeCell ref="A434:C434"/>
    <mergeCell ref="A435:C435"/>
    <mergeCell ref="A436:C436"/>
    <mergeCell ref="A457:C457"/>
    <mergeCell ref="G457:I457"/>
    <mergeCell ref="A458:C458"/>
    <mergeCell ref="G458:I458"/>
    <mergeCell ref="A373:I373"/>
    <mergeCell ref="A376:C376"/>
    <mergeCell ref="A377:C377"/>
    <mergeCell ref="A378:C378"/>
    <mergeCell ref="A379:C379"/>
    <mergeCell ref="B380:C380"/>
    <mergeCell ref="F380:G380"/>
    <mergeCell ref="A385:A387"/>
    <mergeCell ref="B385:B387"/>
    <mergeCell ref="C385:C387"/>
    <mergeCell ref="D385:D387"/>
    <mergeCell ref="E385:F386"/>
    <mergeCell ref="H442:I442"/>
    <mergeCell ref="H443:I443"/>
    <mergeCell ref="A447:F447"/>
    <mergeCell ref="A452:I452"/>
    <mergeCell ref="A454:C454"/>
    <mergeCell ref="G454:I454"/>
    <mergeCell ref="B437:C437"/>
    <mergeCell ref="F437:G437"/>
    <mergeCell ref="A397:C397"/>
    <mergeCell ref="G397:I397"/>
    <mergeCell ref="A400:C400"/>
    <mergeCell ref="G400:I400"/>
    <mergeCell ref="A401:C401"/>
    <mergeCell ref="G401:I401"/>
    <mergeCell ref="G385:G387"/>
    <mergeCell ref="H385:I385"/>
    <mergeCell ref="H386:I386"/>
    <mergeCell ref="A390:F390"/>
    <mergeCell ref="A395:I395"/>
  </mergeCells>
  <pageMargins left="0.16" right="0.16" top="0.75" bottom="0.75" header="0.3" footer="0.3"/>
  <pageSetup paperSize="5" orientation="portrait" horizontalDpi="0" verticalDpi="0" r:id="rId1"/>
</worksheet>
</file>

<file path=xl/worksheets/sheet27.xml><?xml version="1.0" encoding="utf-8"?>
<worksheet xmlns="http://schemas.openxmlformats.org/spreadsheetml/2006/main" xmlns:r="http://schemas.openxmlformats.org/officeDocument/2006/relationships">
  <dimension ref="A1:R263"/>
  <sheetViews>
    <sheetView view="pageBreakPreview" topLeftCell="A202" zoomScaleSheetLayoutView="100" workbookViewId="0">
      <selection activeCell="A186" sqref="A186:I218"/>
    </sheetView>
  </sheetViews>
  <sheetFormatPr defaultRowHeight="15"/>
  <cols>
    <col min="1" max="1" width="4" customWidth="1"/>
    <col min="4" max="4" width="29.28515625" customWidth="1"/>
    <col min="7" max="8" width="9.7109375" bestFit="1" customWidth="1"/>
    <col min="9" max="9" width="9.28515625" bestFit="1" customWidth="1"/>
  </cols>
  <sheetData>
    <row r="1" spans="1:9">
      <c r="A1" s="626" t="s">
        <v>172</v>
      </c>
      <c r="B1" s="626"/>
      <c r="C1" s="626"/>
      <c r="D1" s="626"/>
      <c r="E1" s="626"/>
      <c r="F1" s="626"/>
      <c r="G1" s="626"/>
      <c r="H1" s="626"/>
      <c r="I1" s="626"/>
    </row>
    <row r="2" spans="1:9">
      <c r="A2" s="538"/>
      <c r="B2" s="538"/>
      <c r="C2" s="538"/>
      <c r="D2" s="536" t="s">
        <v>173</v>
      </c>
      <c r="E2" s="538"/>
      <c r="F2" s="246"/>
      <c r="G2" s="82"/>
    </row>
    <row r="3" spans="1:9">
      <c r="A3" s="538"/>
      <c r="B3" s="538"/>
      <c r="C3" s="538"/>
      <c r="D3" s="538"/>
      <c r="E3" s="538"/>
      <c r="F3" s="246"/>
      <c r="G3" s="82"/>
    </row>
    <row r="4" spans="1:9">
      <c r="A4" s="621" t="s">
        <v>174</v>
      </c>
      <c r="B4" s="621"/>
      <c r="C4" s="621"/>
      <c r="D4" s="536" t="s">
        <v>175</v>
      </c>
      <c r="E4" s="117"/>
      <c r="F4" s="247"/>
      <c r="G4" s="84"/>
    </row>
    <row r="5" spans="1:9">
      <c r="A5" s="621" t="s">
        <v>176</v>
      </c>
      <c r="B5" s="621"/>
      <c r="C5" s="621"/>
      <c r="D5" s="536" t="s">
        <v>260</v>
      </c>
      <c r="E5" s="117"/>
      <c r="F5" s="247"/>
      <c r="G5" s="84"/>
    </row>
    <row r="6" spans="1:9">
      <c r="A6" s="621" t="s">
        <v>178</v>
      </c>
      <c r="B6" s="621"/>
      <c r="C6" s="621"/>
      <c r="D6" s="536" t="s">
        <v>179</v>
      </c>
      <c r="E6" s="117"/>
      <c r="F6" s="247"/>
      <c r="G6" s="84"/>
    </row>
    <row r="7" spans="1:9">
      <c r="A7" s="621" t="s">
        <v>180</v>
      </c>
      <c r="B7" s="621"/>
      <c r="C7" s="621"/>
      <c r="D7" s="536" t="s">
        <v>901</v>
      </c>
      <c r="E7" s="117"/>
      <c r="F7" s="247"/>
      <c r="G7" s="84"/>
    </row>
    <row r="8" spans="1:9">
      <c r="A8" s="537"/>
      <c r="B8" s="622"/>
      <c r="C8" s="622"/>
      <c r="D8" s="537"/>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36"/>
      <c r="B12" s="536"/>
      <c r="C12" s="536"/>
      <c r="D12" s="536"/>
      <c r="E12" s="536"/>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0" ht="70.5" customHeight="1">
      <c r="A17" s="535">
        <v>1</v>
      </c>
      <c r="B17" s="457" t="s">
        <v>415</v>
      </c>
      <c r="C17" s="97" t="s">
        <v>772</v>
      </c>
      <c r="D17" s="97" t="s">
        <v>902</v>
      </c>
      <c r="E17" s="120"/>
      <c r="F17" s="125"/>
      <c r="G17" s="100">
        <v>1800000</v>
      </c>
      <c r="H17" s="100">
        <v>0</v>
      </c>
      <c r="I17" s="100">
        <f>15%*G17</f>
        <v>270000</v>
      </c>
      <c r="J17" s="136"/>
    </row>
    <row r="18" spans="1:10" ht="79.5" customHeight="1">
      <c r="A18" s="535">
        <v>2</v>
      </c>
      <c r="B18" s="457"/>
      <c r="C18" s="97" t="s">
        <v>903</v>
      </c>
      <c r="D18" s="97" t="s">
        <v>904</v>
      </c>
      <c r="E18" s="120"/>
      <c r="F18" s="125"/>
      <c r="G18" s="100">
        <v>1800000</v>
      </c>
      <c r="H18" s="100">
        <v>0</v>
      </c>
      <c r="I18" s="100">
        <f t="shared" ref="I18" si="0">15%*G18</f>
        <v>270000</v>
      </c>
      <c r="J18" s="136"/>
    </row>
    <row r="19" spans="1:10" ht="69" customHeight="1">
      <c r="A19" s="535">
        <v>3</v>
      </c>
      <c r="B19" s="457"/>
      <c r="C19" s="97" t="s">
        <v>905</v>
      </c>
      <c r="D19" s="97" t="s">
        <v>911</v>
      </c>
      <c r="E19" s="120"/>
      <c r="F19" s="125"/>
      <c r="G19" s="100">
        <v>5400000</v>
      </c>
      <c r="H19" s="100">
        <v>0</v>
      </c>
      <c r="I19" s="100">
        <f>20%*G19</f>
        <v>1080000</v>
      </c>
      <c r="J19" s="136"/>
    </row>
    <row r="20" spans="1:10" ht="79.5" customHeight="1">
      <c r="A20" s="535">
        <v>4</v>
      </c>
      <c r="B20" s="457"/>
      <c r="C20" s="97" t="s">
        <v>907</v>
      </c>
      <c r="D20" s="97" t="s">
        <v>906</v>
      </c>
      <c r="E20" s="120"/>
      <c r="F20" s="125"/>
      <c r="G20" s="100">
        <v>5400000</v>
      </c>
      <c r="H20" s="100"/>
      <c r="I20" s="100">
        <f>20%*G20</f>
        <v>1080000</v>
      </c>
      <c r="J20" s="136"/>
    </row>
    <row r="21" spans="1:10" ht="21.75" customHeight="1">
      <c r="A21" s="618" t="s">
        <v>208</v>
      </c>
      <c r="B21" s="618"/>
      <c r="C21" s="618"/>
      <c r="D21" s="618"/>
      <c r="E21" s="618"/>
      <c r="F21" s="618"/>
      <c r="G21" s="102">
        <f>SUM(G17:G20)</f>
        <v>14400000</v>
      </c>
      <c r="H21" s="102">
        <f t="shared" ref="H21:I21" si="1">SUM(H17:H20)</f>
        <v>0</v>
      </c>
      <c r="I21" s="102">
        <f t="shared" si="1"/>
        <v>2700000</v>
      </c>
    </row>
    <row r="22" spans="1:10">
      <c r="A22" s="533"/>
      <c r="B22" s="105"/>
      <c r="C22" s="105"/>
      <c r="D22" s="105"/>
      <c r="E22" s="105"/>
      <c r="F22" s="254"/>
      <c r="G22" s="108"/>
      <c r="H22" s="124"/>
      <c r="I22" s="124"/>
    </row>
    <row r="23" spans="1:10">
      <c r="A23" s="534" t="s">
        <v>209</v>
      </c>
      <c r="B23" s="110"/>
      <c r="C23" s="105"/>
      <c r="D23" s="105"/>
      <c r="E23" s="111"/>
      <c r="F23" s="253"/>
      <c r="G23" s="108"/>
    </row>
    <row r="24" spans="1:10">
      <c r="A24" s="111" t="s">
        <v>210</v>
      </c>
      <c r="B24" s="110"/>
      <c r="C24" s="105"/>
      <c r="D24" s="105"/>
      <c r="E24" s="123"/>
      <c r="F24" s="253"/>
      <c r="G24" s="108"/>
    </row>
    <row r="25" spans="1:10">
      <c r="A25" s="111"/>
      <c r="B25" s="110"/>
      <c r="C25" s="105"/>
      <c r="D25" s="105"/>
      <c r="E25" s="123"/>
      <c r="F25" s="253"/>
      <c r="G25" s="108"/>
    </row>
    <row r="26" spans="1:10">
      <c r="A26" s="619" t="s">
        <v>211</v>
      </c>
      <c r="B26" s="619"/>
      <c r="C26" s="619"/>
      <c r="D26" s="619"/>
      <c r="E26" s="619"/>
      <c r="F26" s="619"/>
      <c r="G26" s="619"/>
      <c r="H26" s="619"/>
      <c r="I26" s="619"/>
    </row>
    <row r="27" spans="1:10">
      <c r="A27" s="533"/>
      <c r="B27" s="105"/>
      <c r="C27" s="105"/>
      <c r="D27" s="105"/>
      <c r="E27" s="105"/>
      <c r="F27" s="254"/>
      <c r="G27" s="108"/>
      <c r="H27" s="124"/>
      <c r="I27" s="124"/>
    </row>
    <row r="28" spans="1:10">
      <c r="A28" s="611" t="s">
        <v>212</v>
      </c>
      <c r="B28" s="611"/>
      <c r="C28" s="611"/>
      <c r="D28" s="111"/>
      <c r="E28" s="105"/>
      <c r="F28" s="254"/>
      <c r="G28" s="627" t="s">
        <v>213</v>
      </c>
      <c r="H28" s="627"/>
      <c r="I28" s="627"/>
    </row>
    <row r="29" spans="1:10">
      <c r="A29" s="533"/>
      <c r="B29" s="105"/>
      <c r="C29" s="105"/>
      <c r="D29" s="105"/>
      <c r="E29" s="105"/>
      <c r="F29" s="254"/>
      <c r="G29" s="108"/>
      <c r="H29" s="124"/>
      <c r="I29" s="124"/>
    </row>
    <row r="30" spans="1:10">
      <c r="A30" s="533"/>
      <c r="B30" s="105"/>
      <c r="C30" s="105"/>
      <c r="D30" s="105"/>
      <c r="E30" s="105"/>
      <c r="F30" s="254"/>
      <c r="G30" s="108"/>
    </row>
    <row r="31" spans="1:10">
      <c r="A31" s="624" t="s">
        <v>214</v>
      </c>
      <c r="B31" s="624"/>
      <c r="C31" s="624"/>
      <c r="D31" s="105"/>
      <c r="E31" s="105"/>
      <c r="F31" s="254"/>
      <c r="G31" s="624" t="s">
        <v>215</v>
      </c>
      <c r="H31" s="624"/>
      <c r="I31" s="624"/>
    </row>
    <row r="32" spans="1:10">
      <c r="A32" s="611" t="s">
        <v>216</v>
      </c>
      <c r="B32" s="611"/>
      <c r="C32" s="611"/>
      <c r="D32" s="105"/>
      <c r="E32" s="105"/>
      <c r="F32" s="254"/>
      <c r="G32" s="627" t="s">
        <v>217</v>
      </c>
      <c r="H32" s="627"/>
      <c r="I32" s="627"/>
    </row>
    <row r="46" spans="1:9">
      <c r="A46" s="626" t="s">
        <v>172</v>
      </c>
      <c r="B46" s="626"/>
      <c r="C46" s="626"/>
      <c r="D46" s="626"/>
      <c r="E46" s="626"/>
      <c r="F46" s="626"/>
      <c r="G46" s="626"/>
      <c r="H46" s="626"/>
      <c r="I46" s="626"/>
    </row>
    <row r="47" spans="1:9">
      <c r="A47" s="527"/>
      <c r="B47" s="527"/>
      <c r="C47" s="527"/>
      <c r="D47" s="528" t="s">
        <v>173</v>
      </c>
      <c r="E47" s="527"/>
      <c r="F47" s="246"/>
      <c r="G47" s="82"/>
    </row>
    <row r="48" spans="1:9">
      <c r="A48" s="527"/>
      <c r="B48" s="527"/>
      <c r="C48" s="527"/>
      <c r="D48" s="527"/>
      <c r="E48" s="527"/>
      <c r="F48" s="246"/>
      <c r="G48" s="82"/>
    </row>
    <row r="49" spans="1:9">
      <c r="A49" s="621" t="s">
        <v>174</v>
      </c>
      <c r="B49" s="621"/>
      <c r="C49" s="621"/>
      <c r="D49" s="528" t="s">
        <v>175</v>
      </c>
      <c r="E49" s="117"/>
      <c r="F49" s="247"/>
      <c r="G49" s="84"/>
    </row>
    <row r="50" spans="1:9">
      <c r="A50" s="621" t="s">
        <v>176</v>
      </c>
      <c r="B50" s="621"/>
      <c r="C50" s="621"/>
      <c r="D50" s="528" t="s">
        <v>260</v>
      </c>
      <c r="E50" s="117"/>
      <c r="F50" s="247"/>
      <c r="G50" s="84"/>
    </row>
    <row r="51" spans="1:9">
      <c r="A51" s="621" t="s">
        <v>178</v>
      </c>
      <c r="B51" s="621"/>
      <c r="C51" s="621"/>
      <c r="D51" s="528" t="s">
        <v>179</v>
      </c>
      <c r="E51" s="117"/>
      <c r="F51" s="247"/>
      <c r="G51" s="84"/>
    </row>
    <row r="52" spans="1:9">
      <c r="A52" s="621" t="s">
        <v>180</v>
      </c>
      <c r="B52" s="621"/>
      <c r="C52" s="621"/>
      <c r="D52" s="528" t="s">
        <v>413</v>
      </c>
      <c r="E52" s="117"/>
      <c r="F52" s="247"/>
      <c r="G52" s="84"/>
    </row>
    <row r="53" spans="1:9">
      <c r="A53" s="529"/>
      <c r="B53" s="622"/>
      <c r="C53" s="622"/>
      <c r="D53" s="529"/>
      <c r="E53" s="117"/>
      <c r="F53" s="632"/>
      <c r="G53" s="632"/>
    </row>
    <row r="54" spans="1:9">
      <c r="A54" s="87" t="s">
        <v>182</v>
      </c>
      <c r="B54" s="87"/>
      <c r="C54" s="87"/>
      <c r="D54" s="87"/>
      <c r="E54" s="87"/>
      <c r="F54" s="248"/>
      <c r="G54" s="88"/>
    </row>
    <row r="55" spans="1:9">
      <c r="A55" s="87" t="s">
        <v>183</v>
      </c>
      <c r="B55" s="87"/>
      <c r="C55" s="87"/>
      <c r="D55" s="87"/>
      <c r="E55" s="87"/>
      <c r="F55" s="248"/>
      <c r="G55" s="88"/>
    </row>
    <row r="56" spans="1:9">
      <c r="A56" s="87" t="s">
        <v>184</v>
      </c>
      <c r="B56" s="87"/>
      <c r="C56" s="87"/>
      <c r="D56" s="87"/>
      <c r="E56" s="87"/>
      <c r="F56" s="248"/>
      <c r="G56" s="88"/>
    </row>
    <row r="57" spans="1:9">
      <c r="A57" s="528"/>
      <c r="B57" s="528"/>
      <c r="C57" s="528"/>
      <c r="D57" s="528"/>
      <c r="E57" s="528"/>
      <c r="F57" s="249"/>
      <c r="G57" s="83"/>
    </row>
    <row r="58" spans="1:9">
      <c r="A58" s="620" t="s">
        <v>185</v>
      </c>
      <c r="B58" s="620" t="s">
        <v>186</v>
      </c>
      <c r="C58" s="620" t="s">
        <v>187</v>
      </c>
      <c r="D58" s="620" t="s">
        <v>188</v>
      </c>
      <c r="E58" s="620" t="s">
        <v>189</v>
      </c>
      <c r="F58" s="620"/>
      <c r="G58" s="613" t="s">
        <v>166</v>
      </c>
      <c r="H58" s="628" t="s">
        <v>190</v>
      </c>
      <c r="I58" s="629"/>
    </row>
    <row r="59" spans="1:9">
      <c r="A59" s="620"/>
      <c r="B59" s="620"/>
      <c r="C59" s="620"/>
      <c r="D59" s="620"/>
      <c r="E59" s="620"/>
      <c r="F59" s="620"/>
      <c r="G59" s="613"/>
      <c r="H59" s="630" t="s">
        <v>191</v>
      </c>
      <c r="I59" s="631"/>
    </row>
    <row r="60" spans="1:9">
      <c r="A60" s="620"/>
      <c r="B60" s="620"/>
      <c r="C60" s="620"/>
      <c r="D60" s="620"/>
      <c r="E60" s="91" t="s">
        <v>192</v>
      </c>
      <c r="F60" s="250" t="s">
        <v>193</v>
      </c>
      <c r="G60" s="613"/>
      <c r="H60" s="91" t="s">
        <v>194</v>
      </c>
      <c r="I60" s="91" t="s">
        <v>195</v>
      </c>
    </row>
    <row r="61" spans="1:9">
      <c r="A61" s="91" t="s">
        <v>196</v>
      </c>
      <c r="B61" s="91" t="s">
        <v>197</v>
      </c>
      <c r="C61" s="91" t="s">
        <v>198</v>
      </c>
      <c r="D61" s="118" t="s">
        <v>199</v>
      </c>
      <c r="E61" s="118" t="s">
        <v>200</v>
      </c>
      <c r="F61" s="251" t="s">
        <v>201</v>
      </c>
      <c r="G61" s="93" t="s">
        <v>202</v>
      </c>
      <c r="H61" s="119" t="s">
        <v>203</v>
      </c>
      <c r="I61" s="119" t="s">
        <v>204</v>
      </c>
    </row>
    <row r="62" spans="1:9" ht="35.25" customHeight="1">
      <c r="A62" s="530">
        <v>1</v>
      </c>
      <c r="B62" s="457" t="s">
        <v>412</v>
      </c>
      <c r="C62" s="571" t="s">
        <v>707</v>
      </c>
      <c r="D62" s="571" t="s">
        <v>838</v>
      </c>
      <c r="E62" s="572"/>
      <c r="F62" s="573"/>
      <c r="G62" s="574">
        <v>1975000</v>
      </c>
      <c r="H62" s="574">
        <v>179545</v>
      </c>
      <c r="I62" s="574">
        <v>35909</v>
      </c>
    </row>
    <row r="63" spans="1:9" ht="65.25" customHeight="1">
      <c r="A63" s="535">
        <v>2</v>
      </c>
      <c r="B63" s="457"/>
      <c r="C63" s="571" t="s">
        <v>877</v>
      </c>
      <c r="D63" s="571" t="s">
        <v>870</v>
      </c>
      <c r="E63" s="572"/>
      <c r="F63" s="573"/>
      <c r="G63" s="574">
        <v>750000</v>
      </c>
      <c r="H63" s="574">
        <v>0</v>
      </c>
      <c r="I63" s="574">
        <f>4%*G63</f>
        <v>30000</v>
      </c>
    </row>
    <row r="64" spans="1:9" ht="57.75" customHeight="1">
      <c r="A64" s="543">
        <v>3</v>
      </c>
      <c r="B64" s="457"/>
      <c r="C64" s="97" t="s">
        <v>877</v>
      </c>
      <c r="D64" s="97" t="s">
        <v>871</v>
      </c>
      <c r="E64" s="120"/>
      <c r="F64" s="125"/>
      <c r="G64" s="100">
        <v>750000</v>
      </c>
      <c r="H64" s="100">
        <v>0</v>
      </c>
      <c r="I64" s="100">
        <f t="shared" ref="I64:I67" si="2">4%*G64</f>
        <v>30000</v>
      </c>
    </row>
    <row r="65" spans="1:18" ht="60" customHeight="1">
      <c r="A65" s="543">
        <v>4</v>
      </c>
      <c r="B65" s="457"/>
      <c r="C65" s="97" t="s">
        <v>876</v>
      </c>
      <c r="D65" s="97" t="s">
        <v>872</v>
      </c>
      <c r="E65" s="120"/>
      <c r="F65" s="125"/>
      <c r="G65" s="100">
        <v>750000</v>
      </c>
      <c r="H65" s="100">
        <v>0</v>
      </c>
      <c r="I65" s="100">
        <f t="shared" si="2"/>
        <v>30000</v>
      </c>
    </row>
    <row r="66" spans="1:18" ht="56.25" customHeight="1">
      <c r="A66" s="543">
        <v>5</v>
      </c>
      <c r="B66" s="457"/>
      <c r="C66" s="97" t="s">
        <v>875</v>
      </c>
      <c r="D66" s="97" t="s">
        <v>873</v>
      </c>
      <c r="E66" s="120"/>
      <c r="F66" s="125"/>
      <c r="G66" s="100">
        <v>750000</v>
      </c>
      <c r="H66" s="100">
        <v>0</v>
      </c>
      <c r="I66" s="100">
        <f t="shared" si="2"/>
        <v>30000</v>
      </c>
    </row>
    <row r="67" spans="1:18" ht="65.25" customHeight="1">
      <c r="A67" s="543">
        <v>6</v>
      </c>
      <c r="B67" s="457"/>
      <c r="C67" s="97" t="s">
        <v>878</v>
      </c>
      <c r="D67" s="97" t="s">
        <v>874</v>
      </c>
      <c r="E67" s="120"/>
      <c r="F67" s="125"/>
      <c r="G67" s="100">
        <v>500000</v>
      </c>
      <c r="H67" s="100">
        <v>0</v>
      </c>
      <c r="I67" s="100">
        <f t="shared" si="2"/>
        <v>20000</v>
      </c>
    </row>
    <row r="68" spans="1:18" ht="22.5" customHeight="1">
      <c r="A68" s="618" t="s">
        <v>208</v>
      </c>
      <c r="B68" s="618"/>
      <c r="C68" s="618"/>
      <c r="D68" s="618"/>
      <c r="E68" s="618"/>
      <c r="F68" s="618"/>
      <c r="G68" s="102">
        <f>SUM(G62:G67)</f>
        <v>5475000</v>
      </c>
      <c r="H68" s="102">
        <f>SUM(H62:H67)</f>
        <v>179545</v>
      </c>
      <c r="I68" s="102">
        <f>SUM(I62:I67)</f>
        <v>175909</v>
      </c>
    </row>
    <row r="69" spans="1:18">
      <c r="A69" s="532"/>
      <c r="B69" s="105"/>
      <c r="C69" s="105"/>
      <c r="D69" s="105"/>
      <c r="E69" s="105"/>
      <c r="F69" s="254"/>
      <c r="G69" s="108"/>
      <c r="H69" s="124"/>
      <c r="I69" s="124"/>
    </row>
    <row r="70" spans="1:18">
      <c r="A70" s="531" t="s">
        <v>209</v>
      </c>
      <c r="B70" s="110"/>
      <c r="C70" s="105"/>
      <c r="D70" s="105"/>
      <c r="E70" s="111"/>
      <c r="F70" s="253"/>
      <c r="G70" s="108"/>
      <c r="R70" s="24"/>
    </row>
    <row r="71" spans="1:18">
      <c r="A71" s="111" t="s">
        <v>210</v>
      </c>
      <c r="B71" s="110"/>
      <c r="C71" s="105"/>
      <c r="D71" s="105"/>
      <c r="E71" s="123"/>
      <c r="F71" s="253"/>
      <c r="G71" s="108"/>
      <c r="R71" s="24"/>
    </row>
    <row r="72" spans="1:18">
      <c r="A72" s="111"/>
      <c r="B72" s="110"/>
      <c r="C72" s="105"/>
      <c r="D72" s="105"/>
      <c r="E72" s="123"/>
      <c r="F72" s="253"/>
      <c r="G72" s="108"/>
      <c r="R72" s="24"/>
    </row>
    <row r="73" spans="1:18">
      <c r="A73" s="619" t="s">
        <v>211</v>
      </c>
      <c r="B73" s="619"/>
      <c r="C73" s="619"/>
      <c r="D73" s="619"/>
      <c r="E73" s="619"/>
      <c r="F73" s="619"/>
      <c r="G73" s="619"/>
      <c r="H73" s="619"/>
      <c r="I73" s="619"/>
      <c r="R73" s="24"/>
    </row>
    <row r="74" spans="1:18">
      <c r="A74" s="532"/>
      <c r="B74" s="105"/>
      <c r="C74" s="105"/>
      <c r="D74" s="105"/>
      <c r="E74" s="105"/>
      <c r="F74" s="254"/>
      <c r="G74" s="108"/>
      <c r="H74" s="124"/>
      <c r="I74" s="124"/>
      <c r="R74" s="24"/>
    </row>
    <row r="75" spans="1:18">
      <c r="A75" s="611" t="s">
        <v>212</v>
      </c>
      <c r="B75" s="611"/>
      <c r="C75" s="611"/>
      <c r="D75" s="111"/>
      <c r="E75" s="105"/>
      <c r="F75" s="254"/>
      <c r="G75" s="627" t="s">
        <v>213</v>
      </c>
      <c r="H75" s="627"/>
      <c r="I75" s="627"/>
    </row>
    <row r="76" spans="1:18">
      <c r="A76" s="532"/>
      <c r="B76" s="105"/>
      <c r="C76" s="105"/>
      <c r="D76" s="105"/>
      <c r="E76" s="105"/>
      <c r="F76" s="254"/>
      <c r="G76" s="108"/>
      <c r="H76" s="124"/>
      <c r="I76" s="124"/>
    </row>
    <row r="77" spans="1:18">
      <c r="A77" s="532"/>
      <c r="B77" s="105"/>
      <c r="C77" s="105"/>
      <c r="D77" s="105"/>
      <c r="E77" s="105"/>
      <c r="F77" s="254"/>
      <c r="G77" s="108"/>
      <c r="P77" s="440"/>
    </row>
    <row r="78" spans="1:18">
      <c r="A78" s="624" t="s">
        <v>214</v>
      </c>
      <c r="B78" s="624"/>
      <c r="C78" s="624"/>
      <c r="D78" s="105"/>
      <c r="E78" s="105"/>
      <c r="F78" s="254"/>
      <c r="G78" s="624" t="s">
        <v>215</v>
      </c>
      <c r="H78" s="624"/>
      <c r="I78" s="624"/>
      <c r="P78" s="440"/>
    </row>
    <row r="79" spans="1:18">
      <c r="A79" s="611" t="s">
        <v>216</v>
      </c>
      <c r="B79" s="611"/>
      <c r="C79" s="611"/>
      <c r="D79" s="105"/>
      <c r="E79" s="105"/>
      <c r="F79" s="254"/>
      <c r="G79" s="627" t="s">
        <v>217</v>
      </c>
      <c r="H79" s="627"/>
      <c r="I79" s="627"/>
      <c r="P79" s="440"/>
    </row>
    <row r="80" spans="1:18">
      <c r="P80" s="440"/>
    </row>
    <row r="81" spans="1:16">
      <c r="P81" s="440"/>
    </row>
    <row r="82" spans="1:16">
      <c r="P82" s="440"/>
    </row>
    <row r="83" spans="1:16">
      <c r="P83" s="440"/>
    </row>
    <row r="84" spans="1:16">
      <c r="P84" s="440"/>
    </row>
    <row r="85" spans="1:16">
      <c r="P85" s="440"/>
    </row>
    <row r="86" spans="1:16">
      <c r="P86" s="439"/>
    </row>
    <row r="90" spans="1:16">
      <c r="A90" s="626" t="s">
        <v>172</v>
      </c>
      <c r="B90" s="626"/>
      <c r="C90" s="626"/>
      <c r="D90" s="626"/>
      <c r="E90" s="626"/>
      <c r="F90" s="626"/>
      <c r="G90" s="626"/>
      <c r="H90" s="626"/>
      <c r="I90" s="626"/>
    </row>
    <row r="91" spans="1:16">
      <c r="A91" s="538"/>
      <c r="B91" s="538"/>
      <c r="C91" s="538"/>
      <c r="D91" s="536" t="s">
        <v>173</v>
      </c>
      <c r="E91" s="538"/>
      <c r="F91" s="246"/>
      <c r="G91" s="82"/>
    </row>
    <row r="92" spans="1:16" ht="12.75" customHeight="1">
      <c r="A92" s="538"/>
      <c r="B92" s="538"/>
      <c r="C92" s="538"/>
      <c r="D92" s="538"/>
      <c r="E92" s="538"/>
      <c r="F92" s="246"/>
      <c r="G92" s="82"/>
    </row>
    <row r="93" spans="1:16">
      <c r="A93" s="621" t="s">
        <v>174</v>
      </c>
      <c r="B93" s="621"/>
      <c r="C93" s="621"/>
      <c r="D93" s="536" t="s">
        <v>175</v>
      </c>
      <c r="E93" s="117"/>
      <c r="F93" s="247"/>
      <c r="G93" s="84"/>
    </row>
    <row r="94" spans="1:16">
      <c r="A94" s="621" t="s">
        <v>176</v>
      </c>
      <c r="B94" s="621"/>
      <c r="C94" s="621"/>
      <c r="D94" s="536" t="s">
        <v>260</v>
      </c>
      <c r="E94" s="117"/>
      <c r="F94" s="247"/>
      <c r="G94" s="84"/>
    </row>
    <row r="95" spans="1:16">
      <c r="A95" s="621" t="s">
        <v>178</v>
      </c>
      <c r="B95" s="621"/>
      <c r="C95" s="621"/>
      <c r="D95" s="536" t="s">
        <v>179</v>
      </c>
      <c r="E95" s="117"/>
      <c r="F95" s="247"/>
      <c r="G95" s="84"/>
    </row>
    <row r="96" spans="1:16">
      <c r="A96" s="621" t="s">
        <v>180</v>
      </c>
      <c r="B96" s="621"/>
      <c r="C96" s="621"/>
      <c r="D96" s="536" t="s">
        <v>618</v>
      </c>
      <c r="E96" s="117"/>
      <c r="F96" s="247"/>
      <c r="G96" s="84"/>
    </row>
    <row r="97" spans="1:10" ht="11.25" customHeight="1">
      <c r="A97" s="537"/>
      <c r="B97" s="622"/>
      <c r="C97" s="622"/>
      <c r="D97" s="537"/>
      <c r="E97" s="117"/>
      <c r="F97" s="632"/>
      <c r="G97" s="632"/>
    </row>
    <row r="98" spans="1:10">
      <c r="A98" s="87" t="s">
        <v>182</v>
      </c>
      <c r="B98" s="87"/>
      <c r="C98" s="87"/>
      <c r="D98" s="87"/>
      <c r="E98" s="87"/>
      <c r="F98" s="248"/>
      <c r="G98" s="88"/>
    </row>
    <row r="99" spans="1:10">
      <c r="A99" s="87" t="s">
        <v>183</v>
      </c>
      <c r="B99" s="87"/>
      <c r="C99" s="87"/>
      <c r="D99" s="87"/>
      <c r="E99" s="87"/>
      <c r="F99" s="248"/>
      <c r="G99" s="88"/>
    </row>
    <row r="100" spans="1:10">
      <c r="A100" s="87" t="s">
        <v>184</v>
      </c>
      <c r="B100" s="87"/>
      <c r="C100" s="87"/>
      <c r="D100" s="87"/>
      <c r="E100" s="87"/>
      <c r="F100" s="248"/>
      <c r="G100" s="88"/>
    </row>
    <row r="101" spans="1:10">
      <c r="A101" s="536"/>
      <c r="B101" s="536"/>
      <c r="C101" s="536"/>
      <c r="D101" s="536"/>
      <c r="E101" s="536"/>
      <c r="F101" s="249"/>
      <c r="G101" s="83"/>
    </row>
    <row r="102" spans="1:10">
      <c r="A102" s="620" t="s">
        <v>185</v>
      </c>
      <c r="B102" s="620" t="s">
        <v>186</v>
      </c>
      <c r="C102" s="620" t="s">
        <v>187</v>
      </c>
      <c r="D102" s="620" t="s">
        <v>188</v>
      </c>
      <c r="E102" s="620" t="s">
        <v>189</v>
      </c>
      <c r="F102" s="620"/>
      <c r="G102" s="613" t="s">
        <v>166</v>
      </c>
      <c r="H102" s="628" t="s">
        <v>190</v>
      </c>
      <c r="I102" s="629"/>
    </row>
    <row r="103" spans="1:10">
      <c r="A103" s="620"/>
      <c r="B103" s="620"/>
      <c r="C103" s="620"/>
      <c r="D103" s="620"/>
      <c r="E103" s="620"/>
      <c r="F103" s="620"/>
      <c r="G103" s="613"/>
      <c r="H103" s="630" t="s">
        <v>191</v>
      </c>
      <c r="I103" s="631"/>
    </row>
    <row r="104" spans="1:10">
      <c r="A104" s="620"/>
      <c r="B104" s="620"/>
      <c r="C104" s="620"/>
      <c r="D104" s="620"/>
      <c r="E104" s="91" t="s">
        <v>192</v>
      </c>
      <c r="F104" s="250" t="s">
        <v>193</v>
      </c>
      <c r="G104" s="613"/>
      <c r="H104" s="91" t="s">
        <v>194</v>
      </c>
      <c r="I104" s="91" t="s">
        <v>195</v>
      </c>
    </row>
    <row r="105" spans="1:10">
      <c r="A105" s="91" t="s">
        <v>196</v>
      </c>
      <c r="B105" s="91" t="s">
        <v>197</v>
      </c>
      <c r="C105" s="91" t="s">
        <v>198</v>
      </c>
      <c r="D105" s="118" t="s">
        <v>199</v>
      </c>
      <c r="E105" s="118" t="s">
        <v>200</v>
      </c>
      <c r="F105" s="251" t="s">
        <v>201</v>
      </c>
      <c r="G105" s="93" t="s">
        <v>202</v>
      </c>
      <c r="H105" s="119" t="s">
        <v>203</v>
      </c>
      <c r="I105" s="119" t="s">
        <v>204</v>
      </c>
    </row>
    <row r="106" spans="1:10" ht="46.5" customHeight="1">
      <c r="A106" s="535">
        <v>1</v>
      </c>
      <c r="B106" s="457" t="s">
        <v>617</v>
      </c>
      <c r="C106" s="571" t="s">
        <v>707</v>
      </c>
      <c r="D106" s="571" t="s">
        <v>879</v>
      </c>
      <c r="E106" s="572"/>
      <c r="F106" s="573"/>
      <c r="G106" s="574">
        <v>11680000</v>
      </c>
      <c r="H106" s="574">
        <f>(100/110)*G106*10%</f>
        <v>1061818.1818181819</v>
      </c>
      <c r="I106" s="574">
        <f>(100/110)*G106*2%</f>
        <v>212363.63636363638</v>
      </c>
      <c r="J106" t="s">
        <v>933</v>
      </c>
    </row>
    <row r="107" spans="1:10" ht="34.5" customHeight="1">
      <c r="A107" s="535">
        <v>2</v>
      </c>
      <c r="B107" s="457"/>
      <c r="C107" s="97" t="s">
        <v>881</v>
      </c>
      <c r="D107" s="97" t="s">
        <v>899</v>
      </c>
      <c r="E107" s="120"/>
      <c r="F107" s="125"/>
      <c r="G107" s="100">
        <v>2153000</v>
      </c>
      <c r="H107" s="100">
        <f>(100/110)*G107*10%</f>
        <v>195727.27272727274</v>
      </c>
      <c r="I107" s="100">
        <f>(100/110)*G107*4%</f>
        <v>78290.909090909088</v>
      </c>
    </row>
    <row r="108" spans="1:10" ht="54.75" customHeight="1">
      <c r="A108" s="535">
        <v>3</v>
      </c>
      <c r="B108" s="457"/>
      <c r="C108" s="97" t="s">
        <v>880</v>
      </c>
      <c r="D108" s="97" t="s">
        <v>887</v>
      </c>
      <c r="E108" s="120"/>
      <c r="F108" s="125"/>
      <c r="G108" s="100">
        <v>2550000</v>
      </c>
      <c r="H108" s="100">
        <f>(100/110)*G108*10%</f>
        <v>231818.18181818179</v>
      </c>
      <c r="I108" s="100">
        <f>(100/110)*G108*4%</f>
        <v>92727.272727272721</v>
      </c>
    </row>
    <row r="109" spans="1:10" ht="45" customHeight="1">
      <c r="A109" s="535">
        <v>4</v>
      </c>
      <c r="B109" s="457"/>
      <c r="C109" s="97" t="s">
        <v>886</v>
      </c>
      <c r="D109" s="97" t="s">
        <v>882</v>
      </c>
      <c r="E109" s="120"/>
      <c r="F109" s="125"/>
      <c r="G109" s="100">
        <v>900000</v>
      </c>
      <c r="H109" s="100">
        <v>0</v>
      </c>
      <c r="I109" s="100">
        <v>0</v>
      </c>
    </row>
    <row r="110" spans="1:10" ht="45.75" customHeight="1">
      <c r="A110" s="535">
        <v>5</v>
      </c>
      <c r="B110" s="457"/>
      <c r="C110" s="97" t="s">
        <v>548</v>
      </c>
      <c r="D110" s="97" t="s">
        <v>888</v>
      </c>
      <c r="E110" s="120"/>
      <c r="F110" s="125"/>
      <c r="G110" s="100">
        <v>712000</v>
      </c>
      <c r="H110" s="100">
        <v>0</v>
      </c>
      <c r="I110" s="100">
        <v>0</v>
      </c>
    </row>
    <row r="111" spans="1:10" ht="45" customHeight="1">
      <c r="A111" s="535">
        <v>6</v>
      </c>
      <c r="B111" s="457"/>
      <c r="C111" s="97" t="s">
        <v>884</v>
      </c>
      <c r="D111" s="97" t="s">
        <v>883</v>
      </c>
      <c r="E111" s="120"/>
      <c r="F111" s="125"/>
      <c r="G111" s="100">
        <v>786000</v>
      </c>
      <c r="H111" s="100">
        <v>0</v>
      </c>
      <c r="I111" s="100">
        <v>0</v>
      </c>
    </row>
    <row r="112" spans="1:10" ht="53.25" customHeight="1">
      <c r="A112" s="535">
        <v>7</v>
      </c>
      <c r="B112" s="457"/>
      <c r="C112" s="97" t="s">
        <v>914</v>
      </c>
      <c r="D112" s="97" t="s">
        <v>915</v>
      </c>
      <c r="E112" s="120"/>
      <c r="F112" s="125"/>
      <c r="G112" s="100">
        <v>399000</v>
      </c>
      <c r="H112" s="100">
        <v>0</v>
      </c>
      <c r="I112" s="100">
        <v>0</v>
      </c>
    </row>
    <row r="113" spans="1:14" ht="45" customHeight="1">
      <c r="A113" s="535">
        <v>8</v>
      </c>
      <c r="B113" s="457"/>
      <c r="C113" s="97" t="s">
        <v>619</v>
      </c>
      <c r="D113" s="97" t="s">
        <v>885</v>
      </c>
      <c r="E113" s="120"/>
      <c r="F113" s="125"/>
      <c r="G113" s="100">
        <v>2465000</v>
      </c>
      <c r="H113" s="100">
        <f>(100/110)*G113*10%</f>
        <v>224090.90909090909</v>
      </c>
      <c r="I113" s="100">
        <f>(100/110)*G113*1.5%</f>
        <v>33613.63636363636</v>
      </c>
      <c r="M113" s="541"/>
    </row>
    <row r="114" spans="1:14" ht="45" customHeight="1">
      <c r="A114" s="535">
        <v>9</v>
      </c>
      <c r="B114" s="457"/>
      <c r="C114" s="97" t="s">
        <v>497</v>
      </c>
      <c r="D114" s="97" t="s">
        <v>889</v>
      </c>
      <c r="E114" s="120"/>
      <c r="F114" s="125"/>
      <c r="G114" s="100">
        <v>13500000</v>
      </c>
      <c r="H114" s="100">
        <f>(100/110)*G114*10%</f>
        <v>1227272.7272727273</v>
      </c>
      <c r="I114" s="100">
        <f>(100/110)*G114*1.5%</f>
        <v>184090.90909090906</v>
      </c>
      <c r="M114" s="541"/>
      <c r="N114" s="541"/>
    </row>
    <row r="115" spans="1:14" ht="33.75" customHeight="1">
      <c r="A115" s="535">
        <v>10</v>
      </c>
      <c r="B115" s="457"/>
      <c r="C115" s="571" t="s">
        <v>497</v>
      </c>
      <c r="D115" s="571" t="s">
        <v>890</v>
      </c>
      <c r="E115" s="572"/>
      <c r="F115" s="573"/>
      <c r="G115" s="574">
        <v>25700000</v>
      </c>
      <c r="H115" s="574">
        <f t="shared" ref="H115:H116" si="3">(100/110)*G115*10%</f>
        <v>2336363.6363636362</v>
      </c>
      <c r="I115" s="574">
        <f t="shared" ref="I115:I116" si="4">(100/110)*G115*1.5%</f>
        <v>350454.54545454541</v>
      </c>
      <c r="J115" t="s">
        <v>933</v>
      </c>
      <c r="M115" s="541"/>
      <c r="N115" s="541"/>
    </row>
    <row r="116" spans="1:14" ht="36" customHeight="1">
      <c r="A116" s="535">
        <v>11</v>
      </c>
      <c r="B116" s="457"/>
      <c r="C116" s="97" t="s">
        <v>497</v>
      </c>
      <c r="D116" s="97" t="s">
        <v>908</v>
      </c>
      <c r="E116" s="120"/>
      <c r="F116" s="125"/>
      <c r="G116" s="100">
        <v>26800000</v>
      </c>
      <c r="H116" s="100">
        <f t="shared" si="3"/>
        <v>2436363.6363636362</v>
      </c>
      <c r="I116" s="100">
        <f t="shared" si="4"/>
        <v>365454.54545454541</v>
      </c>
      <c r="M116" s="541"/>
      <c r="N116" s="541"/>
    </row>
    <row r="117" spans="1:14" ht="21" customHeight="1">
      <c r="A117" s="618" t="s">
        <v>208</v>
      </c>
      <c r="B117" s="618"/>
      <c r="C117" s="618"/>
      <c r="D117" s="618"/>
      <c r="E117" s="618"/>
      <c r="F117" s="618"/>
      <c r="G117" s="102">
        <f>SUM(G106:G116)</f>
        <v>87645000</v>
      </c>
      <c r="H117" s="102">
        <f t="shared" ref="H117:I117" si="5">SUM(H106:H116)</f>
        <v>7713454.5454545449</v>
      </c>
      <c r="I117" s="102">
        <f t="shared" si="5"/>
        <v>1316995.4545454544</v>
      </c>
      <c r="M117" s="541"/>
      <c r="N117" s="541"/>
    </row>
    <row r="118" spans="1:14">
      <c r="A118" s="533"/>
      <c r="B118" s="105"/>
      <c r="C118" s="105"/>
      <c r="D118" s="105"/>
      <c r="E118" s="105"/>
      <c r="F118" s="254"/>
      <c r="G118" s="108"/>
      <c r="H118" s="124"/>
      <c r="I118" s="124"/>
      <c r="M118" s="542"/>
      <c r="N118" s="541"/>
    </row>
    <row r="119" spans="1:14">
      <c r="A119" s="534" t="s">
        <v>209</v>
      </c>
      <c r="B119" s="110"/>
      <c r="C119" s="105"/>
      <c r="D119" s="105"/>
      <c r="E119" s="111"/>
      <c r="F119" s="253"/>
      <c r="G119" s="108"/>
    </row>
    <row r="120" spans="1:14">
      <c r="A120" s="111" t="s">
        <v>210</v>
      </c>
      <c r="B120" s="110"/>
      <c r="C120" s="105"/>
      <c r="D120" s="105"/>
      <c r="E120" s="123"/>
      <c r="F120" s="253"/>
      <c r="G120" s="108"/>
    </row>
    <row r="121" spans="1:14">
      <c r="A121" s="111"/>
      <c r="B121" s="110"/>
      <c r="C121" s="105"/>
      <c r="D121" s="105"/>
      <c r="E121" s="123"/>
      <c r="F121" s="253"/>
      <c r="G121" s="108"/>
    </row>
    <row r="122" spans="1:14">
      <c r="A122" s="619" t="s">
        <v>211</v>
      </c>
      <c r="B122" s="619"/>
      <c r="C122" s="619"/>
      <c r="D122" s="619"/>
      <c r="E122" s="619"/>
      <c r="F122" s="619"/>
      <c r="G122" s="619"/>
      <c r="H122" s="619"/>
      <c r="I122" s="619"/>
    </row>
    <row r="123" spans="1:14">
      <c r="A123" s="533"/>
      <c r="B123" s="105"/>
      <c r="C123" s="105"/>
      <c r="D123" s="105"/>
      <c r="E123" s="105"/>
      <c r="F123" s="254"/>
      <c r="G123" s="108"/>
      <c r="H123" s="124"/>
      <c r="I123" s="124"/>
    </row>
    <row r="124" spans="1:14">
      <c r="A124" s="611" t="s">
        <v>212</v>
      </c>
      <c r="B124" s="611"/>
      <c r="C124" s="611"/>
      <c r="D124" s="111"/>
      <c r="E124" s="105"/>
      <c r="F124" s="254"/>
      <c r="G124" s="627" t="s">
        <v>213</v>
      </c>
      <c r="H124" s="627"/>
      <c r="I124" s="627"/>
    </row>
    <row r="125" spans="1:14">
      <c r="A125" s="533"/>
      <c r="B125" s="105"/>
      <c r="C125" s="105"/>
      <c r="D125" s="105"/>
      <c r="E125" s="105"/>
      <c r="F125" s="254"/>
      <c r="G125" s="108"/>
      <c r="H125" s="124"/>
      <c r="I125" s="124"/>
    </row>
    <row r="126" spans="1:14">
      <c r="A126" s="533"/>
      <c r="B126" s="105"/>
      <c r="C126" s="105"/>
      <c r="D126" s="105"/>
      <c r="E126" s="105"/>
      <c r="F126" s="254"/>
      <c r="G126" s="108"/>
    </row>
    <row r="127" spans="1:14">
      <c r="A127" s="624" t="s">
        <v>214</v>
      </c>
      <c r="B127" s="624"/>
      <c r="C127" s="624"/>
      <c r="D127" s="105"/>
      <c r="E127" s="105"/>
      <c r="F127" s="254"/>
      <c r="G127" s="624" t="s">
        <v>215</v>
      </c>
      <c r="H127" s="624"/>
      <c r="I127" s="624"/>
    </row>
    <row r="128" spans="1:14">
      <c r="A128" s="611" t="s">
        <v>216</v>
      </c>
      <c r="B128" s="611"/>
      <c r="C128" s="611"/>
      <c r="D128" s="105"/>
      <c r="E128" s="105"/>
      <c r="F128" s="254"/>
      <c r="G128" s="627" t="s">
        <v>217</v>
      </c>
      <c r="H128" s="627"/>
      <c r="I128" s="627"/>
    </row>
    <row r="130" spans="1:9">
      <c r="A130" s="626" t="s">
        <v>172</v>
      </c>
      <c r="B130" s="626"/>
      <c r="C130" s="626"/>
      <c r="D130" s="626"/>
      <c r="E130" s="626"/>
      <c r="F130" s="626"/>
      <c r="G130" s="626"/>
      <c r="H130" s="626"/>
      <c r="I130" s="626"/>
    </row>
    <row r="131" spans="1:9">
      <c r="A131" s="538"/>
      <c r="B131" s="538"/>
      <c r="C131" s="538"/>
      <c r="D131" s="536" t="s">
        <v>173</v>
      </c>
      <c r="E131" s="538"/>
      <c r="F131" s="246"/>
      <c r="G131" s="82"/>
    </row>
    <row r="132" spans="1:9">
      <c r="A132" s="538"/>
      <c r="B132" s="538"/>
      <c r="C132" s="538"/>
      <c r="D132" s="538"/>
      <c r="E132" s="538"/>
      <c r="F132" s="246"/>
      <c r="G132" s="82"/>
    </row>
    <row r="133" spans="1:9">
      <c r="A133" s="621" t="s">
        <v>174</v>
      </c>
      <c r="B133" s="621"/>
      <c r="C133" s="621"/>
      <c r="D133" s="536" t="s">
        <v>175</v>
      </c>
      <c r="E133" s="117"/>
      <c r="F133" s="247"/>
      <c r="G133" s="84"/>
    </row>
    <row r="134" spans="1:9">
      <c r="A134" s="621" t="s">
        <v>176</v>
      </c>
      <c r="B134" s="621"/>
      <c r="C134" s="621"/>
      <c r="D134" s="536" t="s">
        <v>260</v>
      </c>
      <c r="E134" s="117"/>
      <c r="F134" s="247"/>
      <c r="G134" s="84"/>
    </row>
    <row r="135" spans="1:9">
      <c r="A135" s="621" t="s">
        <v>178</v>
      </c>
      <c r="B135" s="621"/>
      <c r="C135" s="621"/>
      <c r="D135" s="536" t="s">
        <v>179</v>
      </c>
      <c r="E135" s="117"/>
      <c r="F135" s="247"/>
      <c r="G135" s="84"/>
    </row>
    <row r="136" spans="1:9">
      <c r="A136" s="621" t="s">
        <v>180</v>
      </c>
      <c r="B136" s="621"/>
      <c r="C136" s="621"/>
      <c r="D136" s="536" t="s">
        <v>362</v>
      </c>
      <c r="E136" s="117"/>
      <c r="F136" s="247"/>
      <c r="G136" s="84"/>
    </row>
    <row r="137" spans="1:9">
      <c r="A137" s="537"/>
      <c r="B137" s="622"/>
      <c r="C137" s="622"/>
      <c r="D137" s="537"/>
      <c r="E137" s="117"/>
      <c r="F137" s="632"/>
      <c r="G137" s="632"/>
    </row>
    <row r="138" spans="1:9">
      <c r="A138" s="87" t="s">
        <v>182</v>
      </c>
      <c r="B138" s="87"/>
      <c r="C138" s="87"/>
      <c r="D138" s="87"/>
      <c r="E138" s="87"/>
      <c r="F138" s="248"/>
      <c r="G138" s="88"/>
    </row>
    <row r="139" spans="1:9">
      <c r="A139" s="87" t="s">
        <v>183</v>
      </c>
      <c r="B139" s="87"/>
      <c r="C139" s="87"/>
      <c r="D139" s="87"/>
      <c r="E139" s="87"/>
      <c r="F139" s="248"/>
      <c r="G139" s="88"/>
    </row>
    <row r="140" spans="1:9">
      <c r="A140" s="87" t="s">
        <v>184</v>
      </c>
      <c r="B140" s="87"/>
      <c r="C140" s="87"/>
      <c r="D140" s="87"/>
      <c r="E140" s="87"/>
      <c r="F140" s="248"/>
      <c r="G140" s="88"/>
    </row>
    <row r="141" spans="1:9">
      <c r="A141" s="536"/>
      <c r="B141" s="536"/>
      <c r="C141" s="536"/>
      <c r="D141" s="536"/>
      <c r="E141" s="536"/>
      <c r="F141" s="249"/>
      <c r="G141" s="83"/>
    </row>
    <row r="142" spans="1:9">
      <c r="A142" s="620" t="s">
        <v>185</v>
      </c>
      <c r="B142" s="620" t="s">
        <v>186</v>
      </c>
      <c r="C142" s="620" t="s">
        <v>187</v>
      </c>
      <c r="D142" s="620" t="s">
        <v>188</v>
      </c>
      <c r="E142" s="620" t="s">
        <v>189</v>
      </c>
      <c r="F142" s="620"/>
      <c r="G142" s="613" t="s">
        <v>166</v>
      </c>
      <c r="H142" s="628" t="s">
        <v>190</v>
      </c>
      <c r="I142" s="629"/>
    </row>
    <row r="143" spans="1:9">
      <c r="A143" s="620"/>
      <c r="B143" s="620"/>
      <c r="C143" s="620"/>
      <c r="D143" s="620"/>
      <c r="E143" s="620"/>
      <c r="F143" s="620"/>
      <c r="G143" s="613"/>
      <c r="H143" s="630" t="s">
        <v>191</v>
      </c>
      <c r="I143" s="631"/>
    </row>
    <row r="144" spans="1:9">
      <c r="A144" s="620"/>
      <c r="B144" s="620"/>
      <c r="C144" s="620"/>
      <c r="D144" s="620"/>
      <c r="E144" s="91" t="s">
        <v>192</v>
      </c>
      <c r="F144" s="250" t="s">
        <v>193</v>
      </c>
      <c r="G144" s="613"/>
      <c r="H144" s="91" t="s">
        <v>194</v>
      </c>
      <c r="I144" s="91" t="s">
        <v>195</v>
      </c>
    </row>
    <row r="145" spans="1:9">
      <c r="A145" s="91" t="s">
        <v>196</v>
      </c>
      <c r="B145" s="91" t="s">
        <v>197</v>
      </c>
      <c r="C145" s="91" t="s">
        <v>198</v>
      </c>
      <c r="D145" s="118" t="s">
        <v>199</v>
      </c>
      <c r="E145" s="118" t="s">
        <v>200</v>
      </c>
      <c r="F145" s="251" t="s">
        <v>201</v>
      </c>
      <c r="G145" s="93" t="s">
        <v>202</v>
      </c>
      <c r="H145" s="119" t="s">
        <v>203</v>
      </c>
      <c r="I145" s="119" t="s">
        <v>204</v>
      </c>
    </row>
    <row r="146" spans="1:9" ht="48.75" customHeight="1">
      <c r="A146" s="535">
        <v>1</v>
      </c>
      <c r="B146" s="457" t="s">
        <v>361</v>
      </c>
      <c r="C146" s="97" t="s">
        <v>892</v>
      </c>
      <c r="D146" s="97" t="s">
        <v>912</v>
      </c>
      <c r="E146" s="120"/>
      <c r="F146" s="125"/>
      <c r="G146" s="100">
        <v>2195500</v>
      </c>
      <c r="H146" s="100">
        <f>(100/110)*G146*10%</f>
        <v>199590.90909090909</v>
      </c>
      <c r="I146" s="100">
        <f>(100/110)*G146*3%</f>
        <v>59877.272727272721</v>
      </c>
    </row>
    <row r="147" spans="1:9" ht="50.25" customHeight="1">
      <c r="A147" s="535">
        <v>2</v>
      </c>
      <c r="B147" s="457"/>
      <c r="C147" s="97" t="s">
        <v>900</v>
      </c>
      <c r="D147" s="97" t="s">
        <v>891</v>
      </c>
      <c r="E147" s="120"/>
      <c r="F147" s="125"/>
      <c r="G147" s="100">
        <v>3981000</v>
      </c>
      <c r="H147" s="100">
        <f>(100/110)*G147*10%</f>
        <v>361909.09090909094</v>
      </c>
      <c r="I147" s="100">
        <f>(100/110)*G147*3%</f>
        <v>108572.72727272726</v>
      </c>
    </row>
    <row r="148" spans="1:9" ht="20.25" customHeight="1">
      <c r="A148" s="618" t="s">
        <v>208</v>
      </c>
      <c r="B148" s="618"/>
      <c r="C148" s="618"/>
      <c r="D148" s="618"/>
      <c r="E148" s="618"/>
      <c r="F148" s="618"/>
      <c r="G148" s="102">
        <f>SUM(G146:G147)</f>
        <v>6176500</v>
      </c>
      <c r="H148" s="102">
        <f t="shared" ref="H148:I148" si="6">SUM(H146:H147)</f>
        <v>561500</v>
      </c>
      <c r="I148" s="102">
        <f t="shared" si="6"/>
        <v>168450</v>
      </c>
    </row>
    <row r="149" spans="1:9">
      <c r="A149" s="533"/>
      <c r="B149" s="105"/>
      <c r="C149" s="105"/>
      <c r="D149" s="105"/>
      <c r="E149" s="105"/>
      <c r="F149" s="254"/>
      <c r="G149" s="108"/>
      <c r="H149" s="124"/>
      <c r="I149" s="124"/>
    </row>
    <row r="150" spans="1:9">
      <c r="A150" s="534" t="s">
        <v>209</v>
      </c>
      <c r="B150" s="110"/>
      <c r="C150" s="105"/>
      <c r="D150" s="105"/>
      <c r="E150" s="111"/>
      <c r="F150" s="253"/>
      <c r="G150" s="108"/>
    </row>
    <row r="151" spans="1:9">
      <c r="A151" s="111" t="s">
        <v>210</v>
      </c>
      <c r="B151" s="110"/>
      <c r="C151" s="105"/>
      <c r="D151" s="105"/>
      <c r="E151" s="123"/>
      <c r="F151" s="253"/>
      <c r="G151" s="108"/>
    </row>
    <row r="152" spans="1:9">
      <c r="A152" s="111"/>
      <c r="B152" s="110"/>
      <c r="C152" s="105"/>
      <c r="D152" s="105"/>
      <c r="E152" s="123"/>
      <c r="F152" s="253"/>
      <c r="G152" s="108"/>
    </row>
    <row r="153" spans="1:9">
      <c r="A153" s="619" t="s">
        <v>211</v>
      </c>
      <c r="B153" s="619"/>
      <c r="C153" s="619"/>
      <c r="D153" s="619"/>
      <c r="E153" s="619"/>
      <c r="F153" s="619"/>
      <c r="G153" s="619"/>
      <c r="H153" s="619"/>
      <c r="I153" s="619"/>
    </row>
    <row r="154" spans="1:9">
      <c r="A154" s="533"/>
      <c r="B154" s="105"/>
      <c r="C154" s="105"/>
      <c r="D154" s="105"/>
      <c r="E154" s="105"/>
      <c r="F154" s="254"/>
      <c r="G154" s="108"/>
      <c r="H154" s="124"/>
      <c r="I154" s="124"/>
    </row>
    <row r="155" spans="1:9">
      <c r="A155" s="611" t="s">
        <v>212</v>
      </c>
      <c r="B155" s="611"/>
      <c r="C155" s="611"/>
      <c r="D155" s="111"/>
      <c r="E155" s="105"/>
      <c r="F155" s="254"/>
      <c r="G155" s="627" t="s">
        <v>213</v>
      </c>
      <c r="H155" s="627"/>
      <c r="I155" s="627"/>
    </row>
    <row r="156" spans="1:9">
      <c r="A156" s="533"/>
      <c r="B156" s="105"/>
      <c r="C156" s="105"/>
      <c r="D156" s="105"/>
      <c r="E156" s="105"/>
      <c r="F156" s="254"/>
      <c r="G156" s="108"/>
      <c r="H156" s="124"/>
      <c r="I156" s="124"/>
    </row>
    <row r="157" spans="1:9">
      <c r="A157" s="533"/>
      <c r="B157" s="105"/>
      <c r="C157" s="105"/>
      <c r="D157" s="105"/>
      <c r="E157" s="105"/>
      <c r="F157" s="254"/>
      <c r="G157" s="108"/>
    </row>
    <row r="158" spans="1:9">
      <c r="A158" s="624" t="s">
        <v>214</v>
      </c>
      <c r="B158" s="624"/>
      <c r="C158" s="624"/>
      <c r="D158" s="105"/>
      <c r="E158" s="105"/>
      <c r="F158" s="254"/>
      <c r="G158" s="624" t="s">
        <v>215</v>
      </c>
      <c r="H158" s="624"/>
      <c r="I158" s="624"/>
    </row>
    <row r="159" spans="1:9">
      <c r="A159" s="611" t="s">
        <v>216</v>
      </c>
      <c r="B159" s="611"/>
      <c r="C159" s="611"/>
      <c r="D159" s="105"/>
      <c r="E159" s="105"/>
      <c r="F159" s="254"/>
      <c r="G159" s="627" t="s">
        <v>217</v>
      </c>
      <c r="H159" s="627"/>
      <c r="I159" s="627"/>
    </row>
    <row r="186" spans="1:9">
      <c r="A186" s="626" t="s">
        <v>172</v>
      </c>
      <c r="B186" s="626"/>
      <c r="C186" s="626"/>
      <c r="D186" s="626"/>
      <c r="E186" s="626"/>
      <c r="F186" s="626"/>
      <c r="G186" s="626"/>
      <c r="H186" s="626"/>
      <c r="I186" s="626"/>
    </row>
    <row r="187" spans="1:9">
      <c r="A187" s="538"/>
      <c r="B187" s="538"/>
      <c r="C187" s="538"/>
      <c r="D187" s="536" t="s">
        <v>173</v>
      </c>
      <c r="E187" s="538"/>
      <c r="F187" s="246"/>
      <c r="G187" s="82"/>
    </row>
    <row r="188" spans="1:9">
      <c r="A188" s="538"/>
      <c r="B188" s="538"/>
      <c r="C188" s="538"/>
      <c r="D188" s="538"/>
      <c r="E188" s="538"/>
      <c r="F188" s="246"/>
      <c r="G188" s="82"/>
    </row>
    <row r="189" spans="1:9">
      <c r="A189" s="621" t="s">
        <v>174</v>
      </c>
      <c r="B189" s="621"/>
      <c r="C189" s="621"/>
      <c r="D189" s="536" t="s">
        <v>175</v>
      </c>
      <c r="E189" s="117"/>
      <c r="F189" s="247"/>
      <c r="G189" s="84"/>
    </row>
    <row r="190" spans="1:9">
      <c r="A190" s="621" t="s">
        <v>176</v>
      </c>
      <c r="B190" s="621"/>
      <c r="C190" s="621"/>
      <c r="D190" s="536" t="s">
        <v>260</v>
      </c>
      <c r="E190" s="117"/>
      <c r="F190" s="247"/>
      <c r="G190" s="84"/>
    </row>
    <row r="191" spans="1:9">
      <c r="A191" s="621" t="s">
        <v>178</v>
      </c>
      <c r="B191" s="621"/>
      <c r="C191" s="621"/>
      <c r="D191" s="536" t="s">
        <v>179</v>
      </c>
      <c r="E191" s="117"/>
      <c r="F191" s="247"/>
      <c r="G191" s="84"/>
    </row>
    <row r="192" spans="1:9">
      <c r="A192" s="621" t="s">
        <v>180</v>
      </c>
      <c r="B192" s="621"/>
      <c r="C192" s="621"/>
      <c r="D192" s="536" t="s">
        <v>726</v>
      </c>
      <c r="E192" s="117"/>
      <c r="F192" s="247"/>
      <c r="G192" s="84"/>
    </row>
    <row r="193" spans="1:10">
      <c r="A193" s="537"/>
      <c r="B193" s="622"/>
      <c r="C193" s="622"/>
      <c r="D193" s="537"/>
      <c r="E193" s="117"/>
      <c r="F193" s="632"/>
      <c r="G193" s="632"/>
    </row>
    <row r="194" spans="1:10">
      <c r="A194" s="87" t="s">
        <v>182</v>
      </c>
      <c r="B194" s="87"/>
      <c r="C194" s="87"/>
      <c r="D194" s="87"/>
      <c r="E194" s="87"/>
      <c r="F194" s="248"/>
      <c r="G194" s="88"/>
    </row>
    <row r="195" spans="1:10">
      <c r="A195" s="87" t="s">
        <v>183</v>
      </c>
      <c r="B195" s="87"/>
      <c r="C195" s="87"/>
      <c r="D195" s="87"/>
      <c r="E195" s="87"/>
      <c r="F195" s="248"/>
      <c r="G195" s="88"/>
    </row>
    <row r="196" spans="1:10">
      <c r="A196" s="87" t="s">
        <v>184</v>
      </c>
      <c r="B196" s="87"/>
      <c r="C196" s="87"/>
      <c r="D196" s="87"/>
      <c r="E196" s="87"/>
      <c r="F196" s="248"/>
      <c r="G196" s="88"/>
    </row>
    <row r="197" spans="1:10">
      <c r="A197" s="536"/>
      <c r="B197" s="536"/>
      <c r="C197" s="536"/>
      <c r="D197" s="536"/>
      <c r="E197" s="536"/>
      <c r="F197" s="249"/>
      <c r="G197" s="83"/>
    </row>
    <row r="198" spans="1:10">
      <c r="A198" s="620" t="s">
        <v>185</v>
      </c>
      <c r="B198" s="620" t="s">
        <v>186</v>
      </c>
      <c r="C198" s="620" t="s">
        <v>187</v>
      </c>
      <c r="D198" s="620" t="s">
        <v>188</v>
      </c>
      <c r="E198" s="620" t="s">
        <v>189</v>
      </c>
      <c r="F198" s="620"/>
      <c r="G198" s="613" t="s">
        <v>166</v>
      </c>
      <c r="H198" s="628" t="s">
        <v>190</v>
      </c>
      <c r="I198" s="629"/>
    </row>
    <row r="199" spans="1:10">
      <c r="A199" s="620"/>
      <c r="B199" s="620"/>
      <c r="C199" s="620"/>
      <c r="D199" s="620"/>
      <c r="E199" s="620"/>
      <c r="F199" s="620"/>
      <c r="G199" s="613"/>
      <c r="H199" s="630" t="s">
        <v>191</v>
      </c>
      <c r="I199" s="631"/>
    </row>
    <row r="200" spans="1:10">
      <c r="A200" s="620"/>
      <c r="B200" s="620"/>
      <c r="C200" s="620"/>
      <c r="D200" s="620"/>
      <c r="E200" s="91" t="s">
        <v>192</v>
      </c>
      <c r="F200" s="250" t="s">
        <v>193</v>
      </c>
      <c r="G200" s="613"/>
      <c r="H200" s="91" t="s">
        <v>194</v>
      </c>
      <c r="I200" s="91" t="s">
        <v>195</v>
      </c>
    </row>
    <row r="201" spans="1:10">
      <c r="A201" s="91" t="s">
        <v>196</v>
      </c>
      <c r="B201" s="91" t="s">
        <v>197</v>
      </c>
      <c r="C201" s="91" t="s">
        <v>198</v>
      </c>
      <c r="D201" s="118" t="s">
        <v>199</v>
      </c>
      <c r="E201" s="118" t="s">
        <v>200</v>
      </c>
      <c r="F201" s="251" t="s">
        <v>201</v>
      </c>
      <c r="G201" s="93" t="s">
        <v>202</v>
      </c>
      <c r="H201" s="119" t="s">
        <v>203</v>
      </c>
      <c r="I201" s="119" t="s">
        <v>204</v>
      </c>
    </row>
    <row r="202" spans="1:10" ht="79.5" customHeight="1">
      <c r="A202" s="535">
        <v>1</v>
      </c>
      <c r="B202" s="457" t="s">
        <v>725</v>
      </c>
      <c r="C202" s="97" t="s">
        <v>893</v>
      </c>
      <c r="D202" s="97" t="s">
        <v>931</v>
      </c>
      <c r="E202" s="120"/>
      <c r="F202" s="125"/>
      <c r="G202" s="100">
        <f>6*900000</f>
        <v>5400000</v>
      </c>
      <c r="H202" s="100">
        <v>0</v>
      </c>
      <c r="I202" s="100">
        <f>5%*G202</f>
        <v>270000</v>
      </c>
      <c r="J202" s="136"/>
    </row>
    <row r="203" spans="1:10" ht="79.5" customHeight="1">
      <c r="A203" s="535">
        <v>2</v>
      </c>
      <c r="B203" s="457"/>
      <c r="C203" s="97" t="s">
        <v>894</v>
      </c>
      <c r="D203" s="97" t="s">
        <v>931</v>
      </c>
      <c r="E203" s="120"/>
      <c r="F203" s="125"/>
      <c r="G203" s="100">
        <v>1800000</v>
      </c>
      <c r="H203" s="100">
        <v>0</v>
      </c>
      <c r="I203" s="100">
        <f t="shared" ref="I203:I204" si="7">5%*G203</f>
        <v>90000</v>
      </c>
      <c r="J203" s="136"/>
    </row>
    <row r="204" spans="1:10" ht="79.5" customHeight="1">
      <c r="A204" s="535">
        <v>3</v>
      </c>
      <c r="B204" s="457"/>
      <c r="C204" s="97" t="s">
        <v>930</v>
      </c>
      <c r="D204" s="97" t="s">
        <v>931</v>
      </c>
      <c r="E204" s="120"/>
      <c r="F204" s="125"/>
      <c r="G204" s="100">
        <v>1800000</v>
      </c>
      <c r="H204" s="100">
        <v>0</v>
      </c>
      <c r="I204" s="100">
        <f t="shared" si="7"/>
        <v>90000</v>
      </c>
      <c r="J204" s="136"/>
    </row>
    <row r="205" spans="1:10" ht="16.5" customHeight="1">
      <c r="A205" s="618" t="s">
        <v>208</v>
      </c>
      <c r="B205" s="618"/>
      <c r="C205" s="618"/>
      <c r="D205" s="618"/>
      <c r="E205" s="618"/>
      <c r="F205" s="618"/>
      <c r="G205" s="102">
        <f>SUM(G202:G204)</f>
        <v>9000000</v>
      </c>
      <c r="H205" s="102">
        <f t="shared" ref="H205" si="8">SUM(H202:H204)</f>
        <v>0</v>
      </c>
      <c r="I205" s="102">
        <f>SUM(I202:I204)</f>
        <v>450000</v>
      </c>
    </row>
    <row r="206" spans="1:10">
      <c r="A206" s="533"/>
      <c r="B206" s="105"/>
      <c r="C206" s="105"/>
      <c r="D206" s="105"/>
      <c r="E206" s="105"/>
      <c r="F206" s="254"/>
      <c r="G206" s="108"/>
      <c r="H206" s="124"/>
      <c r="I206" s="124"/>
    </row>
    <row r="207" spans="1:10">
      <c r="A207" s="534" t="s">
        <v>209</v>
      </c>
      <c r="B207" s="110"/>
      <c r="C207" s="105"/>
      <c r="D207" s="105"/>
      <c r="E207" s="111"/>
      <c r="F207" s="253"/>
      <c r="G207" s="108"/>
    </row>
    <row r="208" spans="1:10">
      <c r="A208" s="111" t="s">
        <v>210</v>
      </c>
      <c r="B208" s="110"/>
      <c r="C208" s="105"/>
      <c r="D208" s="105"/>
      <c r="E208" s="123"/>
      <c r="F208" s="253"/>
      <c r="G208" s="108"/>
    </row>
    <row r="209" spans="1:9">
      <c r="A209" s="111"/>
      <c r="B209" s="110"/>
      <c r="C209" s="105"/>
      <c r="D209" s="105"/>
      <c r="E209" s="123"/>
      <c r="F209" s="253"/>
      <c r="G209" s="108"/>
    </row>
    <row r="210" spans="1:9">
      <c r="A210" s="619" t="s">
        <v>211</v>
      </c>
      <c r="B210" s="619"/>
      <c r="C210" s="619"/>
      <c r="D210" s="619"/>
      <c r="E210" s="619"/>
      <c r="F210" s="619"/>
      <c r="G210" s="619"/>
      <c r="H210" s="619"/>
      <c r="I210" s="619"/>
    </row>
    <row r="211" spans="1:9">
      <c r="A211" s="533"/>
      <c r="B211" s="105"/>
      <c r="C211" s="105"/>
      <c r="D211" s="105"/>
      <c r="E211" s="105"/>
      <c r="F211" s="254"/>
      <c r="G211" s="108"/>
      <c r="H211" s="124"/>
      <c r="I211" s="124"/>
    </row>
    <row r="212" spans="1:9">
      <c r="A212" s="611" t="s">
        <v>212</v>
      </c>
      <c r="B212" s="611"/>
      <c r="C212" s="611"/>
      <c r="D212" s="111"/>
      <c r="E212" s="105"/>
      <c r="F212" s="254"/>
      <c r="G212" s="627" t="s">
        <v>213</v>
      </c>
      <c r="H212" s="627"/>
      <c r="I212" s="627"/>
    </row>
    <row r="213" spans="1:9">
      <c r="A213" s="533"/>
      <c r="B213" s="105"/>
      <c r="C213" s="105"/>
      <c r="D213" s="105"/>
      <c r="E213" s="105"/>
      <c r="F213" s="254"/>
      <c r="G213" s="108"/>
      <c r="H213" s="124"/>
      <c r="I213" s="124"/>
    </row>
    <row r="214" spans="1:9">
      <c r="A214" s="533"/>
      <c r="B214" s="105"/>
      <c r="C214" s="105"/>
      <c r="D214" s="105"/>
      <c r="E214" s="105"/>
      <c r="F214" s="254"/>
      <c r="G214" s="108"/>
    </row>
    <row r="215" spans="1:9">
      <c r="A215" s="624" t="s">
        <v>214</v>
      </c>
      <c r="B215" s="624"/>
      <c r="C215" s="624"/>
      <c r="D215" s="105"/>
      <c r="E215" s="105"/>
      <c r="F215" s="254"/>
      <c r="G215" s="624" t="s">
        <v>215</v>
      </c>
      <c r="H215" s="624"/>
      <c r="I215" s="624"/>
    </row>
    <row r="216" spans="1:9">
      <c r="A216" s="611" t="s">
        <v>216</v>
      </c>
      <c r="B216" s="611"/>
      <c r="C216" s="611"/>
      <c r="D216" s="105"/>
      <c r="E216" s="105"/>
      <c r="F216" s="254"/>
      <c r="G216" s="627" t="s">
        <v>217</v>
      </c>
      <c r="H216" s="627"/>
      <c r="I216" s="627"/>
    </row>
    <row r="234" spans="1:9">
      <c r="A234" s="626" t="s">
        <v>172</v>
      </c>
      <c r="B234" s="626"/>
      <c r="C234" s="626"/>
      <c r="D234" s="626"/>
      <c r="E234" s="626"/>
      <c r="F234" s="626"/>
      <c r="G234" s="626"/>
      <c r="H234" s="626"/>
      <c r="I234" s="626"/>
    </row>
    <row r="235" spans="1:9">
      <c r="A235" s="538"/>
      <c r="B235" s="538"/>
      <c r="C235" s="538"/>
      <c r="D235" s="536" t="s">
        <v>173</v>
      </c>
      <c r="E235" s="538"/>
      <c r="F235" s="246"/>
      <c r="G235" s="82"/>
    </row>
    <row r="236" spans="1:9">
      <c r="A236" s="538"/>
      <c r="B236" s="538"/>
      <c r="C236" s="538"/>
      <c r="D236" s="538"/>
      <c r="E236" s="538"/>
      <c r="F236" s="246"/>
      <c r="G236" s="82"/>
    </row>
    <row r="237" spans="1:9">
      <c r="A237" s="621" t="s">
        <v>174</v>
      </c>
      <c r="B237" s="621"/>
      <c r="C237" s="621"/>
      <c r="D237" s="536" t="s">
        <v>175</v>
      </c>
      <c r="E237" s="117"/>
      <c r="F237" s="247"/>
      <c r="G237" s="84"/>
    </row>
    <row r="238" spans="1:9">
      <c r="A238" s="621" t="s">
        <v>176</v>
      </c>
      <c r="B238" s="621"/>
      <c r="C238" s="621"/>
      <c r="D238" s="536" t="s">
        <v>642</v>
      </c>
      <c r="E238" s="117"/>
      <c r="F238" s="247"/>
      <c r="G238" s="84"/>
    </row>
    <row r="239" spans="1:9">
      <c r="A239" s="621" t="s">
        <v>178</v>
      </c>
      <c r="B239" s="621"/>
      <c r="C239" s="621"/>
      <c r="D239" s="536" t="s">
        <v>179</v>
      </c>
      <c r="E239" s="117"/>
      <c r="F239" s="247"/>
      <c r="G239" s="84"/>
    </row>
    <row r="240" spans="1:9">
      <c r="A240" s="621" t="s">
        <v>180</v>
      </c>
      <c r="B240" s="621"/>
      <c r="C240" s="621"/>
      <c r="D240" s="536" t="s">
        <v>439</v>
      </c>
      <c r="E240" s="117"/>
      <c r="F240" s="247"/>
      <c r="G240" s="84"/>
    </row>
    <row r="241" spans="1:9">
      <c r="A241" s="537"/>
      <c r="B241" s="622"/>
      <c r="C241" s="622"/>
      <c r="D241" s="537"/>
      <c r="E241" s="117"/>
      <c r="F241" s="632"/>
      <c r="G241" s="632"/>
    </row>
    <row r="242" spans="1:9">
      <c r="A242" s="87" t="s">
        <v>182</v>
      </c>
      <c r="B242" s="87"/>
      <c r="C242" s="87"/>
      <c r="D242" s="87"/>
      <c r="E242" s="87"/>
      <c r="F242" s="248"/>
      <c r="G242" s="88"/>
    </row>
    <row r="243" spans="1:9">
      <c r="A243" s="87" t="s">
        <v>183</v>
      </c>
      <c r="B243" s="87"/>
      <c r="C243" s="87"/>
      <c r="D243" s="87"/>
      <c r="E243" s="87"/>
      <c r="F243" s="248"/>
      <c r="G243" s="88"/>
    </row>
    <row r="244" spans="1:9">
      <c r="A244" s="87" t="s">
        <v>184</v>
      </c>
      <c r="B244" s="87"/>
      <c r="C244" s="87"/>
      <c r="D244" s="87"/>
      <c r="E244" s="87"/>
      <c r="F244" s="248"/>
      <c r="G244" s="88"/>
    </row>
    <row r="245" spans="1:9">
      <c r="A245" s="536"/>
      <c r="B245" s="536"/>
      <c r="C245" s="536"/>
      <c r="D245" s="536"/>
      <c r="E245" s="536"/>
      <c r="F245" s="249"/>
      <c r="G245" s="83"/>
    </row>
    <row r="246" spans="1:9">
      <c r="A246" s="620" t="s">
        <v>185</v>
      </c>
      <c r="B246" s="620" t="s">
        <v>186</v>
      </c>
      <c r="C246" s="620" t="s">
        <v>187</v>
      </c>
      <c r="D246" s="620" t="s">
        <v>188</v>
      </c>
      <c r="E246" s="620" t="s">
        <v>189</v>
      </c>
      <c r="F246" s="620"/>
      <c r="G246" s="613" t="s">
        <v>166</v>
      </c>
      <c r="H246" s="628" t="s">
        <v>190</v>
      </c>
      <c r="I246" s="629"/>
    </row>
    <row r="247" spans="1:9">
      <c r="A247" s="620"/>
      <c r="B247" s="620"/>
      <c r="C247" s="620"/>
      <c r="D247" s="620"/>
      <c r="E247" s="620"/>
      <c r="F247" s="620"/>
      <c r="G247" s="613"/>
      <c r="H247" s="630" t="s">
        <v>191</v>
      </c>
      <c r="I247" s="631"/>
    </row>
    <row r="248" spans="1:9">
      <c r="A248" s="620"/>
      <c r="B248" s="620"/>
      <c r="C248" s="620"/>
      <c r="D248" s="620"/>
      <c r="E248" s="91" t="s">
        <v>192</v>
      </c>
      <c r="F248" s="250" t="s">
        <v>193</v>
      </c>
      <c r="G248" s="613"/>
      <c r="H248" s="91" t="s">
        <v>194</v>
      </c>
      <c r="I248" s="91" t="s">
        <v>195</v>
      </c>
    </row>
    <row r="249" spans="1:9">
      <c r="A249" s="91" t="s">
        <v>196</v>
      </c>
      <c r="B249" s="91" t="s">
        <v>197</v>
      </c>
      <c r="C249" s="91" t="s">
        <v>198</v>
      </c>
      <c r="D249" s="118" t="s">
        <v>199</v>
      </c>
      <c r="E249" s="118" t="s">
        <v>200</v>
      </c>
      <c r="F249" s="251" t="s">
        <v>201</v>
      </c>
      <c r="G249" s="93" t="s">
        <v>202</v>
      </c>
      <c r="H249" s="119" t="s">
        <v>203</v>
      </c>
      <c r="I249" s="119" t="s">
        <v>204</v>
      </c>
    </row>
    <row r="250" spans="1:9" ht="71.25" customHeight="1">
      <c r="A250" s="535">
        <v>1</v>
      </c>
      <c r="B250" s="457" t="s">
        <v>437</v>
      </c>
      <c r="C250" s="97" t="s">
        <v>898</v>
      </c>
      <c r="D250" s="97" t="s">
        <v>896</v>
      </c>
      <c r="E250" s="120"/>
      <c r="F250" s="125"/>
      <c r="G250" s="100">
        <v>150000</v>
      </c>
      <c r="H250" s="100">
        <v>0</v>
      </c>
      <c r="I250" s="100">
        <v>0</v>
      </c>
    </row>
    <row r="251" spans="1:9" ht="69" customHeight="1">
      <c r="A251" s="535">
        <v>2</v>
      </c>
      <c r="B251" s="457"/>
      <c r="C251" s="97" t="s">
        <v>634</v>
      </c>
      <c r="D251" s="97" t="s">
        <v>897</v>
      </c>
      <c r="E251" s="120"/>
      <c r="F251" s="125"/>
      <c r="G251" s="100">
        <v>150000</v>
      </c>
      <c r="H251" s="100">
        <v>0</v>
      </c>
      <c r="I251" s="100">
        <v>0</v>
      </c>
    </row>
    <row r="252" spans="1:9" ht="21" customHeight="1">
      <c r="A252" s="618" t="s">
        <v>208</v>
      </c>
      <c r="B252" s="618"/>
      <c r="C252" s="618"/>
      <c r="D252" s="618"/>
      <c r="E252" s="618"/>
      <c r="F252" s="618"/>
      <c r="G252" s="102">
        <f>SUM(G250:G251)</f>
        <v>300000</v>
      </c>
      <c r="H252" s="102">
        <f t="shared" ref="H252" si="9">SUM(H250:H251)</f>
        <v>0</v>
      </c>
      <c r="I252" s="102">
        <f t="shared" ref="I252" si="10">SUM(I250:I251)</f>
        <v>0</v>
      </c>
    </row>
    <row r="253" spans="1:9">
      <c r="A253" s="533"/>
      <c r="B253" s="105"/>
      <c r="C253" s="105"/>
      <c r="D253" s="105"/>
      <c r="E253" s="105"/>
      <c r="F253" s="254"/>
      <c r="G253" s="108"/>
      <c r="H253" s="124"/>
      <c r="I253" s="124"/>
    </row>
    <row r="254" spans="1:9">
      <c r="A254" s="534" t="s">
        <v>209</v>
      </c>
      <c r="B254" s="110"/>
      <c r="C254" s="105"/>
      <c r="D254" s="105"/>
      <c r="E254" s="111"/>
      <c r="F254" s="253"/>
      <c r="G254" s="108"/>
    </row>
    <row r="255" spans="1:9">
      <c r="A255" s="111" t="s">
        <v>210</v>
      </c>
      <c r="B255" s="110"/>
      <c r="C255" s="105"/>
      <c r="D255" s="105"/>
      <c r="E255" s="123"/>
      <c r="F255" s="253"/>
      <c r="G255" s="108"/>
    </row>
    <row r="256" spans="1:9">
      <c r="A256" s="111"/>
      <c r="B256" s="110"/>
      <c r="C256" s="105"/>
      <c r="D256" s="105"/>
      <c r="E256" s="123"/>
      <c r="F256" s="253"/>
      <c r="G256" s="108"/>
    </row>
    <row r="257" spans="1:9">
      <c r="A257" s="619" t="s">
        <v>211</v>
      </c>
      <c r="B257" s="619"/>
      <c r="C257" s="619"/>
      <c r="D257" s="619"/>
      <c r="E257" s="619"/>
      <c r="F257" s="619"/>
      <c r="G257" s="619"/>
      <c r="H257" s="619"/>
      <c r="I257" s="619"/>
    </row>
    <row r="258" spans="1:9">
      <c r="A258" s="533"/>
      <c r="B258" s="105"/>
      <c r="C258" s="105"/>
      <c r="D258" s="105"/>
      <c r="E258" s="105"/>
      <c r="F258" s="254"/>
      <c r="G258" s="108"/>
      <c r="H258" s="124"/>
      <c r="I258" s="124"/>
    </row>
    <row r="259" spans="1:9">
      <c r="A259" s="611" t="s">
        <v>212</v>
      </c>
      <c r="B259" s="611"/>
      <c r="C259" s="611"/>
      <c r="D259" s="111"/>
      <c r="E259" s="105"/>
      <c r="F259" s="254"/>
      <c r="G259" s="627" t="s">
        <v>213</v>
      </c>
      <c r="H259" s="627"/>
      <c r="I259" s="627"/>
    </row>
    <row r="260" spans="1:9">
      <c r="A260" s="533"/>
      <c r="B260" s="105"/>
      <c r="C260" s="105"/>
      <c r="D260" s="105"/>
      <c r="E260" s="105"/>
      <c r="F260" s="254"/>
      <c r="G260" s="108"/>
      <c r="H260" s="124"/>
      <c r="I260" s="124"/>
    </row>
    <row r="261" spans="1:9">
      <c r="A261" s="533"/>
      <c r="B261" s="105"/>
      <c r="C261" s="105"/>
      <c r="D261" s="105"/>
      <c r="E261" s="105"/>
      <c r="F261" s="254"/>
      <c r="G261" s="108"/>
    </row>
    <row r="262" spans="1:9">
      <c r="A262" s="624" t="s">
        <v>214</v>
      </c>
      <c r="B262" s="624"/>
      <c r="C262" s="624"/>
      <c r="D262" s="105"/>
      <c r="E262" s="105"/>
      <c r="F262" s="254"/>
      <c r="G262" s="624" t="s">
        <v>215</v>
      </c>
      <c r="H262" s="624"/>
      <c r="I262" s="624"/>
    </row>
    <row r="263" spans="1:9">
      <c r="A263" s="611" t="s">
        <v>216</v>
      </c>
      <c r="B263" s="611"/>
      <c r="C263" s="611"/>
      <c r="D263" s="105"/>
      <c r="E263" s="105"/>
      <c r="F263" s="254"/>
      <c r="G263" s="627" t="s">
        <v>217</v>
      </c>
      <c r="H263" s="627"/>
      <c r="I263" s="627"/>
    </row>
  </sheetData>
  <mergeCells count="138">
    <mergeCell ref="A46:I46"/>
    <mergeCell ref="A49:C49"/>
    <mergeCell ref="A50:C50"/>
    <mergeCell ref="A51:C51"/>
    <mergeCell ref="A52:C52"/>
    <mergeCell ref="A78:C78"/>
    <mergeCell ref="G78:I78"/>
    <mergeCell ref="A79:C79"/>
    <mergeCell ref="G79:I79"/>
    <mergeCell ref="H58:I58"/>
    <mergeCell ref="H59:I59"/>
    <mergeCell ref="A68:F68"/>
    <mergeCell ref="A73:I73"/>
    <mergeCell ref="A75:C75"/>
    <mergeCell ref="G75:I75"/>
    <mergeCell ref="A58:A60"/>
    <mergeCell ref="B58:B60"/>
    <mergeCell ref="C58:C60"/>
    <mergeCell ref="D58:D60"/>
    <mergeCell ref="B53:C53"/>
    <mergeCell ref="F53:G53"/>
    <mergeCell ref="A90:I90"/>
    <mergeCell ref="A93:C93"/>
    <mergeCell ref="A94:C94"/>
    <mergeCell ref="E58:F59"/>
    <mergeCell ref="G58:G60"/>
    <mergeCell ref="H102:I102"/>
    <mergeCell ref="H103:I103"/>
    <mergeCell ref="A133:C133"/>
    <mergeCell ref="A134:C134"/>
    <mergeCell ref="A95:C95"/>
    <mergeCell ref="A96:C96"/>
    <mergeCell ref="B97:C97"/>
    <mergeCell ref="F97:G97"/>
    <mergeCell ref="A102:A104"/>
    <mergeCell ref="B102:B104"/>
    <mergeCell ref="C102:C104"/>
    <mergeCell ref="D102:D104"/>
    <mergeCell ref="E102:F103"/>
    <mergeCell ref="G102:G104"/>
    <mergeCell ref="A135:C135"/>
    <mergeCell ref="A136:C136"/>
    <mergeCell ref="B137:C137"/>
    <mergeCell ref="A127:C127"/>
    <mergeCell ref="G127:I127"/>
    <mergeCell ref="A128:C128"/>
    <mergeCell ref="G128:I128"/>
    <mergeCell ref="A130:I130"/>
    <mergeCell ref="A117:F117"/>
    <mergeCell ref="A122:I122"/>
    <mergeCell ref="A124:C124"/>
    <mergeCell ref="G124:I124"/>
    <mergeCell ref="H142:I142"/>
    <mergeCell ref="H143:I143"/>
    <mergeCell ref="A148:F148"/>
    <mergeCell ref="A153:I153"/>
    <mergeCell ref="A155:C155"/>
    <mergeCell ref="G155:I155"/>
    <mergeCell ref="F137:G137"/>
    <mergeCell ref="A142:A144"/>
    <mergeCell ref="B142:B144"/>
    <mergeCell ref="C142:C144"/>
    <mergeCell ref="D142:D144"/>
    <mergeCell ref="E142:F143"/>
    <mergeCell ref="G142:G144"/>
    <mergeCell ref="A158:C158"/>
    <mergeCell ref="G158:I158"/>
    <mergeCell ref="A159:C159"/>
    <mergeCell ref="G159:I159"/>
    <mergeCell ref="A234:I234"/>
    <mergeCell ref="G198:G200"/>
    <mergeCell ref="H198:I198"/>
    <mergeCell ref="H199:I199"/>
    <mergeCell ref="A205:F205"/>
    <mergeCell ref="A210:I210"/>
    <mergeCell ref="A212:C212"/>
    <mergeCell ref="G212:I212"/>
    <mergeCell ref="A215:C215"/>
    <mergeCell ref="G215:I215"/>
    <mergeCell ref="A216:C216"/>
    <mergeCell ref="G216:I216"/>
    <mergeCell ref="B246:B248"/>
    <mergeCell ref="C246:C248"/>
    <mergeCell ref="D246:D248"/>
    <mergeCell ref="E246:F247"/>
    <mergeCell ref="G246:G248"/>
    <mergeCell ref="A237:C237"/>
    <mergeCell ref="A238:C238"/>
    <mergeCell ref="A239:C239"/>
    <mergeCell ref="A240:C240"/>
    <mergeCell ref="B241:C241"/>
    <mergeCell ref="A262:C262"/>
    <mergeCell ref="G262:I262"/>
    <mergeCell ref="A263:C263"/>
    <mergeCell ref="G263:I263"/>
    <mergeCell ref="A186:I186"/>
    <mergeCell ref="A189:C189"/>
    <mergeCell ref="A190:C190"/>
    <mergeCell ref="A191:C191"/>
    <mergeCell ref="A192:C192"/>
    <mergeCell ref="B193:C193"/>
    <mergeCell ref="F193:G193"/>
    <mergeCell ref="A198:A200"/>
    <mergeCell ref="B198:B200"/>
    <mergeCell ref="C198:C200"/>
    <mergeCell ref="D198:D200"/>
    <mergeCell ref="E198:F199"/>
    <mergeCell ref="H246:I246"/>
    <mergeCell ref="H247:I247"/>
    <mergeCell ref="A252:F252"/>
    <mergeCell ref="A257:I257"/>
    <mergeCell ref="A259:C259"/>
    <mergeCell ref="G259:I259"/>
    <mergeCell ref="F241:G241"/>
    <mergeCell ref="A246:A248"/>
    <mergeCell ref="B8:C8"/>
    <mergeCell ref="F8:G8"/>
    <mergeCell ref="A13:A15"/>
    <mergeCell ref="B13:B15"/>
    <mergeCell ref="C13:C15"/>
    <mergeCell ref="D13:D15"/>
    <mergeCell ref="E13:F14"/>
    <mergeCell ref="G13:G15"/>
    <mergeCell ref="A1:I1"/>
    <mergeCell ref="A4:C4"/>
    <mergeCell ref="A5:C5"/>
    <mergeCell ref="A6:C6"/>
    <mergeCell ref="A7:C7"/>
    <mergeCell ref="A31:C31"/>
    <mergeCell ref="G31:I31"/>
    <mergeCell ref="A32:C32"/>
    <mergeCell ref="G32:I32"/>
    <mergeCell ref="H13:I13"/>
    <mergeCell ref="H14:I14"/>
    <mergeCell ref="A21:F21"/>
    <mergeCell ref="A26:I26"/>
    <mergeCell ref="A28:C28"/>
    <mergeCell ref="G28:I28"/>
  </mergeCells>
  <pageMargins left="0.41" right="0.35" top="0.75" bottom="0.75" header="0.3" footer="0.3"/>
  <pageSetup paperSize="5" orientation="portrait" horizontalDpi="0" verticalDpi="0" r:id="rId1"/>
</worksheet>
</file>

<file path=xl/worksheets/sheet28.xml><?xml version="1.0" encoding="utf-8"?>
<worksheet xmlns="http://schemas.openxmlformats.org/spreadsheetml/2006/main" xmlns:r="http://schemas.openxmlformats.org/officeDocument/2006/relationships">
  <dimension ref="A1:I351"/>
  <sheetViews>
    <sheetView view="pageBreakPreview" topLeftCell="A176" zoomScaleSheetLayoutView="100" workbookViewId="0">
      <selection activeCell="A170" sqref="A170:XFD189"/>
    </sheetView>
  </sheetViews>
  <sheetFormatPr defaultRowHeight="15"/>
  <cols>
    <col min="1" max="1" width="5.7109375" customWidth="1"/>
    <col min="2" max="2" width="11.42578125" customWidth="1"/>
    <col min="4" max="4" width="26.42578125" customWidth="1"/>
  </cols>
  <sheetData>
    <row r="1" spans="1:9">
      <c r="A1" s="626" t="s">
        <v>172</v>
      </c>
      <c r="B1" s="626"/>
      <c r="C1" s="626"/>
      <c r="D1" s="626"/>
      <c r="E1" s="626"/>
      <c r="F1" s="626"/>
      <c r="G1" s="626"/>
      <c r="H1" s="626"/>
      <c r="I1" s="626"/>
    </row>
    <row r="2" spans="1:9">
      <c r="A2" s="550"/>
      <c r="B2" s="550"/>
      <c r="C2" s="550"/>
      <c r="D2" s="548" t="s">
        <v>173</v>
      </c>
      <c r="E2" s="550"/>
      <c r="F2" s="246"/>
      <c r="G2" s="82"/>
    </row>
    <row r="3" spans="1:9">
      <c r="A3" s="550"/>
      <c r="B3" s="550"/>
      <c r="C3" s="550"/>
      <c r="D3" s="550"/>
      <c r="E3" s="550"/>
      <c r="F3" s="246"/>
      <c r="G3" s="82"/>
    </row>
    <row r="4" spans="1:9">
      <c r="A4" s="621" t="s">
        <v>174</v>
      </c>
      <c r="B4" s="621"/>
      <c r="C4" s="621"/>
      <c r="D4" s="548" t="s">
        <v>175</v>
      </c>
      <c r="E4" s="117"/>
      <c r="F4" s="247"/>
      <c r="G4" s="84"/>
    </row>
    <row r="5" spans="1:9">
      <c r="A5" s="621" t="s">
        <v>176</v>
      </c>
      <c r="B5" s="621"/>
      <c r="C5" s="621"/>
      <c r="D5" s="548" t="s">
        <v>260</v>
      </c>
      <c r="E5" s="117"/>
      <c r="F5" s="247"/>
      <c r="G5" s="84"/>
    </row>
    <row r="6" spans="1:9">
      <c r="A6" s="621" t="s">
        <v>178</v>
      </c>
      <c r="B6" s="621"/>
      <c r="C6" s="621"/>
      <c r="D6" s="548" t="s">
        <v>179</v>
      </c>
      <c r="E6" s="117"/>
      <c r="F6" s="247"/>
      <c r="G6" s="84"/>
    </row>
    <row r="7" spans="1:9">
      <c r="A7" s="621" t="s">
        <v>180</v>
      </c>
      <c r="B7" s="621"/>
      <c r="C7" s="621"/>
      <c r="D7" s="548" t="s">
        <v>413</v>
      </c>
      <c r="E7" s="117"/>
      <c r="F7" s="247"/>
      <c r="G7" s="84"/>
    </row>
    <row r="8" spans="1:9">
      <c r="A8" s="549"/>
      <c r="B8" s="622"/>
      <c r="C8" s="622"/>
      <c r="D8" s="54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48"/>
      <c r="B12" s="548"/>
      <c r="C12" s="548"/>
      <c r="D12" s="548"/>
      <c r="E12" s="54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547">
        <v>1</v>
      </c>
      <c r="B17" s="457" t="s">
        <v>412</v>
      </c>
      <c r="C17" s="97" t="s">
        <v>868</v>
      </c>
      <c r="D17" s="97" t="s">
        <v>869</v>
      </c>
      <c r="E17" s="120"/>
      <c r="F17" s="125"/>
      <c r="G17" s="100">
        <v>9955000</v>
      </c>
      <c r="H17" s="100">
        <f>(100/110)*G17*10%</f>
        <v>905000</v>
      </c>
      <c r="I17" s="100">
        <f>(100/110)*G17*2%</f>
        <v>181000</v>
      </c>
    </row>
    <row r="18" spans="1:9" ht="19.5" customHeight="1">
      <c r="A18" s="618" t="s">
        <v>208</v>
      </c>
      <c r="B18" s="618"/>
      <c r="C18" s="618"/>
      <c r="D18" s="618"/>
      <c r="E18" s="618"/>
      <c r="F18" s="618"/>
      <c r="G18" s="102">
        <f>SUM(G17:G17)</f>
        <v>9955000</v>
      </c>
      <c r="H18" s="102">
        <f>SUM(H17:H17)</f>
        <v>905000</v>
      </c>
      <c r="I18" s="102">
        <f>SUM(I17:I17)</f>
        <v>181000</v>
      </c>
    </row>
    <row r="19" spans="1:9">
      <c r="A19" s="545"/>
      <c r="B19" s="105"/>
      <c r="C19" s="105"/>
      <c r="D19" s="105"/>
      <c r="E19" s="105"/>
      <c r="F19" s="254"/>
      <c r="G19" s="108"/>
      <c r="H19" s="124"/>
      <c r="I19" s="124"/>
    </row>
    <row r="20" spans="1:9">
      <c r="A20" s="546" t="s">
        <v>209</v>
      </c>
      <c r="B20" s="110"/>
      <c r="C20" s="105"/>
      <c r="D20" s="105"/>
      <c r="E20" s="111"/>
      <c r="F20" s="253"/>
      <c r="G20" s="108"/>
    </row>
    <row r="21" spans="1:9">
      <c r="A21" s="111" t="s">
        <v>210</v>
      </c>
      <c r="B21" s="110"/>
      <c r="C21" s="105"/>
      <c r="D21" s="105"/>
      <c r="E21" s="123"/>
      <c r="F21" s="253"/>
      <c r="G21" s="108"/>
    </row>
    <row r="22" spans="1:9">
      <c r="A22" s="111"/>
      <c r="B22" s="110"/>
      <c r="C22" s="105"/>
      <c r="D22" s="105"/>
      <c r="E22" s="123"/>
      <c r="F22" s="253"/>
      <c r="G22" s="108"/>
    </row>
    <row r="23" spans="1:9">
      <c r="A23" s="619" t="s">
        <v>211</v>
      </c>
      <c r="B23" s="619"/>
      <c r="C23" s="619"/>
      <c r="D23" s="619"/>
      <c r="E23" s="619"/>
      <c r="F23" s="619"/>
      <c r="G23" s="619"/>
      <c r="H23" s="619"/>
      <c r="I23" s="619"/>
    </row>
    <row r="24" spans="1:9">
      <c r="A24" s="545"/>
      <c r="B24" s="105"/>
      <c r="C24" s="105"/>
      <c r="D24" s="105"/>
      <c r="E24" s="105"/>
      <c r="F24" s="254"/>
      <c r="G24" s="108"/>
      <c r="H24" s="124"/>
      <c r="I24" s="124"/>
    </row>
    <row r="25" spans="1:9">
      <c r="A25" s="611" t="s">
        <v>212</v>
      </c>
      <c r="B25" s="611"/>
      <c r="C25" s="611"/>
      <c r="D25" s="111"/>
      <c r="E25" s="105"/>
      <c r="F25" s="254"/>
      <c r="G25" s="627" t="s">
        <v>213</v>
      </c>
      <c r="H25" s="627"/>
      <c r="I25" s="627"/>
    </row>
    <row r="26" spans="1:9">
      <c r="A26" s="545"/>
      <c r="B26" s="105"/>
      <c r="C26" s="105"/>
      <c r="D26" s="105"/>
      <c r="E26" s="105"/>
      <c r="F26" s="254"/>
      <c r="G26" s="108"/>
      <c r="H26" s="124"/>
      <c r="I26" s="124"/>
    </row>
    <row r="27" spans="1:9">
      <c r="A27" s="545"/>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row r="59" spans="1:9">
      <c r="A59" s="626" t="s">
        <v>172</v>
      </c>
      <c r="B59" s="626"/>
      <c r="C59" s="626"/>
      <c r="D59" s="626"/>
      <c r="E59" s="626"/>
      <c r="F59" s="626"/>
      <c r="G59" s="626"/>
      <c r="H59" s="626"/>
      <c r="I59" s="626"/>
    </row>
    <row r="60" spans="1:9">
      <c r="A60" s="560"/>
      <c r="B60" s="560"/>
      <c r="C60" s="560"/>
      <c r="D60" s="558" t="s">
        <v>173</v>
      </c>
      <c r="E60" s="560"/>
      <c r="F60" s="246"/>
      <c r="G60" s="82"/>
    </row>
    <row r="61" spans="1:9">
      <c r="A61" s="560"/>
      <c r="B61" s="560"/>
      <c r="C61" s="560"/>
      <c r="D61" s="560"/>
      <c r="E61" s="560"/>
      <c r="F61" s="246"/>
      <c r="G61" s="82"/>
    </row>
    <row r="62" spans="1:9">
      <c r="A62" s="621" t="s">
        <v>174</v>
      </c>
      <c r="B62" s="621"/>
      <c r="C62" s="621"/>
      <c r="D62" s="558" t="s">
        <v>175</v>
      </c>
      <c r="E62" s="117"/>
      <c r="F62" s="247"/>
      <c r="G62" s="84"/>
    </row>
    <row r="63" spans="1:9">
      <c r="A63" s="621" t="s">
        <v>176</v>
      </c>
      <c r="B63" s="621"/>
      <c r="C63" s="621"/>
      <c r="D63" s="558" t="s">
        <v>260</v>
      </c>
      <c r="E63" s="117"/>
      <c r="F63" s="247"/>
      <c r="G63" s="84"/>
    </row>
    <row r="64" spans="1:9">
      <c r="A64" s="621" t="s">
        <v>178</v>
      </c>
      <c r="B64" s="621"/>
      <c r="C64" s="621"/>
      <c r="D64" s="558" t="s">
        <v>179</v>
      </c>
      <c r="E64" s="117"/>
      <c r="F64" s="247"/>
      <c r="G64" s="84"/>
    </row>
    <row r="65" spans="1:9">
      <c r="A65" s="621" t="s">
        <v>180</v>
      </c>
      <c r="B65" s="621"/>
      <c r="C65" s="621"/>
      <c r="D65" s="558" t="s">
        <v>736</v>
      </c>
      <c r="E65" s="117"/>
      <c r="F65" s="247"/>
      <c r="G65" s="84"/>
    </row>
    <row r="66" spans="1:9">
      <c r="A66" s="559"/>
      <c r="B66" s="622"/>
      <c r="C66" s="622"/>
      <c r="D66" s="559"/>
      <c r="E66" s="117"/>
      <c r="F66" s="632"/>
      <c r="G66" s="632"/>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558"/>
      <c r="B70" s="558"/>
      <c r="C70" s="558"/>
      <c r="D70" s="558"/>
      <c r="E70" s="558"/>
      <c r="F70" s="249"/>
      <c r="G70" s="83"/>
    </row>
    <row r="71" spans="1:9">
      <c r="A71" s="620" t="s">
        <v>185</v>
      </c>
      <c r="B71" s="620" t="s">
        <v>186</v>
      </c>
      <c r="C71" s="620" t="s">
        <v>187</v>
      </c>
      <c r="D71" s="620" t="s">
        <v>188</v>
      </c>
      <c r="E71" s="620" t="s">
        <v>189</v>
      </c>
      <c r="F71" s="620"/>
      <c r="G71" s="613" t="s">
        <v>166</v>
      </c>
      <c r="H71" s="628" t="s">
        <v>190</v>
      </c>
      <c r="I71" s="629"/>
    </row>
    <row r="72" spans="1:9">
      <c r="A72" s="620"/>
      <c r="B72" s="620"/>
      <c r="C72" s="620"/>
      <c r="D72" s="620"/>
      <c r="E72" s="620"/>
      <c r="F72" s="620"/>
      <c r="G72" s="613"/>
      <c r="H72" s="630" t="s">
        <v>191</v>
      </c>
      <c r="I72" s="631"/>
    </row>
    <row r="73" spans="1:9">
      <c r="A73" s="620"/>
      <c r="B73" s="620"/>
      <c r="C73" s="620"/>
      <c r="D73" s="620"/>
      <c r="E73" s="91" t="s">
        <v>192</v>
      </c>
      <c r="F73" s="250" t="s">
        <v>193</v>
      </c>
      <c r="G73" s="613"/>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60" customHeight="1">
      <c r="A75" s="557">
        <v>1</v>
      </c>
      <c r="B75" s="457" t="s">
        <v>735</v>
      </c>
      <c r="C75" s="97" t="s">
        <v>261</v>
      </c>
      <c r="D75" s="97" t="s">
        <v>925</v>
      </c>
      <c r="E75" s="120"/>
      <c r="F75" s="125"/>
      <c r="G75" s="100">
        <v>5980000</v>
      </c>
      <c r="H75" s="100">
        <f>(100/110)*G75*10%</f>
        <v>543636.36363636365</v>
      </c>
      <c r="I75" s="100">
        <f>(100/110)*G75*3%</f>
        <v>163090.90909090906</v>
      </c>
    </row>
    <row r="76" spans="1:9" ht="66.75" customHeight="1">
      <c r="A76" s="557">
        <v>2</v>
      </c>
      <c r="B76" s="457"/>
      <c r="C76" s="97" t="s">
        <v>261</v>
      </c>
      <c r="D76" s="97" t="s">
        <v>926</v>
      </c>
      <c r="E76" s="120"/>
      <c r="F76" s="125"/>
      <c r="G76" s="100">
        <v>595000</v>
      </c>
      <c r="H76" s="100">
        <v>0</v>
      </c>
      <c r="I76" s="100">
        <v>0</v>
      </c>
    </row>
    <row r="77" spans="1:9" ht="23.25" customHeight="1">
      <c r="A77" s="618" t="s">
        <v>208</v>
      </c>
      <c r="B77" s="618"/>
      <c r="C77" s="618"/>
      <c r="D77" s="618"/>
      <c r="E77" s="618"/>
      <c r="F77" s="618"/>
      <c r="G77" s="102">
        <f>SUM(G75:G76)</f>
        <v>6575000</v>
      </c>
      <c r="H77" s="102">
        <f t="shared" ref="H77:I77" si="0">SUM(H75:H76)</f>
        <v>543636.36363636365</v>
      </c>
      <c r="I77" s="102">
        <f t="shared" si="0"/>
        <v>163090.90909090906</v>
      </c>
    </row>
    <row r="78" spans="1:9">
      <c r="A78" s="555"/>
      <c r="B78" s="105"/>
      <c r="C78" s="105"/>
      <c r="D78" s="105"/>
      <c r="E78" s="105"/>
      <c r="F78" s="254"/>
      <c r="G78" s="108"/>
      <c r="H78" s="124"/>
      <c r="I78" s="124"/>
    </row>
    <row r="79" spans="1:9">
      <c r="A79" s="556" t="s">
        <v>209</v>
      </c>
      <c r="B79" s="110"/>
      <c r="C79" s="105"/>
      <c r="D79" s="105"/>
      <c r="E79" s="111"/>
      <c r="F79" s="253"/>
      <c r="G79" s="108"/>
    </row>
    <row r="80" spans="1:9">
      <c r="A80" s="111" t="s">
        <v>210</v>
      </c>
      <c r="B80" s="110"/>
      <c r="C80" s="105"/>
      <c r="D80" s="105"/>
      <c r="E80" s="123"/>
      <c r="F80" s="253"/>
      <c r="G80" s="108"/>
    </row>
    <row r="81" spans="1:9">
      <c r="A81" s="111"/>
      <c r="B81" s="110"/>
      <c r="C81" s="105"/>
      <c r="D81" s="105"/>
      <c r="E81" s="123"/>
      <c r="F81" s="253"/>
      <c r="G81" s="108"/>
    </row>
    <row r="82" spans="1:9">
      <c r="A82" s="619" t="s">
        <v>211</v>
      </c>
      <c r="B82" s="619"/>
      <c r="C82" s="619"/>
      <c r="D82" s="619"/>
      <c r="E82" s="619"/>
      <c r="F82" s="619"/>
      <c r="G82" s="619"/>
      <c r="H82" s="619"/>
      <c r="I82" s="619"/>
    </row>
    <row r="83" spans="1:9">
      <c r="A83" s="555"/>
      <c r="B83" s="105"/>
      <c r="C83" s="105"/>
      <c r="D83" s="105"/>
      <c r="E83" s="105"/>
      <c r="F83" s="254"/>
      <c r="G83" s="108"/>
      <c r="H83" s="124"/>
      <c r="I83" s="124"/>
    </row>
    <row r="84" spans="1:9">
      <c r="A84" s="611" t="s">
        <v>212</v>
      </c>
      <c r="B84" s="611"/>
      <c r="C84" s="611"/>
      <c r="D84" s="111"/>
      <c r="E84" s="105"/>
      <c r="F84" s="254"/>
      <c r="G84" s="627" t="s">
        <v>213</v>
      </c>
      <c r="H84" s="627"/>
      <c r="I84" s="627"/>
    </row>
    <row r="85" spans="1:9">
      <c r="A85" s="555"/>
      <c r="B85" s="105"/>
      <c r="C85" s="105"/>
      <c r="D85" s="105"/>
      <c r="E85" s="105"/>
      <c r="F85" s="254"/>
      <c r="G85" s="108"/>
      <c r="H85" s="124"/>
      <c r="I85" s="124"/>
    </row>
    <row r="86" spans="1:9">
      <c r="A86" s="555"/>
      <c r="B86" s="105"/>
      <c r="C86" s="105"/>
      <c r="D86" s="105"/>
      <c r="E86" s="105"/>
      <c r="F86" s="254"/>
      <c r="G86" s="108"/>
    </row>
    <row r="87" spans="1:9">
      <c r="A87" s="624" t="s">
        <v>214</v>
      </c>
      <c r="B87" s="624"/>
      <c r="C87" s="624"/>
      <c r="D87" s="105"/>
      <c r="E87" s="105"/>
      <c r="F87" s="254"/>
      <c r="G87" s="624" t="s">
        <v>215</v>
      </c>
      <c r="H87" s="624"/>
      <c r="I87" s="624"/>
    </row>
    <row r="88" spans="1:9">
      <c r="A88" s="611" t="s">
        <v>216</v>
      </c>
      <c r="B88" s="611"/>
      <c r="C88" s="611"/>
      <c r="D88" s="105"/>
      <c r="E88" s="105"/>
      <c r="F88" s="254"/>
      <c r="G88" s="627" t="s">
        <v>217</v>
      </c>
      <c r="H88" s="627"/>
      <c r="I88" s="627"/>
    </row>
    <row r="113" spans="1:9">
      <c r="A113" s="626" t="s">
        <v>172</v>
      </c>
      <c r="B113" s="626"/>
      <c r="C113" s="626"/>
      <c r="D113" s="626"/>
      <c r="E113" s="626"/>
      <c r="F113" s="626"/>
      <c r="G113" s="626"/>
      <c r="H113" s="626"/>
      <c r="I113" s="626"/>
    </row>
    <row r="114" spans="1:9">
      <c r="A114" s="560"/>
      <c r="B114" s="560"/>
      <c r="C114" s="560"/>
      <c r="D114" s="558" t="s">
        <v>173</v>
      </c>
      <c r="E114" s="560"/>
      <c r="F114" s="246"/>
      <c r="G114" s="82"/>
    </row>
    <row r="115" spans="1:9">
      <c r="A115" s="560"/>
      <c r="B115" s="560"/>
      <c r="C115" s="560"/>
      <c r="D115" s="560"/>
      <c r="E115" s="560"/>
      <c r="F115" s="246"/>
      <c r="G115" s="82"/>
    </row>
    <row r="116" spans="1:9">
      <c r="A116" s="621" t="s">
        <v>174</v>
      </c>
      <c r="B116" s="621"/>
      <c r="C116" s="621"/>
      <c r="D116" s="558" t="s">
        <v>175</v>
      </c>
      <c r="E116" s="117"/>
      <c r="F116" s="247"/>
      <c r="G116" s="84"/>
    </row>
    <row r="117" spans="1:9">
      <c r="A117" s="621" t="s">
        <v>176</v>
      </c>
      <c r="B117" s="621"/>
      <c r="C117" s="621"/>
      <c r="D117" s="558" t="s">
        <v>260</v>
      </c>
      <c r="E117" s="117"/>
      <c r="F117" s="247"/>
      <c r="G117" s="84"/>
    </row>
    <row r="118" spans="1:9">
      <c r="A118" s="621" t="s">
        <v>178</v>
      </c>
      <c r="B118" s="621"/>
      <c r="C118" s="621"/>
      <c r="D118" s="558" t="s">
        <v>179</v>
      </c>
      <c r="E118" s="117"/>
      <c r="F118" s="247"/>
      <c r="G118" s="84"/>
    </row>
    <row r="119" spans="1:9">
      <c r="A119" s="621" t="s">
        <v>180</v>
      </c>
      <c r="B119" s="621"/>
      <c r="C119" s="621"/>
      <c r="D119" s="558" t="s">
        <v>736</v>
      </c>
      <c r="E119" s="117"/>
      <c r="F119" s="247"/>
      <c r="G119" s="84"/>
    </row>
    <row r="120" spans="1:9">
      <c r="A120" s="559"/>
      <c r="B120" s="622"/>
      <c r="C120" s="622"/>
      <c r="D120" s="559"/>
      <c r="E120" s="117"/>
      <c r="F120" s="632"/>
      <c r="G120" s="632"/>
    </row>
    <row r="121" spans="1:9">
      <c r="A121" s="87" t="s">
        <v>182</v>
      </c>
      <c r="B121" s="87"/>
      <c r="C121" s="87"/>
      <c r="D121" s="87"/>
      <c r="E121" s="87"/>
      <c r="F121" s="248"/>
      <c r="G121" s="88"/>
    </row>
    <row r="122" spans="1:9">
      <c r="A122" s="87" t="s">
        <v>183</v>
      </c>
      <c r="B122" s="87"/>
      <c r="C122" s="87"/>
      <c r="D122" s="87"/>
      <c r="E122" s="87"/>
      <c r="F122" s="248"/>
      <c r="G122" s="88"/>
    </row>
    <row r="123" spans="1:9">
      <c r="A123" s="87" t="s">
        <v>184</v>
      </c>
      <c r="B123" s="87"/>
      <c r="C123" s="87"/>
      <c r="D123" s="87"/>
      <c r="E123" s="87"/>
      <c r="F123" s="248"/>
      <c r="G123" s="88"/>
    </row>
    <row r="124" spans="1:9">
      <c r="A124" s="558"/>
      <c r="B124" s="558"/>
      <c r="C124" s="558"/>
      <c r="D124" s="558"/>
      <c r="E124" s="558"/>
      <c r="F124" s="249"/>
      <c r="G124" s="83"/>
    </row>
    <row r="125" spans="1:9">
      <c r="A125" s="620" t="s">
        <v>185</v>
      </c>
      <c r="B125" s="620" t="s">
        <v>186</v>
      </c>
      <c r="C125" s="620" t="s">
        <v>187</v>
      </c>
      <c r="D125" s="620" t="s">
        <v>188</v>
      </c>
      <c r="E125" s="620" t="s">
        <v>189</v>
      </c>
      <c r="F125" s="620"/>
      <c r="G125" s="613" t="s">
        <v>166</v>
      </c>
      <c r="H125" s="628" t="s">
        <v>190</v>
      </c>
      <c r="I125" s="629"/>
    </row>
    <row r="126" spans="1:9">
      <c r="A126" s="620"/>
      <c r="B126" s="620"/>
      <c r="C126" s="620"/>
      <c r="D126" s="620"/>
      <c r="E126" s="620"/>
      <c r="F126" s="620"/>
      <c r="G126" s="613"/>
      <c r="H126" s="630" t="s">
        <v>191</v>
      </c>
      <c r="I126" s="631"/>
    </row>
    <row r="127" spans="1:9">
      <c r="A127" s="620"/>
      <c r="B127" s="620"/>
      <c r="C127" s="620"/>
      <c r="D127" s="620"/>
      <c r="E127" s="91" t="s">
        <v>192</v>
      </c>
      <c r="F127" s="250" t="s">
        <v>193</v>
      </c>
      <c r="G127" s="613"/>
      <c r="H127" s="91" t="s">
        <v>194</v>
      </c>
      <c r="I127" s="91" t="s">
        <v>195</v>
      </c>
    </row>
    <row r="128" spans="1:9">
      <c r="A128" s="91" t="s">
        <v>196</v>
      </c>
      <c r="B128" s="91" t="s">
        <v>197</v>
      </c>
      <c r="C128" s="91" t="s">
        <v>198</v>
      </c>
      <c r="D128" s="118" t="s">
        <v>199</v>
      </c>
      <c r="E128" s="118" t="s">
        <v>200</v>
      </c>
      <c r="F128" s="251" t="s">
        <v>201</v>
      </c>
      <c r="G128" s="93" t="s">
        <v>202</v>
      </c>
      <c r="H128" s="119" t="s">
        <v>203</v>
      </c>
      <c r="I128" s="119" t="s">
        <v>204</v>
      </c>
    </row>
    <row r="129" spans="1:9" ht="78.75">
      <c r="A129" s="557">
        <v>1</v>
      </c>
      <c r="B129" s="457" t="s">
        <v>735</v>
      </c>
      <c r="C129" s="97" t="s">
        <v>929</v>
      </c>
      <c r="D129" s="97" t="s">
        <v>932</v>
      </c>
      <c r="E129" s="120"/>
      <c r="F129" s="125"/>
      <c r="G129" s="100">
        <v>13840000</v>
      </c>
      <c r="H129" s="100">
        <v>0</v>
      </c>
      <c r="I129" s="100">
        <v>0</v>
      </c>
    </row>
    <row r="130" spans="1:9" ht="19.5" customHeight="1">
      <c r="A130" s="618" t="s">
        <v>208</v>
      </c>
      <c r="B130" s="618"/>
      <c r="C130" s="618"/>
      <c r="D130" s="618"/>
      <c r="E130" s="618"/>
      <c r="F130" s="618"/>
      <c r="G130" s="102">
        <f>SUM(G129:G129)</f>
        <v>13840000</v>
      </c>
      <c r="H130" s="102">
        <f>SUM(H129:H129)</f>
        <v>0</v>
      </c>
      <c r="I130" s="102">
        <f>SUM(I129:I129)</f>
        <v>0</v>
      </c>
    </row>
    <row r="131" spans="1:9">
      <c r="A131" s="555"/>
      <c r="B131" s="105"/>
      <c r="C131" s="105"/>
      <c r="D131" s="105"/>
      <c r="E131" s="105"/>
      <c r="F131" s="254"/>
      <c r="G131" s="108"/>
      <c r="H131" s="124"/>
      <c r="I131" s="124"/>
    </row>
    <row r="132" spans="1:9">
      <c r="A132" s="556" t="s">
        <v>209</v>
      </c>
      <c r="B132" s="110"/>
      <c r="C132" s="105"/>
      <c r="D132" s="105"/>
      <c r="E132" s="111"/>
      <c r="F132" s="253"/>
      <c r="G132" s="108"/>
    </row>
    <row r="133" spans="1:9">
      <c r="A133" s="111" t="s">
        <v>210</v>
      </c>
      <c r="B133" s="110"/>
      <c r="C133" s="105"/>
      <c r="D133" s="105"/>
      <c r="E133" s="123"/>
      <c r="F133" s="253"/>
      <c r="G133" s="108"/>
    </row>
    <row r="134" spans="1:9">
      <c r="A134" s="111"/>
      <c r="B134" s="110"/>
      <c r="C134" s="105"/>
      <c r="D134" s="105"/>
      <c r="E134" s="123"/>
      <c r="F134" s="253"/>
      <c r="G134" s="108"/>
    </row>
    <row r="135" spans="1:9">
      <c r="A135" s="619" t="s">
        <v>211</v>
      </c>
      <c r="B135" s="619"/>
      <c r="C135" s="619"/>
      <c r="D135" s="619"/>
      <c r="E135" s="619"/>
      <c r="F135" s="619"/>
      <c r="G135" s="619"/>
      <c r="H135" s="619"/>
      <c r="I135" s="619"/>
    </row>
    <row r="136" spans="1:9">
      <c r="A136" s="555"/>
      <c r="B136" s="105"/>
      <c r="C136" s="105"/>
      <c r="D136" s="105"/>
      <c r="E136" s="105"/>
      <c r="F136" s="254"/>
      <c r="G136" s="108"/>
      <c r="H136" s="124"/>
      <c r="I136" s="124"/>
    </row>
    <row r="137" spans="1:9">
      <c r="A137" s="611" t="s">
        <v>212</v>
      </c>
      <c r="B137" s="611"/>
      <c r="C137" s="611"/>
      <c r="D137" s="111"/>
      <c r="E137" s="105"/>
      <c r="F137" s="254"/>
      <c r="G137" s="627" t="s">
        <v>213</v>
      </c>
      <c r="H137" s="627"/>
      <c r="I137" s="627"/>
    </row>
    <row r="138" spans="1:9">
      <c r="A138" s="555"/>
      <c r="B138" s="105"/>
      <c r="C138" s="105"/>
      <c r="D138" s="105"/>
      <c r="E138" s="105"/>
      <c r="F138" s="254"/>
      <c r="G138" s="108"/>
      <c r="H138" s="124"/>
      <c r="I138" s="124"/>
    </row>
    <row r="139" spans="1:9">
      <c r="A139" s="555"/>
      <c r="B139" s="105"/>
      <c r="C139" s="105"/>
      <c r="D139" s="105"/>
      <c r="E139" s="105"/>
      <c r="F139" s="254"/>
      <c r="G139" s="108"/>
    </row>
    <row r="140" spans="1:9">
      <c r="A140" s="624" t="s">
        <v>214</v>
      </c>
      <c r="B140" s="624"/>
      <c r="C140" s="624"/>
      <c r="D140" s="105"/>
      <c r="E140" s="105"/>
      <c r="F140" s="254"/>
      <c r="G140" s="624" t="s">
        <v>215</v>
      </c>
      <c r="H140" s="624"/>
      <c r="I140" s="624"/>
    </row>
    <row r="141" spans="1:9">
      <c r="A141" s="611" t="s">
        <v>216</v>
      </c>
      <c r="B141" s="611"/>
      <c r="C141" s="611"/>
      <c r="D141" s="105"/>
      <c r="E141" s="105"/>
      <c r="F141" s="254"/>
      <c r="G141" s="627" t="s">
        <v>217</v>
      </c>
      <c r="H141" s="627"/>
      <c r="I141" s="627"/>
    </row>
    <row r="170" spans="1:9">
      <c r="A170" s="626" t="s">
        <v>172</v>
      </c>
      <c r="B170" s="626"/>
      <c r="C170" s="626"/>
      <c r="D170" s="626"/>
      <c r="E170" s="626"/>
      <c r="F170" s="626"/>
      <c r="G170" s="626"/>
      <c r="H170" s="626"/>
      <c r="I170" s="626"/>
    </row>
    <row r="171" spans="1:9">
      <c r="A171" s="560"/>
      <c r="B171" s="560"/>
      <c r="C171" s="560"/>
      <c r="D171" s="558" t="s">
        <v>173</v>
      </c>
      <c r="E171" s="560"/>
      <c r="F171" s="246"/>
      <c r="G171" s="82"/>
    </row>
    <row r="172" spans="1:9">
      <c r="A172" s="560"/>
      <c r="B172" s="560"/>
      <c r="C172" s="560"/>
      <c r="D172" s="560"/>
      <c r="E172" s="560"/>
      <c r="F172" s="246"/>
      <c r="G172" s="82"/>
    </row>
    <row r="173" spans="1:9">
      <c r="A173" s="621" t="s">
        <v>174</v>
      </c>
      <c r="B173" s="621"/>
      <c r="C173" s="621"/>
      <c r="D173" s="558" t="s">
        <v>175</v>
      </c>
      <c r="E173" s="117"/>
      <c r="F173" s="247"/>
      <c r="G173" s="84"/>
    </row>
    <row r="174" spans="1:9">
      <c r="A174" s="621" t="s">
        <v>176</v>
      </c>
      <c r="B174" s="621"/>
      <c r="C174" s="621"/>
      <c r="D174" s="558" t="s">
        <v>260</v>
      </c>
      <c r="E174" s="117"/>
      <c r="F174" s="247"/>
      <c r="G174" s="84"/>
    </row>
    <row r="175" spans="1:9">
      <c r="A175" s="621" t="s">
        <v>178</v>
      </c>
      <c r="B175" s="621"/>
      <c r="C175" s="621"/>
      <c r="D175" s="558" t="s">
        <v>179</v>
      </c>
      <c r="E175" s="117"/>
      <c r="F175" s="247"/>
      <c r="G175" s="84"/>
    </row>
    <row r="176" spans="1:9">
      <c r="A176" s="621" t="s">
        <v>180</v>
      </c>
      <c r="B176" s="621"/>
      <c r="C176" s="621"/>
      <c r="D176" s="558" t="s">
        <v>726</v>
      </c>
      <c r="E176" s="117"/>
      <c r="F176" s="247"/>
      <c r="G176" s="84"/>
    </row>
    <row r="177" spans="1:9">
      <c r="A177" s="559"/>
      <c r="B177" s="622"/>
      <c r="C177" s="622"/>
      <c r="D177" s="559"/>
      <c r="E177" s="117"/>
      <c r="F177" s="632"/>
      <c r="G177" s="632"/>
    </row>
    <row r="178" spans="1:9">
      <c r="A178" s="87" t="s">
        <v>182</v>
      </c>
      <c r="B178" s="87"/>
      <c r="C178" s="87"/>
      <c r="D178" s="87"/>
      <c r="E178" s="87"/>
      <c r="F178" s="248"/>
      <c r="G178" s="88"/>
    </row>
    <row r="179" spans="1:9">
      <c r="A179" s="87" t="s">
        <v>183</v>
      </c>
      <c r="B179" s="87"/>
      <c r="C179" s="87"/>
      <c r="D179" s="87"/>
      <c r="E179" s="87"/>
      <c r="F179" s="248"/>
      <c r="G179" s="88"/>
    </row>
    <row r="180" spans="1:9">
      <c r="A180" s="87" t="s">
        <v>184</v>
      </c>
      <c r="B180" s="87"/>
      <c r="C180" s="87"/>
      <c r="D180" s="87"/>
      <c r="E180" s="87"/>
      <c r="F180" s="248"/>
      <c r="G180" s="88"/>
    </row>
    <row r="181" spans="1:9">
      <c r="A181" s="558"/>
      <c r="B181" s="558"/>
      <c r="C181" s="558"/>
      <c r="D181" s="558"/>
      <c r="E181" s="558"/>
      <c r="F181" s="249"/>
      <c r="G181" s="83"/>
    </row>
    <row r="182" spans="1:9">
      <c r="A182" s="620" t="s">
        <v>185</v>
      </c>
      <c r="B182" s="620" t="s">
        <v>186</v>
      </c>
      <c r="C182" s="620" t="s">
        <v>187</v>
      </c>
      <c r="D182" s="620" t="s">
        <v>188</v>
      </c>
      <c r="E182" s="620" t="s">
        <v>189</v>
      </c>
      <c r="F182" s="620"/>
      <c r="G182" s="613" t="s">
        <v>166</v>
      </c>
      <c r="H182" s="628" t="s">
        <v>190</v>
      </c>
      <c r="I182" s="629"/>
    </row>
    <row r="183" spans="1:9">
      <c r="A183" s="620"/>
      <c r="B183" s="620"/>
      <c r="C183" s="620"/>
      <c r="D183" s="620"/>
      <c r="E183" s="620"/>
      <c r="F183" s="620"/>
      <c r="G183" s="613"/>
      <c r="H183" s="630" t="s">
        <v>191</v>
      </c>
      <c r="I183" s="631"/>
    </row>
    <row r="184" spans="1:9">
      <c r="A184" s="620"/>
      <c r="B184" s="620"/>
      <c r="C184" s="620"/>
      <c r="D184" s="620"/>
      <c r="E184" s="91" t="s">
        <v>192</v>
      </c>
      <c r="F184" s="250" t="s">
        <v>193</v>
      </c>
      <c r="G184" s="613"/>
      <c r="H184" s="91" t="s">
        <v>194</v>
      </c>
      <c r="I184" s="91" t="s">
        <v>195</v>
      </c>
    </row>
    <row r="185" spans="1:9">
      <c r="A185" s="91" t="s">
        <v>196</v>
      </c>
      <c r="B185" s="91" t="s">
        <v>197</v>
      </c>
      <c r="C185" s="91" t="s">
        <v>198</v>
      </c>
      <c r="D185" s="118" t="s">
        <v>199</v>
      </c>
      <c r="E185" s="118" t="s">
        <v>200</v>
      </c>
      <c r="F185" s="251" t="s">
        <v>201</v>
      </c>
      <c r="G185" s="93" t="s">
        <v>202</v>
      </c>
      <c r="H185" s="119" t="s">
        <v>203</v>
      </c>
      <c r="I185" s="119" t="s">
        <v>204</v>
      </c>
    </row>
    <row r="186" spans="1:9" ht="81" customHeight="1">
      <c r="A186" s="557">
        <v>1</v>
      </c>
      <c r="B186" s="457" t="s">
        <v>725</v>
      </c>
      <c r="C186" s="97" t="s">
        <v>893</v>
      </c>
      <c r="D186" s="97" t="s">
        <v>927</v>
      </c>
      <c r="E186" s="120"/>
      <c r="F186" s="125"/>
      <c r="G186" s="100">
        <v>4500000</v>
      </c>
      <c r="H186" s="100">
        <v>0</v>
      </c>
      <c r="I186" s="100">
        <f>5%*G186</f>
        <v>225000</v>
      </c>
    </row>
    <row r="187" spans="1:9" ht="83.25" customHeight="1">
      <c r="A187" s="557">
        <v>2</v>
      </c>
      <c r="B187" s="457"/>
      <c r="C187" s="97" t="s">
        <v>894</v>
      </c>
      <c r="D187" s="97" t="s">
        <v>927</v>
      </c>
      <c r="E187" s="120"/>
      <c r="F187" s="125"/>
      <c r="G187" s="100">
        <v>1800000</v>
      </c>
      <c r="H187" s="100">
        <v>0</v>
      </c>
      <c r="I187" s="100">
        <f>5%*G187</f>
        <v>90000</v>
      </c>
    </row>
    <row r="188" spans="1:9" ht="79.5" customHeight="1">
      <c r="A188" s="557">
        <v>3</v>
      </c>
      <c r="B188" s="457"/>
      <c r="C188" s="97" t="s">
        <v>895</v>
      </c>
      <c r="D188" s="97" t="s">
        <v>927</v>
      </c>
      <c r="E188" s="120"/>
      <c r="F188" s="125"/>
      <c r="G188" s="100">
        <v>2700000</v>
      </c>
      <c r="H188" s="100">
        <v>0</v>
      </c>
      <c r="I188" s="100">
        <f t="shared" ref="I188" si="1">5%*G188</f>
        <v>135000</v>
      </c>
    </row>
    <row r="189" spans="1:9" ht="20.25" customHeight="1">
      <c r="A189" s="618" t="s">
        <v>208</v>
      </c>
      <c r="B189" s="618"/>
      <c r="C189" s="618"/>
      <c r="D189" s="618"/>
      <c r="E189" s="618"/>
      <c r="F189" s="618"/>
      <c r="G189" s="102">
        <f>SUM(G186:G188)</f>
        <v>9000000</v>
      </c>
      <c r="H189" s="102">
        <f t="shared" ref="H189:I189" si="2">SUM(H186:H188)</f>
        <v>0</v>
      </c>
      <c r="I189" s="102">
        <f t="shared" si="2"/>
        <v>450000</v>
      </c>
    </row>
    <row r="190" spans="1:9">
      <c r="A190" s="555"/>
      <c r="B190" s="105"/>
      <c r="C190" s="105"/>
      <c r="D190" s="105"/>
      <c r="E190" s="105"/>
      <c r="F190" s="254"/>
      <c r="G190" s="108"/>
      <c r="H190" s="124"/>
      <c r="I190" s="124"/>
    </row>
    <row r="191" spans="1:9">
      <c r="A191" s="556" t="s">
        <v>209</v>
      </c>
      <c r="B191" s="110"/>
      <c r="C191" s="105"/>
      <c r="D191" s="105"/>
      <c r="E191" s="111"/>
      <c r="F191" s="253"/>
      <c r="G191" s="108"/>
    </row>
    <row r="192" spans="1:9">
      <c r="A192" s="111" t="s">
        <v>210</v>
      </c>
      <c r="B192" s="110"/>
      <c r="C192" s="105"/>
      <c r="D192" s="105"/>
      <c r="E192" s="123"/>
      <c r="F192" s="253"/>
      <c r="G192" s="108"/>
    </row>
    <row r="193" spans="1:9">
      <c r="A193" s="111"/>
      <c r="B193" s="110"/>
      <c r="C193" s="105"/>
      <c r="D193" s="105"/>
      <c r="E193" s="123"/>
      <c r="F193" s="253"/>
      <c r="G193" s="108"/>
    </row>
    <row r="194" spans="1:9">
      <c r="A194" s="619" t="s">
        <v>211</v>
      </c>
      <c r="B194" s="619"/>
      <c r="C194" s="619"/>
      <c r="D194" s="619"/>
      <c r="E194" s="619"/>
      <c r="F194" s="619"/>
      <c r="G194" s="619"/>
      <c r="H194" s="619"/>
      <c r="I194" s="619"/>
    </row>
    <row r="195" spans="1:9">
      <c r="A195" s="555"/>
      <c r="B195" s="105"/>
      <c r="C195" s="105"/>
      <c r="D195" s="105"/>
      <c r="E195" s="105"/>
      <c r="F195" s="254"/>
      <c r="G195" s="108"/>
      <c r="H195" s="124"/>
      <c r="I195" s="124"/>
    </row>
    <row r="196" spans="1:9">
      <c r="A196" s="611" t="s">
        <v>212</v>
      </c>
      <c r="B196" s="611"/>
      <c r="C196" s="611"/>
      <c r="D196" s="111"/>
      <c r="E196" s="105"/>
      <c r="F196" s="254"/>
      <c r="G196" s="627" t="s">
        <v>213</v>
      </c>
      <c r="H196" s="627"/>
      <c r="I196" s="627"/>
    </row>
    <row r="197" spans="1:9">
      <c r="A197" s="555"/>
      <c r="B197" s="105"/>
      <c r="C197" s="105"/>
      <c r="D197" s="105"/>
      <c r="E197" s="105"/>
      <c r="F197" s="254"/>
      <c r="G197" s="108"/>
      <c r="H197" s="124"/>
      <c r="I197" s="124"/>
    </row>
    <row r="198" spans="1:9">
      <c r="A198" s="555"/>
      <c r="B198" s="105"/>
      <c r="C198" s="105"/>
      <c r="D198" s="105"/>
      <c r="E198" s="105"/>
      <c r="F198" s="254"/>
      <c r="G198" s="108"/>
    </row>
    <row r="199" spans="1:9">
      <c r="A199" s="624" t="s">
        <v>214</v>
      </c>
      <c r="B199" s="624"/>
      <c r="C199" s="624"/>
      <c r="D199" s="105"/>
      <c r="E199" s="105"/>
      <c r="F199" s="254"/>
      <c r="G199" s="624" t="s">
        <v>215</v>
      </c>
      <c r="H199" s="624"/>
      <c r="I199" s="624"/>
    </row>
    <row r="200" spans="1:9">
      <c r="A200" s="611" t="s">
        <v>216</v>
      </c>
      <c r="B200" s="611"/>
      <c r="C200" s="611"/>
      <c r="D200" s="105"/>
      <c r="E200" s="105"/>
      <c r="F200" s="254"/>
      <c r="G200" s="627" t="s">
        <v>217</v>
      </c>
      <c r="H200" s="627"/>
      <c r="I200" s="627"/>
    </row>
    <row r="218" spans="1:9">
      <c r="A218" s="626" t="s">
        <v>172</v>
      </c>
      <c r="B218" s="626"/>
      <c r="C218" s="626"/>
      <c r="D218" s="626"/>
      <c r="E218" s="626"/>
      <c r="F218" s="626"/>
      <c r="G218" s="626"/>
      <c r="H218" s="626"/>
      <c r="I218" s="626"/>
    </row>
    <row r="219" spans="1:9">
      <c r="A219" s="570"/>
      <c r="B219" s="570"/>
      <c r="C219" s="570"/>
      <c r="D219" s="568" t="s">
        <v>173</v>
      </c>
      <c r="E219" s="570"/>
      <c r="F219" s="246"/>
      <c r="G219" s="82"/>
    </row>
    <row r="220" spans="1:9">
      <c r="A220" s="570"/>
      <c r="B220" s="570"/>
      <c r="C220" s="570"/>
      <c r="D220" s="570"/>
      <c r="E220" s="570"/>
      <c r="F220" s="246"/>
      <c r="G220" s="82"/>
    </row>
    <row r="221" spans="1:9">
      <c r="A221" s="621" t="s">
        <v>174</v>
      </c>
      <c r="B221" s="621"/>
      <c r="C221" s="621"/>
      <c r="D221" s="568" t="s">
        <v>175</v>
      </c>
      <c r="E221" s="117"/>
      <c r="F221" s="247"/>
      <c r="G221" s="84"/>
    </row>
    <row r="222" spans="1:9">
      <c r="A222" s="621" t="s">
        <v>176</v>
      </c>
      <c r="B222" s="621"/>
      <c r="C222" s="621"/>
      <c r="D222" s="568" t="s">
        <v>260</v>
      </c>
      <c r="E222" s="117"/>
      <c r="F222" s="247"/>
      <c r="G222" s="84"/>
    </row>
    <row r="223" spans="1:9">
      <c r="A223" s="621" t="s">
        <v>178</v>
      </c>
      <c r="B223" s="621"/>
      <c r="C223" s="621"/>
      <c r="D223" s="568" t="s">
        <v>179</v>
      </c>
      <c r="E223" s="117"/>
      <c r="F223" s="247"/>
      <c r="G223" s="84"/>
    </row>
    <row r="224" spans="1:9">
      <c r="A224" s="621" t="s">
        <v>180</v>
      </c>
      <c r="B224" s="621"/>
      <c r="C224" s="621"/>
      <c r="D224" s="568" t="s">
        <v>938</v>
      </c>
      <c r="E224" s="117"/>
      <c r="F224" s="247"/>
      <c r="G224" s="84"/>
    </row>
    <row r="225" spans="1:9">
      <c r="A225" s="569"/>
      <c r="B225" s="622"/>
      <c r="C225" s="622"/>
      <c r="D225" s="569"/>
      <c r="E225" s="117"/>
      <c r="F225" s="632"/>
      <c r="G225" s="632"/>
    </row>
    <row r="226" spans="1:9">
      <c r="A226" s="87" t="s">
        <v>182</v>
      </c>
      <c r="B226" s="87"/>
      <c r="C226" s="87"/>
      <c r="D226" s="87"/>
      <c r="E226" s="87"/>
      <c r="F226" s="248"/>
      <c r="G226" s="88"/>
    </row>
    <row r="227" spans="1:9">
      <c r="A227" s="87" t="s">
        <v>183</v>
      </c>
      <c r="B227" s="87"/>
      <c r="C227" s="87"/>
      <c r="D227" s="87"/>
      <c r="E227" s="87"/>
      <c r="F227" s="248"/>
      <c r="G227" s="88"/>
    </row>
    <row r="228" spans="1:9">
      <c r="A228" s="87" t="s">
        <v>184</v>
      </c>
      <c r="B228" s="87"/>
      <c r="C228" s="87"/>
      <c r="D228" s="87"/>
      <c r="E228" s="87"/>
      <c r="F228" s="248"/>
      <c r="G228" s="88"/>
    </row>
    <row r="229" spans="1:9">
      <c r="A229" s="568"/>
      <c r="B229" s="568"/>
      <c r="C229" s="568"/>
      <c r="D229" s="568"/>
      <c r="E229" s="568"/>
      <c r="F229" s="249"/>
      <c r="G229" s="83"/>
    </row>
    <row r="230" spans="1:9">
      <c r="A230" s="620" t="s">
        <v>185</v>
      </c>
      <c r="B230" s="620" t="s">
        <v>186</v>
      </c>
      <c r="C230" s="620" t="s">
        <v>187</v>
      </c>
      <c r="D230" s="620" t="s">
        <v>188</v>
      </c>
      <c r="E230" s="620" t="s">
        <v>189</v>
      </c>
      <c r="F230" s="620"/>
      <c r="G230" s="613" t="s">
        <v>166</v>
      </c>
      <c r="H230" s="628" t="s">
        <v>190</v>
      </c>
      <c r="I230" s="629"/>
    </row>
    <row r="231" spans="1:9">
      <c r="A231" s="620"/>
      <c r="B231" s="620"/>
      <c r="C231" s="620"/>
      <c r="D231" s="620"/>
      <c r="E231" s="620"/>
      <c r="F231" s="620"/>
      <c r="G231" s="613"/>
      <c r="H231" s="630" t="s">
        <v>191</v>
      </c>
      <c r="I231" s="631"/>
    </row>
    <row r="232" spans="1:9">
      <c r="A232" s="620"/>
      <c r="B232" s="620"/>
      <c r="C232" s="620"/>
      <c r="D232" s="620"/>
      <c r="E232" s="91" t="s">
        <v>192</v>
      </c>
      <c r="F232" s="250" t="s">
        <v>193</v>
      </c>
      <c r="G232" s="613"/>
      <c r="H232" s="91" t="s">
        <v>194</v>
      </c>
      <c r="I232" s="91" t="s">
        <v>195</v>
      </c>
    </row>
    <row r="233" spans="1:9">
      <c r="A233" s="91" t="s">
        <v>196</v>
      </c>
      <c r="B233" s="91" t="s">
        <v>197</v>
      </c>
      <c r="C233" s="91" t="s">
        <v>198</v>
      </c>
      <c r="D233" s="118" t="s">
        <v>199</v>
      </c>
      <c r="E233" s="118" t="s">
        <v>200</v>
      </c>
      <c r="F233" s="251" t="s">
        <v>201</v>
      </c>
      <c r="G233" s="93" t="s">
        <v>202</v>
      </c>
      <c r="H233" s="119" t="s">
        <v>203</v>
      </c>
      <c r="I233" s="119" t="s">
        <v>204</v>
      </c>
    </row>
    <row r="234" spans="1:9" ht="87.75" customHeight="1">
      <c r="A234" s="567">
        <v>1</v>
      </c>
      <c r="B234" s="457" t="s">
        <v>937</v>
      </c>
      <c r="C234" s="97" t="s">
        <v>940</v>
      </c>
      <c r="D234" s="97" t="s">
        <v>939</v>
      </c>
      <c r="E234" s="120"/>
      <c r="F234" s="125"/>
      <c r="G234" s="100">
        <v>22000000</v>
      </c>
      <c r="H234" s="100">
        <v>0</v>
      </c>
      <c r="I234" s="100">
        <v>0</v>
      </c>
    </row>
    <row r="235" spans="1:9" ht="21.75" customHeight="1">
      <c r="A235" s="618" t="s">
        <v>208</v>
      </c>
      <c r="B235" s="618"/>
      <c r="C235" s="618"/>
      <c r="D235" s="618"/>
      <c r="E235" s="618"/>
      <c r="F235" s="618"/>
      <c r="G235" s="102">
        <f>SUM(G234:G234)</f>
        <v>22000000</v>
      </c>
      <c r="H235" s="102">
        <f>SUM(H234:H234)</f>
        <v>0</v>
      </c>
      <c r="I235" s="102">
        <f>SUM(I234:I234)</f>
        <v>0</v>
      </c>
    </row>
    <row r="236" spans="1:9">
      <c r="A236" s="565"/>
      <c r="B236" s="105"/>
      <c r="C236" s="105"/>
      <c r="D236" s="105"/>
      <c r="E236" s="105"/>
      <c r="F236" s="254"/>
      <c r="G236" s="108"/>
      <c r="H236" s="124"/>
      <c r="I236" s="124"/>
    </row>
    <row r="237" spans="1:9">
      <c r="A237" s="566" t="s">
        <v>209</v>
      </c>
      <c r="B237" s="110"/>
      <c r="C237" s="105"/>
      <c r="D237" s="105"/>
      <c r="E237" s="111"/>
      <c r="F237" s="253"/>
      <c r="G237" s="108"/>
    </row>
    <row r="238" spans="1:9">
      <c r="A238" s="111" t="s">
        <v>210</v>
      </c>
      <c r="B238" s="110"/>
      <c r="C238" s="105"/>
      <c r="D238" s="105"/>
      <c r="E238" s="123"/>
      <c r="F238" s="253"/>
      <c r="G238" s="108"/>
    </row>
    <row r="239" spans="1:9">
      <c r="A239" s="111"/>
      <c r="B239" s="110"/>
      <c r="C239" s="105"/>
      <c r="D239" s="105"/>
      <c r="E239" s="123"/>
      <c r="F239" s="253"/>
      <c r="G239" s="108"/>
    </row>
    <row r="240" spans="1:9">
      <c r="A240" s="619" t="s">
        <v>211</v>
      </c>
      <c r="B240" s="619"/>
      <c r="C240" s="619"/>
      <c r="D240" s="619"/>
      <c r="E240" s="619"/>
      <c r="F240" s="619"/>
      <c r="G240" s="619"/>
      <c r="H240" s="619"/>
      <c r="I240" s="619"/>
    </row>
    <row r="241" spans="1:9">
      <c r="A241" s="565"/>
      <c r="B241" s="105"/>
      <c r="C241" s="105"/>
      <c r="D241" s="105"/>
      <c r="E241" s="105"/>
      <c r="F241" s="254"/>
      <c r="G241" s="108"/>
      <c r="H241" s="124"/>
      <c r="I241" s="124"/>
    </row>
    <row r="242" spans="1:9">
      <c r="A242" s="611" t="s">
        <v>212</v>
      </c>
      <c r="B242" s="611"/>
      <c r="C242" s="611"/>
      <c r="D242" s="111"/>
      <c r="E242" s="105"/>
      <c r="F242" s="254"/>
      <c r="G242" s="627" t="s">
        <v>213</v>
      </c>
      <c r="H242" s="627"/>
      <c r="I242" s="627"/>
    </row>
    <row r="243" spans="1:9">
      <c r="A243" s="565"/>
      <c r="B243" s="105"/>
      <c r="C243" s="105"/>
      <c r="D243" s="105"/>
      <c r="E243" s="105"/>
      <c r="F243" s="254"/>
      <c r="G243" s="108"/>
      <c r="H243" s="124"/>
      <c r="I243" s="124"/>
    </row>
    <row r="244" spans="1:9">
      <c r="A244" s="565"/>
      <c r="B244" s="105"/>
      <c r="C244" s="105"/>
      <c r="D244" s="105"/>
      <c r="E244" s="105"/>
      <c r="F244" s="254"/>
      <c r="G244" s="108"/>
    </row>
    <row r="245" spans="1:9">
      <c r="A245" s="624" t="s">
        <v>214</v>
      </c>
      <c r="B245" s="624"/>
      <c r="C245" s="624"/>
      <c r="D245" s="105"/>
      <c r="E245" s="105"/>
      <c r="F245" s="254"/>
      <c r="G245" s="624" t="s">
        <v>215</v>
      </c>
      <c r="H245" s="624"/>
      <c r="I245" s="624"/>
    </row>
    <row r="246" spans="1:9">
      <c r="A246" s="611" t="s">
        <v>216</v>
      </c>
      <c r="B246" s="611"/>
      <c r="C246" s="611"/>
      <c r="D246" s="105"/>
      <c r="E246" s="105"/>
      <c r="F246" s="254"/>
      <c r="G246" s="627" t="s">
        <v>217</v>
      </c>
      <c r="H246" s="627"/>
      <c r="I246" s="627"/>
    </row>
    <row r="274" spans="1:9">
      <c r="A274" s="626" t="s">
        <v>172</v>
      </c>
      <c r="B274" s="626"/>
      <c r="C274" s="626"/>
      <c r="D274" s="626"/>
      <c r="E274" s="626"/>
      <c r="F274" s="626"/>
      <c r="G274" s="626"/>
      <c r="H274" s="626"/>
      <c r="I274" s="626"/>
    </row>
    <row r="275" spans="1:9">
      <c r="A275" s="550"/>
      <c r="B275" s="550"/>
      <c r="C275" s="550"/>
      <c r="D275" s="548" t="s">
        <v>173</v>
      </c>
      <c r="E275" s="550"/>
      <c r="F275" s="246"/>
      <c r="G275" s="82"/>
    </row>
    <row r="276" spans="1:9">
      <c r="A276" s="550"/>
      <c r="B276" s="550"/>
      <c r="C276" s="550"/>
      <c r="D276" s="550"/>
      <c r="E276" s="550"/>
      <c r="F276" s="246"/>
      <c r="G276" s="82"/>
    </row>
    <row r="277" spans="1:9">
      <c r="A277" s="621" t="s">
        <v>174</v>
      </c>
      <c r="B277" s="621"/>
      <c r="C277" s="621"/>
      <c r="D277" s="548" t="s">
        <v>175</v>
      </c>
      <c r="E277" s="117"/>
      <c r="F277" s="247"/>
      <c r="G277" s="84"/>
    </row>
    <row r="278" spans="1:9">
      <c r="A278" s="621" t="s">
        <v>176</v>
      </c>
      <c r="B278" s="621"/>
      <c r="C278" s="621"/>
      <c r="D278" s="548" t="s">
        <v>260</v>
      </c>
      <c r="E278" s="117"/>
      <c r="F278" s="247"/>
      <c r="G278" s="84"/>
    </row>
    <row r="279" spans="1:9">
      <c r="A279" s="621" t="s">
        <v>178</v>
      </c>
      <c r="B279" s="621"/>
      <c r="C279" s="621"/>
      <c r="D279" s="548" t="s">
        <v>179</v>
      </c>
      <c r="E279" s="117"/>
      <c r="F279" s="247"/>
      <c r="G279" s="84"/>
    </row>
    <row r="280" spans="1:9">
      <c r="A280" s="621" t="s">
        <v>180</v>
      </c>
      <c r="B280" s="621"/>
      <c r="C280" s="621"/>
      <c r="D280" s="548" t="s">
        <v>585</v>
      </c>
      <c r="E280" s="117"/>
      <c r="F280" s="247"/>
      <c r="G280" s="84"/>
    </row>
    <row r="281" spans="1:9">
      <c r="A281" s="549"/>
      <c r="B281" s="622"/>
      <c r="C281" s="622"/>
      <c r="D281" s="549"/>
      <c r="E281" s="117"/>
      <c r="F281" s="632"/>
      <c r="G281" s="632"/>
    </row>
    <row r="282" spans="1:9">
      <c r="A282" s="87" t="s">
        <v>182</v>
      </c>
      <c r="B282" s="87"/>
      <c r="C282" s="87"/>
      <c r="D282" s="87"/>
      <c r="E282" s="87"/>
      <c r="F282" s="248"/>
      <c r="G282" s="88"/>
    </row>
    <row r="283" spans="1:9">
      <c r="A283" s="87" t="s">
        <v>183</v>
      </c>
      <c r="B283" s="87"/>
      <c r="C283" s="87"/>
      <c r="D283" s="87"/>
      <c r="E283" s="87"/>
      <c r="F283" s="248"/>
      <c r="G283" s="88"/>
    </row>
    <row r="284" spans="1:9">
      <c r="A284" s="87" t="s">
        <v>184</v>
      </c>
      <c r="B284" s="87"/>
      <c r="C284" s="87"/>
      <c r="D284" s="87"/>
      <c r="E284" s="87"/>
      <c r="F284" s="248"/>
      <c r="G284" s="88"/>
    </row>
    <row r="285" spans="1:9">
      <c r="A285" s="548"/>
      <c r="B285" s="548"/>
      <c r="C285" s="548"/>
      <c r="D285" s="548"/>
      <c r="E285" s="548"/>
      <c r="F285" s="249"/>
      <c r="G285" s="83"/>
    </row>
    <row r="286" spans="1:9">
      <c r="A286" s="620" t="s">
        <v>185</v>
      </c>
      <c r="B286" s="620" t="s">
        <v>186</v>
      </c>
      <c r="C286" s="620" t="s">
        <v>187</v>
      </c>
      <c r="D286" s="620" t="s">
        <v>188</v>
      </c>
      <c r="E286" s="620" t="s">
        <v>189</v>
      </c>
      <c r="F286" s="620"/>
      <c r="G286" s="613" t="s">
        <v>166</v>
      </c>
      <c r="H286" s="628" t="s">
        <v>190</v>
      </c>
      <c r="I286" s="629"/>
    </row>
    <row r="287" spans="1:9">
      <c r="A287" s="620"/>
      <c r="B287" s="620"/>
      <c r="C287" s="620"/>
      <c r="D287" s="620"/>
      <c r="E287" s="620"/>
      <c r="F287" s="620"/>
      <c r="G287" s="613"/>
      <c r="H287" s="630" t="s">
        <v>191</v>
      </c>
      <c r="I287" s="631"/>
    </row>
    <row r="288" spans="1:9">
      <c r="A288" s="620"/>
      <c r="B288" s="620"/>
      <c r="C288" s="620"/>
      <c r="D288" s="620"/>
      <c r="E288" s="91" t="s">
        <v>192</v>
      </c>
      <c r="F288" s="250" t="s">
        <v>193</v>
      </c>
      <c r="G288" s="613"/>
      <c r="H288" s="91" t="s">
        <v>194</v>
      </c>
      <c r="I288" s="91" t="s">
        <v>195</v>
      </c>
    </row>
    <row r="289" spans="1:9">
      <c r="A289" s="91" t="s">
        <v>196</v>
      </c>
      <c r="B289" s="91" t="s">
        <v>197</v>
      </c>
      <c r="C289" s="91" t="s">
        <v>198</v>
      </c>
      <c r="D289" s="118" t="s">
        <v>199</v>
      </c>
      <c r="E289" s="118" t="s">
        <v>200</v>
      </c>
      <c r="F289" s="251" t="s">
        <v>201</v>
      </c>
      <c r="G289" s="93" t="s">
        <v>202</v>
      </c>
      <c r="H289" s="119" t="s">
        <v>203</v>
      </c>
      <c r="I289" s="119" t="s">
        <v>204</v>
      </c>
    </row>
    <row r="290" spans="1:9" ht="56.25" customHeight="1">
      <c r="A290" s="547">
        <v>1</v>
      </c>
      <c r="B290" s="457" t="s">
        <v>584</v>
      </c>
      <c r="C290" s="97" t="s">
        <v>941</v>
      </c>
      <c r="D290" s="97" t="s">
        <v>916</v>
      </c>
      <c r="E290" s="120"/>
      <c r="F290" s="125"/>
      <c r="G290" s="100">
        <v>455000</v>
      </c>
      <c r="H290" s="100">
        <v>0</v>
      </c>
      <c r="I290" s="100">
        <v>0</v>
      </c>
    </row>
    <row r="291" spans="1:9" ht="99" customHeight="1">
      <c r="A291" s="567">
        <v>2</v>
      </c>
      <c r="B291" s="457"/>
      <c r="C291" s="97" t="s">
        <v>936</v>
      </c>
      <c r="D291" s="97" t="s">
        <v>935</v>
      </c>
      <c r="E291" s="120"/>
      <c r="F291" s="125"/>
      <c r="G291" s="100">
        <v>750000</v>
      </c>
      <c r="H291" s="100">
        <v>0</v>
      </c>
      <c r="I291" s="100">
        <v>0</v>
      </c>
    </row>
    <row r="292" spans="1:9" ht="21.75" customHeight="1">
      <c r="A292" s="618" t="s">
        <v>208</v>
      </c>
      <c r="B292" s="618"/>
      <c r="C292" s="618"/>
      <c r="D292" s="618"/>
      <c r="E292" s="618"/>
      <c r="F292" s="618"/>
      <c r="G292" s="102">
        <f>SUM(G290:G291)</f>
        <v>1205000</v>
      </c>
      <c r="H292" s="102">
        <f>SUM(H290:H290)</f>
        <v>0</v>
      </c>
      <c r="I292" s="102">
        <f>SUM(I290:I290)</f>
        <v>0</v>
      </c>
    </row>
    <row r="293" spans="1:9">
      <c r="A293" s="545"/>
      <c r="B293" s="105"/>
      <c r="C293" s="105"/>
      <c r="D293" s="105"/>
      <c r="E293" s="105"/>
      <c r="F293" s="254"/>
      <c r="G293" s="108"/>
      <c r="H293" s="124"/>
      <c r="I293" s="124"/>
    </row>
    <row r="294" spans="1:9">
      <c r="A294" s="546" t="s">
        <v>209</v>
      </c>
      <c r="B294" s="110"/>
      <c r="C294" s="105"/>
      <c r="D294" s="105"/>
      <c r="E294" s="111"/>
      <c r="F294" s="253"/>
      <c r="G294" s="108"/>
    </row>
    <row r="295" spans="1:9">
      <c r="A295" s="111" t="s">
        <v>210</v>
      </c>
      <c r="B295" s="110"/>
      <c r="C295" s="105"/>
      <c r="D295" s="105"/>
      <c r="E295" s="123"/>
      <c r="F295" s="253"/>
      <c r="G295" s="108"/>
    </row>
    <row r="296" spans="1:9">
      <c r="A296" s="111"/>
      <c r="B296" s="110"/>
      <c r="C296" s="105"/>
      <c r="D296" s="105"/>
      <c r="E296" s="123"/>
      <c r="F296" s="253"/>
      <c r="G296" s="108"/>
    </row>
    <row r="297" spans="1:9">
      <c r="A297" s="619" t="s">
        <v>211</v>
      </c>
      <c r="B297" s="619"/>
      <c r="C297" s="619"/>
      <c r="D297" s="619"/>
      <c r="E297" s="619"/>
      <c r="F297" s="619"/>
      <c r="G297" s="619"/>
      <c r="H297" s="619"/>
      <c r="I297" s="619"/>
    </row>
    <row r="298" spans="1:9">
      <c r="A298" s="545"/>
      <c r="B298" s="105"/>
      <c r="C298" s="105"/>
      <c r="D298" s="105"/>
      <c r="E298" s="105"/>
      <c r="F298" s="254"/>
      <c r="G298" s="108"/>
      <c r="H298" s="124"/>
      <c r="I298" s="124"/>
    </row>
    <row r="299" spans="1:9">
      <c r="A299" s="611" t="s">
        <v>212</v>
      </c>
      <c r="B299" s="611"/>
      <c r="C299" s="611"/>
      <c r="D299" s="111"/>
      <c r="E299" s="105"/>
      <c r="F299" s="254"/>
      <c r="G299" s="627" t="s">
        <v>213</v>
      </c>
      <c r="H299" s="627"/>
      <c r="I299" s="627"/>
    </row>
    <row r="300" spans="1:9">
      <c r="A300" s="545"/>
      <c r="B300" s="105"/>
      <c r="C300" s="105"/>
      <c r="D300" s="105"/>
      <c r="E300" s="105"/>
      <c r="F300" s="254"/>
      <c r="G300" s="108"/>
      <c r="H300" s="124"/>
      <c r="I300" s="124"/>
    </row>
    <row r="301" spans="1:9">
      <c r="A301" s="545"/>
      <c r="B301" s="105"/>
      <c r="C301" s="105"/>
      <c r="D301" s="105"/>
      <c r="E301" s="105"/>
      <c r="F301" s="254"/>
      <c r="G301" s="108"/>
    </row>
    <row r="302" spans="1:9">
      <c r="A302" s="624" t="s">
        <v>214</v>
      </c>
      <c r="B302" s="624"/>
      <c r="C302" s="624"/>
      <c r="D302" s="105"/>
      <c r="E302" s="105"/>
      <c r="F302" s="254"/>
      <c r="G302" s="624" t="s">
        <v>215</v>
      </c>
      <c r="H302" s="624"/>
      <c r="I302" s="624"/>
    </row>
    <row r="303" spans="1:9">
      <c r="A303" s="611" t="s">
        <v>216</v>
      </c>
      <c r="B303" s="611"/>
      <c r="C303" s="611"/>
      <c r="D303" s="105"/>
      <c r="E303" s="105"/>
      <c r="F303" s="254"/>
      <c r="G303" s="627" t="s">
        <v>217</v>
      </c>
      <c r="H303" s="627"/>
      <c r="I303" s="627"/>
    </row>
    <row r="348" ht="79.5" customHeight="1"/>
    <row r="349" ht="79.5" customHeight="1"/>
    <row r="350" ht="79.5" customHeight="1"/>
    <row r="351" ht="18.75" customHeight="1"/>
  </sheetData>
  <mergeCells count="138">
    <mergeCell ref="F8:G8"/>
    <mergeCell ref="A59:I59"/>
    <mergeCell ref="A62:C62"/>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28:C28"/>
    <mergeCell ref="G28:I28"/>
    <mergeCell ref="A29:C29"/>
    <mergeCell ref="G29:I29"/>
    <mergeCell ref="B8:C8"/>
    <mergeCell ref="A77:F77"/>
    <mergeCell ref="A82:I82"/>
    <mergeCell ref="A84:C84"/>
    <mergeCell ref="G84:I84"/>
    <mergeCell ref="A87:C87"/>
    <mergeCell ref="A277:C277"/>
    <mergeCell ref="C71:C73"/>
    <mergeCell ref="D71:D73"/>
    <mergeCell ref="E71:F72"/>
    <mergeCell ref="A274:I274"/>
    <mergeCell ref="G71:G73"/>
    <mergeCell ref="A63:C63"/>
    <mergeCell ref="A64:C64"/>
    <mergeCell ref="A65:C65"/>
    <mergeCell ref="B66:C66"/>
    <mergeCell ref="F66:G66"/>
    <mergeCell ref="A71:A73"/>
    <mergeCell ref="B71:B73"/>
    <mergeCell ref="H71:I71"/>
    <mergeCell ref="H72:I72"/>
    <mergeCell ref="G87:I87"/>
    <mergeCell ref="A88:C88"/>
    <mergeCell ref="G88:I88"/>
    <mergeCell ref="A297:I297"/>
    <mergeCell ref="A299:C299"/>
    <mergeCell ref="G299:I299"/>
    <mergeCell ref="A286:A288"/>
    <mergeCell ref="B286:B288"/>
    <mergeCell ref="C286:C288"/>
    <mergeCell ref="D286:D288"/>
    <mergeCell ref="E286:F287"/>
    <mergeCell ref="A278:C278"/>
    <mergeCell ref="A279:C279"/>
    <mergeCell ref="A280:C280"/>
    <mergeCell ref="B281:C281"/>
    <mergeCell ref="F281:G281"/>
    <mergeCell ref="A170:I170"/>
    <mergeCell ref="A173:C173"/>
    <mergeCell ref="A174:C174"/>
    <mergeCell ref="A175:C175"/>
    <mergeCell ref="A176:C176"/>
    <mergeCell ref="B177:C177"/>
    <mergeCell ref="F177:G177"/>
    <mergeCell ref="A137:C137"/>
    <mergeCell ref="G137:I137"/>
    <mergeCell ref="A140:C140"/>
    <mergeCell ref="G140:I140"/>
    <mergeCell ref="A141:C141"/>
    <mergeCell ref="G141:I141"/>
    <mergeCell ref="A302:C302"/>
    <mergeCell ref="G302:I302"/>
    <mergeCell ref="A303:C303"/>
    <mergeCell ref="G303:I303"/>
    <mergeCell ref="G286:G288"/>
    <mergeCell ref="H286:I286"/>
    <mergeCell ref="H287:I287"/>
    <mergeCell ref="A292:F292"/>
    <mergeCell ref="A182:A184"/>
    <mergeCell ref="B182:B184"/>
    <mergeCell ref="C182:C184"/>
    <mergeCell ref="D182:D184"/>
    <mergeCell ref="E182:F183"/>
    <mergeCell ref="G182:G184"/>
    <mergeCell ref="H182:I182"/>
    <mergeCell ref="H183:I183"/>
    <mergeCell ref="A189:F189"/>
    <mergeCell ref="A194:I194"/>
    <mergeCell ref="A196:C196"/>
    <mergeCell ref="G196:I196"/>
    <mergeCell ref="A199:C199"/>
    <mergeCell ref="G199:I199"/>
    <mergeCell ref="A200:C200"/>
    <mergeCell ref="G200:I200"/>
    <mergeCell ref="A130:F130"/>
    <mergeCell ref="A135:I135"/>
    <mergeCell ref="A113:I113"/>
    <mergeCell ref="A116:C116"/>
    <mergeCell ref="A117:C117"/>
    <mergeCell ref="A118:C118"/>
    <mergeCell ref="A119:C119"/>
    <mergeCell ref="B120:C120"/>
    <mergeCell ref="F120:G120"/>
    <mergeCell ref="A125:A127"/>
    <mergeCell ref="B125:B127"/>
    <mergeCell ref="C125:C127"/>
    <mergeCell ref="D125:D127"/>
    <mergeCell ref="E125:F126"/>
    <mergeCell ref="G125:G127"/>
    <mergeCell ref="H125:I125"/>
    <mergeCell ref="H126:I126"/>
    <mergeCell ref="A235:F235"/>
    <mergeCell ref="A240:I240"/>
    <mergeCell ref="A242:C242"/>
    <mergeCell ref="G242:I242"/>
    <mergeCell ref="A245:C245"/>
    <mergeCell ref="G245:I245"/>
    <mergeCell ref="A246:C246"/>
    <mergeCell ref="G246:I246"/>
    <mergeCell ref="A218:I218"/>
    <mergeCell ref="A221:C221"/>
    <mergeCell ref="A222:C222"/>
    <mergeCell ref="A223:C223"/>
    <mergeCell ref="A224:C224"/>
    <mergeCell ref="B225:C225"/>
    <mergeCell ref="F225:G225"/>
    <mergeCell ref="A230:A232"/>
    <mergeCell ref="B230:B232"/>
    <mergeCell ref="C230:C232"/>
    <mergeCell ref="D230:D232"/>
    <mergeCell ref="E230:F231"/>
    <mergeCell ref="G230:G232"/>
    <mergeCell ref="H230:I230"/>
    <mergeCell ref="H231:I231"/>
  </mergeCells>
  <pageMargins left="0.45" right="0.17" top="0.75" bottom="0.75" header="0.3" footer="0.3"/>
  <pageSetup paperSize="5" orientation="portrait" horizontalDpi="0" verticalDpi="0" r:id="rId1"/>
</worksheet>
</file>

<file path=xl/worksheets/sheet29.xml><?xml version="1.0" encoding="utf-8"?>
<worksheet xmlns="http://schemas.openxmlformats.org/spreadsheetml/2006/main" xmlns:r="http://schemas.openxmlformats.org/officeDocument/2006/relationships">
  <dimension ref="A1:I35"/>
  <sheetViews>
    <sheetView topLeftCell="A19" workbookViewId="0">
      <selection activeCell="K17" sqref="K17"/>
    </sheetView>
  </sheetViews>
  <sheetFormatPr defaultRowHeight="15"/>
  <cols>
    <col min="1" max="1" width="4.42578125" customWidth="1"/>
    <col min="3" max="3" width="11" customWidth="1"/>
    <col min="4" max="4" width="26.85546875" customWidth="1"/>
  </cols>
  <sheetData>
    <row r="1" spans="1:9">
      <c r="A1" s="626" t="s">
        <v>172</v>
      </c>
      <c r="B1" s="626"/>
      <c r="C1" s="626"/>
      <c r="D1" s="626"/>
      <c r="E1" s="626"/>
      <c r="F1" s="626"/>
      <c r="G1" s="626"/>
      <c r="H1" s="626"/>
      <c r="I1" s="626"/>
    </row>
    <row r="2" spans="1:9">
      <c r="A2" s="550"/>
      <c r="B2" s="550"/>
      <c r="C2" s="550"/>
      <c r="D2" s="548" t="s">
        <v>173</v>
      </c>
      <c r="E2" s="550"/>
      <c r="F2" s="246"/>
      <c r="G2" s="82"/>
    </row>
    <row r="3" spans="1:9" ht="9" customHeight="1">
      <c r="A3" s="550"/>
      <c r="B3" s="550"/>
      <c r="C3" s="550"/>
      <c r="D3" s="550"/>
      <c r="E3" s="550"/>
      <c r="F3" s="246"/>
      <c r="G3" s="82"/>
    </row>
    <row r="4" spans="1:9">
      <c r="A4" s="621" t="s">
        <v>174</v>
      </c>
      <c r="B4" s="621"/>
      <c r="C4" s="621"/>
      <c r="D4" s="548" t="s">
        <v>175</v>
      </c>
      <c r="E4" s="117"/>
      <c r="F4" s="247"/>
      <c r="G4" s="84"/>
    </row>
    <row r="5" spans="1:9">
      <c r="A5" s="621" t="s">
        <v>176</v>
      </c>
      <c r="B5" s="621"/>
      <c r="C5" s="621"/>
      <c r="D5" s="548" t="s">
        <v>260</v>
      </c>
      <c r="E5" s="117"/>
      <c r="F5" s="247"/>
      <c r="G5" s="84"/>
    </row>
    <row r="6" spans="1:9">
      <c r="A6" s="621" t="s">
        <v>178</v>
      </c>
      <c r="B6" s="621"/>
      <c r="C6" s="621"/>
      <c r="D6" s="548" t="s">
        <v>179</v>
      </c>
      <c r="E6" s="117"/>
      <c r="F6" s="247"/>
      <c r="G6" s="84"/>
    </row>
    <row r="7" spans="1:9">
      <c r="A7" s="621" t="s">
        <v>180</v>
      </c>
      <c r="B7" s="621"/>
      <c r="C7" s="621"/>
      <c r="D7" s="578" t="s">
        <v>407</v>
      </c>
      <c r="E7" s="117"/>
      <c r="F7" s="247"/>
      <c r="G7" s="84"/>
    </row>
    <row r="8" spans="1:9" ht="8.25" customHeight="1">
      <c r="A8" s="549"/>
      <c r="B8" s="622"/>
      <c r="C8" s="622"/>
      <c r="D8" s="54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ht="11.25" customHeight="1">
      <c r="A12" s="548"/>
      <c r="B12" s="548"/>
      <c r="C12" s="548"/>
      <c r="D12" s="548"/>
      <c r="E12" s="548"/>
      <c r="F12" s="249"/>
      <c r="G12" s="83"/>
    </row>
    <row r="13" spans="1:9" ht="12.75" customHeight="1">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ht="14.25" customHeight="1">
      <c r="A15" s="620"/>
      <c r="B15" s="620"/>
      <c r="C15" s="620"/>
      <c r="D15" s="620"/>
      <c r="E15" s="91" t="s">
        <v>192</v>
      </c>
      <c r="F15" s="250" t="s">
        <v>193</v>
      </c>
      <c r="G15" s="613"/>
      <c r="H15" s="91" t="s">
        <v>194</v>
      </c>
      <c r="I15" s="91" t="s">
        <v>195</v>
      </c>
    </row>
    <row r="16" spans="1:9" ht="13.5" customHeight="1">
      <c r="A16" s="91" t="s">
        <v>196</v>
      </c>
      <c r="B16" s="91" t="s">
        <v>197</v>
      </c>
      <c r="C16" s="91" t="s">
        <v>198</v>
      </c>
      <c r="D16" s="118" t="s">
        <v>199</v>
      </c>
      <c r="E16" s="118" t="s">
        <v>200</v>
      </c>
      <c r="F16" s="251" t="s">
        <v>201</v>
      </c>
      <c r="G16" s="93" t="s">
        <v>202</v>
      </c>
      <c r="H16" s="119" t="s">
        <v>203</v>
      </c>
      <c r="I16" s="119" t="s">
        <v>204</v>
      </c>
    </row>
    <row r="17" spans="1:9" ht="73.5" customHeight="1">
      <c r="A17" s="547">
        <v>1</v>
      </c>
      <c r="B17" s="457" t="s">
        <v>408</v>
      </c>
      <c r="C17" s="97" t="s">
        <v>579</v>
      </c>
      <c r="D17" s="97" t="s">
        <v>953</v>
      </c>
      <c r="E17" s="120"/>
      <c r="F17" s="125"/>
      <c r="G17" s="100">
        <v>150000</v>
      </c>
      <c r="H17" s="100">
        <v>0</v>
      </c>
      <c r="I17" s="100">
        <v>0</v>
      </c>
    </row>
    <row r="18" spans="1:9" ht="73.5" customHeight="1">
      <c r="A18" s="580">
        <v>2</v>
      </c>
      <c r="B18" s="457"/>
      <c r="C18" s="97" t="s">
        <v>945</v>
      </c>
      <c r="D18" s="97" t="s">
        <v>948</v>
      </c>
      <c r="E18" s="120"/>
      <c r="F18" s="125"/>
      <c r="G18" s="100">
        <v>300000</v>
      </c>
      <c r="H18" s="100">
        <v>0</v>
      </c>
      <c r="I18" s="100">
        <v>0</v>
      </c>
    </row>
    <row r="19" spans="1:9" ht="75" customHeight="1">
      <c r="A19" s="580">
        <v>3</v>
      </c>
      <c r="B19" s="457"/>
      <c r="C19" s="97" t="s">
        <v>946</v>
      </c>
      <c r="D19" s="97" t="s">
        <v>949</v>
      </c>
      <c r="E19" s="120"/>
      <c r="F19" s="125"/>
      <c r="G19" s="100">
        <v>300000</v>
      </c>
      <c r="H19" s="100">
        <v>0</v>
      </c>
      <c r="I19" s="100">
        <v>0</v>
      </c>
    </row>
    <row r="20" spans="1:9" ht="85.5" customHeight="1">
      <c r="A20" s="580">
        <v>4</v>
      </c>
      <c r="B20" s="457"/>
      <c r="C20" s="97" t="s">
        <v>944</v>
      </c>
      <c r="D20" s="97" t="s">
        <v>943</v>
      </c>
      <c r="E20" s="120"/>
      <c r="F20" s="125"/>
      <c r="G20" s="100">
        <v>400000</v>
      </c>
      <c r="H20" s="100">
        <v>0</v>
      </c>
      <c r="I20" s="100">
        <v>0</v>
      </c>
    </row>
    <row r="21" spans="1:9" ht="67.5" customHeight="1">
      <c r="A21" s="580">
        <v>5</v>
      </c>
      <c r="B21" s="457"/>
      <c r="C21" s="97" t="s">
        <v>409</v>
      </c>
      <c r="D21" s="97" t="s">
        <v>951</v>
      </c>
      <c r="E21" s="120"/>
      <c r="F21" s="125"/>
      <c r="G21" s="100">
        <v>1050000</v>
      </c>
      <c r="H21" s="100">
        <v>0</v>
      </c>
      <c r="I21" s="100">
        <v>0</v>
      </c>
    </row>
    <row r="22" spans="1:9" ht="63" customHeight="1">
      <c r="A22" s="580">
        <v>6</v>
      </c>
      <c r="B22" s="457"/>
      <c r="C22" s="97" t="s">
        <v>942</v>
      </c>
      <c r="D22" s="97" t="s">
        <v>950</v>
      </c>
      <c r="E22" s="120"/>
      <c r="F22" s="125"/>
      <c r="G22" s="100">
        <v>450000</v>
      </c>
      <c r="H22" s="100">
        <v>0</v>
      </c>
      <c r="I22" s="100">
        <v>0</v>
      </c>
    </row>
    <row r="23" spans="1:9" ht="64.5" customHeight="1">
      <c r="A23" s="580">
        <v>7</v>
      </c>
      <c r="B23" s="457"/>
      <c r="C23" s="97" t="s">
        <v>947</v>
      </c>
      <c r="D23" s="97" t="s">
        <v>952</v>
      </c>
      <c r="E23" s="120"/>
      <c r="F23" s="125"/>
      <c r="G23" s="100">
        <v>450000</v>
      </c>
      <c r="H23" s="100">
        <v>0</v>
      </c>
      <c r="I23" s="100">
        <v>0</v>
      </c>
    </row>
    <row r="24" spans="1:9" ht="20.25" customHeight="1">
      <c r="A24" s="618" t="s">
        <v>208</v>
      </c>
      <c r="B24" s="618"/>
      <c r="C24" s="618"/>
      <c r="D24" s="618"/>
      <c r="E24" s="618"/>
      <c r="F24" s="618"/>
      <c r="G24" s="102">
        <f>SUM(G17:G23)</f>
        <v>3100000</v>
      </c>
      <c r="H24" s="102">
        <f t="shared" ref="H24:I24" si="0">SUM(H17:H23)</f>
        <v>0</v>
      </c>
      <c r="I24" s="102">
        <f t="shared" si="0"/>
        <v>0</v>
      </c>
    </row>
    <row r="25" spans="1:9" ht="9" customHeight="1">
      <c r="A25" s="545"/>
      <c r="B25" s="105"/>
      <c r="C25" s="105"/>
      <c r="D25" s="105"/>
      <c r="E25" s="105"/>
      <c r="F25" s="254"/>
      <c r="G25" s="108"/>
      <c r="H25" s="124"/>
      <c r="I25" s="124"/>
    </row>
    <row r="26" spans="1:9">
      <c r="A26" s="546" t="s">
        <v>209</v>
      </c>
      <c r="B26" s="110"/>
      <c r="C26" s="105"/>
      <c r="D26" s="105"/>
      <c r="E26" s="111"/>
      <c r="F26" s="253"/>
      <c r="G26" s="108"/>
    </row>
    <row r="27" spans="1:9">
      <c r="A27" s="111" t="s">
        <v>210</v>
      </c>
      <c r="B27" s="110"/>
      <c r="C27" s="105"/>
      <c r="D27" s="105"/>
      <c r="E27" s="123"/>
      <c r="F27" s="253"/>
      <c r="G27" s="108"/>
    </row>
    <row r="28" spans="1:9" ht="6.75" customHeight="1">
      <c r="A28" s="111"/>
      <c r="B28" s="110"/>
      <c r="C28" s="105"/>
      <c r="D28" s="105"/>
      <c r="E28" s="123"/>
      <c r="F28" s="253"/>
      <c r="G28" s="108"/>
    </row>
    <row r="29" spans="1:9">
      <c r="A29" s="619" t="s">
        <v>211</v>
      </c>
      <c r="B29" s="619"/>
      <c r="C29" s="619"/>
      <c r="D29" s="619"/>
      <c r="E29" s="619"/>
      <c r="F29" s="619"/>
      <c r="G29" s="619"/>
      <c r="H29" s="619"/>
      <c r="I29" s="619"/>
    </row>
    <row r="30" spans="1:9" ht="9" customHeight="1">
      <c r="A30" s="545"/>
      <c r="B30" s="105"/>
      <c r="C30" s="105"/>
      <c r="D30" s="105"/>
      <c r="E30" s="105"/>
      <c r="F30" s="254"/>
      <c r="G30" s="108"/>
      <c r="H30" s="124"/>
      <c r="I30" s="124"/>
    </row>
    <row r="31" spans="1:9">
      <c r="A31" s="611" t="s">
        <v>212</v>
      </c>
      <c r="B31" s="611"/>
      <c r="C31" s="611"/>
      <c r="D31" s="111"/>
      <c r="E31" s="105"/>
      <c r="F31" s="254"/>
      <c r="G31" s="627" t="s">
        <v>213</v>
      </c>
      <c r="H31" s="627"/>
      <c r="I31" s="627"/>
    </row>
    <row r="32" spans="1:9">
      <c r="A32" s="545"/>
      <c r="B32" s="105"/>
      <c r="C32" s="105"/>
      <c r="D32" s="105"/>
      <c r="E32" s="105"/>
      <c r="F32" s="254"/>
      <c r="G32" s="108"/>
      <c r="H32" s="124"/>
      <c r="I32" s="124"/>
    </row>
    <row r="33" spans="1:9">
      <c r="A33" s="545"/>
      <c r="B33" s="105"/>
      <c r="C33" s="105"/>
      <c r="D33" s="105"/>
      <c r="E33" s="105"/>
      <c r="F33" s="254"/>
      <c r="G33" s="108"/>
    </row>
    <row r="34" spans="1:9">
      <c r="A34" s="624" t="s">
        <v>214</v>
      </c>
      <c r="B34" s="624"/>
      <c r="C34" s="624"/>
      <c r="D34" s="105"/>
      <c r="E34" s="105"/>
      <c r="F34" s="254"/>
      <c r="G34" s="624" t="s">
        <v>215</v>
      </c>
      <c r="H34" s="624"/>
      <c r="I34" s="624"/>
    </row>
    <row r="35" spans="1:9">
      <c r="A35" s="611" t="s">
        <v>216</v>
      </c>
      <c r="B35" s="611"/>
      <c r="C35" s="611"/>
      <c r="D35" s="105"/>
      <c r="E35" s="105"/>
      <c r="F35" s="254"/>
      <c r="G35" s="627" t="s">
        <v>217</v>
      </c>
      <c r="H35" s="627"/>
      <c r="I35" s="627"/>
    </row>
  </sheetData>
  <mergeCells count="23">
    <mergeCell ref="A35:C35"/>
    <mergeCell ref="G35:I35"/>
    <mergeCell ref="G13:G15"/>
    <mergeCell ref="H13:I13"/>
    <mergeCell ref="H14:I14"/>
    <mergeCell ref="A24:F24"/>
    <mergeCell ref="A29:I29"/>
    <mergeCell ref="A31:C31"/>
    <mergeCell ref="G31:I31"/>
    <mergeCell ref="A13:A15"/>
    <mergeCell ref="B13:B15"/>
    <mergeCell ref="C13:C15"/>
    <mergeCell ref="B8:C8"/>
    <mergeCell ref="F8:G8"/>
    <mergeCell ref="D13:D15"/>
    <mergeCell ref="E13:F14"/>
    <mergeCell ref="A34:C34"/>
    <mergeCell ref="G34:I34"/>
    <mergeCell ref="A4:C4"/>
    <mergeCell ref="A1:I1"/>
    <mergeCell ref="A5:C5"/>
    <mergeCell ref="A6:C6"/>
    <mergeCell ref="A7:C7"/>
  </mergeCells>
  <pageMargins left="0.53" right="0.18"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626" t="s">
        <v>172</v>
      </c>
      <c r="B1" s="626"/>
      <c r="C1" s="626"/>
      <c r="D1" s="626"/>
      <c r="E1" s="626"/>
      <c r="F1" s="626"/>
      <c r="G1" s="626"/>
      <c r="H1" s="626"/>
      <c r="I1" s="626"/>
    </row>
    <row r="2" spans="1:9">
      <c r="A2" s="80"/>
      <c r="B2" s="80"/>
      <c r="C2" s="80"/>
      <c r="D2" s="116" t="s">
        <v>173</v>
      </c>
      <c r="E2" s="80"/>
      <c r="F2" s="80"/>
      <c r="G2" s="82"/>
    </row>
    <row r="3" spans="1:9">
      <c r="A3" s="80"/>
      <c r="B3" s="80"/>
      <c r="C3" s="80"/>
      <c r="D3" s="80"/>
      <c r="E3" s="80"/>
      <c r="F3" s="80"/>
      <c r="G3" s="82"/>
    </row>
    <row r="4" spans="1:9">
      <c r="A4" s="621" t="s">
        <v>174</v>
      </c>
      <c r="B4" s="621"/>
      <c r="C4" s="621"/>
      <c r="D4" s="89" t="s">
        <v>175</v>
      </c>
      <c r="E4" s="117"/>
      <c r="F4" s="117"/>
      <c r="G4" s="84"/>
    </row>
    <row r="5" spans="1:9">
      <c r="A5" s="621" t="s">
        <v>176</v>
      </c>
      <c r="B5" s="621"/>
      <c r="C5" s="621"/>
      <c r="D5" s="89" t="s">
        <v>260</v>
      </c>
      <c r="E5" s="117"/>
      <c r="F5" s="117"/>
      <c r="G5" s="84"/>
    </row>
    <row r="6" spans="1:9">
      <c r="A6" s="621" t="s">
        <v>178</v>
      </c>
      <c r="B6" s="621"/>
      <c r="C6" s="621"/>
      <c r="D6" s="89" t="s">
        <v>179</v>
      </c>
      <c r="E6" s="117"/>
      <c r="F6" s="117"/>
      <c r="G6" s="84"/>
    </row>
    <row r="7" spans="1:9">
      <c r="A7" s="621" t="s">
        <v>180</v>
      </c>
      <c r="B7" s="621"/>
      <c r="C7" s="621"/>
      <c r="D7" s="89" t="s">
        <v>181</v>
      </c>
      <c r="E7" s="117"/>
      <c r="F7" s="117"/>
      <c r="G7" s="84"/>
    </row>
    <row r="8" spans="1:9">
      <c r="A8" s="85"/>
      <c r="B8" s="622"/>
      <c r="C8" s="622"/>
      <c r="D8" s="85"/>
      <c r="E8" s="117"/>
      <c r="F8" s="632"/>
      <c r="G8" s="632"/>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33" t="s">
        <v>185</v>
      </c>
      <c r="B13" s="633" t="s">
        <v>186</v>
      </c>
      <c r="C13" s="633" t="s">
        <v>187</v>
      </c>
      <c r="D13" s="633" t="s">
        <v>188</v>
      </c>
      <c r="E13" s="636" t="s">
        <v>189</v>
      </c>
      <c r="F13" s="637"/>
      <c r="G13" s="640" t="s">
        <v>166</v>
      </c>
      <c r="H13" s="628" t="s">
        <v>190</v>
      </c>
      <c r="I13" s="629"/>
    </row>
    <row r="14" spans="1:9">
      <c r="A14" s="634"/>
      <c r="B14" s="634"/>
      <c r="C14" s="634"/>
      <c r="D14" s="634"/>
      <c r="E14" s="638"/>
      <c r="F14" s="639"/>
      <c r="G14" s="641"/>
      <c r="H14" s="630" t="s">
        <v>191</v>
      </c>
      <c r="I14" s="631"/>
    </row>
    <row r="15" spans="1:9">
      <c r="A15" s="635"/>
      <c r="B15" s="635"/>
      <c r="C15" s="635"/>
      <c r="D15" s="635"/>
      <c r="E15" s="91" t="s">
        <v>192</v>
      </c>
      <c r="F15" s="91" t="s">
        <v>193</v>
      </c>
      <c r="G15" s="642"/>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643" t="s">
        <v>208</v>
      </c>
      <c r="B19" s="644"/>
      <c r="C19" s="644"/>
      <c r="D19" s="644"/>
      <c r="E19" s="644"/>
      <c r="F19" s="645"/>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619" t="s">
        <v>211</v>
      </c>
      <c r="B24" s="619"/>
      <c r="C24" s="619"/>
      <c r="D24" s="619"/>
      <c r="E24" s="619"/>
      <c r="F24" s="619"/>
      <c r="G24" s="619"/>
      <c r="H24" s="619"/>
      <c r="I24" s="619"/>
    </row>
    <row r="25" spans="1:9">
      <c r="A25" s="104"/>
      <c r="B25" s="105"/>
      <c r="C25" s="105"/>
      <c r="D25" s="105"/>
      <c r="E25" s="105"/>
      <c r="F25" s="105"/>
      <c r="G25" s="108"/>
      <c r="H25" s="124"/>
      <c r="I25" s="124"/>
    </row>
    <row r="26" spans="1:9">
      <c r="A26" s="611" t="s">
        <v>212</v>
      </c>
      <c r="B26" s="611"/>
      <c r="C26" s="611"/>
      <c r="D26" s="111"/>
      <c r="E26" s="105"/>
      <c r="F26" s="105"/>
      <c r="G26" s="627" t="s">
        <v>213</v>
      </c>
      <c r="H26" s="627"/>
      <c r="I26" s="627"/>
    </row>
    <row r="27" spans="1:9">
      <c r="A27" s="104"/>
      <c r="B27" s="105"/>
      <c r="C27" s="105"/>
      <c r="D27" s="105"/>
      <c r="E27" s="105"/>
      <c r="F27" s="105"/>
      <c r="G27" s="108"/>
      <c r="H27" s="124"/>
      <c r="I27" s="124"/>
    </row>
    <row r="28" spans="1:9">
      <c r="A28" s="104"/>
      <c r="B28" s="105"/>
      <c r="C28" s="105"/>
      <c r="D28" s="105"/>
      <c r="E28" s="105"/>
      <c r="F28" s="105"/>
      <c r="G28" s="108"/>
    </row>
    <row r="29" spans="1:9">
      <c r="A29" s="624" t="s">
        <v>214</v>
      </c>
      <c r="B29" s="624"/>
      <c r="C29" s="624"/>
      <c r="D29" s="105"/>
      <c r="E29" s="105"/>
      <c r="F29" s="105"/>
      <c r="G29" s="624" t="s">
        <v>215</v>
      </c>
      <c r="H29" s="624"/>
      <c r="I29" s="624"/>
    </row>
    <row r="30" spans="1:9">
      <c r="A30" s="611" t="s">
        <v>216</v>
      </c>
      <c r="B30" s="611"/>
      <c r="C30" s="611"/>
      <c r="D30" s="105"/>
      <c r="E30" s="105"/>
      <c r="F30" s="105"/>
      <c r="G30" s="627" t="s">
        <v>217</v>
      </c>
      <c r="H30" s="627"/>
      <c r="I30" s="627"/>
    </row>
    <row r="57" spans="1:9">
      <c r="A57" s="626" t="s">
        <v>172</v>
      </c>
      <c r="B57" s="626"/>
      <c r="C57" s="626"/>
      <c r="D57" s="626"/>
      <c r="E57" s="626"/>
      <c r="F57" s="626"/>
      <c r="G57" s="626"/>
      <c r="H57" s="626"/>
      <c r="I57" s="626"/>
    </row>
    <row r="58" spans="1:9">
      <c r="A58" s="80"/>
      <c r="B58" s="80"/>
      <c r="C58" s="80"/>
      <c r="D58" s="116" t="s">
        <v>173</v>
      </c>
      <c r="E58" s="80"/>
      <c r="F58" s="80"/>
      <c r="G58" s="82"/>
    </row>
    <row r="59" spans="1:9">
      <c r="A59" s="80"/>
      <c r="B59" s="80"/>
      <c r="C59" s="80"/>
      <c r="D59" s="80"/>
      <c r="E59" s="80"/>
      <c r="F59" s="80"/>
      <c r="G59" s="82"/>
    </row>
    <row r="60" spans="1:9">
      <c r="A60" s="621" t="s">
        <v>174</v>
      </c>
      <c r="B60" s="621"/>
      <c r="C60" s="621"/>
      <c r="D60" s="89" t="s">
        <v>175</v>
      </c>
      <c r="E60" s="117"/>
      <c r="F60" s="117"/>
      <c r="G60" s="84"/>
    </row>
    <row r="61" spans="1:9">
      <c r="A61" s="621" t="s">
        <v>176</v>
      </c>
      <c r="B61" s="621"/>
      <c r="C61" s="621"/>
      <c r="D61" s="89" t="s">
        <v>218</v>
      </c>
      <c r="E61" s="117"/>
      <c r="F61" s="117"/>
      <c r="G61" s="84"/>
    </row>
    <row r="62" spans="1:9">
      <c r="A62" s="621" t="s">
        <v>178</v>
      </c>
      <c r="B62" s="621"/>
      <c r="C62" s="621"/>
      <c r="D62" s="89" t="s">
        <v>179</v>
      </c>
      <c r="E62" s="117"/>
      <c r="F62" s="117"/>
      <c r="G62" s="84"/>
    </row>
    <row r="63" spans="1:9">
      <c r="A63" s="621" t="s">
        <v>180</v>
      </c>
      <c r="B63" s="621"/>
      <c r="C63" s="621"/>
      <c r="D63" s="89" t="s">
        <v>219</v>
      </c>
      <c r="E63" s="117"/>
      <c r="F63" s="117"/>
      <c r="G63" s="84"/>
    </row>
    <row r="64" spans="1:9">
      <c r="A64" s="85"/>
      <c r="B64" s="622"/>
      <c r="C64" s="622"/>
      <c r="D64" s="85"/>
      <c r="E64" s="117"/>
      <c r="F64" s="632"/>
      <c r="G64" s="632"/>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633" t="s">
        <v>185</v>
      </c>
      <c r="B69" s="633" t="s">
        <v>186</v>
      </c>
      <c r="C69" s="633" t="s">
        <v>187</v>
      </c>
      <c r="D69" s="633" t="s">
        <v>188</v>
      </c>
      <c r="E69" s="636" t="s">
        <v>189</v>
      </c>
      <c r="F69" s="637"/>
      <c r="G69" s="640" t="s">
        <v>166</v>
      </c>
      <c r="H69" s="628" t="s">
        <v>190</v>
      </c>
      <c r="I69" s="629"/>
    </row>
    <row r="70" spans="1:9">
      <c r="A70" s="634"/>
      <c r="B70" s="634"/>
      <c r="C70" s="634"/>
      <c r="D70" s="634"/>
      <c r="E70" s="638"/>
      <c r="F70" s="639"/>
      <c r="G70" s="641"/>
      <c r="H70" s="630" t="s">
        <v>191</v>
      </c>
      <c r="I70" s="631"/>
    </row>
    <row r="71" spans="1:9">
      <c r="A71" s="635"/>
      <c r="B71" s="635"/>
      <c r="C71" s="635"/>
      <c r="D71" s="635"/>
      <c r="E71" s="91" t="s">
        <v>192</v>
      </c>
      <c r="F71" s="91" t="s">
        <v>193</v>
      </c>
      <c r="G71" s="642"/>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643" t="s">
        <v>208</v>
      </c>
      <c r="B78" s="644"/>
      <c r="C78" s="644"/>
      <c r="D78" s="644"/>
      <c r="E78" s="644"/>
      <c r="F78" s="645"/>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619" t="s">
        <v>211</v>
      </c>
      <c r="B83" s="619"/>
      <c r="C83" s="619"/>
      <c r="D83" s="619"/>
      <c r="E83" s="619"/>
      <c r="F83" s="619"/>
      <c r="G83" s="619"/>
      <c r="H83" s="619"/>
      <c r="I83" s="619"/>
    </row>
    <row r="84" spans="1:9">
      <c r="A84" s="104"/>
      <c r="B84" s="105"/>
      <c r="C84" s="105"/>
      <c r="D84" s="105"/>
      <c r="E84" s="105"/>
      <c r="F84" s="105"/>
      <c r="G84" s="108"/>
      <c r="H84" s="124"/>
      <c r="I84" s="124"/>
    </row>
    <row r="85" spans="1:9">
      <c r="A85" s="611" t="s">
        <v>212</v>
      </c>
      <c r="B85" s="611"/>
      <c r="C85" s="611"/>
      <c r="D85" s="111"/>
      <c r="E85" s="105"/>
      <c r="F85" s="105"/>
      <c r="G85" s="627" t="s">
        <v>213</v>
      </c>
      <c r="H85" s="627"/>
      <c r="I85" s="627"/>
    </row>
    <row r="86" spans="1:9">
      <c r="A86" s="104"/>
      <c r="B86" s="105"/>
      <c r="C86" s="105"/>
      <c r="D86" s="105"/>
      <c r="E86" s="105"/>
      <c r="F86" s="105"/>
      <c r="G86" s="108"/>
      <c r="H86" s="124"/>
      <c r="I86" s="124"/>
    </row>
    <row r="87" spans="1:9">
      <c r="A87" s="104"/>
      <c r="B87" s="105"/>
      <c r="C87" s="105"/>
      <c r="D87" s="105"/>
      <c r="E87" s="105"/>
      <c r="F87" s="105"/>
      <c r="G87" s="108"/>
    </row>
    <row r="88" spans="1:9">
      <c r="A88" s="624" t="s">
        <v>214</v>
      </c>
      <c r="B88" s="624"/>
      <c r="C88" s="624"/>
      <c r="D88" s="105"/>
      <c r="E88" s="105"/>
      <c r="F88" s="105"/>
      <c r="G88" s="624" t="s">
        <v>215</v>
      </c>
      <c r="H88" s="624"/>
      <c r="I88" s="624"/>
    </row>
    <row r="89" spans="1:9">
      <c r="A89" s="611" t="s">
        <v>216</v>
      </c>
      <c r="B89" s="611"/>
      <c r="C89" s="611"/>
      <c r="D89" s="105"/>
      <c r="E89" s="105"/>
      <c r="F89" s="105"/>
      <c r="G89" s="627" t="s">
        <v>217</v>
      </c>
      <c r="H89" s="627"/>
      <c r="I89" s="627"/>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626" t="s">
        <v>172</v>
      </c>
      <c r="B98" s="626"/>
      <c r="C98" s="626"/>
      <c r="D98" s="626"/>
      <c r="E98" s="626"/>
      <c r="F98" s="626"/>
      <c r="G98" s="626"/>
      <c r="H98" s="626"/>
      <c r="I98" s="626"/>
    </row>
    <row r="99" spans="1:9">
      <c r="A99" s="80"/>
      <c r="B99" s="80"/>
      <c r="C99" s="80"/>
      <c r="D99" s="116" t="s">
        <v>173</v>
      </c>
      <c r="E99" s="80"/>
      <c r="F99" s="80"/>
      <c r="G99" s="82"/>
    </row>
    <row r="100" spans="1:9">
      <c r="A100" s="80"/>
      <c r="B100" s="80"/>
      <c r="C100" s="80"/>
      <c r="D100" s="80"/>
      <c r="E100" s="80"/>
      <c r="F100" s="80"/>
      <c r="G100" s="82"/>
    </row>
    <row r="101" spans="1:9">
      <c r="A101" s="621" t="s">
        <v>174</v>
      </c>
      <c r="B101" s="621"/>
      <c r="C101" s="621"/>
      <c r="D101" s="89" t="s">
        <v>175</v>
      </c>
      <c r="E101" s="117"/>
      <c r="F101" s="117"/>
      <c r="G101" s="84"/>
    </row>
    <row r="102" spans="1:9">
      <c r="A102" s="621" t="s">
        <v>176</v>
      </c>
      <c r="B102" s="621"/>
      <c r="C102" s="621"/>
      <c r="D102" s="89" t="s">
        <v>218</v>
      </c>
      <c r="E102" s="117"/>
      <c r="F102" s="117"/>
      <c r="G102" s="84"/>
    </row>
    <row r="103" spans="1:9">
      <c r="A103" s="621" t="s">
        <v>178</v>
      </c>
      <c r="B103" s="621"/>
      <c r="C103" s="621"/>
      <c r="D103" s="89" t="s">
        <v>179</v>
      </c>
      <c r="E103" s="117"/>
      <c r="F103" s="117"/>
      <c r="G103" s="84"/>
    </row>
    <row r="104" spans="1:9">
      <c r="A104" s="621" t="s">
        <v>180</v>
      </c>
      <c r="B104" s="621"/>
      <c r="C104" s="621"/>
      <c r="D104" s="89" t="s">
        <v>250</v>
      </c>
      <c r="E104" s="117"/>
      <c r="F104" s="117"/>
      <c r="G104" s="84"/>
    </row>
    <row r="105" spans="1:9">
      <c r="A105" s="85"/>
      <c r="B105" s="622"/>
      <c r="C105" s="622"/>
      <c r="D105" s="85"/>
      <c r="E105" s="117"/>
      <c r="F105" s="632"/>
      <c r="G105" s="632"/>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620" t="s">
        <v>185</v>
      </c>
      <c r="B110" s="620" t="s">
        <v>186</v>
      </c>
      <c r="C110" s="620" t="s">
        <v>187</v>
      </c>
      <c r="D110" s="620" t="s">
        <v>188</v>
      </c>
      <c r="E110" s="620" t="s">
        <v>189</v>
      </c>
      <c r="F110" s="620"/>
      <c r="G110" s="613" t="s">
        <v>166</v>
      </c>
      <c r="H110" s="628" t="s">
        <v>190</v>
      </c>
      <c r="I110" s="629"/>
    </row>
    <row r="111" spans="1:9">
      <c r="A111" s="620"/>
      <c r="B111" s="620"/>
      <c r="C111" s="620"/>
      <c r="D111" s="620"/>
      <c r="E111" s="620"/>
      <c r="F111" s="620"/>
      <c r="G111" s="613"/>
      <c r="H111" s="630" t="s">
        <v>191</v>
      </c>
      <c r="I111" s="631"/>
    </row>
    <row r="112" spans="1:9">
      <c r="A112" s="620"/>
      <c r="B112" s="620"/>
      <c r="C112" s="620"/>
      <c r="D112" s="620"/>
      <c r="E112" s="91" t="s">
        <v>192</v>
      </c>
      <c r="F112" s="91" t="s">
        <v>193</v>
      </c>
      <c r="G112" s="613"/>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618" t="s">
        <v>208</v>
      </c>
      <c r="B115" s="618"/>
      <c r="C115" s="618"/>
      <c r="D115" s="618"/>
      <c r="E115" s="618"/>
      <c r="F115" s="618"/>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619" t="s">
        <v>211</v>
      </c>
      <c r="B120" s="619"/>
      <c r="C120" s="619"/>
      <c r="D120" s="619"/>
      <c r="E120" s="619"/>
      <c r="F120" s="619"/>
      <c r="G120" s="619"/>
      <c r="H120" s="619"/>
      <c r="I120" s="619"/>
    </row>
    <row r="121" spans="1:9">
      <c r="A121" s="104"/>
      <c r="B121" s="105"/>
      <c r="C121" s="105"/>
      <c r="D121" s="105"/>
      <c r="E121" s="105"/>
      <c r="F121" s="105"/>
      <c r="G121" s="108"/>
      <c r="H121" s="124"/>
      <c r="I121" s="124"/>
    </row>
    <row r="122" spans="1:9">
      <c r="A122" s="611" t="s">
        <v>212</v>
      </c>
      <c r="B122" s="611"/>
      <c r="C122" s="611"/>
      <c r="D122" s="111"/>
      <c r="E122" s="105"/>
      <c r="F122" s="105"/>
      <c r="G122" s="627" t="s">
        <v>213</v>
      </c>
      <c r="H122" s="627"/>
      <c r="I122" s="627"/>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624" t="s">
        <v>214</v>
      </c>
      <c r="B125" s="624"/>
      <c r="C125" s="624"/>
      <c r="D125" s="105"/>
      <c r="E125" s="105"/>
      <c r="F125" s="105"/>
      <c r="G125" s="624" t="s">
        <v>215</v>
      </c>
      <c r="H125" s="624"/>
      <c r="I125" s="624"/>
    </row>
    <row r="126" spans="1:9">
      <c r="A126" s="611" t="s">
        <v>216</v>
      </c>
      <c r="B126" s="611"/>
      <c r="C126" s="611"/>
      <c r="D126" s="105"/>
      <c r="E126" s="105"/>
      <c r="F126" s="105"/>
      <c r="G126" s="627" t="s">
        <v>217</v>
      </c>
      <c r="H126" s="627"/>
      <c r="I126" s="627"/>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24:I24"/>
    <mergeCell ref="A26:C26"/>
    <mergeCell ref="G26:I26"/>
    <mergeCell ref="A63:C63"/>
    <mergeCell ref="A60:C60"/>
    <mergeCell ref="G30:I30"/>
    <mergeCell ref="A57:I57"/>
    <mergeCell ref="A61:C61"/>
    <mergeCell ref="A62:C62"/>
    <mergeCell ref="A29:C29"/>
    <mergeCell ref="G29:I29"/>
    <mergeCell ref="A30:C30"/>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B69:B71"/>
    <mergeCell ref="C69:C71"/>
    <mergeCell ref="D69:D71"/>
    <mergeCell ref="E69:F70"/>
    <mergeCell ref="A102:C102"/>
    <mergeCell ref="A103:C103"/>
    <mergeCell ref="A104:C104"/>
    <mergeCell ref="B105:C105"/>
    <mergeCell ref="F105:G105"/>
    <mergeCell ref="A125:C125"/>
    <mergeCell ref="G125:I125"/>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s>
  <pageMargins left="0.17" right="0.16" top="0.75" bottom="0.75" header="0.3" footer="0.3"/>
  <pageSetup paperSize="5" orientation="portrait" horizontalDpi="0" verticalDpi="0" r:id="rId1"/>
</worksheet>
</file>

<file path=xl/worksheets/sheet30.xml><?xml version="1.0" encoding="utf-8"?>
<worksheet xmlns="http://schemas.openxmlformats.org/spreadsheetml/2006/main" xmlns:r="http://schemas.openxmlformats.org/officeDocument/2006/relationships">
  <dimension ref="A1:J238"/>
  <sheetViews>
    <sheetView view="pageBreakPreview" topLeftCell="A12" zoomScale="175" zoomScaleSheetLayoutView="175" workbookViewId="0">
      <selection activeCell="D17" sqref="D17"/>
    </sheetView>
  </sheetViews>
  <sheetFormatPr defaultRowHeight="15"/>
  <cols>
    <col min="1" max="1" width="4.42578125" customWidth="1"/>
    <col min="4" max="4" width="30.140625" customWidth="1"/>
    <col min="7" max="7" width="9.7109375" bestFit="1" customWidth="1"/>
    <col min="8" max="9" width="9.28515625" bestFit="1" customWidth="1"/>
    <col min="10" max="10" width="10" bestFit="1" customWidth="1"/>
  </cols>
  <sheetData>
    <row r="1" spans="1:9">
      <c r="A1" s="626" t="s">
        <v>172</v>
      </c>
      <c r="B1" s="626"/>
      <c r="C1" s="626"/>
      <c r="D1" s="626"/>
      <c r="E1" s="626"/>
      <c r="F1" s="626"/>
      <c r="G1" s="626"/>
      <c r="H1" s="626"/>
      <c r="I1" s="626"/>
    </row>
    <row r="2" spans="1:9">
      <c r="A2" s="577"/>
      <c r="B2" s="577"/>
      <c r="C2" s="577"/>
      <c r="D2" s="578" t="s">
        <v>173</v>
      </c>
      <c r="E2" s="577"/>
      <c r="F2" s="246"/>
      <c r="G2" s="82"/>
    </row>
    <row r="3" spans="1:9">
      <c r="A3" s="577"/>
      <c r="B3" s="577"/>
      <c r="C3" s="577"/>
      <c r="D3" s="577"/>
      <c r="E3" s="577"/>
      <c r="F3" s="246"/>
      <c r="G3" s="82"/>
    </row>
    <row r="4" spans="1:9">
      <c r="A4" s="621" t="s">
        <v>174</v>
      </c>
      <c r="B4" s="621"/>
      <c r="C4" s="621"/>
      <c r="D4" s="578" t="s">
        <v>175</v>
      </c>
      <c r="E4" s="117"/>
      <c r="F4" s="247"/>
      <c r="G4" s="84"/>
    </row>
    <row r="5" spans="1:9">
      <c r="A5" s="621" t="s">
        <v>176</v>
      </c>
      <c r="B5" s="621"/>
      <c r="C5" s="621"/>
      <c r="D5" s="578" t="s">
        <v>260</v>
      </c>
      <c r="E5" s="117"/>
      <c r="F5" s="247"/>
      <c r="G5" s="84"/>
    </row>
    <row r="6" spans="1:9">
      <c r="A6" s="621" t="s">
        <v>178</v>
      </c>
      <c r="B6" s="621"/>
      <c r="C6" s="621"/>
      <c r="D6" s="578" t="s">
        <v>179</v>
      </c>
      <c r="E6" s="117"/>
      <c r="F6" s="247"/>
      <c r="G6" s="84"/>
    </row>
    <row r="7" spans="1:9">
      <c r="A7" s="621" t="s">
        <v>180</v>
      </c>
      <c r="B7" s="621"/>
      <c r="C7" s="621"/>
      <c r="D7" s="578" t="s">
        <v>618</v>
      </c>
      <c r="E7" s="117"/>
      <c r="F7" s="247"/>
      <c r="G7" s="84"/>
    </row>
    <row r="8" spans="1:9">
      <c r="A8" s="579"/>
      <c r="B8" s="622"/>
      <c r="C8" s="622"/>
      <c r="D8" s="579"/>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78"/>
      <c r="B12" s="578"/>
      <c r="C12" s="578"/>
      <c r="D12" s="578"/>
      <c r="E12" s="578"/>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580">
        <v>1</v>
      </c>
      <c r="B17" s="457" t="s">
        <v>617</v>
      </c>
      <c r="C17" s="97" t="s">
        <v>497</v>
      </c>
      <c r="D17" s="97" t="s">
        <v>955</v>
      </c>
      <c r="E17" s="118"/>
      <c r="F17" s="251"/>
      <c r="G17" s="100">
        <v>27950000</v>
      </c>
      <c r="H17" s="100">
        <v>2540909</v>
      </c>
      <c r="I17" s="100">
        <v>381136</v>
      </c>
    </row>
    <row r="18" spans="1:9" ht="46.5" customHeight="1">
      <c r="A18" s="585">
        <v>2</v>
      </c>
      <c r="B18" s="91"/>
      <c r="C18" s="97" t="s">
        <v>497</v>
      </c>
      <c r="D18" s="97" t="s">
        <v>954</v>
      </c>
      <c r="E18" s="118"/>
      <c r="F18" s="251"/>
      <c r="G18" s="100">
        <v>25750000</v>
      </c>
      <c r="H18" s="100">
        <v>2340909</v>
      </c>
      <c r="I18" s="100">
        <v>351136</v>
      </c>
    </row>
    <row r="19" spans="1:9" ht="18" customHeight="1">
      <c r="A19" s="618" t="s">
        <v>208</v>
      </c>
      <c r="B19" s="618"/>
      <c r="C19" s="618"/>
      <c r="D19" s="618"/>
      <c r="E19" s="618"/>
      <c r="F19" s="618"/>
      <c r="G19" s="102">
        <f>SUM(G17:G18)</f>
        <v>53700000</v>
      </c>
      <c r="H19" s="102">
        <f t="shared" ref="H19:I19" si="0">SUM(H17:H18)</f>
        <v>4881818</v>
      </c>
      <c r="I19" s="102">
        <f t="shared" si="0"/>
        <v>732272</v>
      </c>
    </row>
    <row r="20" spans="1:9">
      <c r="A20" s="582"/>
      <c r="B20" s="105"/>
      <c r="C20" s="105"/>
      <c r="D20" s="105"/>
      <c r="E20" s="105"/>
      <c r="F20" s="254"/>
      <c r="G20" s="108"/>
      <c r="H20" s="124"/>
      <c r="I20" s="124"/>
    </row>
    <row r="21" spans="1:9">
      <c r="A21" s="581" t="s">
        <v>209</v>
      </c>
      <c r="B21" s="110"/>
      <c r="C21" s="105"/>
      <c r="D21" s="105"/>
      <c r="E21" s="111"/>
      <c r="F21" s="253"/>
      <c r="G21" s="108"/>
    </row>
    <row r="22" spans="1:9">
      <c r="A22" s="111" t="s">
        <v>210</v>
      </c>
      <c r="B22" s="110"/>
      <c r="C22" s="105"/>
      <c r="D22" s="105"/>
      <c r="E22" s="123"/>
      <c r="F22" s="253"/>
      <c r="G22" s="108"/>
    </row>
    <row r="23" spans="1:9">
      <c r="A23" s="111"/>
      <c r="B23" s="110"/>
      <c r="C23" s="105"/>
      <c r="D23" s="105"/>
      <c r="E23" s="123"/>
      <c r="F23" s="253"/>
      <c r="G23" s="108"/>
    </row>
    <row r="24" spans="1:9">
      <c r="A24" s="619" t="s">
        <v>211</v>
      </c>
      <c r="B24" s="619"/>
      <c r="C24" s="619"/>
      <c r="D24" s="619"/>
      <c r="E24" s="619"/>
      <c r="F24" s="619"/>
      <c r="G24" s="619"/>
      <c r="H24" s="619"/>
      <c r="I24" s="619"/>
    </row>
    <row r="25" spans="1:9">
      <c r="A25" s="582"/>
      <c r="B25" s="105"/>
      <c r="C25" s="105"/>
      <c r="D25" s="105"/>
      <c r="E25" s="105"/>
      <c r="F25" s="254"/>
      <c r="G25" s="108"/>
      <c r="H25" s="124"/>
      <c r="I25" s="124"/>
    </row>
    <row r="26" spans="1:9">
      <c r="A26" s="611" t="s">
        <v>212</v>
      </c>
      <c r="B26" s="611"/>
      <c r="C26" s="611"/>
      <c r="D26" s="111"/>
      <c r="E26" s="105"/>
      <c r="F26" s="254"/>
      <c r="G26" s="627" t="s">
        <v>213</v>
      </c>
      <c r="H26" s="627"/>
      <c r="I26" s="627"/>
    </row>
    <row r="27" spans="1:9">
      <c r="A27" s="582"/>
      <c r="B27" s="105"/>
      <c r="C27" s="105"/>
      <c r="D27" s="105"/>
      <c r="E27" s="105"/>
      <c r="F27" s="254"/>
      <c r="G27" s="108"/>
      <c r="H27" s="124"/>
      <c r="I27" s="124"/>
    </row>
    <row r="28" spans="1:9">
      <c r="A28" s="582"/>
      <c r="B28" s="105"/>
      <c r="C28" s="105"/>
      <c r="D28" s="105"/>
      <c r="E28" s="105"/>
      <c r="F28" s="254"/>
      <c r="G28" s="108"/>
    </row>
    <row r="29" spans="1:9">
      <c r="A29" s="624" t="s">
        <v>214</v>
      </c>
      <c r="B29" s="624"/>
      <c r="C29" s="624"/>
      <c r="D29" s="105"/>
      <c r="E29" s="105"/>
      <c r="F29" s="254"/>
      <c r="G29" s="624" t="s">
        <v>215</v>
      </c>
      <c r="H29" s="624"/>
      <c r="I29" s="624"/>
    </row>
    <row r="30" spans="1:9">
      <c r="A30" s="611" t="s">
        <v>216</v>
      </c>
      <c r="B30" s="611"/>
      <c r="C30" s="611"/>
      <c r="D30" s="105"/>
      <c r="E30" s="105"/>
      <c r="F30" s="254"/>
      <c r="G30" s="627" t="s">
        <v>217</v>
      </c>
      <c r="H30" s="627"/>
      <c r="I30" s="627"/>
    </row>
    <row r="74" spans="10:10" ht="67.5" customHeight="1">
      <c r="J74" s="136"/>
    </row>
    <row r="75" spans="10:10" ht="67.5" customHeight="1">
      <c r="J75" s="136"/>
    </row>
    <row r="76" spans="10:10" ht="67.5" customHeight="1">
      <c r="J76" s="136"/>
    </row>
    <row r="77" spans="10:10" ht="20.25" customHeight="1"/>
    <row r="125" ht="93.75" customHeight="1"/>
    <row r="126" ht="23.25" customHeight="1"/>
    <row r="181" ht="57" customHeight="1"/>
    <row r="182" ht="57.75" customHeight="1"/>
    <row r="183" ht="18.75" customHeight="1"/>
    <row r="237" ht="66" customHeight="1"/>
    <row r="238" ht="19.5" customHeight="1"/>
  </sheetData>
  <mergeCells count="23">
    <mergeCell ref="A1:I1"/>
    <mergeCell ref="A4:C4"/>
    <mergeCell ref="A5:C5"/>
    <mergeCell ref="A6:C6"/>
    <mergeCell ref="A7:C7"/>
    <mergeCell ref="B13:B15"/>
    <mergeCell ref="C13:C15"/>
    <mergeCell ref="D13:D15"/>
    <mergeCell ref="E13:F14"/>
    <mergeCell ref="G13:G15"/>
    <mergeCell ref="B8:C8"/>
    <mergeCell ref="F8:G8"/>
    <mergeCell ref="A29:C29"/>
    <mergeCell ref="G29:I29"/>
    <mergeCell ref="A30:C30"/>
    <mergeCell ref="G30:I30"/>
    <mergeCell ref="H13:I13"/>
    <mergeCell ref="H14:I14"/>
    <mergeCell ref="A19:F19"/>
    <mergeCell ref="A24:I24"/>
    <mergeCell ref="A26:C26"/>
    <mergeCell ref="G26:I26"/>
    <mergeCell ref="A13:A15"/>
  </mergeCells>
  <pageMargins left="0.34" right="0.2" top="0.75" bottom="0.75" header="0.3" footer="0.3"/>
  <pageSetup paperSize="5" orientation="portrait" horizontalDpi="0" verticalDpi="0" r:id="rId1"/>
</worksheet>
</file>

<file path=xl/worksheets/sheet31.xml><?xml version="1.0" encoding="utf-8"?>
<worksheet xmlns="http://schemas.openxmlformats.org/spreadsheetml/2006/main" xmlns:r="http://schemas.openxmlformats.org/officeDocument/2006/relationships">
  <dimension ref="A1:I29"/>
  <sheetViews>
    <sheetView zoomScale="115" zoomScaleNormal="115" workbookViewId="0">
      <selection activeCell="L16" sqref="L16"/>
    </sheetView>
  </sheetViews>
  <sheetFormatPr defaultRowHeight="15"/>
  <cols>
    <col min="1" max="1" width="4.42578125" customWidth="1"/>
    <col min="4" max="4" width="30.140625" customWidth="1"/>
  </cols>
  <sheetData>
    <row r="1" spans="1:9">
      <c r="A1" s="626" t="s">
        <v>172</v>
      </c>
      <c r="B1" s="626"/>
      <c r="C1" s="626"/>
      <c r="D1" s="626"/>
      <c r="E1" s="626"/>
      <c r="F1" s="626"/>
      <c r="G1" s="626"/>
      <c r="H1" s="626"/>
      <c r="I1" s="626"/>
    </row>
    <row r="2" spans="1:9">
      <c r="A2" s="588"/>
      <c r="B2" s="588"/>
      <c r="C2" s="588"/>
      <c r="D2" s="586" t="s">
        <v>173</v>
      </c>
      <c r="E2" s="588"/>
      <c r="F2" s="246"/>
      <c r="G2" s="82"/>
    </row>
    <row r="3" spans="1:9">
      <c r="A3" s="588"/>
      <c r="B3" s="588"/>
      <c r="C3" s="588"/>
      <c r="D3" s="588"/>
      <c r="E3" s="588"/>
      <c r="F3" s="246"/>
      <c r="G3" s="82"/>
    </row>
    <row r="4" spans="1:9">
      <c r="A4" s="621" t="s">
        <v>174</v>
      </c>
      <c r="B4" s="621"/>
      <c r="C4" s="621"/>
      <c r="D4" s="586" t="s">
        <v>175</v>
      </c>
      <c r="E4" s="117"/>
      <c r="F4" s="247"/>
      <c r="G4" s="84"/>
    </row>
    <row r="5" spans="1:9">
      <c r="A5" s="621" t="s">
        <v>176</v>
      </c>
      <c r="B5" s="621"/>
      <c r="C5" s="621"/>
      <c r="D5" s="586" t="s">
        <v>260</v>
      </c>
      <c r="E5" s="117"/>
      <c r="F5" s="247"/>
      <c r="G5" s="84"/>
    </row>
    <row r="6" spans="1:9">
      <c r="A6" s="621" t="s">
        <v>178</v>
      </c>
      <c r="B6" s="621"/>
      <c r="C6" s="621"/>
      <c r="D6" s="586" t="s">
        <v>179</v>
      </c>
      <c r="E6" s="117"/>
      <c r="F6" s="247"/>
      <c r="G6" s="84"/>
    </row>
    <row r="7" spans="1:9">
      <c r="A7" s="621" t="s">
        <v>180</v>
      </c>
      <c r="B7" s="621"/>
      <c r="C7" s="621"/>
      <c r="D7" s="586" t="s">
        <v>618</v>
      </c>
      <c r="E7" s="117"/>
      <c r="F7" s="247"/>
      <c r="G7" s="84"/>
    </row>
    <row r="8" spans="1:9">
      <c r="A8" s="587"/>
      <c r="B8" s="622"/>
      <c r="C8" s="622"/>
      <c r="D8" s="587"/>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86"/>
      <c r="B12" s="586"/>
      <c r="C12" s="586"/>
      <c r="D12" s="586"/>
      <c r="E12" s="586"/>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8.5" customHeight="1">
      <c r="A17" s="585">
        <v>1</v>
      </c>
      <c r="B17" s="457" t="s">
        <v>617</v>
      </c>
      <c r="C17" s="97" t="s">
        <v>497</v>
      </c>
      <c r="D17" s="97" t="s">
        <v>956</v>
      </c>
      <c r="E17" s="118"/>
      <c r="F17" s="251"/>
      <c r="G17" s="100">
        <v>30200000</v>
      </c>
      <c r="H17" s="100">
        <v>2745455</v>
      </c>
      <c r="I17" s="100">
        <v>411818</v>
      </c>
    </row>
    <row r="18" spans="1:9" ht="18" customHeight="1">
      <c r="A18" s="618" t="s">
        <v>208</v>
      </c>
      <c r="B18" s="618"/>
      <c r="C18" s="618"/>
      <c r="D18" s="618"/>
      <c r="E18" s="618"/>
      <c r="F18" s="618"/>
      <c r="G18" s="102">
        <f>SUM(G17:G17)</f>
        <v>30200000</v>
      </c>
      <c r="H18" s="102">
        <f>SUM(H17:H17)</f>
        <v>2745455</v>
      </c>
      <c r="I18" s="102">
        <f>SUM(I17:I17)</f>
        <v>411818</v>
      </c>
    </row>
    <row r="19" spans="1:9">
      <c r="A19" s="583"/>
      <c r="B19" s="105"/>
      <c r="C19" s="105"/>
      <c r="D19" s="105"/>
      <c r="E19" s="105"/>
      <c r="F19" s="254"/>
      <c r="G19" s="108"/>
      <c r="H19" s="124"/>
      <c r="I19" s="124"/>
    </row>
    <row r="20" spans="1:9">
      <c r="A20" s="584" t="s">
        <v>209</v>
      </c>
      <c r="B20" s="110"/>
      <c r="C20" s="105"/>
      <c r="D20" s="105"/>
      <c r="E20" s="111"/>
      <c r="F20" s="253"/>
      <c r="G20" s="108"/>
    </row>
    <row r="21" spans="1:9">
      <c r="A21" s="111" t="s">
        <v>210</v>
      </c>
      <c r="B21" s="110"/>
      <c r="C21" s="105"/>
      <c r="D21" s="105"/>
      <c r="E21" s="123"/>
      <c r="F21" s="253"/>
      <c r="G21" s="108"/>
    </row>
    <row r="22" spans="1:9">
      <c r="A22" s="111"/>
      <c r="B22" s="110"/>
      <c r="C22" s="105"/>
      <c r="D22" s="105"/>
      <c r="E22" s="123"/>
      <c r="F22" s="253"/>
      <c r="G22" s="108"/>
    </row>
    <row r="23" spans="1:9">
      <c r="A23" s="619" t="s">
        <v>211</v>
      </c>
      <c r="B23" s="619"/>
      <c r="C23" s="619"/>
      <c r="D23" s="619"/>
      <c r="E23" s="619"/>
      <c r="F23" s="619"/>
      <c r="G23" s="619"/>
      <c r="H23" s="619"/>
      <c r="I23" s="619"/>
    </row>
    <row r="24" spans="1:9">
      <c r="A24" s="583"/>
      <c r="B24" s="105"/>
      <c r="C24" s="105"/>
      <c r="D24" s="105"/>
      <c r="E24" s="105"/>
      <c r="F24" s="254"/>
      <c r="G24" s="108"/>
      <c r="H24" s="124"/>
      <c r="I24" s="124"/>
    </row>
    <row r="25" spans="1:9">
      <c r="A25" s="611" t="s">
        <v>212</v>
      </c>
      <c r="B25" s="611"/>
      <c r="C25" s="611"/>
      <c r="D25" s="111"/>
      <c r="E25" s="105"/>
      <c r="F25" s="254"/>
      <c r="G25" s="627" t="s">
        <v>213</v>
      </c>
      <c r="H25" s="627"/>
      <c r="I25" s="627"/>
    </row>
    <row r="26" spans="1:9">
      <c r="A26" s="583"/>
      <c r="B26" s="105"/>
      <c r="C26" s="105"/>
      <c r="D26" s="105"/>
      <c r="E26" s="105"/>
      <c r="F26" s="254"/>
      <c r="G26" s="108"/>
      <c r="H26" s="124"/>
      <c r="I26" s="124"/>
    </row>
    <row r="27" spans="1:9">
      <c r="A27" s="583"/>
      <c r="B27" s="105"/>
      <c r="C27" s="105"/>
      <c r="D27" s="105"/>
      <c r="E27" s="105"/>
      <c r="F27" s="254"/>
      <c r="G27" s="108"/>
    </row>
    <row r="28" spans="1:9">
      <c r="A28" s="624" t="s">
        <v>214</v>
      </c>
      <c r="B28" s="624"/>
      <c r="C28" s="624"/>
      <c r="D28" s="105"/>
      <c r="E28" s="105"/>
      <c r="F28" s="254"/>
      <c r="G28" s="624" t="s">
        <v>215</v>
      </c>
      <c r="H28" s="624"/>
      <c r="I28" s="624"/>
    </row>
    <row r="29" spans="1:9">
      <c r="A29" s="611" t="s">
        <v>216</v>
      </c>
      <c r="B29" s="611"/>
      <c r="C29" s="611"/>
      <c r="D29" s="105"/>
      <c r="E29" s="105"/>
      <c r="F29" s="254"/>
      <c r="G29" s="627" t="s">
        <v>217</v>
      </c>
      <c r="H29" s="627"/>
      <c r="I29" s="627"/>
    </row>
  </sheetData>
  <mergeCells count="23">
    <mergeCell ref="B8:C8"/>
    <mergeCell ref="F8:G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s>
  <pageMargins left="0.36" right="0.2" top="0.75" bottom="0.75" header="0.3" footer="0.3"/>
  <pageSetup paperSize="5" orientation="portrait" horizontalDpi="0" verticalDpi="0" r:id="rId1"/>
</worksheet>
</file>

<file path=xl/worksheets/sheet32.xml><?xml version="1.0" encoding="utf-8"?>
<worksheet xmlns="http://schemas.openxmlformats.org/spreadsheetml/2006/main" xmlns:r="http://schemas.openxmlformats.org/officeDocument/2006/relationships">
  <dimension ref="A1:I192"/>
  <sheetViews>
    <sheetView topLeftCell="A22" zoomScale="115" zoomScaleNormal="115" workbookViewId="0">
      <selection activeCell="C36" sqref="C36"/>
    </sheetView>
  </sheetViews>
  <sheetFormatPr defaultRowHeight="15"/>
  <cols>
    <col min="1" max="1" width="4" customWidth="1"/>
    <col min="2" max="2" width="8.7109375" customWidth="1"/>
    <col min="3" max="3" width="12.42578125" customWidth="1"/>
    <col min="4" max="4" width="28" customWidth="1"/>
  </cols>
  <sheetData>
    <row r="1" spans="1:9">
      <c r="A1" s="626" t="s">
        <v>172</v>
      </c>
      <c r="B1" s="626"/>
      <c r="C1" s="626"/>
      <c r="D1" s="626"/>
      <c r="E1" s="626"/>
      <c r="F1" s="626"/>
      <c r="G1" s="626"/>
      <c r="H1" s="626"/>
      <c r="I1" s="626"/>
    </row>
    <row r="2" spans="1:9">
      <c r="A2" s="588"/>
      <c r="B2" s="588"/>
      <c r="C2" s="588"/>
      <c r="D2" s="586" t="s">
        <v>173</v>
      </c>
      <c r="E2" s="588"/>
      <c r="F2" s="246"/>
      <c r="G2" s="82"/>
    </row>
    <row r="3" spans="1:9">
      <c r="A3" s="588"/>
      <c r="B3" s="588"/>
      <c r="C3" s="588"/>
      <c r="D3" s="588"/>
      <c r="E3" s="588"/>
      <c r="F3" s="246"/>
      <c r="G3" s="82"/>
    </row>
    <row r="4" spans="1:9">
      <c r="A4" s="621" t="s">
        <v>174</v>
      </c>
      <c r="B4" s="621"/>
      <c r="C4" s="621"/>
      <c r="D4" s="586" t="s">
        <v>175</v>
      </c>
      <c r="E4" s="117"/>
      <c r="F4" s="247"/>
      <c r="G4" s="84"/>
    </row>
    <row r="5" spans="1:9">
      <c r="A5" s="621" t="s">
        <v>176</v>
      </c>
      <c r="B5" s="621"/>
      <c r="C5" s="621"/>
      <c r="D5" s="586" t="s">
        <v>260</v>
      </c>
      <c r="E5" s="117"/>
      <c r="F5" s="247"/>
      <c r="G5" s="84"/>
    </row>
    <row r="6" spans="1:9">
      <c r="A6" s="621" t="s">
        <v>178</v>
      </c>
      <c r="B6" s="621"/>
      <c r="C6" s="621"/>
      <c r="D6" s="586" t="s">
        <v>179</v>
      </c>
      <c r="E6" s="117"/>
      <c r="F6" s="247"/>
      <c r="G6" s="84"/>
    </row>
    <row r="7" spans="1:9">
      <c r="A7" s="621" t="s">
        <v>180</v>
      </c>
      <c r="B7" s="621"/>
      <c r="C7" s="621"/>
      <c r="D7" s="586" t="s">
        <v>726</v>
      </c>
      <c r="E7" s="117"/>
      <c r="F7" s="247"/>
      <c r="G7" s="84"/>
    </row>
    <row r="8" spans="1:9">
      <c r="A8" s="587"/>
      <c r="B8" s="622"/>
      <c r="C8" s="622"/>
      <c r="D8" s="587"/>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86"/>
      <c r="B12" s="586"/>
      <c r="C12" s="586"/>
      <c r="D12" s="586"/>
      <c r="E12" s="586"/>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78.75">
      <c r="A17" s="585">
        <v>1</v>
      </c>
      <c r="B17" s="457" t="s">
        <v>725</v>
      </c>
      <c r="C17" s="97" t="s">
        <v>893</v>
      </c>
      <c r="D17" s="97" t="s">
        <v>957</v>
      </c>
      <c r="E17" s="120"/>
      <c r="F17" s="125"/>
      <c r="G17" s="100">
        <v>4500000</v>
      </c>
      <c r="H17" s="100">
        <v>0</v>
      </c>
      <c r="I17" s="100">
        <f>5%*G17</f>
        <v>225000</v>
      </c>
    </row>
    <row r="18" spans="1:9" ht="78.75">
      <c r="A18" s="585">
        <v>2</v>
      </c>
      <c r="B18" s="457"/>
      <c r="C18" s="97" t="s">
        <v>894</v>
      </c>
      <c r="D18" s="97" t="s">
        <v>957</v>
      </c>
      <c r="E18" s="120"/>
      <c r="F18" s="125"/>
      <c r="G18" s="100">
        <v>900000</v>
      </c>
      <c r="H18" s="100">
        <v>0</v>
      </c>
      <c r="I18" s="100">
        <f>5%*G18</f>
        <v>45000</v>
      </c>
    </row>
    <row r="19" spans="1:9" ht="78.75">
      <c r="A19" s="585">
        <v>3</v>
      </c>
      <c r="B19" s="457"/>
      <c r="C19" s="97" t="s">
        <v>895</v>
      </c>
      <c r="D19" s="97" t="s">
        <v>957</v>
      </c>
      <c r="E19" s="120"/>
      <c r="F19" s="125"/>
      <c r="G19" s="100">
        <v>2700000</v>
      </c>
      <c r="H19" s="100">
        <v>0</v>
      </c>
      <c r="I19" s="100">
        <f>5%*G19</f>
        <v>135000</v>
      </c>
    </row>
    <row r="20" spans="1:9">
      <c r="A20" s="618" t="s">
        <v>208</v>
      </c>
      <c r="B20" s="618"/>
      <c r="C20" s="618"/>
      <c r="D20" s="618"/>
      <c r="E20" s="618"/>
      <c r="F20" s="618"/>
      <c r="G20" s="102">
        <f>SUM(G17:G19)</f>
        <v>8100000</v>
      </c>
      <c r="H20" s="102">
        <f>SUM(H17:H19)</f>
        <v>0</v>
      </c>
      <c r="I20" s="102">
        <f>SUM(I17:I19)</f>
        <v>405000</v>
      </c>
    </row>
    <row r="22" spans="1:9">
      <c r="A22" s="584" t="s">
        <v>209</v>
      </c>
      <c r="B22" s="110"/>
      <c r="C22" s="105"/>
      <c r="D22" s="105"/>
      <c r="E22" s="111"/>
      <c r="F22" s="253"/>
      <c r="G22" s="108"/>
    </row>
    <row r="23" spans="1:9">
      <c r="A23" s="111" t="s">
        <v>210</v>
      </c>
      <c r="B23" s="110"/>
      <c r="C23" s="105"/>
      <c r="D23" s="105"/>
      <c r="E23" s="123"/>
      <c r="F23" s="253"/>
      <c r="G23" s="108"/>
    </row>
    <row r="24" spans="1:9">
      <c r="A24" s="111"/>
      <c r="B24" s="110"/>
      <c r="C24" s="105"/>
      <c r="D24" s="105"/>
      <c r="E24" s="123"/>
      <c r="F24" s="253"/>
      <c r="G24" s="108"/>
    </row>
    <row r="25" spans="1:9">
      <c r="A25" s="619" t="s">
        <v>211</v>
      </c>
      <c r="B25" s="619"/>
      <c r="C25" s="619"/>
      <c r="D25" s="619"/>
      <c r="E25" s="619"/>
      <c r="F25" s="619"/>
      <c r="G25" s="619"/>
      <c r="H25" s="619"/>
      <c r="I25" s="619"/>
    </row>
    <row r="26" spans="1:9">
      <c r="A26" s="583"/>
      <c r="B26" s="105"/>
      <c r="C26" s="105"/>
      <c r="D26" s="105"/>
      <c r="E26" s="105"/>
      <c r="F26" s="254"/>
      <c r="G26" s="108"/>
      <c r="H26" s="124"/>
      <c r="I26" s="124"/>
    </row>
    <row r="27" spans="1:9">
      <c r="A27" s="611" t="s">
        <v>212</v>
      </c>
      <c r="B27" s="611"/>
      <c r="C27" s="611"/>
      <c r="D27" s="111"/>
      <c r="E27" s="105"/>
      <c r="F27" s="254"/>
      <c r="G27" s="627" t="s">
        <v>213</v>
      </c>
      <c r="H27" s="627"/>
      <c r="I27" s="627"/>
    </row>
    <row r="28" spans="1:9">
      <c r="A28" s="583"/>
      <c r="B28" s="105"/>
      <c r="C28" s="105"/>
      <c r="D28" s="105"/>
      <c r="E28" s="105"/>
      <c r="F28" s="254"/>
      <c r="G28" s="108"/>
      <c r="H28" s="124"/>
      <c r="I28" s="124"/>
    </row>
    <row r="29" spans="1:9">
      <c r="A29" s="583"/>
      <c r="B29" s="105"/>
      <c r="C29" s="105"/>
      <c r="D29" s="105"/>
      <c r="E29" s="105"/>
      <c r="F29" s="254"/>
      <c r="G29" s="108"/>
    </row>
    <row r="30" spans="1:9">
      <c r="A30" s="624" t="s">
        <v>214</v>
      </c>
      <c r="B30" s="624"/>
      <c r="C30" s="624"/>
      <c r="D30" s="105"/>
      <c r="E30" s="105"/>
      <c r="F30" s="254"/>
      <c r="G30" s="624" t="s">
        <v>215</v>
      </c>
      <c r="H30" s="624"/>
      <c r="I30" s="624"/>
    </row>
    <row r="31" spans="1:9">
      <c r="A31" s="611" t="s">
        <v>216</v>
      </c>
      <c r="B31" s="611"/>
      <c r="C31" s="611"/>
      <c r="D31" s="105"/>
      <c r="E31" s="105"/>
      <c r="F31" s="254"/>
      <c r="G31" s="627" t="s">
        <v>217</v>
      </c>
      <c r="H31" s="627"/>
      <c r="I31" s="627"/>
    </row>
    <row r="40" spans="1:9" ht="41.25" customHeight="1">
      <c r="A40" s="585">
        <v>2</v>
      </c>
      <c r="C40" s="97" t="s">
        <v>928</v>
      </c>
      <c r="D40" s="97" t="s">
        <v>963</v>
      </c>
      <c r="E40" s="120"/>
      <c r="F40" s="125"/>
      <c r="G40" s="100">
        <v>20500000</v>
      </c>
      <c r="H40" s="100">
        <f>(100/110)*G40*10%</f>
        <v>1863636.3636363638</v>
      </c>
      <c r="I40" s="100">
        <v>93182</v>
      </c>
    </row>
    <row r="52" spans="1:9">
      <c r="A52" s="626" t="s">
        <v>172</v>
      </c>
      <c r="B52" s="626"/>
      <c r="C52" s="626"/>
      <c r="D52" s="626"/>
      <c r="E52" s="626"/>
      <c r="F52" s="626"/>
      <c r="G52" s="626"/>
      <c r="H52" s="626"/>
      <c r="I52" s="626"/>
    </row>
    <row r="53" spans="1:9">
      <c r="A53" s="594"/>
      <c r="B53" s="594"/>
      <c r="C53" s="594"/>
      <c r="D53" s="592" t="s">
        <v>173</v>
      </c>
      <c r="E53" s="594"/>
      <c r="F53" s="246"/>
      <c r="G53" s="82"/>
    </row>
    <row r="54" spans="1:9">
      <c r="A54" s="594"/>
      <c r="B54" s="594"/>
      <c r="C54" s="594"/>
      <c r="D54" s="594"/>
      <c r="E54" s="594"/>
      <c r="F54" s="246"/>
      <c r="G54" s="82"/>
    </row>
    <row r="55" spans="1:9">
      <c r="A55" s="621" t="s">
        <v>174</v>
      </c>
      <c r="B55" s="621"/>
      <c r="C55" s="621"/>
      <c r="D55" s="592" t="s">
        <v>175</v>
      </c>
      <c r="E55" s="117"/>
      <c r="F55" s="247"/>
      <c r="G55" s="84"/>
    </row>
    <row r="56" spans="1:9">
      <c r="A56" s="621" t="s">
        <v>176</v>
      </c>
      <c r="B56" s="621"/>
      <c r="C56" s="621"/>
      <c r="D56" s="592" t="s">
        <v>260</v>
      </c>
      <c r="E56" s="117"/>
      <c r="F56" s="247"/>
      <c r="G56" s="84"/>
    </row>
    <row r="57" spans="1:9">
      <c r="A57" s="621" t="s">
        <v>178</v>
      </c>
      <c r="B57" s="621"/>
      <c r="C57" s="621"/>
      <c r="D57" s="592" t="s">
        <v>179</v>
      </c>
      <c r="E57" s="117"/>
      <c r="F57" s="247"/>
      <c r="G57" s="84"/>
    </row>
    <row r="58" spans="1:9">
      <c r="A58" s="621" t="s">
        <v>180</v>
      </c>
      <c r="B58" s="621"/>
      <c r="C58" s="621"/>
      <c r="D58" s="592" t="s">
        <v>846</v>
      </c>
      <c r="E58" s="117"/>
      <c r="F58" s="247"/>
      <c r="G58" s="84"/>
    </row>
    <row r="59" spans="1:9">
      <c r="A59" s="593"/>
      <c r="B59" s="622"/>
      <c r="C59" s="622"/>
      <c r="D59" s="593"/>
      <c r="E59" s="117"/>
      <c r="F59" s="632"/>
      <c r="G59" s="632"/>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592"/>
      <c r="B63" s="592"/>
      <c r="C63" s="592"/>
      <c r="D63" s="592"/>
      <c r="E63" s="592"/>
      <c r="F63" s="249"/>
      <c r="G63" s="83"/>
    </row>
    <row r="64" spans="1:9">
      <c r="A64" s="620" t="s">
        <v>185</v>
      </c>
      <c r="B64" s="620" t="s">
        <v>186</v>
      </c>
      <c r="C64" s="620" t="s">
        <v>187</v>
      </c>
      <c r="D64" s="620" t="s">
        <v>188</v>
      </c>
      <c r="E64" s="620" t="s">
        <v>189</v>
      </c>
      <c r="F64" s="620"/>
      <c r="G64" s="613" t="s">
        <v>166</v>
      </c>
      <c r="H64" s="628" t="s">
        <v>190</v>
      </c>
      <c r="I64" s="629"/>
    </row>
    <row r="65" spans="1:9">
      <c r="A65" s="620"/>
      <c r="B65" s="620"/>
      <c r="C65" s="620"/>
      <c r="D65" s="620"/>
      <c r="E65" s="620"/>
      <c r="F65" s="620"/>
      <c r="G65" s="613"/>
      <c r="H65" s="630" t="s">
        <v>191</v>
      </c>
      <c r="I65" s="631"/>
    </row>
    <row r="66" spans="1:9">
      <c r="A66" s="620"/>
      <c r="B66" s="620"/>
      <c r="C66" s="620"/>
      <c r="D66" s="620"/>
      <c r="E66" s="91" t="s">
        <v>192</v>
      </c>
      <c r="F66" s="250" t="s">
        <v>193</v>
      </c>
      <c r="G66" s="613"/>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405">
      <c r="A68" s="591">
        <v>1</v>
      </c>
      <c r="B68" s="457" t="s">
        <v>847</v>
      </c>
      <c r="C68" s="97" t="s">
        <v>966</v>
      </c>
      <c r="D68" s="97" t="s">
        <v>967</v>
      </c>
      <c r="E68" s="120"/>
      <c r="F68" s="125"/>
      <c r="G68" s="100">
        <v>750000</v>
      </c>
      <c r="H68" s="100">
        <v>0</v>
      </c>
      <c r="I68" s="100">
        <v>0</v>
      </c>
    </row>
    <row r="69" spans="1:9">
      <c r="A69" s="618" t="s">
        <v>208</v>
      </c>
      <c r="B69" s="618"/>
      <c r="C69" s="618"/>
      <c r="D69" s="618"/>
      <c r="E69" s="618"/>
      <c r="F69" s="618"/>
      <c r="G69" s="102">
        <f>SUM(G68:G68)</f>
        <v>750000</v>
      </c>
      <c r="H69" s="102">
        <f>SUM(H68:H68)</f>
        <v>0</v>
      </c>
      <c r="I69" s="102">
        <f>SUM(I68:I68)</f>
        <v>0</v>
      </c>
    </row>
    <row r="71" spans="1:9">
      <c r="A71" s="590" t="s">
        <v>209</v>
      </c>
      <c r="B71" s="110"/>
      <c r="C71" s="105"/>
      <c r="D71" s="105"/>
      <c r="E71" s="111"/>
      <c r="F71" s="253"/>
      <c r="G71" s="108"/>
    </row>
    <row r="72" spans="1:9">
      <c r="A72" s="111" t="s">
        <v>210</v>
      </c>
      <c r="B72" s="110"/>
      <c r="C72" s="105"/>
      <c r="D72" s="105"/>
      <c r="E72" s="123"/>
      <c r="F72" s="253"/>
      <c r="G72" s="108"/>
    </row>
    <row r="73" spans="1:9">
      <c r="A73" s="111"/>
      <c r="B73" s="110"/>
      <c r="C73" s="105"/>
      <c r="D73" s="105"/>
      <c r="E73" s="123"/>
      <c r="F73" s="253"/>
      <c r="G73" s="108"/>
    </row>
    <row r="74" spans="1:9">
      <c r="A74" s="619" t="s">
        <v>211</v>
      </c>
      <c r="B74" s="619"/>
      <c r="C74" s="619"/>
      <c r="D74" s="619"/>
      <c r="E74" s="619"/>
      <c r="F74" s="619"/>
      <c r="G74" s="619"/>
      <c r="H74" s="619"/>
      <c r="I74" s="619"/>
    </row>
    <row r="75" spans="1:9">
      <c r="A75" s="589"/>
      <c r="B75" s="105"/>
      <c r="C75" s="105"/>
      <c r="D75" s="105"/>
      <c r="E75" s="105"/>
      <c r="F75" s="254"/>
      <c r="G75" s="108"/>
      <c r="H75" s="124"/>
      <c r="I75" s="124"/>
    </row>
    <row r="76" spans="1:9">
      <c r="A76" s="611" t="s">
        <v>212</v>
      </c>
      <c r="B76" s="611"/>
      <c r="C76" s="611"/>
      <c r="D76" s="111"/>
      <c r="E76" s="105"/>
      <c r="F76" s="254"/>
      <c r="G76" s="627" t="s">
        <v>213</v>
      </c>
      <c r="H76" s="627"/>
      <c r="I76" s="627"/>
    </row>
    <row r="77" spans="1:9">
      <c r="A77" s="589"/>
      <c r="B77" s="105"/>
      <c r="C77" s="105"/>
      <c r="D77" s="105"/>
      <c r="E77" s="105"/>
      <c r="F77" s="254"/>
      <c r="G77" s="108"/>
      <c r="H77" s="124"/>
      <c r="I77" s="124"/>
    </row>
    <row r="78" spans="1:9">
      <c r="A78" s="589"/>
      <c r="B78" s="105"/>
      <c r="C78" s="105"/>
      <c r="D78" s="105"/>
      <c r="E78" s="105"/>
      <c r="F78" s="254"/>
      <c r="G78" s="108"/>
    </row>
    <row r="79" spans="1:9">
      <c r="A79" s="624" t="s">
        <v>214</v>
      </c>
      <c r="B79" s="624"/>
      <c r="C79" s="624"/>
      <c r="D79" s="105"/>
      <c r="E79" s="105"/>
      <c r="F79" s="254"/>
      <c r="G79" s="624" t="s">
        <v>215</v>
      </c>
      <c r="H79" s="624"/>
      <c r="I79" s="624"/>
    </row>
    <row r="80" spans="1:9">
      <c r="A80" s="611" t="s">
        <v>216</v>
      </c>
      <c r="B80" s="611"/>
      <c r="C80" s="611"/>
      <c r="D80" s="105"/>
      <c r="E80" s="105"/>
      <c r="F80" s="254"/>
      <c r="G80" s="627" t="s">
        <v>217</v>
      </c>
      <c r="H80" s="627"/>
      <c r="I80" s="627"/>
    </row>
    <row r="108" spans="1:9">
      <c r="A108" s="626" t="s">
        <v>172</v>
      </c>
      <c r="B108" s="626"/>
      <c r="C108" s="626"/>
      <c r="D108" s="626"/>
      <c r="E108" s="626"/>
      <c r="F108" s="626"/>
      <c r="G108" s="626"/>
      <c r="H108" s="626"/>
      <c r="I108" s="626"/>
    </row>
    <row r="109" spans="1:9">
      <c r="A109" s="588"/>
      <c r="B109" s="588"/>
      <c r="C109" s="588"/>
      <c r="D109" s="586" t="s">
        <v>173</v>
      </c>
      <c r="E109" s="588"/>
      <c r="F109" s="246"/>
      <c r="G109" s="82"/>
    </row>
    <row r="110" spans="1:9">
      <c r="A110" s="588"/>
      <c r="B110" s="588"/>
      <c r="C110" s="588"/>
      <c r="D110" s="588"/>
      <c r="E110" s="588"/>
      <c r="F110" s="246"/>
      <c r="G110" s="82"/>
    </row>
    <row r="111" spans="1:9">
      <c r="A111" s="621" t="s">
        <v>174</v>
      </c>
      <c r="B111" s="621"/>
      <c r="C111" s="621"/>
      <c r="D111" s="586" t="s">
        <v>175</v>
      </c>
      <c r="E111" s="117"/>
      <c r="F111" s="247"/>
      <c r="G111" s="84"/>
    </row>
    <row r="112" spans="1:9">
      <c r="A112" s="621" t="s">
        <v>176</v>
      </c>
      <c r="B112" s="621"/>
      <c r="C112" s="621"/>
      <c r="D112" s="586" t="s">
        <v>260</v>
      </c>
      <c r="E112" s="117"/>
      <c r="F112" s="247"/>
      <c r="G112" s="84"/>
    </row>
    <row r="113" spans="1:9">
      <c r="A113" s="621" t="s">
        <v>178</v>
      </c>
      <c r="B113" s="621"/>
      <c r="C113" s="621"/>
      <c r="D113" s="586" t="s">
        <v>179</v>
      </c>
      <c r="E113" s="117"/>
      <c r="F113" s="247"/>
      <c r="G113" s="84"/>
    </row>
    <row r="114" spans="1:9">
      <c r="A114" s="621" t="s">
        <v>180</v>
      </c>
      <c r="B114" s="621"/>
      <c r="C114" s="621"/>
      <c r="D114" s="586" t="s">
        <v>334</v>
      </c>
      <c r="E114" s="117"/>
      <c r="F114" s="247"/>
      <c r="G114" s="84"/>
    </row>
    <row r="115" spans="1:9">
      <c r="A115" s="587"/>
      <c r="B115" s="622"/>
      <c r="C115" s="622"/>
      <c r="D115" s="587"/>
      <c r="E115" s="117"/>
      <c r="F115" s="632"/>
      <c r="G115" s="632"/>
    </row>
    <row r="116" spans="1:9">
      <c r="A116" s="87" t="s">
        <v>182</v>
      </c>
      <c r="B116" s="87"/>
      <c r="C116" s="87"/>
      <c r="D116" s="87"/>
      <c r="E116" s="87"/>
      <c r="F116" s="248"/>
      <c r="G116" s="88"/>
    </row>
    <row r="117" spans="1:9">
      <c r="A117" s="87" t="s">
        <v>183</v>
      </c>
      <c r="B117" s="87"/>
      <c r="C117" s="87"/>
      <c r="D117" s="87"/>
      <c r="E117" s="87"/>
      <c r="F117" s="248"/>
      <c r="G117" s="88"/>
    </row>
    <row r="118" spans="1:9">
      <c r="A118" s="87" t="s">
        <v>184</v>
      </c>
      <c r="B118" s="87"/>
      <c r="C118" s="87"/>
      <c r="D118" s="87"/>
      <c r="E118" s="87"/>
      <c r="F118" s="248"/>
      <c r="G118" s="88"/>
    </row>
    <row r="119" spans="1:9">
      <c r="A119" s="586"/>
      <c r="B119" s="586"/>
      <c r="C119" s="586"/>
      <c r="D119" s="586"/>
      <c r="E119" s="586"/>
      <c r="F119" s="249"/>
      <c r="G119" s="83"/>
    </row>
    <row r="120" spans="1:9">
      <c r="A120" s="620" t="s">
        <v>185</v>
      </c>
      <c r="B120" s="620" t="s">
        <v>186</v>
      </c>
      <c r="C120" s="620" t="s">
        <v>187</v>
      </c>
      <c r="D120" s="620" t="s">
        <v>188</v>
      </c>
      <c r="E120" s="620" t="s">
        <v>189</v>
      </c>
      <c r="F120" s="620"/>
      <c r="G120" s="613" t="s">
        <v>166</v>
      </c>
      <c r="H120" s="628" t="s">
        <v>190</v>
      </c>
      <c r="I120" s="629"/>
    </row>
    <row r="121" spans="1:9">
      <c r="A121" s="620"/>
      <c r="B121" s="620"/>
      <c r="C121" s="620"/>
      <c r="D121" s="620"/>
      <c r="E121" s="620"/>
      <c r="F121" s="620"/>
      <c r="G121" s="613"/>
      <c r="H121" s="630" t="s">
        <v>191</v>
      </c>
      <c r="I121" s="631"/>
    </row>
    <row r="122" spans="1:9">
      <c r="A122" s="620"/>
      <c r="B122" s="620"/>
      <c r="C122" s="620"/>
      <c r="D122" s="620"/>
      <c r="E122" s="91" t="s">
        <v>192</v>
      </c>
      <c r="F122" s="250" t="s">
        <v>193</v>
      </c>
      <c r="G122" s="613"/>
      <c r="H122" s="91" t="s">
        <v>194</v>
      </c>
      <c r="I122" s="91" t="s">
        <v>195</v>
      </c>
    </row>
    <row r="123" spans="1:9">
      <c r="A123" s="91" t="s">
        <v>196</v>
      </c>
      <c r="B123" s="91" t="s">
        <v>197</v>
      </c>
      <c r="C123" s="91" t="s">
        <v>198</v>
      </c>
      <c r="D123" s="118" t="s">
        <v>199</v>
      </c>
      <c r="E123" s="118" t="s">
        <v>200</v>
      </c>
      <c r="F123" s="251" t="s">
        <v>201</v>
      </c>
      <c r="G123" s="93" t="s">
        <v>202</v>
      </c>
      <c r="H123" s="119" t="s">
        <v>203</v>
      </c>
      <c r="I123" s="119" t="s">
        <v>204</v>
      </c>
    </row>
    <row r="124" spans="1:9" ht="270">
      <c r="A124" s="585">
        <v>1</v>
      </c>
      <c r="B124" s="457" t="s">
        <v>335</v>
      </c>
      <c r="C124" s="97" t="s">
        <v>959</v>
      </c>
      <c r="D124" s="97" t="s">
        <v>958</v>
      </c>
      <c r="E124" s="120"/>
      <c r="F124" s="125"/>
      <c r="G124" s="100">
        <v>1400000</v>
      </c>
      <c r="H124" s="100">
        <v>0</v>
      </c>
      <c r="I124" s="100">
        <f>5%*G124</f>
        <v>70000</v>
      </c>
    </row>
    <row r="125" spans="1:9" ht="270">
      <c r="A125" s="585">
        <v>2</v>
      </c>
      <c r="B125" s="457"/>
      <c r="C125" s="97" t="s">
        <v>960</v>
      </c>
      <c r="D125" s="97" t="s">
        <v>958</v>
      </c>
      <c r="E125" s="120"/>
      <c r="F125" s="125"/>
      <c r="G125" s="100">
        <v>1400000</v>
      </c>
      <c r="H125" s="100">
        <v>0</v>
      </c>
      <c r="I125" s="100">
        <f>5%*G125</f>
        <v>70000</v>
      </c>
    </row>
    <row r="126" spans="1:9">
      <c r="A126" s="618" t="s">
        <v>208</v>
      </c>
      <c r="B126" s="618"/>
      <c r="C126" s="618"/>
      <c r="D126" s="618"/>
      <c r="E126" s="618"/>
      <c r="F126" s="618"/>
      <c r="G126" s="102">
        <f>SUM(G124:G125)</f>
        <v>2800000</v>
      </c>
      <c r="H126" s="102">
        <f>SUM(H124:H125)</f>
        <v>0</v>
      </c>
      <c r="I126" s="102">
        <f>SUM(I124:I125)</f>
        <v>140000</v>
      </c>
    </row>
    <row r="128" spans="1:9">
      <c r="A128" s="584" t="s">
        <v>209</v>
      </c>
      <c r="B128" s="110"/>
      <c r="C128" s="105"/>
      <c r="D128" s="105"/>
      <c r="E128" s="111"/>
      <c r="F128" s="253"/>
      <c r="G128" s="108"/>
    </row>
    <row r="129" spans="1:9">
      <c r="A129" s="111" t="s">
        <v>210</v>
      </c>
      <c r="B129" s="110"/>
      <c r="C129" s="105"/>
      <c r="D129" s="105"/>
      <c r="E129" s="123"/>
      <c r="F129" s="253"/>
      <c r="G129" s="108"/>
    </row>
    <row r="130" spans="1:9">
      <c r="A130" s="111"/>
      <c r="B130" s="110"/>
      <c r="C130" s="105"/>
      <c r="D130" s="105"/>
      <c r="E130" s="123"/>
      <c r="F130" s="253"/>
      <c r="G130" s="108"/>
    </row>
    <row r="131" spans="1:9">
      <c r="A131" s="619" t="s">
        <v>211</v>
      </c>
      <c r="B131" s="619"/>
      <c r="C131" s="619"/>
      <c r="D131" s="619"/>
      <c r="E131" s="619"/>
      <c r="F131" s="619"/>
      <c r="G131" s="619"/>
      <c r="H131" s="619"/>
      <c r="I131" s="619"/>
    </row>
    <row r="132" spans="1:9">
      <c r="A132" s="583"/>
      <c r="B132" s="105"/>
      <c r="C132" s="105"/>
      <c r="D132" s="105"/>
      <c r="E132" s="105"/>
      <c r="F132" s="254"/>
      <c r="G132" s="108"/>
      <c r="H132" s="124"/>
      <c r="I132" s="124"/>
    </row>
    <row r="133" spans="1:9">
      <c r="A133" s="611" t="s">
        <v>212</v>
      </c>
      <c r="B133" s="611"/>
      <c r="C133" s="611"/>
      <c r="D133" s="111"/>
      <c r="E133" s="105"/>
      <c r="F133" s="254"/>
      <c r="G133" s="627" t="s">
        <v>213</v>
      </c>
      <c r="H133" s="627"/>
      <c r="I133" s="627"/>
    </row>
    <row r="134" spans="1:9">
      <c r="A134" s="583"/>
      <c r="B134" s="105"/>
      <c r="C134" s="105"/>
      <c r="D134" s="105"/>
      <c r="E134" s="105"/>
      <c r="F134" s="254"/>
      <c r="G134" s="108"/>
      <c r="H134" s="124"/>
      <c r="I134" s="124"/>
    </row>
    <row r="135" spans="1:9">
      <c r="A135" s="583"/>
      <c r="B135" s="105"/>
      <c r="C135" s="105"/>
      <c r="D135" s="105"/>
      <c r="E135" s="105"/>
      <c r="F135" s="254"/>
      <c r="G135" s="108"/>
    </row>
    <row r="136" spans="1:9">
      <c r="A136" s="624" t="s">
        <v>214</v>
      </c>
      <c r="B136" s="624"/>
      <c r="C136" s="624"/>
      <c r="D136" s="105"/>
      <c r="E136" s="105"/>
      <c r="F136" s="254"/>
      <c r="G136" s="624" t="s">
        <v>215</v>
      </c>
      <c r="H136" s="624"/>
      <c r="I136" s="624"/>
    </row>
    <row r="137" spans="1:9">
      <c r="A137" s="611" t="s">
        <v>216</v>
      </c>
      <c r="B137" s="611"/>
      <c r="C137" s="611"/>
      <c r="D137" s="105"/>
      <c r="E137" s="105"/>
      <c r="F137" s="254"/>
      <c r="G137" s="627" t="s">
        <v>217</v>
      </c>
      <c r="H137" s="627"/>
      <c r="I137" s="627"/>
    </row>
    <row r="164" spans="1:9">
      <c r="A164" s="626" t="s">
        <v>172</v>
      </c>
      <c r="B164" s="626"/>
      <c r="C164" s="626"/>
      <c r="D164" s="626"/>
      <c r="E164" s="626"/>
      <c r="F164" s="626"/>
      <c r="G164" s="626"/>
      <c r="H164" s="626"/>
      <c r="I164" s="626"/>
    </row>
    <row r="165" spans="1:9">
      <c r="A165" s="588"/>
      <c r="B165" s="588"/>
      <c r="C165" s="588"/>
      <c r="D165" s="586" t="s">
        <v>173</v>
      </c>
      <c r="E165" s="588"/>
      <c r="F165" s="246"/>
      <c r="G165" s="82"/>
    </row>
    <row r="166" spans="1:9">
      <c r="A166" s="588"/>
      <c r="B166" s="588"/>
      <c r="C166" s="588"/>
      <c r="D166" s="588"/>
      <c r="E166" s="588"/>
      <c r="F166" s="246"/>
      <c r="G166" s="82"/>
    </row>
    <row r="167" spans="1:9">
      <c r="A167" s="621" t="s">
        <v>174</v>
      </c>
      <c r="B167" s="621"/>
      <c r="C167" s="621"/>
      <c r="D167" s="586" t="s">
        <v>175</v>
      </c>
      <c r="E167" s="117"/>
      <c r="F167" s="247"/>
      <c r="G167" s="84"/>
    </row>
    <row r="168" spans="1:9">
      <c r="A168" s="621" t="s">
        <v>176</v>
      </c>
      <c r="B168" s="621"/>
      <c r="C168" s="621"/>
      <c r="D168" s="586" t="s">
        <v>260</v>
      </c>
      <c r="E168" s="117"/>
      <c r="F168" s="247"/>
      <c r="G168" s="84"/>
    </row>
    <row r="169" spans="1:9">
      <c r="A169" s="621" t="s">
        <v>178</v>
      </c>
      <c r="B169" s="621"/>
      <c r="C169" s="621"/>
      <c r="D169" s="586" t="s">
        <v>179</v>
      </c>
      <c r="E169" s="117"/>
      <c r="F169" s="247"/>
      <c r="G169" s="84"/>
    </row>
    <row r="170" spans="1:9">
      <c r="A170" s="621" t="s">
        <v>180</v>
      </c>
      <c r="B170" s="621"/>
      <c r="C170" s="621"/>
      <c r="D170" s="586" t="s">
        <v>701</v>
      </c>
      <c r="E170" s="117"/>
      <c r="F170" s="247"/>
      <c r="G170" s="84"/>
    </row>
    <row r="171" spans="1:9">
      <c r="A171" s="587"/>
      <c r="B171" s="622"/>
      <c r="C171" s="622"/>
      <c r="D171" s="587"/>
      <c r="E171" s="117"/>
      <c r="F171" s="632"/>
      <c r="G171" s="632"/>
    </row>
    <row r="172" spans="1:9">
      <c r="A172" s="87" t="s">
        <v>182</v>
      </c>
      <c r="B172" s="87"/>
      <c r="C172" s="87"/>
      <c r="D172" s="87"/>
      <c r="E172" s="87"/>
      <c r="F172" s="248"/>
      <c r="G172" s="88"/>
    </row>
    <row r="173" spans="1:9">
      <c r="A173" s="87" t="s">
        <v>183</v>
      </c>
      <c r="B173" s="87"/>
      <c r="C173" s="87"/>
      <c r="D173" s="87"/>
      <c r="E173" s="87"/>
      <c r="F173" s="248"/>
      <c r="G173" s="88"/>
    </row>
    <row r="174" spans="1:9">
      <c r="A174" s="87" t="s">
        <v>184</v>
      </c>
      <c r="B174" s="87"/>
      <c r="C174" s="87"/>
      <c r="D174" s="87"/>
      <c r="E174" s="87"/>
      <c r="F174" s="248"/>
      <c r="G174" s="88"/>
    </row>
    <row r="175" spans="1:9">
      <c r="A175" s="586"/>
      <c r="B175" s="586"/>
      <c r="C175" s="586"/>
      <c r="D175" s="586"/>
      <c r="E175" s="586"/>
      <c r="F175" s="249"/>
      <c r="G175" s="83"/>
    </row>
    <row r="176" spans="1:9">
      <c r="A176" s="620" t="s">
        <v>185</v>
      </c>
      <c r="B176" s="620" t="s">
        <v>186</v>
      </c>
      <c r="C176" s="620" t="s">
        <v>187</v>
      </c>
      <c r="D176" s="620" t="s">
        <v>188</v>
      </c>
      <c r="E176" s="620" t="s">
        <v>189</v>
      </c>
      <c r="F176" s="620"/>
      <c r="G176" s="613" t="s">
        <v>166</v>
      </c>
      <c r="H176" s="628" t="s">
        <v>190</v>
      </c>
      <c r="I176" s="629"/>
    </row>
    <row r="177" spans="1:9">
      <c r="A177" s="620"/>
      <c r="B177" s="620"/>
      <c r="C177" s="620"/>
      <c r="D177" s="620"/>
      <c r="E177" s="620"/>
      <c r="F177" s="620"/>
      <c r="G177" s="613"/>
      <c r="H177" s="630" t="s">
        <v>191</v>
      </c>
      <c r="I177" s="631"/>
    </row>
    <row r="178" spans="1:9">
      <c r="A178" s="620"/>
      <c r="B178" s="620"/>
      <c r="C178" s="620"/>
      <c r="D178" s="620"/>
      <c r="E178" s="91" t="s">
        <v>192</v>
      </c>
      <c r="F178" s="250" t="s">
        <v>193</v>
      </c>
      <c r="G178" s="613"/>
      <c r="H178" s="91" t="s">
        <v>194</v>
      </c>
      <c r="I178" s="91" t="s">
        <v>195</v>
      </c>
    </row>
    <row r="179" spans="1:9">
      <c r="A179" s="91" t="s">
        <v>196</v>
      </c>
      <c r="B179" s="91" t="s">
        <v>197</v>
      </c>
      <c r="C179" s="91" t="s">
        <v>198</v>
      </c>
      <c r="D179" s="118" t="s">
        <v>199</v>
      </c>
      <c r="E179" s="118" t="s">
        <v>200</v>
      </c>
      <c r="F179" s="251" t="s">
        <v>201</v>
      </c>
      <c r="G179" s="93" t="s">
        <v>202</v>
      </c>
      <c r="H179" s="119" t="s">
        <v>203</v>
      </c>
      <c r="I179" s="119" t="s">
        <v>204</v>
      </c>
    </row>
    <row r="180" spans="1:9" ht="292.5">
      <c r="A180" s="585">
        <v>1</v>
      </c>
      <c r="B180" s="457" t="s">
        <v>700</v>
      </c>
      <c r="C180" s="97" t="s">
        <v>962</v>
      </c>
      <c r="D180" s="97" t="s">
        <v>961</v>
      </c>
      <c r="E180" s="120"/>
      <c r="F180" s="125"/>
      <c r="G180" s="100">
        <v>9000000</v>
      </c>
      <c r="H180" s="100">
        <v>0</v>
      </c>
      <c r="I180" s="100">
        <f>5%*G180</f>
        <v>450000</v>
      </c>
    </row>
    <row r="181" spans="1:9">
      <c r="A181" s="618" t="s">
        <v>208</v>
      </c>
      <c r="B181" s="618"/>
      <c r="C181" s="618"/>
      <c r="D181" s="618"/>
      <c r="E181" s="618"/>
      <c r="F181" s="618"/>
      <c r="G181" s="102">
        <f>SUM(G180:G180)</f>
        <v>9000000</v>
      </c>
      <c r="H181" s="102">
        <f>SUM(H180:H180)</f>
        <v>0</v>
      </c>
      <c r="I181" s="102">
        <f>SUM(I180:I180)</f>
        <v>450000</v>
      </c>
    </row>
    <row r="183" spans="1:9">
      <c r="A183" s="584" t="s">
        <v>209</v>
      </c>
      <c r="B183" s="110"/>
      <c r="C183" s="105"/>
      <c r="D183" s="105"/>
      <c r="E183" s="111"/>
      <c r="F183" s="253"/>
      <c r="G183" s="108"/>
    </row>
    <row r="184" spans="1:9">
      <c r="A184" s="111" t="s">
        <v>210</v>
      </c>
      <c r="B184" s="110"/>
      <c r="C184" s="105"/>
      <c r="D184" s="105"/>
      <c r="E184" s="123"/>
      <c r="F184" s="253"/>
      <c r="G184" s="108"/>
    </row>
    <row r="185" spans="1:9">
      <c r="A185" s="111"/>
      <c r="B185" s="110"/>
      <c r="C185" s="105"/>
      <c r="D185" s="105"/>
      <c r="E185" s="123"/>
      <c r="F185" s="253"/>
      <c r="G185" s="108"/>
    </row>
    <row r="186" spans="1:9">
      <c r="A186" s="619" t="s">
        <v>211</v>
      </c>
      <c r="B186" s="619"/>
      <c r="C186" s="619"/>
      <c r="D186" s="619"/>
      <c r="E186" s="619"/>
      <c r="F186" s="619"/>
      <c r="G186" s="619"/>
      <c r="H186" s="619"/>
      <c r="I186" s="619"/>
    </row>
    <row r="187" spans="1:9">
      <c r="A187" s="583"/>
      <c r="B187" s="105"/>
      <c r="C187" s="105"/>
      <c r="D187" s="105"/>
      <c r="E187" s="105"/>
      <c r="F187" s="254"/>
      <c r="G187" s="108"/>
      <c r="H187" s="124"/>
      <c r="I187" s="124"/>
    </row>
    <row r="188" spans="1:9">
      <c r="A188" s="611" t="s">
        <v>212</v>
      </c>
      <c r="B188" s="611"/>
      <c r="C188" s="611"/>
      <c r="D188" s="111"/>
      <c r="E188" s="105"/>
      <c r="F188" s="254"/>
      <c r="G188" s="627" t="s">
        <v>213</v>
      </c>
      <c r="H188" s="627"/>
      <c r="I188" s="627"/>
    </row>
    <row r="189" spans="1:9">
      <c r="A189" s="583"/>
      <c r="B189" s="105"/>
      <c r="C189" s="105"/>
      <c r="D189" s="105"/>
      <c r="E189" s="105"/>
      <c r="F189" s="254"/>
      <c r="G189" s="108"/>
      <c r="H189" s="124"/>
      <c r="I189" s="124"/>
    </row>
    <row r="190" spans="1:9">
      <c r="A190" s="583"/>
      <c r="B190" s="105"/>
      <c r="C190" s="105"/>
      <c r="D190" s="105"/>
      <c r="E190" s="105"/>
      <c r="F190" s="254"/>
      <c r="G190" s="108"/>
    </row>
    <row r="191" spans="1:9">
      <c r="A191" s="624" t="s">
        <v>214</v>
      </c>
      <c r="B191" s="624"/>
      <c r="C191" s="624"/>
      <c r="D191" s="105"/>
      <c r="E191" s="105"/>
      <c r="F191" s="254"/>
      <c r="G191" s="624" t="s">
        <v>215</v>
      </c>
      <c r="H191" s="624"/>
      <c r="I191" s="624"/>
    </row>
    <row r="192" spans="1:9">
      <c r="A192" s="611" t="s">
        <v>216</v>
      </c>
      <c r="B192" s="611"/>
      <c r="C192" s="611"/>
      <c r="D192" s="105"/>
      <c r="E192" s="105"/>
      <c r="F192" s="254"/>
      <c r="G192" s="627" t="s">
        <v>217</v>
      </c>
      <c r="H192" s="627"/>
      <c r="I192" s="627"/>
    </row>
  </sheetData>
  <mergeCells count="92">
    <mergeCell ref="C13:C15"/>
    <mergeCell ref="D13:D15"/>
    <mergeCell ref="E13:F14"/>
    <mergeCell ref="G13:G15"/>
    <mergeCell ref="A1:I1"/>
    <mergeCell ref="A4:C4"/>
    <mergeCell ref="A5:C5"/>
    <mergeCell ref="H13:I13"/>
    <mergeCell ref="H14:I14"/>
    <mergeCell ref="A20:F20"/>
    <mergeCell ref="A25:I25"/>
    <mergeCell ref="A27:C27"/>
    <mergeCell ref="G27:I27"/>
    <mergeCell ref="A6:C6"/>
    <mergeCell ref="A7:C7"/>
    <mergeCell ref="B8:C8"/>
    <mergeCell ref="F8:G8"/>
    <mergeCell ref="A13:A15"/>
    <mergeCell ref="B13:B15"/>
    <mergeCell ref="B59:C59"/>
    <mergeCell ref="F59:G59"/>
    <mergeCell ref="A64:A66"/>
    <mergeCell ref="B64:B66"/>
    <mergeCell ref="C64:C66"/>
    <mergeCell ref="D64:D66"/>
    <mergeCell ref="A30:C30"/>
    <mergeCell ref="G30:I30"/>
    <mergeCell ref="A31:C31"/>
    <mergeCell ref="G31:I31"/>
    <mergeCell ref="A108:I108"/>
    <mergeCell ref="A52:I52"/>
    <mergeCell ref="A55:C55"/>
    <mergeCell ref="A56:C56"/>
    <mergeCell ref="A57:C57"/>
    <mergeCell ref="A58:C58"/>
    <mergeCell ref="F115:G115"/>
    <mergeCell ref="A120:A122"/>
    <mergeCell ref="B120:B122"/>
    <mergeCell ref="C120:C122"/>
    <mergeCell ref="D120:D122"/>
    <mergeCell ref="E120:F121"/>
    <mergeCell ref="G120:G122"/>
    <mergeCell ref="A136:C136"/>
    <mergeCell ref="G136:I136"/>
    <mergeCell ref="A137:C137"/>
    <mergeCell ref="G137:I137"/>
    <mergeCell ref="A164:I164"/>
    <mergeCell ref="A111:C111"/>
    <mergeCell ref="A112:C112"/>
    <mergeCell ref="A113:C113"/>
    <mergeCell ref="A114:C114"/>
    <mergeCell ref="B115:C115"/>
    <mergeCell ref="C176:C178"/>
    <mergeCell ref="D176:D178"/>
    <mergeCell ref="E176:F177"/>
    <mergeCell ref="G176:G178"/>
    <mergeCell ref="H120:I120"/>
    <mergeCell ref="H121:I121"/>
    <mergeCell ref="A126:F126"/>
    <mergeCell ref="A131:I131"/>
    <mergeCell ref="A133:C133"/>
    <mergeCell ref="G133:I133"/>
    <mergeCell ref="A188:C188"/>
    <mergeCell ref="G188:I188"/>
    <mergeCell ref="A167:C167"/>
    <mergeCell ref="A168:C168"/>
    <mergeCell ref="A169:C169"/>
    <mergeCell ref="A170:C170"/>
    <mergeCell ref="B171:C171"/>
    <mergeCell ref="F171:G171"/>
    <mergeCell ref="A176:A178"/>
    <mergeCell ref="B176:B178"/>
    <mergeCell ref="A79:C79"/>
    <mergeCell ref="G79:I79"/>
    <mergeCell ref="A191:C191"/>
    <mergeCell ref="G191:I191"/>
    <mergeCell ref="A192:C192"/>
    <mergeCell ref="G192:I192"/>
    <mergeCell ref="H176:I176"/>
    <mergeCell ref="H177:I177"/>
    <mergeCell ref="A181:F181"/>
    <mergeCell ref="A186:I186"/>
    <mergeCell ref="E64:F65"/>
    <mergeCell ref="G64:G66"/>
    <mergeCell ref="H64:I64"/>
    <mergeCell ref="H65:I65"/>
    <mergeCell ref="A69:F69"/>
    <mergeCell ref="A80:C80"/>
    <mergeCell ref="G80:I80"/>
    <mergeCell ref="A74:I74"/>
    <mergeCell ref="A76:C76"/>
    <mergeCell ref="G76:I76"/>
  </mergeCells>
  <pageMargins left="0.28999999999999998" right="0.27" top="0.75" bottom="0.75" header="0.3" footer="0.3"/>
  <pageSetup paperSize="5" orientation="portrait" horizontalDpi="0" verticalDpi="0" r:id="rId1"/>
</worksheet>
</file>

<file path=xl/worksheets/sheet3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I132"/>
  <sheetViews>
    <sheetView view="pageBreakPreview" zoomScale="115" zoomScaleNormal="130" zoomScaleSheetLayoutView="115" workbookViewId="0">
      <selection activeCell="G119" sqref="G119:G120"/>
    </sheetView>
  </sheetViews>
  <sheetFormatPr defaultRowHeight="15"/>
  <cols>
    <col min="1" max="1" width="5.140625" customWidth="1"/>
    <col min="2" max="2" width="10.140625" customWidth="1"/>
    <col min="3" max="3" width="11.140625" customWidth="1"/>
    <col min="4" max="4" width="30" customWidth="1"/>
  </cols>
  <sheetData>
    <row r="1" spans="1:9">
      <c r="A1" s="626" t="s">
        <v>172</v>
      </c>
      <c r="B1" s="626"/>
      <c r="C1" s="626"/>
      <c r="D1" s="626"/>
      <c r="E1" s="626"/>
      <c r="F1" s="626"/>
      <c r="G1" s="626"/>
      <c r="H1" s="626"/>
      <c r="I1" s="626"/>
    </row>
    <row r="2" spans="1:9">
      <c r="A2" s="408"/>
      <c r="B2" s="408"/>
      <c r="C2" s="408"/>
      <c r="D2" s="409" t="s">
        <v>173</v>
      </c>
      <c r="E2" s="408"/>
      <c r="F2" s="246"/>
      <c r="G2" s="82"/>
    </row>
    <row r="3" spans="1:9">
      <c r="A3" s="408"/>
      <c r="B3" s="408"/>
      <c r="C3" s="408"/>
      <c r="D3" s="408"/>
      <c r="E3" s="408"/>
      <c r="F3" s="246"/>
      <c r="G3" s="82"/>
    </row>
    <row r="4" spans="1:9">
      <c r="A4" s="621" t="s">
        <v>174</v>
      </c>
      <c r="B4" s="621"/>
      <c r="C4" s="621"/>
      <c r="D4" s="409" t="s">
        <v>175</v>
      </c>
      <c r="E4" s="117"/>
      <c r="F4" s="247"/>
      <c r="G4" s="84"/>
    </row>
    <row r="5" spans="1:9">
      <c r="A5" s="621" t="s">
        <v>176</v>
      </c>
      <c r="B5" s="621"/>
      <c r="C5" s="621"/>
      <c r="D5" s="409" t="s">
        <v>560</v>
      </c>
      <c r="E5" s="117"/>
      <c r="F5" s="247"/>
      <c r="G5" s="84"/>
    </row>
    <row r="6" spans="1:9">
      <c r="A6" s="621" t="s">
        <v>178</v>
      </c>
      <c r="B6" s="621"/>
      <c r="C6" s="621"/>
      <c r="D6" s="409" t="s">
        <v>179</v>
      </c>
      <c r="E6" s="117"/>
      <c r="F6" s="247"/>
      <c r="G6" s="84"/>
    </row>
    <row r="7" spans="1:9">
      <c r="A7" s="621" t="s">
        <v>180</v>
      </c>
      <c r="B7" s="621"/>
      <c r="C7" s="621"/>
      <c r="D7" s="409" t="s">
        <v>334</v>
      </c>
      <c r="E7" s="117"/>
      <c r="F7" s="247"/>
      <c r="G7" s="84"/>
    </row>
    <row r="8" spans="1:9">
      <c r="A8" s="410"/>
      <c r="B8" s="622"/>
      <c r="C8" s="622"/>
      <c r="D8" s="410"/>
      <c r="E8" s="117"/>
      <c r="F8" s="632"/>
      <c r="G8" s="632"/>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09"/>
      <c r="B12" s="409"/>
      <c r="C12" s="409"/>
      <c r="D12" s="409"/>
      <c r="E12" s="409"/>
      <c r="F12" s="24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250" t="s">
        <v>193</v>
      </c>
      <c r="G15" s="613"/>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411">
        <v>1</v>
      </c>
      <c r="B17" s="96" t="s">
        <v>335</v>
      </c>
      <c r="C17" s="571" t="s">
        <v>651</v>
      </c>
      <c r="D17" s="571" t="s">
        <v>655</v>
      </c>
      <c r="E17" s="98"/>
      <c r="F17" s="99"/>
      <c r="G17" s="100">
        <v>1200000</v>
      </c>
      <c r="H17" s="100">
        <v>0</v>
      </c>
      <c r="I17" s="100">
        <f t="shared" ref="I17:I21" si="0">5%*G17</f>
        <v>60000</v>
      </c>
    </row>
    <row r="18" spans="1:9" ht="45.75" customHeight="1">
      <c r="A18" s="411">
        <v>2</v>
      </c>
      <c r="B18" s="96"/>
      <c r="C18" s="571" t="s">
        <v>651</v>
      </c>
      <c r="D18" s="571" t="s">
        <v>654</v>
      </c>
      <c r="E18" s="98"/>
      <c r="F18" s="99"/>
      <c r="G18" s="100">
        <v>1200000</v>
      </c>
      <c r="H18" s="100">
        <v>0</v>
      </c>
      <c r="I18" s="100">
        <f t="shared" si="0"/>
        <v>60000</v>
      </c>
    </row>
    <row r="19" spans="1:9" ht="39" customHeight="1">
      <c r="A19" s="547">
        <v>3</v>
      </c>
      <c r="B19" s="96"/>
      <c r="C19" s="571" t="s">
        <v>652</v>
      </c>
      <c r="D19" s="571" t="s">
        <v>653</v>
      </c>
      <c r="E19" s="98"/>
      <c r="F19" s="99"/>
      <c r="G19" s="100">
        <v>150000</v>
      </c>
      <c r="H19" s="100">
        <v>0</v>
      </c>
      <c r="I19" s="100">
        <f t="shared" si="0"/>
        <v>7500</v>
      </c>
    </row>
    <row r="20" spans="1:9" ht="45.75" customHeight="1">
      <c r="A20" s="547">
        <v>4</v>
      </c>
      <c r="B20" s="96"/>
      <c r="C20" s="571" t="s">
        <v>657</v>
      </c>
      <c r="D20" s="571" t="s">
        <v>656</v>
      </c>
      <c r="E20" s="98"/>
      <c r="F20" s="99"/>
      <c r="G20" s="100">
        <v>1050000</v>
      </c>
      <c r="H20" s="100">
        <v>0</v>
      </c>
      <c r="I20" s="100">
        <f t="shared" si="0"/>
        <v>52500</v>
      </c>
    </row>
    <row r="21" spans="1:9" ht="45.75" customHeight="1">
      <c r="A21" s="547">
        <v>5</v>
      </c>
      <c r="B21" s="96"/>
      <c r="C21" s="571" t="s">
        <v>657</v>
      </c>
      <c r="D21" s="571" t="s">
        <v>658</v>
      </c>
      <c r="E21" s="98"/>
      <c r="F21" s="99"/>
      <c r="G21" s="100">
        <v>1050000</v>
      </c>
      <c r="H21" s="100">
        <v>0</v>
      </c>
      <c r="I21" s="100">
        <f t="shared" si="0"/>
        <v>52500</v>
      </c>
    </row>
    <row r="22" spans="1:9" ht="18.75" customHeight="1">
      <c r="A22" s="618" t="s">
        <v>208</v>
      </c>
      <c r="B22" s="618"/>
      <c r="C22" s="618"/>
      <c r="D22" s="618"/>
      <c r="E22" s="618"/>
      <c r="F22" s="618"/>
      <c r="G22" s="102">
        <f>SUM(G17:G21)</f>
        <v>4650000</v>
      </c>
      <c r="H22" s="102">
        <f>SUM(H17:H21)</f>
        <v>0</v>
      </c>
      <c r="I22" s="102">
        <f>SUM(I17:I21)</f>
        <v>232500</v>
      </c>
    </row>
    <row r="23" spans="1:9">
      <c r="A23" s="413"/>
      <c r="B23" s="413"/>
      <c r="C23" s="105"/>
      <c r="D23" s="105"/>
      <c r="E23" s="111"/>
      <c r="F23" s="252"/>
      <c r="G23" s="108"/>
      <c r="H23" s="122"/>
      <c r="I23" s="122"/>
    </row>
    <row r="24" spans="1:9">
      <c r="A24" s="412" t="s">
        <v>209</v>
      </c>
      <c r="B24" s="110"/>
      <c r="C24" s="105"/>
      <c r="D24" s="105"/>
      <c r="E24" s="111"/>
      <c r="F24" s="253"/>
      <c r="G24" s="108"/>
    </row>
    <row r="25" spans="1:9">
      <c r="A25" s="111" t="s">
        <v>210</v>
      </c>
      <c r="B25" s="110"/>
      <c r="C25" s="105"/>
      <c r="D25" s="105"/>
      <c r="E25" s="123"/>
      <c r="F25" s="253"/>
      <c r="G25" s="108"/>
    </row>
    <row r="26" spans="1:9">
      <c r="A26" s="413"/>
      <c r="B26" s="105"/>
      <c r="C26" s="105"/>
      <c r="D26" s="105"/>
      <c r="E26" s="105"/>
      <c r="F26" s="254"/>
      <c r="G26" s="108"/>
      <c r="H26" s="124"/>
      <c r="I26" s="124"/>
    </row>
    <row r="27" spans="1:9">
      <c r="A27" s="619" t="s">
        <v>211</v>
      </c>
      <c r="B27" s="619"/>
      <c r="C27" s="619"/>
      <c r="D27" s="619"/>
      <c r="E27" s="619"/>
      <c r="F27" s="619"/>
      <c r="G27" s="619"/>
      <c r="H27" s="619"/>
      <c r="I27" s="619"/>
    </row>
    <row r="28" spans="1:9">
      <c r="A28" s="413"/>
      <c r="B28" s="105"/>
      <c r="C28" s="105"/>
      <c r="D28" s="105"/>
      <c r="E28" s="105"/>
      <c r="F28" s="254"/>
      <c r="G28" s="108"/>
      <c r="H28" s="124"/>
      <c r="I28" s="124"/>
    </row>
    <row r="29" spans="1:9">
      <c r="A29" s="611" t="s">
        <v>212</v>
      </c>
      <c r="B29" s="611"/>
      <c r="C29" s="611"/>
      <c r="D29" s="111"/>
      <c r="E29" s="105"/>
      <c r="F29" s="254"/>
      <c r="G29" s="627" t="s">
        <v>213</v>
      </c>
      <c r="H29" s="627"/>
      <c r="I29" s="627"/>
    </row>
    <row r="30" spans="1:9">
      <c r="A30" s="413"/>
      <c r="B30" s="105"/>
      <c r="C30" s="105"/>
      <c r="D30" s="105"/>
      <c r="E30" s="105"/>
      <c r="F30" s="254"/>
      <c r="G30" s="108"/>
      <c r="H30" s="124"/>
      <c r="I30" s="124"/>
    </row>
    <row r="31" spans="1:9">
      <c r="A31" s="413"/>
      <c r="B31" s="105"/>
      <c r="C31" s="105"/>
      <c r="D31" s="105"/>
      <c r="E31" s="105"/>
      <c r="F31" s="254"/>
      <c r="G31" s="108"/>
    </row>
    <row r="32" spans="1:9">
      <c r="A32" s="624" t="s">
        <v>214</v>
      </c>
      <c r="B32" s="624"/>
      <c r="C32" s="624"/>
      <c r="D32" s="105"/>
      <c r="E32" s="105"/>
      <c r="F32" s="254"/>
      <c r="G32" s="624" t="s">
        <v>215</v>
      </c>
      <c r="H32" s="624"/>
      <c r="I32" s="624"/>
    </row>
    <row r="33" spans="1:9">
      <c r="A33" s="611" t="s">
        <v>216</v>
      </c>
      <c r="B33" s="611"/>
      <c r="C33" s="611"/>
      <c r="D33" s="105"/>
      <c r="E33" s="105"/>
      <c r="F33" s="254"/>
      <c r="G33" s="627" t="s">
        <v>217</v>
      </c>
      <c r="H33" s="627"/>
      <c r="I33" s="627"/>
    </row>
    <row r="52" spans="1:9">
      <c r="A52" s="626" t="s">
        <v>172</v>
      </c>
      <c r="B52" s="626"/>
      <c r="C52" s="626"/>
      <c r="D52" s="626"/>
      <c r="E52" s="626"/>
      <c r="F52" s="626"/>
      <c r="G52" s="626"/>
      <c r="H52" s="626"/>
      <c r="I52" s="626"/>
    </row>
    <row r="53" spans="1:9">
      <c r="A53" s="463"/>
      <c r="B53" s="463"/>
      <c r="C53" s="463"/>
      <c r="D53" s="461" t="s">
        <v>173</v>
      </c>
      <c r="E53" s="463"/>
      <c r="F53" s="246"/>
      <c r="G53" s="82"/>
    </row>
    <row r="54" spans="1:9">
      <c r="A54" s="463"/>
      <c r="B54" s="463"/>
      <c r="C54" s="463"/>
      <c r="D54" s="463"/>
      <c r="E54" s="463"/>
      <c r="F54" s="246"/>
      <c r="G54" s="82"/>
    </row>
    <row r="55" spans="1:9">
      <c r="A55" s="621" t="s">
        <v>174</v>
      </c>
      <c r="B55" s="621"/>
      <c r="C55" s="621"/>
      <c r="D55" s="461" t="s">
        <v>175</v>
      </c>
      <c r="E55" s="117"/>
      <c r="F55" s="247"/>
      <c r="G55" s="84"/>
    </row>
    <row r="56" spans="1:9">
      <c r="A56" s="621" t="s">
        <v>176</v>
      </c>
      <c r="B56" s="621"/>
      <c r="C56" s="621"/>
      <c r="D56" s="249" t="s">
        <v>557</v>
      </c>
      <c r="E56" s="117"/>
      <c r="F56" s="247"/>
      <c r="G56" s="84"/>
    </row>
    <row r="57" spans="1:9">
      <c r="A57" s="621" t="s">
        <v>178</v>
      </c>
      <c r="B57" s="621"/>
      <c r="C57" s="621"/>
      <c r="D57" s="461" t="s">
        <v>179</v>
      </c>
      <c r="E57" s="117"/>
      <c r="F57" s="247"/>
      <c r="G57" s="84"/>
    </row>
    <row r="58" spans="1:9">
      <c r="A58" s="621" t="s">
        <v>180</v>
      </c>
      <c r="B58" s="621"/>
      <c r="C58" s="621"/>
      <c r="D58" s="249" t="s">
        <v>315</v>
      </c>
      <c r="E58" s="117"/>
      <c r="F58" s="247"/>
      <c r="G58" s="84"/>
    </row>
    <row r="59" spans="1:9">
      <c r="A59" s="462"/>
      <c r="B59" s="622"/>
      <c r="C59" s="622"/>
      <c r="D59" s="462"/>
      <c r="E59" s="117"/>
      <c r="F59" s="632"/>
      <c r="G59" s="632"/>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461"/>
      <c r="B63" s="461"/>
      <c r="C63" s="461"/>
      <c r="D63" s="461"/>
      <c r="E63" s="461"/>
      <c r="F63" s="249"/>
      <c r="G63" s="83"/>
    </row>
    <row r="64" spans="1:9">
      <c r="A64" s="620" t="s">
        <v>185</v>
      </c>
      <c r="B64" s="620" t="s">
        <v>186</v>
      </c>
      <c r="C64" s="620" t="s">
        <v>187</v>
      </c>
      <c r="D64" s="620" t="s">
        <v>188</v>
      </c>
      <c r="E64" s="620" t="s">
        <v>189</v>
      </c>
      <c r="F64" s="620"/>
      <c r="G64" s="613" t="s">
        <v>166</v>
      </c>
      <c r="H64" s="628" t="s">
        <v>190</v>
      </c>
      <c r="I64" s="629"/>
    </row>
    <row r="65" spans="1:9">
      <c r="A65" s="620"/>
      <c r="B65" s="620"/>
      <c r="C65" s="620"/>
      <c r="D65" s="620"/>
      <c r="E65" s="620"/>
      <c r="F65" s="620"/>
      <c r="G65" s="613"/>
      <c r="H65" s="630" t="s">
        <v>191</v>
      </c>
      <c r="I65" s="631"/>
    </row>
    <row r="66" spans="1:9">
      <c r="A66" s="620"/>
      <c r="B66" s="620"/>
      <c r="C66" s="620"/>
      <c r="D66" s="620"/>
      <c r="E66" s="91" t="s">
        <v>192</v>
      </c>
      <c r="F66" s="250" t="s">
        <v>193</v>
      </c>
      <c r="G66" s="613"/>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42.75" customHeight="1">
      <c r="A68" s="460">
        <v>1</v>
      </c>
      <c r="B68" s="157" t="s">
        <v>316</v>
      </c>
      <c r="C68" s="571" t="s">
        <v>738</v>
      </c>
      <c r="D68" s="571" t="s">
        <v>737</v>
      </c>
      <c r="E68" s="98"/>
      <c r="F68" s="99"/>
      <c r="G68" s="100">
        <v>3900000</v>
      </c>
      <c r="H68" s="100">
        <v>0</v>
      </c>
      <c r="I68" s="100">
        <f t="shared" ref="I68:I73" si="1">5%*G68</f>
        <v>195000</v>
      </c>
    </row>
    <row r="69" spans="1:9" ht="46.5" customHeight="1">
      <c r="A69" s="460">
        <v>2</v>
      </c>
      <c r="B69" s="464"/>
      <c r="C69" s="571" t="s">
        <v>739</v>
      </c>
      <c r="D69" s="571" t="s">
        <v>740</v>
      </c>
      <c r="E69" s="98"/>
      <c r="F69" s="99"/>
      <c r="G69" s="100">
        <v>3900000</v>
      </c>
      <c r="H69" s="100">
        <v>0</v>
      </c>
      <c r="I69" s="100">
        <f t="shared" si="1"/>
        <v>195000</v>
      </c>
    </row>
    <row r="70" spans="1:9" ht="45.75" customHeight="1">
      <c r="A70" s="460">
        <v>3</v>
      </c>
      <c r="B70" s="464"/>
      <c r="C70" s="571" t="s">
        <v>624</v>
      </c>
      <c r="D70" s="571" t="s">
        <v>744</v>
      </c>
      <c r="E70" s="98"/>
      <c r="F70" s="99"/>
      <c r="G70" s="100">
        <v>2700000</v>
      </c>
      <c r="H70" s="100">
        <v>0</v>
      </c>
      <c r="I70" s="100">
        <f t="shared" si="1"/>
        <v>135000</v>
      </c>
    </row>
    <row r="71" spans="1:9" ht="43.5" customHeight="1">
      <c r="A71" s="460">
        <v>4</v>
      </c>
      <c r="B71" s="464"/>
      <c r="C71" s="571" t="s">
        <v>624</v>
      </c>
      <c r="D71" s="571" t="s">
        <v>743</v>
      </c>
      <c r="E71" s="98"/>
      <c r="F71" s="99"/>
      <c r="G71" s="100">
        <v>2700000</v>
      </c>
      <c r="H71" s="100">
        <v>0</v>
      </c>
      <c r="I71" s="100">
        <f t="shared" si="1"/>
        <v>135000</v>
      </c>
    </row>
    <row r="72" spans="1:9" ht="45" customHeight="1">
      <c r="A72" s="460">
        <v>5</v>
      </c>
      <c r="B72" s="464"/>
      <c r="C72" s="571" t="s">
        <v>652</v>
      </c>
      <c r="D72" s="571" t="s">
        <v>742</v>
      </c>
      <c r="E72" s="98"/>
      <c r="F72" s="99"/>
      <c r="G72" s="100">
        <v>1200000</v>
      </c>
      <c r="H72" s="100">
        <v>0</v>
      </c>
      <c r="I72" s="100">
        <f t="shared" si="1"/>
        <v>60000</v>
      </c>
    </row>
    <row r="73" spans="1:9" ht="57.75" customHeight="1">
      <c r="A73" s="460">
        <v>6</v>
      </c>
      <c r="B73" s="464"/>
      <c r="C73" s="571" t="s">
        <v>741</v>
      </c>
      <c r="D73" s="571" t="s">
        <v>755</v>
      </c>
      <c r="E73" s="98"/>
      <c r="F73" s="99"/>
      <c r="G73" s="100">
        <v>500000</v>
      </c>
      <c r="H73" s="100">
        <v>0</v>
      </c>
      <c r="I73" s="100">
        <f t="shared" si="1"/>
        <v>25000</v>
      </c>
    </row>
    <row r="74" spans="1:9" ht="21.75" customHeight="1">
      <c r="A74" s="618" t="s">
        <v>208</v>
      </c>
      <c r="B74" s="618"/>
      <c r="C74" s="618"/>
      <c r="D74" s="618"/>
      <c r="E74" s="618"/>
      <c r="F74" s="618"/>
      <c r="G74" s="102">
        <f>SUM(G68:G73)</f>
        <v>14900000</v>
      </c>
      <c r="H74" s="102">
        <f>SUM(H68:H73)</f>
        <v>0</v>
      </c>
      <c r="I74" s="102">
        <f>SUM(I68:I73)</f>
        <v>745000</v>
      </c>
    </row>
    <row r="75" spans="1:9">
      <c r="A75" s="458"/>
      <c r="B75" s="458"/>
      <c r="C75" s="105"/>
      <c r="D75" s="105"/>
      <c r="E75" s="111"/>
      <c r="F75" s="252"/>
      <c r="G75" s="108"/>
      <c r="H75" s="122"/>
      <c r="I75" s="122"/>
    </row>
    <row r="76" spans="1:9">
      <c r="A76" s="459" t="s">
        <v>209</v>
      </c>
      <c r="B76" s="110"/>
      <c r="C76" s="105"/>
      <c r="D76" s="105"/>
      <c r="E76" s="111"/>
      <c r="F76" s="253"/>
      <c r="G76" s="108"/>
    </row>
    <row r="77" spans="1:9">
      <c r="A77" s="111" t="s">
        <v>210</v>
      </c>
      <c r="B77" s="110"/>
      <c r="C77" s="105"/>
      <c r="D77" s="105"/>
      <c r="E77" s="123"/>
      <c r="F77" s="253"/>
      <c r="G77" s="108"/>
    </row>
    <row r="78" spans="1:9">
      <c r="A78" s="458"/>
      <c r="B78" s="105"/>
      <c r="C78" s="105"/>
      <c r="D78" s="105"/>
      <c r="E78" s="105"/>
      <c r="F78" s="254"/>
      <c r="G78" s="108"/>
      <c r="H78" s="124"/>
      <c r="I78" s="124"/>
    </row>
    <row r="79" spans="1:9">
      <c r="A79" s="619" t="s">
        <v>211</v>
      </c>
      <c r="B79" s="619"/>
      <c r="C79" s="619"/>
      <c r="D79" s="619"/>
      <c r="E79" s="619"/>
      <c r="F79" s="619"/>
      <c r="G79" s="619"/>
      <c r="H79" s="619"/>
      <c r="I79" s="619"/>
    </row>
    <row r="80" spans="1:9">
      <c r="A80" s="458"/>
      <c r="B80" s="105"/>
      <c r="C80" s="105"/>
      <c r="D80" s="105"/>
      <c r="E80" s="105"/>
      <c r="F80" s="254"/>
      <c r="G80" s="108"/>
      <c r="H80" s="124"/>
      <c r="I80" s="124"/>
    </row>
    <row r="81" spans="1:9">
      <c r="A81" s="611" t="s">
        <v>212</v>
      </c>
      <c r="B81" s="611"/>
      <c r="C81" s="611"/>
      <c r="D81" s="111"/>
      <c r="E81" s="105"/>
      <c r="F81" s="254"/>
      <c r="G81" s="627" t="s">
        <v>213</v>
      </c>
      <c r="H81" s="627"/>
      <c r="I81" s="627"/>
    </row>
    <row r="82" spans="1:9">
      <c r="A82" s="458"/>
      <c r="B82" s="105"/>
      <c r="C82" s="105"/>
      <c r="D82" s="105"/>
      <c r="E82" s="105"/>
      <c r="F82" s="254"/>
      <c r="G82" s="108"/>
      <c r="H82" s="124"/>
      <c r="I82" s="124"/>
    </row>
    <row r="83" spans="1:9">
      <c r="A83" s="458"/>
      <c r="B83" s="105"/>
      <c r="C83" s="105"/>
      <c r="D83" s="105"/>
      <c r="E83" s="105"/>
      <c r="F83" s="254"/>
      <c r="G83" s="108"/>
    </row>
    <row r="84" spans="1:9">
      <c r="A84" s="624" t="s">
        <v>214</v>
      </c>
      <c r="B84" s="624"/>
      <c r="C84" s="624"/>
      <c r="D84" s="105"/>
      <c r="E84" s="105"/>
      <c r="F84" s="254"/>
      <c r="G84" s="624" t="s">
        <v>215</v>
      </c>
      <c r="H84" s="624"/>
      <c r="I84" s="624"/>
    </row>
    <row r="85" spans="1:9">
      <c r="A85" s="611" t="s">
        <v>216</v>
      </c>
      <c r="B85" s="611"/>
      <c r="C85" s="611"/>
      <c r="D85" s="105"/>
      <c r="E85" s="105"/>
      <c r="F85" s="254"/>
      <c r="G85" s="627" t="s">
        <v>217</v>
      </c>
      <c r="H85" s="627"/>
      <c r="I85" s="627"/>
    </row>
    <row r="96" spans="1:9">
      <c r="A96" s="626" t="s">
        <v>172</v>
      </c>
      <c r="B96" s="626"/>
      <c r="C96" s="626"/>
      <c r="D96" s="626"/>
      <c r="E96" s="626"/>
      <c r="F96" s="626"/>
      <c r="G96" s="626"/>
      <c r="H96" s="626"/>
      <c r="I96" s="626"/>
    </row>
    <row r="97" spans="1:9">
      <c r="A97" s="463"/>
      <c r="B97" s="463"/>
      <c r="C97" s="463"/>
      <c r="D97" s="461" t="s">
        <v>173</v>
      </c>
      <c r="E97" s="463"/>
      <c r="F97" s="246"/>
      <c r="G97" s="82"/>
    </row>
    <row r="98" spans="1:9">
      <c r="A98" s="463"/>
      <c r="B98" s="463"/>
      <c r="C98" s="463"/>
      <c r="D98" s="463"/>
      <c r="E98" s="463"/>
      <c r="F98" s="246"/>
      <c r="G98" s="82"/>
    </row>
    <row r="99" spans="1:9">
      <c r="A99" s="621" t="s">
        <v>174</v>
      </c>
      <c r="B99" s="621"/>
      <c r="C99" s="621"/>
      <c r="D99" s="461" t="s">
        <v>175</v>
      </c>
      <c r="E99" s="117"/>
      <c r="F99" s="247"/>
      <c r="G99" s="84"/>
    </row>
    <row r="100" spans="1:9">
      <c r="A100" s="621" t="s">
        <v>176</v>
      </c>
      <c r="B100" s="621"/>
      <c r="C100" s="621"/>
      <c r="D100" s="249" t="s">
        <v>560</v>
      </c>
      <c r="E100" s="117"/>
      <c r="F100" s="247"/>
      <c r="G100" s="84"/>
    </row>
    <row r="101" spans="1:9">
      <c r="A101" s="621" t="s">
        <v>178</v>
      </c>
      <c r="B101" s="621"/>
      <c r="C101" s="621"/>
      <c r="D101" s="461" t="s">
        <v>179</v>
      </c>
      <c r="E101" s="117"/>
      <c r="F101" s="247"/>
      <c r="G101" s="84"/>
    </row>
    <row r="102" spans="1:9">
      <c r="A102" s="621" t="s">
        <v>180</v>
      </c>
      <c r="B102" s="621"/>
      <c r="C102" s="621"/>
      <c r="D102" s="249" t="s">
        <v>334</v>
      </c>
      <c r="E102" s="117"/>
      <c r="F102" s="247"/>
      <c r="G102" s="84"/>
    </row>
    <row r="103" spans="1:9" ht="10.5" customHeight="1">
      <c r="A103" s="462"/>
      <c r="B103" s="622"/>
      <c r="C103" s="622"/>
      <c r="D103" s="462"/>
      <c r="E103" s="117"/>
      <c r="F103" s="632"/>
      <c r="G103" s="632"/>
    </row>
    <row r="104" spans="1:9">
      <c r="A104" s="87" t="s">
        <v>182</v>
      </c>
      <c r="B104" s="87"/>
      <c r="C104" s="87"/>
      <c r="D104" s="87"/>
      <c r="E104" s="87"/>
      <c r="F104" s="248"/>
      <c r="G104" s="88"/>
    </row>
    <row r="105" spans="1:9">
      <c r="A105" s="87" t="s">
        <v>183</v>
      </c>
      <c r="B105" s="87"/>
      <c r="C105" s="87"/>
      <c r="D105" s="87"/>
      <c r="E105" s="87"/>
      <c r="F105" s="248"/>
      <c r="G105" s="88"/>
    </row>
    <row r="106" spans="1:9">
      <c r="A106" s="87" t="s">
        <v>184</v>
      </c>
      <c r="B106" s="87"/>
      <c r="C106" s="87"/>
      <c r="D106" s="87"/>
      <c r="E106" s="87"/>
      <c r="F106" s="248"/>
      <c r="G106" s="88"/>
    </row>
    <row r="107" spans="1:9">
      <c r="A107" s="461"/>
      <c r="B107" s="461"/>
      <c r="C107" s="461"/>
      <c r="D107" s="461"/>
      <c r="E107" s="461"/>
      <c r="F107" s="249"/>
      <c r="G107" s="83"/>
    </row>
    <row r="108" spans="1:9">
      <c r="A108" s="620" t="s">
        <v>185</v>
      </c>
      <c r="B108" s="620" t="s">
        <v>186</v>
      </c>
      <c r="C108" s="620" t="s">
        <v>187</v>
      </c>
      <c r="D108" s="620" t="s">
        <v>188</v>
      </c>
      <c r="E108" s="620" t="s">
        <v>189</v>
      </c>
      <c r="F108" s="620"/>
      <c r="G108" s="613" t="s">
        <v>166</v>
      </c>
      <c r="H108" s="628" t="s">
        <v>190</v>
      </c>
      <c r="I108" s="629"/>
    </row>
    <row r="109" spans="1:9">
      <c r="A109" s="620"/>
      <c r="B109" s="620"/>
      <c r="C109" s="620"/>
      <c r="D109" s="620"/>
      <c r="E109" s="620"/>
      <c r="F109" s="620"/>
      <c r="G109" s="613"/>
      <c r="H109" s="630" t="s">
        <v>191</v>
      </c>
      <c r="I109" s="631"/>
    </row>
    <row r="110" spans="1:9">
      <c r="A110" s="620"/>
      <c r="B110" s="620"/>
      <c r="C110" s="620"/>
      <c r="D110" s="620"/>
      <c r="E110" s="91" t="s">
        <v>192</v>
      </c>
      <c r="F110" s="250" t="s">
        <v>193</v>
      </c>
      <c r="G110" s="613"/>
      <c r="H110" s="91" t="s">
        <v>194</v>
      </c>
      <c r="I110" s="91" t="s">
        <v>195</v>
      </c>
    </row>
    <row r="111" spans="1:9">
      <c r="A111" s="91" t="s">
        <v>196</v>
      </c>
      <c r="B111" s="91" t="s">
        <v>197</v>
      </c>
      <c r="C111" s="91" t="s">
        <v>198</v>
      </c>
      <c r="D111" s="118" t="s">
        <v>199</v>
      </c>
      <c r="E111" s="118" t="s">
        <v>200</v>
      </c>
      <c r="F111" s="251" t="s">
        <v>201</v>
      </c>
      <c r="G111" s="93" t="s">
        <v>202</v>
      </c>
      <c r="H111" s="119" t="s">
        <v>203</v>
      </c>
      <c r="I111" s="119" t="s">
        <v>204</v>
      </c>
    </row>
    <row r="112" spans="1:9" ht="45" customHeight="1">
      <c r="A112" s="460">
        <v>1</v>
      </c>
      <c r="B112" s="157" t="s">
        <v>335</v>
      </c>
      <c r="C112" s="97" t="s">
        <v>739</v>
      </c>
      <c r="D112" s="97" t="s">
        <v>745</v>
      </c>
      <c r="E112" s="98"/>
      <c r="F112" s="99"/>
      <c r="G112" s="100">
        <v>9000000</v>
      </c>
      <c r="H112" s="100">
        <v>0</v>
      </c>
      <c r="I112" s="100">
        <f t="shared" ref="I112:I120" si="2">5%*G112</f>
        <v>450000</v>
      </c>
    </row>
    <row r="113" spans="1:9" ht="45" customHeight="1">
      <c r="A113" s="460">
        <v>2</v>
      </c>
      <c r="B113" s="464"/>
      <c r="C113" s="97" t="s">
        <v>739</v>
      </c>
      <c r="D113" s="97" t="s">
        <v>746</v>
      </c>
      <c r="E113" s="98"/>
      <c r="F113" s="99"/>
      <c r="G113" s="100">
        <v>9000000</v>
      </c>
      <c r="H113" s="100">
        <v>0</v>
      </c>
      <c r="I113" s="100">
        <f t="shared" si="2"/>
        <v>450000</v>
      </c>
    </row>
    <row r="114" spans="1:9" ht="45" customHeight="1">
      <c r="A114" s="460">
        <v>3</v>
      </c>
      <c r="B114" s="464"/>
      <c r="C114" s="97" t="s">
        <v>748</v>
      </c>
      <c r="D114" s="97" t="s">
        <v>747</v>
      </c>
      <c r="E114" s="98"/>
      <c r="F114" s="99"/>
      <c r="G114" s="100">
        <v>3300000</v>
      </c>
      <c r="H114" s="100">
        <v>0</v>
      </c>
      <c r="I114" s="100">
        <f t="shared" si="2"/>
        <v>165000</v>
      </c>
    </row>
    <row r="115" spans="1:9" ht="45" customHeight="1">
      <c r="A115" s="460">
        <v>4</v>
      </c>
      <c r="B115" s="464"/>
      <c r="C115" s="97" t="s">
        <v>748</v>
      </c>
      <c r="D115" s="97" t="s">
        <v>917</v>
      </c>
      <c r="E115" s="98"/>
      <c r="F115" s="99"/>
      <c r="G115" s="100">
        <v>3300000</v>
      </c>
      <c r="H115" s="100">
        <v>0</v>
      </c>
      <c r="I115" s="100">
        <f t="shared" si="2"/>
        <v>165000</v>
      </c>
    </row>
    <row r="116" spans="1:9" ht="34.5" customHeight="1">
      <c r="A116" s="460">
        <v>5</v>
      </c>
      <c r="B116" s="464"/>
      <c r="C116" s="97" t="s">
        <v>749</v>
      </c>
      <c r="D116" s="97" t="s">
        <v>751</v>
      </c>
      <c r="E116" s="98"/>
      <c r="F116" s="99"/>
      <c r="G116" s="100">
        <v>300000</v>
      </c>
      <c r="H116" s="100">
        <v>0</v>
      </c>
      <c r="I116" s="100">
        <f t="shared" si="2"/>
        <v>15000</v>
      </c>
    </row>
    <row r="117" spans="1:9" ht="45" customHeight="1">
      <c r="A117" s="460">
        <v>6</v>
      </c>
      <c r="B117" s="464"/>
      <c r="C117" s="97" t="s">
        <v>340</v>
      </c>
      <c r="D117" s="97" t="s">
        <v>750</v>
      </c>
      <c r="E117" s="98"/>
      <c r="F117" s="99"/>
      <c r="G117" s="100">
        <v>2100000</v>
      </c>
      <c r="H117" s="100">
        <v>0</v>
      </c>
      <c r="I117" s="100">
        <f t="shared" si="2"/>
        <v>105000</v>
      </c>
    </row>
    <row r="118" spans="1:9" ht="45" customHeight="1">
      <c r="A118" s="460">
        <v>7</v>
      </c>
      <c r="B118" s="464"/>
      <c r="C118" s="97" t="s">
        <v>340</v>
      </c>
      <c r="D118" s="97" t="s">
        <v>752</v>
      </c>
      <c r="E118" s="98"/>
      <c r="F118" s="99"/>
      <c r="G118" s="100">
        <v>1800000</v>
      </c>
      <c r="H118" s="100">
        <v>0</v>
      </c>
      <c r="I118" s="100">
        <f t="shared" si="2"/>
        <v>90000</v>
      </c>
    </row>
    <row r="119" spans="1:9" ht="45" customHeight="1">
      <c r="A119" s="460">
        <v>8</v>
      </c>
      <c r="B119" s="464"/>
      <c r="C119" s="97" t="s">
        <v>753</v>
      </c>
      <c r="D119" s="97" t="s">
        <v>918</v>
      </c>
      <c r="E119" s="98"/>
      <c r="F119" s="99"/>
      <c r="G119" s="100">
        <v>400000</v>
      </c>
      <c r="H119" s="100">
        <v>0</v>
      </c>
      <c r="I119" s="100">
        <f t="shared" si="2"/>
        <v>20000</v>
      </c>
    </row>
    <row r="120" spans="1:9" ht="45" customHeight="1">
      <c r="A120" s="460">
        <v>9</v>
      </c>
      <c r="B120" s="464"/>
      <c r="C120" s="97" t="s">
        <v>754</v>
      </c>
      <c r="D120" s="97" t="s">
        <v>919</v>
      </c>
      <c r="E120" s="98"/>
      <c r="F120" s="99"/>
      <c r="G120" s="100">
        <v>300000</v>
      </c>
      <c r="H120" s="100">
        <v>0</v>
      </c>
      <c r="I120" s="100">
        <f t="shared" si="2"/>
        <v>15000</v>
      </c>
    </row>
    <row r="121" spans="1:9" ht="18.75" customHeight="1">
      <c r="A121" s="618" t="s">
        <v>208</v>
      </c>
      <c r="B121" s="618"/>
      <c r="C121" s="618"/>
      <c r="D121" s="618"/>
      <c r="E121" s="618"/>
      <c r="F121" s="618"/>
      <c r="G121" s="102">
        <f>SUM(G112:G120)</f>
        <v>29500000</v>
      </c>
      <c r="H121" s="102">
        <f>SUM(H112:H120)</f>
        <v>0</v>
      </c>
      <c r="I121" s="102">
        <f>SUM(I112:I120)</f>
        <v>1475000</v>
      </c>
    </row>
    <row r="122" spans="1:9" ht="11.25" customHeight="1">
      <c r="A122" s="458"/>
      <c r="B122" s="458"/>
      <c r="C122" s="105"/>
      <c r="D122" s="105"/>
      <c r="E122" s="111"/>
      <c r="F122" s="252"/>
      <c r="G122" s="108"/>
      <c r="H122" s="122"/>
      <c r="I122" s="122"/>
    </row>
    <row r="123" spans="1:9">
      <c r="A123" s="459" t="s">
        <v>209</v>
      </c>
      <c r="B123" s="110"/>
      <c r="C123" s="105"/>
      <c r="D123" s="105"/>
      <c r="E123" s="111"/>
      <c r="F123" s="253"/>
      <c r="G123" s="108"/>
    </row>
    <row r="124" spans="1:9">
      <c r="A124" s="111" t="s">
        <v>210</v>
      </c>
      <c r="B124" s="110"/>
      <c r="C124" s="105"/>
      <c r="D124" s="105"/>
      <c r="E124" s="123"/>
      <c r="F124" s="253"/>
      <c r="G124" s="108"/>
    </row>
    <row r="125" spans="1:9" ht="7.5" customHeight="1">
      <c r="A125" s="458"/>
      <c r="B125" s="105"/>
      <c r="C125" s="105"/>
      <c r="D125" s="105"/>
      <c r="E125" s="105"/>
      <c r="F125" s="254"/>
      <c r="G125" s="108"/>
      <c r="H125" s="124"/>
      <c r="I125" s="124"/>
    </row>
    <row r="126" spans="1:9">
      <c r="A126" s="619" t="s">
        <v>211</v>
      </c>
      <c r="B126" s="619"/>
      <c r="C126" s="619"/>
      <c r="D126" s="619"/>
      <c r="E126" s="619"/>
      <c r="F126" s="619"/>
      <c r="G126" s="619"/>
      <c r="H126" s="619"/>
      <c r="I126" s="619"/>
    </row>
    <row r="127" spans="1:9" ht="7.5" customHeight="1">
      <c r="A127" s="458"/>
      <c r="B127" s="105"/>
      <c r="C127" s="105"/>
      <c r="D127" s="105"/>
      <c r="E127" s="105"/>
      <c r="F127" s="254"/>
      <c r="G127" s="108"/>
      <c r="H127" s="124"/>
      <c r="I127" s="124"/>
    </row>
    <row r="128" spans="1:9">
      <c r="A128" s="611" t="s">
        <v>212</v>
      </c>
      <c r="B128" s="611"/>
      <c r="C128" s="611"/>
      <c r="D128" s="111"/>
      <c r="E128" s="105"/>
      <c r="F128" s="254"/>
      <c r="G128" s="627" t="s">
        <v>213</v>
      </c>
      <c r="H128" s="627"/>
      <c r="I128" s="627"/>
    </row>
    <row r="129" spans="1:9">
      <c r="A129" s="458"/>
      <c r="B129" s="105"/>
      <c r="C129" s="105"/>
      <c r="D129" s="105"/>
      <c r="E129" s="105"/>
      <c r="F129" s="254"/>
      <c r="G129" s="108"/>
      <c r="H129" s="124"/>
      <c r="I129" s="124"/>
    </row>
    <row r="130" spans="1:9">
      <c r="A130" s="458"/>
      <c r="B130" s="105"/>
      <c r="C130" s="105"/>
      <c r="D130" s="105"/>
      <c r="E130" s="105"/>
      <c r="F130" s="254"/>
      <c r="G130" s="108"/>
    </row>
    <row r="131" spans="1:9">
      <c r="A131" s="624" t="s">
        <v>214</v>
      </c>
      <c r="B131" s="624"/>
      <c r="C131" s="624"/>
      <c r="D131" s="105"/>
      <c r="E131" s="105"/>
      <c r="F131" s="254"/>
      <c r="G131" s="624" t="s">
        <v>215</v>
      </c>
      <c r="H131" s="624"/>
      <c r="I131" s="624"/>
    </row>
    <row r="132" spans="1:9">
      <c r="A132" s="611" t="s">
        <v>216</v>
      </c>
      <c r="B132" s="611"/>
      <c r="C132" s="611"/>
      <c r="D132" s="105"/>
      <c r="E132" s="105"/>
      <c r="F132" s="254"/>
      <c r="G132" s="627" t="s">
        <v>217</v>
      </c>
      <c r="H132" s="627"/>
      <c r="I132" s="627"/>
    </row>
  </sheetData>
  <mergeCells count="69">
    <mergeCell ref="B8:C8"/>
    <mergeCell ref="F8:G8"/>
    <mergeCell ref="A1:I1"/>
    <mergeCell ref="A4:C4"/>
    <mergeCell ref="A5:C5"/>
    <mergeCell ref="A6:C6"/>
    <mergeCell ref="A7:C7"/>
    <mergeCell ref="A52:I52"/>
    <mergeCell ref="A55:C55"/>
    <mergeCell ref="A32:C32"/>
    <mergeCell ref="G32:I32"/>
    <mergeCell ref="A33:C33"/>
    <mergeCell ref="G33:I33"/>
    <mergeCell ref="H13:I13"/>
    <mergeCell ref="H14:I14"/>
    <mergeCell ref="A22:F22"/>
    <mergeCell ref="A27:I27"/>
    <mergeCell ref="A29:C29"/>
    <mergeCell ref="G29:I29"/>
    <mergeCell ref="A13:A15"/>
    <mergeCell ref="B13:B15"/>
    <mergeCell ref="C13:C15"/>
    <mergeCell ref="D13:D15"/>
    <mergeCell ref="E13:F14"/>
    <mergeCell ref="G13:G15"/>
    <mergeCell ref="A56:C56"/>
    <mergeCell ref="A57:C57"/>
    <mergeCell ref="A58:C58"/>
    <mergeCell ref="B59:C59"/>
    <mergeCell ref="F59:G59"/>
    <mergeCell ref="G64:G66"/>
    <mergeCell ref="H64:I64"/>
    <mergeCell ref="H65:I65"/>
    <mergeCell ref="A74:F74"/>
    <mergeCell ref="A79:I79"/>
    <mergeCell ref="A64:A66"/>
    <mergeCell ref="B64:B66"/>
    <mergeCell ref="C64:C66"/>
    <mergeCell ref="D64:D66"/>
    <mergeCell ref="E64:F65"/>
    <mergeCell ref="A81:C81"/>
    <mergeCell ref="G81:I81"/>
    <mergeCell ref="A84:C84"/>
    <mergeCell ref="G84:I84"/>
    <mergeCell ref="A85:C85"/>
    <mergeCell ref="G85:I85"/>
    <mergeCell ref="A96:I96"/>
    <mergeCell ref="A99:C99"/>
    <mergeCell ref="A100:C100"/>
    <mergeCell ref="A101:C101"/>
    <mergeCell ref="A102:C102"/>
    <mergeCell ref="B103:C103"/>
    <mergeCell ref="F103:G103"/>
    <mergeCell ref="A108:A110"/>
    <mergeCell ref="B108:B110"/>
    <mergeCell ref="C108:C110"/>
    <mergeCell ref="D108:D110"/>
    <mergeCell ref="E108:F109"/>
    <mergeCell ref="G108:G110"/>
    <mergeCell ref="A131:C131"/>
    <mergeCell ref="G131:I131"/>
    <mergeCell ref="A132:C132"/>
    <mergeCell ref="G132:I132"/>
    <mergeCell ref="H108:I108"/>
    <mergeCell ref="H109:I109"/>
    <mergeCell ref="A121:F121"/>
    <mergeCell ref="A126:I126"/>
    <mergeCell ref="A128:C128"/>
    <mergeCell ref="G128:I128"/>
  </mergeCells>
  <pageMargins left="0.22" right="0.22" top="0.75" bottom="0.75" header="0.3" footer="0.3"/>
  <pageSetup paperSize="5" orientation="portrait" horizontalDpi="0" verticalDpi="0" r:id="rId1"/>
</worksheet>
</file>

<file path=xl/worksheets/sheet35.xml><?xml version="1.0" encoding="utf-8"?>
<worksheet xmlns="http://schemas.openxmlformats.org/spreadsheetml/2006/main" xmlns:r="http://schemas.openxmlformats.org/officeDocument/2006/relationships">
  <dimension ref="A1"/>
  <sheetViews>
    <sheetView workbookViewId="0">
      <selection activeCell="E20" sqref="E20"/>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626" t="s">
        <v>172</v>
      </c>
      <c r="B1" s="626"/>
      <c r="C1" s="626"/>
      <c r="D1" s="626"/>
      <c r="E1" s="626"/>
      <c r="F1" s="626"/>
      <c r="G1" s="626"/>
      <c r="H1" s="626"/>
      <c r="I1" s="626"/>
    </row>
    <row r="2" spans="1:9">
      <c r="A2" s="80"/>
      <c r="B2" s="80"/>
      <c r="C2" s="80"/>
      <c r="D2" s="116" t="s">
        <v>173</v>
      </c>
      <c r="E2" s="80"/>
      <c r="F2" s="80"/>
      <c r="G2" s="82"/>
    </row>
    <row r="3" spans="1:9">
      <c r="A3" s="80"/>
      <c r="B3" s="80"/>
      <c r="C3" s="80"/>
      <c r="D3" s="80"/>
      <c r="E3" s="80"/>
      <c r="F3" s="80"/>
      <c r="G3" s="82"/>
    </row>
    <row r="4" spans="1:9">
      <c r="A4" s="621" t="s">
        <v>174</v>
      </c>
      <c r="B4" s="621"/>
      <c r="C4" s="621"/>
      <c r="D4" s="89" t="s">
        <v>175</v>
      </c>
      <c r="E4" s="117"/>
      <c r="F4" s="117"/>
      <c r="G4" s="84"/>
    </row>
    <row r="5" spans="1:9">
      <c r="A5" s="621" t="s">
        <v>176</v>
      </c>
      <c r="B5" s="621"/>
      <c r="C5" s="621"/>
      <c r="D5" s="89" t="s">
        <v>177</v>
      </c>
      <c r="E5" s="117"/>
      <c r="F5" s="117"/>
      <c r="G5" s="84"/>
    </row>
    <row r="6" spans="1:9">
      <c r="A6" s="621" t="s">
        <v>178</v>
      </c>
      <c r="B6" s="621"/>
      <c r="C6" s="621"/>
      <c r="D6" s="89" t="s">
        <v>179</v>
      </c>
      <c r="E6" s="117"/>
      <c r="F6" s="117"/>
      <c r="G6" s="84"/>
    </row>
    <row r="7" spans="1:9">
      <c r="A7" s="621" t="s">
        <v>180</v>
      </c>
      <c r="B7" s="621"/>
      <c r="C7" s="621"/>
      <c r="D7" s="89" t="s">
        <v>181</v>
      </c>
      <c r="E7" s="117"/>
      <c r="F7" s="117"/>
      <c r="G7" s="84"/>
    </row>
    <row r="8" spans="1:9">
      <c r="A8" s="85"/>
      <c r="B8" s="622"/>
      <c r="C8" s="622"/>
      <c r="D8" s="85"/>
      <c r="E8" s="117"/>
      <c r="F8" s="632"/>
      <c r="G8" s="632"/>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91" t="s">
        <v>193</v>
      </c>
      <c r="G15" s="613"/>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618" t="s">
        <v>208</v>
      </c>
      <c r="B18" s="618"/>
      <c r="C18" s="618"/>
      <c r="D18" s="618"/>
      <c r="E18" s="618"/>
      <c r="F18" s="618"/>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619" t="s">
        <v>211</v>
      </c>
      <c r="B23" s="619"/>
      <c r="C23" s="619"/>
      <c r="D23" s="619"/>
      <c r="E23" s="619"/>
      <c r="F23" s="619"/>
      <c r="G23" s="619"/>
      <c r="H23" s="619"/>
      <c r="I23" s="619"/>
    </row>
    <row r="24" spans="1:9">
      <c r="A24" s="104"/>
      <c r="B24" s="105"/>
      <c r="C24" s="105"/>
      <c r="D24" s="105"/>
      <c r="E24" s="105"/>
      <c r="F24" s="105"/>
      <c r="G24" s="108"/>
      <c r="H24" s="124"/>
      <c r="I24" s="124"/>
    </row>
    <row r="25" spans="1:9">
      <c r="A25" s="611" t="s">
        <v>212</v>
      </c>
      <c r="B25" s="611"/>
      <c r="C25" s="611"/>
      <c r="D25" s="111"/>
      <c r="E25" s="105"/>
      <c r="F25" s="105"/>
      <c r="G25" s="627" t="s">
        <v>213</v>
      </c>
      <c r="H25" s="627"/>
      <c r="I25" s="627"/>
    </row>
    <row r="26" spans="1:9">
      <c r="A26" s="104"/>
      <c r="B26" s="105"/>
      <c r="C26" s="105"/>
      <c r="D26" s="105"/>
      <c r="E26" s="105"/>
      <c r="F26" s="105"/>
      <c r="G26" s="108"/>
      <c r="H26" s="124"/>
      <c r="I26" s="124"/>
    </row>
    <row r="27" spans="1:9">
      <c r="A27" s="104"/>
      <c r="B27" s="105"/>
      <c r="C27" s="105"/>
      <c r="D27" s="105"/>
      <c r="E27" s="105"/>
      <c r="F27" s="105"/>
      <c r="G27" s="108"/>
    </row>
    <row r="28" spans="1:9">
      <c r="A28" s="624" t="s">
        <v>214</v>
      </c>
      <c r="B28" s="624"/>
      <c r="C28" s="624"/>
      <c r="D28" s="105"/>
      <c r="E28" s="105"/>
      <c r="F28" s="105"/>
      <c r="G28" s="624" t="s">
        <v>215</v>
      </c>
      <c r="H28" s="624"/>
      <c r="I28" s="624"/>
    </row>
    <row r="29" spans="1:9">
      <c r="A29" s="611" t="s">
        <v>216</v>
      </c>
      <c r="B29" s="611"/>
      <c r="C29" s="611"/>
      <c r="D29" s="105"/>
      <c r="E29" s="105"/>
      <c r="F29" s="105"/>
      <c r="G29" s="627" t="s">
        <v>217</v>
      </c>
      <c r="H29" s="627"/>
      <c r="I29" s="627"/>
    </row>
    <row r="31" spans="1:9">
      <c r="A31" s="104"/>
      <c r="B31" s="104"/>
      <c r="C31" s="104"/>
      <c r="D31" s="105"/>
      <c r="E31" s="105"/>
      <c r="F31" s="105"/>
      <c r="G31" s="127"/>
      <c r="H31" s="127"/>
      <c r="I31" s="127"/>
    </row>
    <row r="59" spans="1:9">
      <c r="A59" s="626" t="s">
        <v>172</v>
      </c>
      <c r="B59" s="626"/>
      <c r="C59" s="626"/>
      <c r="D59" s="626"/>
      <c r="E59" s="626"/>
      <c r="F59" s="626"/>
      <c r="G59" s="626"/>
      <c r="H59" s="626"/>
      <c r="I59" s="626"/>
    </row>
    <row r="60" spans="1:9">
      <c r="A60" s="80"/>
      <c r="B60" s="80"/>
      <c r="C60" s="80"/>
      <c r="D60" s="116" t="s">
        <v>173</v>
      </c>
      <c r="E60" s="80"/>
      <c r="F60" s="80"/>
      <c r="G60" s="82"/>
    </row>
    <row r="61" spans="1:9">
      <c r="A61" s="80"/>
      <c r="B61" s="80"/>
      <c r="C61" s="80"/>
      <c r="D61" s="80"/>
      <c r="E61" s="80"/>
      <c r="F61" s="80"/>
      <c r="G61" s="82"/>
    </row>
    <row r="62" spans="1:9">
      <c r="A62" s="621" t="s">
        <v>174</v>
      </c>
      <c r="B62" s="621"/>
      <c r="C62" s="621"/>
      <c r="D62" s="89" t="s">
        <v>175</v>
      </c>
      <c r="E62" s="117"/>
      <c r="F62" s="117"/>
      <c r="G62" s="84"/>
    </row>
    <row r="63" spans="1:9">
      <c r="A63" s="621" t="s">
        <v>176</v>
      </c>
      <c r="B63" s="621"/>
      <c r="C63" s="621"/>
      <c r="D63" s="89" t="s">
        <v>218</v>
      </c>
      <c r="E63" s="117"/>
      <c r="F63" s="117"/>
      <c r="G63" s="84"/>
    </row>
    <row r="64" spans="1:9">
      <c r="A64" s="621" t="s">
        <v>178</v>
      </c>
      <c r="B64" s="621"/>
      <c r="C64" s="621"/>
      <c r="D64" s="89" t="s">
        <v>179</v>
      </c>
      <c r="E64" s="117"/>
      <c r="F64" s="117"/>
      <c r="G64" s="84"/>
    </row>
    <row r="65" spans="1:9">
      <c r="A65" s="621" t="s">
        <v>180</v>
      </c>
      <c r="B65" s="621"/>
      <c r="C65" s="621"/>
      <c r="D65" s="89" t="s">
        <v>219</v>
      </c>
      <c r="E65" s="117"/>
      <c r="F65" s="117"/>
      <c r="G65" s="84"/>
    </row>
    <row r="66" spans="1:9">
      <c r="A66" s="85"/>
      <c r="B66" s="622"/>
      <c r="C66" s="622"/>
      <c r="D66" s="85"/>
      <c r="E66" s="117"/>
      <c r="F66" s="632"/>
      <c r="G66" s="632"/>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633" t="s">
        <v>185</v>
      </c>
      <c r="B71" s="633" t="s">
        <v>186</v>
      </c>
      <c r="C71" s="633" t="s">
        <v>187</v>
      </c>
      <c r="D71" s="633" t="s">
        <v>188</v>
      </c>
      <c r="E71" s="636" t="s">
        <v>189</v>
      </c>
      <c r="F71" s="637"/>
      <c r="G71" s="640" t="s">
        <v>166</v>
      </c>
      <c r="H71" s="628" t="s">
        <v>190</v>
      </c>
      <c r="I71" s="629"/>
    </row>
    <row r="72" spans="1:9">
      <c r="A72" s="634"/>
      <c r="B72" s="634"/>
      <c r="C72" s="634"/>
      <c r="D72" s="634"/>
      <c r="E72" s="638"/>
      <c r="F72" s="639"/>
      <c r="G72" s="641"/>
      <c r="H72" s="630" t="s">
        <v>191</v>
      </c>
      <c r="I72" s="631"/>
    </row>
    <row r="73" spans="1:9">
      <c r="A73" s="635"/>
      <c r="B73" s="635"/>
      <c r="C73" s="635"/>
      <c r="D73" s="635"/>
      <c r="E73" s="91" t="s">
        <v>192</v>
      </c>
      <c r="F73" s="91" t="s">
        <v>193</v>
      </c>
      <c r="G73" s="642"/>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643" t="s">
        <v>208</v>
      </c>
      <c r="B90" s="644"/>
      <c r="C90" s="644"/>
      <c r="D90" s="644"/>
      <c r="E90" s="644"/>
      <c r="F90" s="645"/>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619" t="s">
        <v>211</v>
      </c>
      <c r="B95" s="619"/>
      <c r="C95" s="619"/>
      <c r="D95" s="619"/>
      <c r="E95" s="619"/>
      <c r="F95" s="619"/>
      <c r="G95" s="619"/>
      <c r="H95" s="619"/>
      <c r="I95" s="619"/>
    </row>
    <row r="96" spans="1:14">
      <c r="A96" s="104"/>
      <c r="B96" s="105"/>
      <c r="C96" s="105"/>
      <c r="D96" s="105"/>
      <c r="E96" s="105"/>
      <c r="F96" s="105"/>
      <c r="G96" s="108"/>
      <c r="H96" s="124"/>
      <c r="I96" s="124"/>
    </row>
    <row r="97" spans="1:9">
      <c r="A97" s="611" t="s">
        <v>212</v>
      </c>
      <c r="B97" s="611"/>
      <c r="C97" s="611"/>
      <c r="D97" s="111"/>
      <c r="E97" s="105"/>
      <c r="F97" s="105"/>
      <c r="G97" s="627" t="s">
        <v>213</v>
      </c>
      <c r="H97" s="627"/>
      <c r="I97" s="627"/>
    </row>
    <row r="98" spans="1:9">
      <c r="A98" s="104"/>
      <c r="B98" s="105"/>
      <c r="C98" s="105"/>
      <c r="D98" s="105"/>
      <c r="E98" s="105"/>
      <c r="F98" s="105"/>
      <c r="G98" s="108"/>
      <c r="H98" s="124"/>
      <c r="I98" s="124"/>
    </row>
    <row r="99" spans="1:9">
      <c r="A99" s="104"/>
      <c r="B99" s="105"/>
      <c r="C99" s="105"/>
      <c r="D99" s="105"/>
      <c r="E99" s="105"/>
      <c r="F99" s="105"/>
      <c r="G99" s="108"/>
    </row>
    <row r="100" spans="1:9">
      <c r="A100" s="624" t="s">
        <v>214</v>
      </c>
      <c r="B100" s="624"/>
      <c r="C100" s="624"/>
      <c r="D100" s="105"/>
      <c r="E100" s="105"/>
      <c r="F100" s="105"/>
      <c r="G100" s="624" t="s">
        <v>215</v>
      </c>
      <c r="H100" s="624"/>
      <c r="I100" s="624"/>
    </row>
    <row r="101" spans="1:9">
      <c r="A101" s="611" t="s">
        <v>216</v>
      </c>
      <c r="B101" s="611"/>
      <c r="C101" s="611"/>
      <c r="D101" s="105"/>
      <c r="E101" s="105"/>
      <c r="F101" s="105"/>
      <c r="G101" s="627" t="s">
        <v>217</v>
      </c>
      <c r="H101" s="627"/>
      <c r="I101" s="627"/>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626" t="s">
        <v>172</v>
      </c>
      <c r="B130" s="626"/>
      <c r="C130" s="626"/>
      <c r="D130" s="626"/>
      <c r="E130" s="626"/>
      <c r="F130" s="626"/>
      <c r="G130" s="626"/>
      <c r="H130" s="626"/>
      <c r="I130" s="626"/>
    </row>
    <row r="131" spans="1:9">
      <c r="A131" s="80"/>
      <c r="B131" s="80"/>
      <c r="C131" s="80"/>
      <c r="D131" s="116" t="s">
        <v>173</v>
      </c>
      <c r="E131" s="80"/>
      <c r="F131" s="80"/>
      <c r="G131" s="82"/>
    </row>
    <row r="132" spans="1:9">
      <c r="A132" s="80"/>
      <c r="B132" s="80"/>
      <c r="C132" s="80"/>
      <c r="D132" s="80"/>
      <c r="E132" s="80"/>
      <c r="F132" s="80"/>
      <c r="G132" s="82"/>
    </row>
    <row r="133" spans="1:9">
      <c r="A133" s="621" t="s">
        <v>174</v>
      </c>
      <c r="B133" s="621"/>
      <c r="C133" s="621"/>
      <c r="D133" s="89" t="s">
        <v>175</v>
      </c>
      <c r="E133" s="117"/>
      <c r="F133" s="117"/>
      <c r="G133" s="84"/>
    </row>
    <row r="134" spans="1:9">
      <c r="A134" s="621" t="s">
        <v>176</v>
      </c>
      <c r="B134" s="621"/>
      <c r="C134" s="621"/>
      <c r="D134" s="89" t="s">
        <v>218</v>
      </c>
      <c r="E134" s="117"/>
      <c r="F134" s="117"/>
      <c r="G134" s="84"/>
    </row>
    <row r="135" spans="1:9">
      <c r="A135" s="621" t="s">
        <v>178</v>
      </c>
      <c r="B135" s="621"/>
      <c r="C135" s="621"/>
      <c r="D135" s="89" t="s">
        <v>179</v>
      </c>
      <c r="E135" s="117"/>
      <c r="F135" s="117"/>
      <c r="G135" s="84"/>
    </row>
    <row r="136" spans="1:9">
      <c r="A136" s="621" t="s">
        <v>180</v>
      </c>
      <c r="B136" s="621"/>
      <c r="C136" s="621"/>
      <c r="D136" s="89" t="s">
        <v>250</v>
      </c>
      <c r="E136" s="117"/>
      <c r="F136" s="117"/>
      <c r="G136" s="84"/>
    </row>
    <row r="137" spans="1:9">
      <c r="A137" s="85"/>
      <c r="B137" s="622"/>
      <c r="C137" s="622"/>
      <c r="D137" s="85"/>
      <c r="E137" s="117"/>
      <c r="F137" s="632"/>
      <c r="G137" s="632"/>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620" t="s">
        <v>185</v>
      </c>
      <c r="B142" s="620" t="s">
        <v>186</v>
      </c>
      <c r="C142" s="620" t="s">
        <v>187</v>
      </c>
      <c r="D142" s="620" t="s">
        <v>188</v>
      </c>
      <c r="E142" s="620" t="s">
        <v>189</v>
      </c>
      <c r="F142" s="620"/>
      <c r="G142" s="613" t="s">
        <v>166</v>
      </c>
      <c r="H142" s="628" t="s">
        <v>190</v>
      </c>
      <c r="I142" s="629"/>
    </row>
    <row r="143" spans="1:9">
      <c r="A143" s="620"/>
      <c r="B143" s="620"/>
      <c r="C143" s="620"/>
      <c r="D143" s="620"/>
      <c r="E143" s="620"/>
      <c r="F143" s="620"/>
      <c r="G143" s="613"/>
      <c r="H143" s="630" t="s">
        <v>191</v>
      </c>
      <c r="I143" s="631"/>
    </row>
    <row r="144" spans="1:9">
      <c r="A144" s="620"/>
      <c r="B144" s="620"/>
      <c r="C144" s="620"/>
      <c r="D144" s="620"/>
      <c r="E144" s="91" t="s">
        <v>192</v>
      </c>
      <c r="F144" s="91" t="s">
        <v>193</v>
      </c>
      <c r="G144" s="613"/>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618" t="s">
        <v>208</v>
      </c>
      <c r="B156" s="618"/>
      <c r="C156" s="618"/>
      <c r="D156" s="618"/>
      <c r="E156" s="618"/>
      <c r="F156" s="618"/>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619" t="s">
        <v>211</v>
      </c>
      <c r="B161" s="619"/>
      <c r="C161" s="619"/>
      <c r="D161" s="619"/>
      <c r="E161" s="619"/>
      <c r="F161" s="619"/>
      <c r="G161" s="619"/>
      <c r="H161" s="619"/>
      <c r="I161" s="619"/>
    </row>
    <row r="162" spans="1:9">
      <c r="A162" s="104"/>
      <c r="B162" s="105"/>
      <c r="C162" s="105"/>
      <c r="D162" s="105"/>
      <c r="E162" s="105"/>
      <c r="F162" s="105"/>
      <c r="G162" s="108"/>
      <c r="H162" s="124"/>
      <c r="I162" s="124"/>
    </row>
    <row r="163" spans="1:9">
      <c r="A163" s="611" t="s">
        <v>212</v>
      </c>
      <c r="B163" s="611"/>
      <c r="C163" s="611"/>
      <c r="D163" s="111"/>
      <c r="E163" s="105"/>
      <c r="F163" s="105"/>
      <c r="G163" s="627" t="s">
        <v>213</v>
      </c>
      <c r="H163" s="627"/>
      <c r="I163" s="627"/>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624" t="s">
        <v>214</v>
      </c>
      <c r="B166" s="624"/>
      <c r="C166" s="624"/>
      <c r="D166" s="105"/>
      <c r="E166" s="105"/>
      <c r="F166" s="105"/>
      <c r="G166" s="624" t="s">
        <v>215</v>
      </c>
      <c r="H166" s="624"/>
      <c r="I166" s="624"/>
    </row>
    <row r="167" spans="1:9">
      <c r="A167" s="611" t="s">
        <v>216</v>
      </c>
      <c r="B167" s="611"/>
      <c r="C167" s="611"/>
      <c r="D167" s="105"/>
      <c r="E167" s="105"/>
      <c r="F167" s="105"/>
      <c r="G167" s="627" t="s">
        <v>217</v>
      </c>
      <c r="H167" s="627"/>
      <c r="I167" s="627"/>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5:C65"/>
    <mergeCell ref="A62:C62"/>
    <mergeCell ref="G29:I29"/>
    <mergeCell ref="A59:I59"/>
    <mergeCell ref="A63:C63"/>
    <mergeCell ref="A64:C64"/>
    <mergeCell ref="A28:C28"/>
    <mergeCell ref="G28:I28"/>
    <mergeCell ref="A29:C29"/>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B71:B73"/>
    <mergeCell ref="C71:C73"/>
    <mergeCell ref="D71:D73"/>
    <mergeCell ref="E71:F72"/>
    <mergeCell ref="A134:C134"/>
    <mergeCell ref="A135:C135"/>
    <mergeCell ref="A136:C136"/>
    <mergeCell ref="B137:C137"/>
    <mergeCell ref="F137:G137"/>
    <mergeCell ref="A166:C166"/>
    <mergeCell ref="G166:I166"/>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626" t="s">
        <v>172</v>
      </c>
      <c r="B1" s="626"/>
      <c r="C1" s="626"/>
      <c r="D1" s="626"/>
      <c r="E1" s="626"/>
      <c r="F1" s="626"/>
      <c r="G1" s="626"/>
      <c r="H1" s="626"/>
      <c r="I1" s="626"/>
    </row>
    <row r="2" spans="1:9">
      <c r="A2" s="80"/>
      <c r="B2" s="80"/>
      <c r="C2" s="80"/>
      <c r="D2" s="116" t="s">
        <v>173</v>
      </c>
      <c r="E2" s="80"/>
      <c r="F2" s="80"/>
      <c r="G2" s="82"/>
    </row>
    <row r="3" spans="1:9">
      <c r="A3" s="80"/>
      <c r="B3" s="80"/>
      <c r="C3" s="80"/>
      <c r="D3" s="80"/>
      <c r="E3" s="80"/>
      <c r="F3" s="80"/>
      <c r="G3" s="82"/>
    </row>
    <row r="4" spans="1:9">
      <c r="A4" s="621" t="s">
        <v>174</v>
      </c>
      <c r="B4" s="621"/>
      <c r="C4" s="621"/>
      <c r="D4" s="89" t="s">
        <v>175</v>
      </c>
      <c r="E4" s="117"/>
      <c r="F4" s="117"/>
      <c r="G4" s="84"/>
    </row>
    <row r="5" spans="1:9">
      <c r="A5" s="621" t="s">
        <v>176</v>
      </c>
      <c r="B5" s="621"/>
      <c r="C5" s="621"/>
      <c r="D5" s="89" t="s">
        <v>307</v>
      </c>
      <c r="E5" s="117"/>
      <c r="F5" s="117"/>
      <c r="G5" s="84"/>
    </row>
    <row r="6" spans="1:9">
      <c r="A6" s="621" t="s">
        <v>178</v>
      </c>
      <c r="B6" s="621"/>
      <c r="C6" s="621"/>
      <c r="D6" s="89" t="s">
        <v>179</v>
      </c>
      <c r="E6" s="117"/>
      <c r="F6" s="117"/>
      <c r="G6" s="84"/>
    </row>
    <row r="7" spans="1:9">
      <c r="A7" s="621" t="s">
        <v>180</v>
      </c>
      <c r="B7" s="621"/>
      <c r="C7" s="621"/>
      <c r="D7" s="89" t="s">
        <v>308</v>
      </c>
      <c r="E7" s="117"/>
      <c r="F7" s="117"/>
      <c r="G7" s="84"/>
    </row>
    <row r="8" spans="1:9">
      <c r="A8" s="85"/>
      <c r="B8" s="622"/>
      <c r="C8" s="622"/>
      <c r="D8" s="85"/>
      <c r="E8" s="117"/>
      <c r="F8" s="632"/>
      <c r="G8" s="632"/>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91" t="s">
        <v>193</v>
      </c>
      <c r="G15" s="613"/>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618" t="s">
        <v>208</v>
      </c>
      <c r="B18" s="618"/>
      <c r="C18" s="618"/>
      <c r="D18" s="618"/>
      <c r="E18" s="618"/>
      <c r="F18" s="618"/>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619" t="s">
        <v>211</v>
      </c>
      <c r="B23" s="619"/>
      <c r="C23" s="619"/>
      <c r="D23" s="619"/>
      <c r="E23" s="619"/>
      <c r="F23" s="619"/>
      <c r="G23" s="619"/>
      <c r="H23" s="619"/>
      <c r="I23" s="619"/>
    </row>
    <row r="24" spans="1:9">
      <c r="A24" s="104"/>
      <c r="B24" s="105"/>
      <c r="C24" s="105"/>
      <c r="D24" s="105"/>
      <c r="E24" s="105"/>
      <c r="F24" s="105"/>
      <c r="G24" s="108"/>
      <c r="H24" s="124"/>
      <c r="I24" s="124"/>
    </row>
    <row r="25" spans="1:9">
      <c r="A25" s="611" t="s">
        <v>212</v>
      </c>
      <c r="B25" s="611"/>
      <c r="C25" s="611"/>
      <c r="D25" s="111"/>
      <c r="E25" s="105"/>
      <c r="F25" s="105"/>
      <c r="G25" s="627" t="s">
        <v>213</v>
      </c>
      <c r="H25" s="627"/>
      <c r="I25" s="627"/>
    </row>
    <row r="26" spans="1:9">
      <c r="A26" s="104"/>
      <c r="B26" s="105"/>
      <c r="C26" s="105"/>
      <c r="D26" s="105"/>
      <c r="E26" s="105"/>
      <c r="F26" s="105"/>
      <c r="G26" s="108"/>
      <c r="H26" s="124"/>
      <c r="I26" s="124"/>
    </row>
    <row r="27" spans="1:9">
      <c r="A27" s="104"/>
      <c r="B27" s="105"/>
      <c r="C27" s="105"/>
      <c r="D27" s="105"/>
      <c r="E27" s="105"/>
      <c r="F27" s="105"/>
      <c r="G27" s="108"/>
    </row>
    <row r="28" spans="1:9">
      <c r="A28" s="624" t="s">
        <v>214</v>
      </c>
      <c r="B28" s="624"/>
      <c r="C28" s="624"/>
      <c r="D28" s="105"/>
      <c r="E28" s="105"/>
      <c r="F28" s="105"/>
      <c r="G28" s="624" t="s">
        <v>215</v>
      </c>
      <c r="H28" s="624"/>
      <c r="I28" s="624"/>
    </row>
    <row r="29" spans="1:9">
      <c r="A29" s="611" t="s">
        <v>216</v>
      </c>
      <c r="B29" s="611"/>
      <c r="C29" s="611"/>
      <c r="D29" s="105"/>
      <c r="E29" s="105"/>
      <c r="F29" s="105"/>
      <c r="G29" s="627" t="s">
        <v>217</v>
      </c>
      <c r="H29" s="627"/>
      <c r="I29" s="627"/>
    </row>
    <row r="57" spans="1:9">
      <c r="A57" s="626" t="s">
        <v>172</v>
      </c>
      <c r="B57" s="626"/>
      <c r="C57" s="626"/>
      <c r="D57" s="626"/>
      <c r="E57" s="626"/>
      <c r="F57" s="626"/>
      <c r="G57" s="626"/>
      <c r="H57" s="626"/>
      <c r="I57" s="626"/>
    </row>
    <row r="58" spans="1:9">
      <c r="A58" s="80"/>
      <c r="B58" s="80"/>
      <c r="C58" s="80"/>
      <c r="D58" s="116" t="s">
        <v>173</v>
      </c>
      <c r="E58" s="80"/>
      <c r="F58" s="80"/>
      <c r="G58" s="82"/>
    </row>
    <row r="59" spans="1:9">
      <c r="A59" s="80"/>
      <c r="B59" s="80"/>
      <c r="C59" s="80"/>
      <c r="D59" s="80"/>
      <c r="E59" s="80"/>
      <c r="F59" s="80"/>
      <c r="G59" s="82"/>
    </row>
    <row r="60" spans="1:9">
      <c r="A60" s="621" t="s">
        <v>174</v>
      </c>
      <c r="B60" s="621"/>
      <c r="C60" s="621"/>
      <c r="D60" s="89" t="s">
        <v>175</v>
      </c>
      <c r="E60" s="117"/>
      <c r="F60" s="117"/>
      <c r="G60" s="84"/>
    </row>
    <row r="61" spans="1:9">
      <c r="A61" s="621" t="s">
        <v>176</v>
      </c>
      <c r="B61" s="621"/>
      <c r="C61" s="621"/>
      <c r="D61" s="89" t="s">
        <v>307</v>
      </c>
      <c r="E61" s="117"/>
      <c r="F61" s="117"/>
      <c r="G61" s="84"/>
    </row>
    <row r="62" spans="1:9">
      <c r="A62" s="621" t="s">
        <v>178</v>
      </c>
      <c r="B62" s="621"/>
      <c r="C62" s="621"/>
      <c r="D62" s="89" t="s">
        <v>179</v>
      </c>
      <c r="E62" s="117"/>
      <c r="F62" s="117"/>
      <c r="G62" s="84"/>
    </row>
    <row r="63" spans="1:9">
      <c r="A63" s="621" t="s">
        <v>180</v>
      </c>
      <c r="B63" s="621"/>
      <c r="C63" s="621"/>
      <c r="D63" s="89" t="s">
        <v>312</v>
      </c>
      <c r="E63" s="117"/>
      <c r="F63" s="117"/>
      <c r="G63" s="84"/>
    </row>
    <row r="64" spans="1:9">
      <c r="A64" s="85"/>
      <c r="B64" s="622"/>
      <c r="C64" s="622"/>
      <c r="D64" s="85"/>
      <c r="E64" s="117"/>
      <c r="F64" s="632"/>
      <c r="G64" s="632"/>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620" t="s">
        <v>185</v>
      </c>
      <c r="B69" s="620" t="s">
        <v>186</v>
      </c>
      <c r="C69" s="620" t="s">
        <v>187</v>
      </c>
      <c r="D69" s="620" t="s">
        <v>188</v>
      </c>
      <c r="E69" s="620" t="s">
        <v>189</v>
      </c>
      <c r="F69" s="620"/>
      <c r="G69" s="613" t="s">
        <v>166</v>
      </c>
      <c r="H69" s="628" t="s">
        <v>190</v>
      </c>
      <c r="I69" s="629"/>
    </row>
    <row r="70" spans="1:9">
      <c r="A70" s="620"/>
      <c r="B70" s="620"/>
      <c r="C70" s="620"/>
      <c r="D70" s="620"/>
      <c r="E70" s="620"/>
      <c r="F70" s="620"/>
      <c r="G70" s="613"/>
      <c r="H70" s="630" t="s">
        <v>191</v>
      </c>
      <c r="I70" s="631"/>
    </row>
    <row r="71" spans="1:9">
      <c r="A71" s="620"/>
      <c r="B71" s="620"/>
      <c r="C71" s="620"/>
      <c r="D71" s="620"/>
      <c r="E71" s="91" t="s">
        <v>192</v>
      </c>
      <c r="F71" s="91" t="s">
        <v>193</v>
      </c>
      <c r="G71" s="613"/>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618" t="s">
        <v>208</v>
      </c>
      <c r="B74" s="618"/>
      <c r="C74" s="618"/>
      <c r="D74" s="618"/>
      <c r="E74" s="618"/>
      <c r="F74" s="618"/>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619" t="s">
        <v>211</v>
      </c>
      <c r="B79" s="619"/>
      <c r="C79" s="619"/>
      <c r="D79" s="619"/>
      <c r="E79" s="619"/>
      <c r="F79" s="619"/>
      <c r="G79" s="619"/>
      <c r="H79" s="619"/>
      <c r="I79" s="619"/>
    </row>
    <row r="80" spans="1:9">
      <c r="A80" s="104"/>
      <c r="B80" s="105"/>
      <c r="C80" s="105"/>
      <c r="D80" s="105"/>
      <c r="E80" s="105"/>
      <c r="F80" s="105"/>
      <c r="G80" s="108"/>
      <c r="H80" s="124"/>
      <c r="I80" s="124"/>
    </row>
    <row r="81" spans="1:9">
      <c r="A81" s="611" t="s">
        <v>212</v>
      </c>
      <c r="B81" s="611"/>
      <c r="C81" s="611"/>
      <c r="D81" s="111"/>
      <c r="E81" s="105"/>
      <c r="F81" s="105"/>
      <c r="G81" s="627" t="s">
        <v>213</v>
      </c>
      <c r="H81" s="627"/>
      <c r="I81" s="627"/>
    </row>
    <row r="82" spans="1:9">
      <c r="A82" s="104"/>
      <c r="B82" s="105"/>
      <c r="C82" s="105"/>
      <c r="D82" s="105"/>
      <c r="E82" s="105"/>
      <c r="F82" s="105"/>
      <c r="G82" s="108"/>
      <c r="H82" s="124"/>
      <c r="I82" s="124"/>
    </row>
    <row r="83" spans="1:9">
      <c r="A83" s="104"/>
      <c r="B83" s="105"/>
      <c r="C83" s="105"/>
      <c r="D83" s="105"/>
      <c r="E83" s="105"/>
      <c r="F83" s="105"/>
      <c r="G83" s="108"/>
    </row>
    <row r="84" spans="1:9">
      <c r="A84" s="624" t="s">
        <v>214</v>
      </c>
      <c r="B84" s="624"/>
      <c r="C84" s="624"/>
      <c r="D84" s="105"/>
      <c r="E84" s="105"/>
      <c r="F84" s="105"/>
      <c r="G84" s="624" t="s">
        <v>215</v>
      </c>
      <c r="H84" s="624"/>
      <c r="I84" s="624"/>
    </row>
    <row r="85" spans="1:9">
      <c r="A85" s="611" t="s">
        <v>216</v>
      </c>
      <c r="B85" s="611"/>
      <c r="C85" s="611"/>
      <c r="D85" s="105"/>
      <c r="E85" s="105"/>
      <c r="F85" s="105"/>
      <c r="G85" s="627" t="s">
        <v>217</v>
      </c>
      <c r="H85" s="627"/>
      <c r="I85" s="627"/>
    </row>
    <row r="113" spans="1:9">
      <c r="A113" s="626" t="s">
        <v>172</v>
      </c>
      <c r="B113" s="626"/>
      <c r="C113" s="626"/>
      <c r="D113" s="626"/>
      <c r="E113" s="626"/>
      <c r="F113" s="626"/>
      <c r="G113" s="626"/>
      <c r="H113" s="626"/>
      <c r="I113" s="626"/>
    </row>
    <row r="114" spans="1:9">
      <c r="A114" s="80"/>
      <c r="B114" s="80"/>
      <c r="C114" s="80"/>
      <c r="D114" s="116" t="s">
        <v>173</v>
      </c>
      <c r="E114" s="80"/>
      <c r="F114" s="80"/>
      <c r="G114" s="82"/>
    </row>
    <row r="115" spans="1:9">
      <c r="A115" s="80"/>
      <c r="B115" s="80"/>
      <c r="C115" s="80"/>
      <c r="D115" s="80"/>
      <c r="E115" s="80"/>
      <c r="F115" s="80"/>
      <c r="G115" s="82"/>
    </row>
    <row r="116" spans="1:9">
      <c r="A116" s="621" t="s">
        <v>174</v>
      </c>
      <c r="B116" s="621"/>
      <c r="C116" s="621"/>
      <c r="D116" s="89" t="s">
        <v>175</v>
      </c>
      <c r="E116" s="117"/>
      <c r="F116" s="117"/>
      <c r="G116" s="84"/>
    </row>
    <row r="117" spans="1:9">
      <c r="A117" s="621" t="s">
        <v>176</v>
      </c>
      <c r="B117" s="621"/>
      <c r="C117" s="621"/>
      <c r="D117" s="89" t="s">
        <v>218</v>
      </c>
      <c r="E117" s="117"/>
      <c r="F117" s="117"/>
      <c r="G117" s="84"/>
    </row>
    <row r="118" spans="1:9">
      <c r="A118" s="621" t="s">
        <v>178</v>
      </c>
      <c r="B118" s="621"/>
      <c r="C118" s="621"/>
      <c r="D118" s="89" t="s">
        <v>179</v>
      </c>
      <c r="E118" s="117"/>
      <c r="F118" s="117"/>
      <c r="G118" s="84"/>
    </row>
    <row r="119" spans="1:9">
      <c r="A119" s="621" t="s">
        <v>180</v>
      </c>
      <c r="B119" s="621"/>
      <c r="C119" s="621"/>
      <c r="D119" s="89" t="s">
        <v>315</v>
      </c>
      <c r="E119" s="117"/>
      <c r="F119" s="117"/>
      <c r="G119" s="84"/>
    </row>
    <row r="120" spans="1:9">
      <c r="A120" s="85"/>
      <c r="B120" s="622"/>
      <c r="C120" s="622"/>
      <c r="D120" s="85"/>
      <c r="E120" s="117"/>
      <c r="F120" s="632"/>
      <c r="G120" s="632"/>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620" t="s">
        <v>185</v>
      </c>
      <c r="B125" s="620" t="s">
        <v>186</v>
      </c>
      <c r="C125" s="620" t="s">
        <v>187</v>
      </c>
      <c r="D125" s="620" t="s">
        <v>188</v>
      </c>
      <c r="E125" s="620" t="s">
        <v>189</v>
      </c>
      <c r="F125" s="620"/>
      <c r="G125" s="613" t="s">
        <v>166</v>
      </c>
      <c r="H125" s="628" t="s">
        <v>190</v>
      </c>
      <c r="I125" s="629"/>
    </row>
    <row r="126" spans="1:9">
      <c r="A126" s="620"/>
      <c r="B126" s="620"/>
      <c r="C126" s="620"/>
      <c r="D126" s="620"/>
      <c r="E126" s="620"/>
      <c r="F126" s="620"/>
      <c r="G126" s="613"/>
      <c r="H126" s="630" t="s">
        <v>191</v>
      </c>
      <c r="I126" s="631"/>
    </row>
    <row r="127" spans="1:9">
      <c r="A127" s="620"/>
      <c r="B127" s="620"/>
      <c r="C127" s="620"/>
      <c r="D127" s="620"/>
      <c r="E127" s="91" t="s">
        <v>192</v>
      </c>
      <c r="F127" s="91" t="s">
        <v>193</v>
      </c>
      <c r="G127" s="613"/>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618" t="s">
        <v>208</v>
      </c>
      <c r="B134" s="618"/>
      <c r="C134" s="618"/>
      <c r="D134" s="618"/>
      <c r="E134" s="618"/>
      <c r="F134" s="618"/>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619" t="s">
        <v>211</v>
      </c>
      <c r="B139" s="619"/>
      <c r="C139" s="619"/>
      <c r="D139" s="619"/>
      <c r="E139" s="619"/>
      <c r="F139" s="619"/>
      <c r="G139" s="619"/>
      <c r="H139" s="619"/>
      <c r="I139" s="619"/>
    </row>
    <row r="140" spans="1:9">
      <c r="A140" s="104"/>
      <c r="B140" s="105"/>
      <c r="C140" s="105"/>
      <c r="D140" s="105"/>
      <c r="E140" s="105"/>
      <c r="F140" s="105"/>
      <c r="G140" s="108"/>
      <c r="H140" s="124"/>
      <c r="I140" s="124"/>
    </row>
    <row r="141" spans="1:9">
      <c r="A141" s="611" t="s">
        <v>212</v>
      </c>
      <c r="B141" s="611"/>
      <c r="C141" s="611"/>
      <c r="D141" s="111"/>
      <c r="E141" s="105"/>
      <c r="F141" s="105"/>
      <c r="G141" s="627" t="s">
        <v>213</v>
      </c>
      <c r="H141" s="627"/>
      <c r="I141" s="627"/>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624" t="s">
        <v>214</v>
      </c>
      <c r="B144" s="624"/>
      <c r="C144" s="624"/>
      <c r="D144" s="105"/>
      <c r="E144" s="105"/>
      <c r="F144" s="105"/>
      <c r="G144" s="624" t="s">
        <v>215</v>
      </c>
      <c r="H144" s="624"/>
      <c r="I144" s="624"/>
    </row>
    <row r="145" spans="1:9">
      <c r="A145" s="611" t="s">
        <v>216</v>
      </c>
      <c r="B145" s="611"/>
      <c r="C145" s="611"/>
      <c r="D145" s="105"/>
      <c r="E145" s="105"/>
      <c r="F145" s="105"/>
      <c r="G145" s="627" t="s">
        <v>217</v>
      </c>
      <c r="H145" s="627"/>
      <c r="I145" s="627"/>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626" t="s">
        <v>172</v>
      </c>
      <c r="B163" s="626"/>
      <c r="C163" s="626"/>
      <c r="D163" s="626"/>
      <c r="E163" s="626"/>
      <c r="F163" s="626"/>
      <c r="G163" s="626"/>
      <c r="H163" s="626"/>
      <c r="I163" s="626"/>
    </row>
    <row r="164" spans="1:9">
      <c r="A164" s="80"/>
      <c r="B164" s="80"/>
      <c r="C164" s="80"/>
      <c r="D164" s="116" t="s">
        <v>173</v>
      </c>
      <c r="E164" s="80"/>
      <c r="F164" s="80"/>
      <c r="G164" s="82"/>
    </row>
    <row r="165" spans="1:9">
      <c r="A165" s="80"/>
      <c r="B165" s="80"/>
      <c r="C165" s="80"/>
      <c r="D165" s="80"/>
      <c r="E165" s="80"/>
      <c r="F165" s="80"/>
      <c r="G165" s="82"/>
    </row>
    <row r="166" spans="1:9">
      <c r="A166" s="621" t="s">
        <v>174</v>
      </c>
      <c r="B166" s="621"/>
      <c r="C166" s="621"/>
      <c r="D166" s="89" t="s">
        <v>175</v>
      </c>
      <c r="E166" s="117"/>
      <c r="F166" s="117"/>
      <c r="G166" s="84"/>
    </row>
    <row r="167" spans="1:9">
      <c r="A167" s="621" t="s">
        <v>176</v>
      </c>
      <c r="B167" s="621"/>
      <c r="C167" s="621"/>
      <c r="D167" s="89" t="s">
        <v>218</v>
      </c>
      <c r="E167" s="117"/>
      <c r="F167" s="117"/>
      <c r="G167" s="84"/>
    </row>
    <row r="168" spans="1:9">
      <c r="A168" s="621" t="s">
        <v>178</v>
      </c>
      <c r="B168" s="621"/>
      <c r="C168" s="621"/>
      <c r="D168" s="89" t="s">
        <v>179</v>
      </c>
      <c r="E168" s="117"/>
      <c r="F168" s="117"/>
      <c r="G168" s="84"/>
    </row>
    <row r="169" spans="1:9">
      <c r="A169" s="621" t="s">
        <v>180</v>
      </c>
      <c r="B169" s="621"/>
      <c r="C169" s="621"/>
      <c r="D169" s="89" t="s">
        <v>325</v>
      </c>
      <c r="E169" s="117"/>
      <c r="F169" s="117"/>
      <c r="G169" s="84"/>
    </row>
    <row r="170" spans="1:9">
      <c r="A170" s="85"/>
      <c r="B170" s="622"/>
      <c r="C170" s="622"/>
      <c r="D170" s="85"/>
      <c r="E170" s="117"/>
      <c r="F170" s="632"/>
      <c r="G170" s="632"/>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620" t="s">
        <v>185</v>
      </c>
      <c r="B175" s="620" t="s">
        <v>186</v>
      </c>
      <c r="C175" s="620" t="s">
        <v>187</v>
      </c>
      <c r="D175" s="620" t="s">
        <v>188</v>
      </c>
      <c r="E175" s="620" t="s">
        <v>189</v>
      </c>
      <c r="F175" s="620"/>
      <c r="G175" s="613" t="s">
        <v>166</v>
      </c>
      <c r="H175" s="628" t="s">
        <v>190</v>
      </c>
      <c r="I175" s="629"/>
    </row>
    <row r="176" spans="1:9">
      <c r="A176" s="620"/>
      <c r="B176" s="620"/>
      <c r="C176" s="620"/>
      <c r="D176" s="620"/>
      <c r="E176" s="620"/>
      <c r="F176" s="620"/>
      <c r="G176" s="613"/>
      <c r="H176" s="630" t="s">
        <v>191</v>
      </c>
      <c r="I176" s="631"/>
    </row>
    <row r="177" spans="1:9">
      <c r="A177" s="620"/>
      <c r="B177" s="620"/>
      <c r="C177" s="620"/>
      <c r="D177" s="620"/>
      <c r="E177" s="91" t="s">
        <v>192</v>
      </c>
      <c r="F177" s="91" t="s">
        <v>193</v>
      </c>
      <c r="G177" s="613"/>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618" t="s">
        <v>208</v>
      </c>
      <c r="B184" s="618"/>
      <c r="C184" s="618"/>
      <c r="D184" s="618"/>
      <c r="E184" s="618"/>
      <c r="F184" s="618"/>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619" t="s">
        <v>211</v>
      </c>
      <c r="B189" s="619"/>
      <c r="C189" s="619"/>
      <c r="D189" s="619"/>
      <c r="E189" s="619"/>
      <c r="F189" s="619"/>
      <c r="G189" s="619"/>
      <c r="H189" s="619"/>
      <c r="I189" s="619"/>
    </row>
    <row r="190" spans="1:9">
      <c r="A190" s="104"/>
      <c r="B190" s="105"/>
      <c r="C190" s="105"/>
      <c r="D190" s="105"/>
      <c r="E190" s="105"/>
      <c r="F190" s="105"/>
      <c r="G190" s="108"/>
      <c r="H190" s="124"/>
      <c r="I190" s="124"/>
    </row>
    <row r="191" spans="1:9">
      <c r="A191" s="611" t="s">
        <v>212</v>
      </c>
      <c r="B191" s="611"/>
      <c r="C191" s="611"/>
      <c r="D191" s="111"/>
      <c r="E191" s="105"/>
      <c r="F191" s="105"/>
      <c r="G191" s="627" t="s">
        <v>213</v>
      </c>
      <c r="H191" s="627"/>
      <c r="I191" s="627"/>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624" t="s">
        <v>214</v>
      </c>
      <c r="B194" s="624"/>
      <c r="C194" s="624"/>
      <c r="D194" s="105"/>
      <c r="E194" s="105"/>
      <c r="F194" s="105"/>
      <c r="G194" s="624" t="s">
        <v>215</v>
      </c>
      <c r="H194" s="624"/>
      <c r="I194" s="624"/>
    </row>
    <row r="195" spans="1:9">
      <c r="A195" s="611" t="s">
        <v>216</v>
      </c>
      <c r="B195" s="611"/>
      <c r="C195" s="611"/>
      <c r="D195" s="105"/>
      <c r="E195" s="105"/>
      <c r="F195" s="105"/>
      <c r="G195" s="627" t="s">
        <v>217</v>
      </c>
      <c r="H195" s="627"/>
      <c r="I195" s="627"/>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626" t="s">
        <v>172</v>
      </c>
      <c r="B213" s="626"/>
      <c r="C213" s="626"/>
      <c r="D213" s="626"/>
      <c r="E213" s="626"/>
      <c r="F213" s="626"/>
      <c r="G213" s="626"/>
      <c r="H213" s="626"/>
      <c r="I213" s="626"/>
    </row>
    <row r="214" spans="1:9">
      <c r="A214" s="80"/>
      <c r="B214" s="80"/>
      <c r="C214" s="80"/>
      <c r="D214" s="116" t="s">
        <v>173</v>
      </c>
      <c r="E214" s="80"/>
      <c r="F214" s="80"/>
      <c r="G214" s="82"/>
    </row>
    <row r="215" spans="1:9">
      <c r="A215" s="80"/>
      <c r="B215" s="80"/>
      <c r="C215" s="80"/>
      <c r="D215" s="80"/>
      <c r="E215" s="80"/>
      <c r="F215" s="80"/>
      <c r="G215" s="82"/>
    </row>
    <row r="216" spans="1:9">
      <c r="A216" s="621" t="s">
        <v>174</v>
      </c>
      <c r="B216" s="621"/>
      <c r="C216" s="621"/>
      <c r="D216" s="89" t="s">
        <v>175</v>
      </c>
      <c r="E216" s="117"/>
      <c r="F216" s="117"/>
      <c r="G216" s="84"/>
    </row>
    <row r="217" spans="1:9">
      <c r="A217" s="621" t="s">
        <v>176</v>
      </c>
      <c r="B217" s="621"/>
      <c r="C217" s="621"/>
      <c r="D217" s="89" t="s">
        <v>307</v>
      </c>
      <c r="E217" s="117"/>
      <c r="F217" s="117"/>
      <c r="G217" s="84"/>
    </row>
    <row r="218" spans="1:9">
      <c r="A218" s="621" t="s">
        <v>178</v>
      </c>
      <c r="B218" s="621"/>
      <c r="C218" s="621"/>
      <c r="D218" s="89" t="s">
        <v>179</v>
      </c>
      <c r="E218" s="117"/>
      <c r="F218" s="117"/>
      <c r="G218" s="84"/>
    </row>
    <row r="219" spans="1:9">
      <c r="A219" s="621" t="s">
        <v>180</v>
      </c>
      <c r="B219" s="621"/>
      <c r="C219" s="621"/>
      <c r="D219" s="89" t="s">
        <v>334</v>
      </c>
      <c r="E219" s="117"/>
      <c r="F219" s="117"/>
      <c r="G219" s="84"/>
    </row>
    <row r="220" spans="1:9">
      <c r="A220" s="85"/>
      <c r="B220" s="622"/>
      <c r="C220" s="622"/>
      <c r="D220" s="85"/>
      <c r="E220" s="117"/>
      <c r="F220" s="632"/>
      <c r="G220" s="632"/>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620" t="s">
        <v>185</v>
      </c>
      <c r="B225" s="620" t="s">
        <v>186</v>
      </c>
      <c r="C225" s="620" t="s">
        <v>187</v>
      </c>
      <c r="D225" s="620" t="s">
        <v>188</v>
      </c>
      <c r="E225" s="620" t="s">
        <v>189</v>
      </c>
      <c r="F225" s="620"/>
      <c r="G225" s="613" t="s">
        <v>166</v>
      </c>
      <c r="H225" s="628" t="s">
        <v>190</v>
      </c>
      <c r="I225" s="629"/>
    </row>
    <row r="226" spans="1:9">
      <c r="A226" s="620"/>
      <c r="B226" s="620"/>
      <c r="C226" s="620"/>
      <c r="D226" s="620"/>
      <c r="E226" s="620"/>
      <c r="F226" s="620"/>
      <c r="G226" s="613"/>
      <c r="H226" s="630" t="s">
        <v>191</v>
      </c>
      <c r="I226" s="631"/>
    </row>
    <row r="227" spans="1:9">
      <c r="A227" s="620"/>
      <c r="B227" s="620"/>
      <c r="C227" s="620"/>
      <c r="D227" s="620"/>
      <c r="E227" s="91" t="s">
        <v>192</v>
      </c>
      <c r="F227" s="91" t="s">
        <v>193</v>
      </c>
      <c r="G227" s="613"/>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618" t="s">
        <v>208</v>
      </c>
      <c r="B233" s="618"/>
      <c r="C233" s="618"/>
      <c r="D233" s="618"/>
      <c r="E233" s="618"/>
      <c r="F233" s="618"/>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619" t="s">
        <v>211</v>
      </c>
      <c r="B238" s="619"/>
      <c r="C238" s="619"/>
      <c r="D238" s="619"/>
      <c r="E238" s="619"/>
      <c r="F238" s="619"/>
      <c r="G238" s="619"/>
      <c r="H238" s="619"/>
      <c r="I238" s="619"/>
    </row>
    <row r="239" spans="1:9">
      <c r="A239" s="104"/>
      <c r="B239" s="105"/>
      <c r="C239" s="105"/>
      <c r="D239" s="105"/>
      <c r="E239" s="105"/>
      <c r="F239" s="105"/>
      <c r="G239" s="108"/>
      <c r="H239" s="124"/>
      <c r="I239" s="124"/>
    </row>
    <row r="240" spans="1:9">
      <c r="A240" s="611" t="s">
        <v>212</v>
      </c>
      <c r="B240" s="611"/>
      <c r="C240" s="611"/>
      <c r="D240" s="111"/>
      <c r="E240" s="105"/>
      <c r="F240" s="105"/>
      <c r="G240" s="627" t="s">
        <v>213</v>
      </c>
      <c r="H240" s="627"/>
      <c r="I240" s="627"/>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624" t="s">
        <v>214</v>
      </c>
      <c r="B243" s="624"/>
      <c r="C243" s="624"/>
      <c r="D243" s="105"/>
      <c r="E243" s="105"/>
      <c r="F243" s="105"/>
      <c r="G243" s="624" t="s">
        <v>215</v>
      </c>
      <c r="H243" s="624"/>
      <c r="I243" s="624"/>
    </row>
    <row r="244" spans="1:9">
      <c r="A244" s="611" t="s">
        <v>216</v>
      </c>
      <c r="B244" s="611"/>
      <c r="C244" s="611"/>
      <c r="D244" s="105"/>
      <c r="E244" s="105"/>
      <c r="F244" s="105"/>
      <c r="G244" s="627" t="s">
        <v>217</v>
      </c>
      <c r="H244" s="627"/>
      <c r="I244" s="627"/>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626" t="s">
        <v>172</v>
      </c>
      <c r="B265" s="626"/>
      <c r="C265" s="626"/>
      <c r="D265" s="626"/>
      <c r="E265" s="626"/>
      <c r="F265" s="626"/>
      <c r="G265" s="626"/>
      <c r="H265" s="626"/>
      <c r="I265" s="626"/>
    </row>
    <row r="266" spans="1:9">
      <c r="A266" s="80"/>
      <c r="B266" s="80"/>
      <c r="C266" s="80"/>
      <c r="D266" s="116" t="s">
        <v>173</v>
      </c>
      <c r="E266" s="80"/>
      <c r="F266" s="80"/>
      <c r="G266" s="82"/>
    </row>
    <row r="267" spans="1:9">
      <c r="A267" s="80"/>
      <c r="B267" s="80"/>
      <c r="C267" s="80"/>
      <c r="D267" s="80"/>
      <c r="E267" s="80"/>
      <c r="F267" s="80"/>
      <c r="G267" s="82"/>
    </row>
    <row r="268" spans="1:9">
      <c r="A268" s="621" t="s">
        <v>174</v>
      </c>
      <c r="B268" s="621"/>
      <c r="C268" s="621"/>
      <c r="D268" s="89" t="s">
        <v>175</v>
      </c>
      <c r="E268" s="117"/>
      <c r="F268" s="117"/>
      <c r="G268" s="84"/>
    </row>
    <row r="269" spans="1:9">
      <c r="A269" s="621" t="s">
        <v>176</v>
      </c>
      <c r="B269" s="621"/>
      <c r="C269" s="621"/>
      <c r="D269" s="89" t="s">
        <v>307</v>
      </c>
      <c r="E269" s="117"/>
      <c r="F269" s="117"/>
      <c r="G269" s="84"/>
    </row>
    <row r="270" spans="1:9">
      <c r="A270" s="621" t="s">
        <v>178</v>
      </c>
      <c r="B270" s="621"/>
      <c r="C270" s="621"/>
      <c r="D270" s="89" t="s">
        <v>179</v>
      </c>
      <c r="E270" s="117"/>
      <c r="F270" s="117"/>
      <c r="G270" s="84"/>
    </row>
    <row r="271" spans="1:9">
      <c r="A271" s="621" t="s">
        <v>180</v>
      </c>
      <c r="B271" s="621"/>
      <c r="C271" s="621"/>
      <c r="D271" s="89" t="s">
        <v>342</v>
      </c>
      <c r="E271" s="117"/>
      <c r="F271" s="117"/>
      <c r="G271" s="84"/>
    </row>
    <row r="272" spans="1:9">
      <c r="A272" s="85"/>
      <c r="B272" s="622"/>
      <c r="C272" s="622"/>
      <c r="D272" s="85"/>
      <c r="E272" s="117"/>
      <c r="F272" s="632"/>
      <c r="G272" s="632"/>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620" t="s">
        <v>185</v>
      </c>
      <c r="B277" s="620" t="s">
        <v>186</v>
      </c>
      <c r="C277" s="620" t="s">
        <v>187</v>
      </c>
      <c r="D277" s="620" t="s">
        <v>188</v>
      </c>
      <c r="E277" s="620" t="s">
        <v>189</v>
      </c>
      <c r="F277" s="620"/>
      <c r="G277" s="613" t="s">
        <v>166</v>
      </c>
      <c r="H277" s="628" t="s">
        <v>190</v>
      </c>
      <c r="I277" s="629"/>
    </row>
    <row r="278" spans="1:9">
      <c r="A278" s="620"/>
      <c r="B278" s="620"/>
      <c r="C278" s="620"/>
      <c r="D278" s="620"/>
      <c r="E278" s="620"/>
      <c r="F278" s="620"/>
      <c r="G278" s="613"/>
      <c r="H278" s="630" t="s">
        <v>191</v>
      </c>
      <c r="I278" s="631"/>
    </row>
    <row r="279" spans="1:9">
      <c r="A279" s="620"/>
      <c r="B279" s="620"/>
      <c r="C279" s="620"/>
      <c r="D279" s="620"/>
      <c r="E279" s="91" t="s">
        <v>192</v>
      </c>
      <c r="F279" s="91" t="s">
        <v>193</v>
      </c>
      <c r="G279" s="613"/>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618" t="s">
        <v>208</v>
      </c>
      <c r="B287" s="618"/>
      <c r="C287" s="618"/>
      <c r="D287" s="618"/>
      <c r="E287" s="618"/>
      <c r="F287" s="618"/>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619" t="s">
        <v>211</v>
      </c>
      <c r="B292" s="619"/>
      <c r="C292" s="619"/>
      <c r="D292" s="619"/>
      <c r="E292" s="619"/>
      <c r="F292" s="619"/>
      <c r="G292" s="619"/>
      <c r="H292" s="619"/>
      <c r="I292" s="619"/>
    </row>
    <row r="293" spans="1:9">
      <c r="A293" s="104"/>
      <c r="B293" s="105"/>
      <c r="C293" s="105"/>
      <c r="D293" s="105"/>
      <c r="E293" s="105"/>
      <c r="F293" s="105"/>
      <c r="G293" s="108"/>
      <c r="H293" s="124"/>
      <c r="I293" s="124"/>
    </row>
    <row r="294" spans="1:9">
      <c r="A294" s="611" t="s">
        <v>212</v>
      </c>
      <c r="B294" s="611"/>
      <c r="C294" s="611"/>
      <c r="D294" s="111"/>
      <c r="E294" s="105"/>
      <c r="F294" s="105"/>
      <c r="G294" s="627" t="s">
        <v>213</v>
      </c>
      <c r="H294" s="627"/>
      <c r="I294" s="627"/>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624" t="s">
        <v>214</v>
      </c>
      <c r="B297" s="624"/>
      <c r="C297" s="624"/>
      <c r="D297" s="105"/>
      <c r="E297" s="105"/>
      <c r="F297" s="105"/>
      <c r="G297" s="624" t="s">
        <v>215</v>
      </c>
      <c r="H297" s="624"/>
      <c r="I297" s="624"/>
    </row>
    <row r="298" spans="1:9">
      <c r="A298" s="611" t="s">
        <v>216</v>
      </c>
      <c r="B298" s="611"/>
      <c r="C298" s="611"/>
      <c r="D298" s="105"/>
      <c r="E298" s="105"/>
      <c r="F298" s="105"/>
      <c r="G298" s="627" t="s">
        <v>217</v>
      </c>
      <c r="H298" s="627"/>
      <c r="I298" s="627"/>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1:I1"/>
    <mergeCell ref="A4:C4"/>
    <mergeCell ref="A5:C5"/>
    <mergeCell ref="A6:C6"/>
    <mergeCell ref="A7:C7"/>
    <mergeCell ref="B8:C8"/>
    <mergeCell ref="F8:G8"/>
    <mergeCell ref="A28:C28"/>
    <mergeCell ref="G28:I28"/>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61:C61"/>
    <mergeCell ref="A62:C62"/>
    <mergeCell ref="A63:C63"/>
    <mergeCell ref="B64:C64"/>
    <mergeCell ref="F64:G64"/>
    <mergeCell ref="A69:A71"/>
    <mergeCell ref="B69:B71"/>
    <mergeCell ref="C69:C71"/>
    <mergeCell ref="D69:D71"/>
    <mergeCell ref="E69:F70"/>
    <mergeCell ref="A84:C84"/>
    <mergeCell ref="G84:I84"/>
    <mergeCell ref="A85:C85"/>
    <mergeCell ref="G85:I85"/>
    <mergeCell ref="A113:I113"/>
    <mergeCell ref="A116:C116"/>
    <mergeCell ref="G69:G71"/>
    <mergeCell ref="H69:I69"/>
    <mergeCell ref="H70:I70"/>
    <mergeCell ref="A74:F74"/>
    <mergeCell ref="A79:I79"/>
    <mergeCell ref="A81:C81"/>
    <mergeCell ref="G81:I81"/>
    <mergeCell ref="A117:C117"/>
    <mergeCell ref="A118:C118"/>
    <mergeCell ref="A119:C119"/>
    <mergeCell ref="B120:C120"/>
    <mergeCell ref="F120:G120"/>
    <mergeCell ref="A125:A127"/>
    <mergeCell ref="B125:B127"/>
    <mergeCell ref="C125:C127"/>
    <mergeCell ref="D125:D127"/>
    <mergeCell ref="E125:F12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67:C167"/>
    <mergeCell ref="A168:C168"/>
    <mergeCell ref="A169:C169"/>
    <mergeCell ref="B170:C170"/>
    <mergeCell ref="F170:G170"/>
    <mergeCell ref="A175:A177"/>
    <mergeCell ref="B175:B177"/>
    <mergeCell ref="C175:C177"/>
    <mergeCell ref="D175:D177"/>
    <mergeCell ref="E175:F17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217:C217"/>
    <mergeCell ref="A218:C218"/>
    <mergeCell ref="A219:C219"/>
    <mergeCell ref="B220:C220"/>
    <mergeCell ref="F220:G220"/>
    <mergeCell ref="A225:A227"/>
    <mergeCell ref="B225:B227"/>
    <mergeCell ref="C225:C227"/>
    <mergeCell ref="D225:D227"/>
    <mergeCell ref="E225:F226"/>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69:C269"/>
    <mergeCell ref="A270:C270"/>
    <mergeCell ref="A271:C271"/>
    <mergeCell ref="B272:C272"/>
    <mergeCell ref="F272:G272"/>
    <mergeCell ref="A277:A279"/>
    <mergeCell ref="B277:B279"/>
    <mergeCell ref="C277:C279"/>
    <mergeCell ref="D277:D279"/>
    <mergeCell ref="E277:F278"/>
    <mergeCell ref="A297:C297"/>
    <mergeCell ref="G297:I297"/>
    <mergeCell ref="A298:C298"/>
    <mergeCell ref="G298:I298"/>
    <mergeCell ref="G277:G279"/>
    <mergeCell ref="H277:I277"/>
    <mergeCell ref="H278:I278"/>
    <mergeCell ref="A287:F287"/>
    <mergeCell ref="A292:I292"/>
    <mergeCell ref="A294:C294"/>
    <mergeCell ref="G294:I294"/>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626" t="s">
        <v>172</v>
      </c>
      <c r="B1" s="626"/>
      <c r="C1" s="626"/>
      <c r="D1" s="626"/>
      <c r="E1" s="626"/>
      <c r="F1" s="626"/>
      <c r="G1" s="626"/>
      <c r="H1" s="626"/>
      <c r="I1" s="626"/>
    </row>
    <row r="2" spans="1:9">
      <c r="A2" s="142"/>
      <c r="B2" s="142"/>
      <c r="C2" s="142"/>
      <c r="D2" s="116" t="s">
        <v>173</v>
      </c>
      <c r="E2" s="142"/>
      <c r="F2" s="142"/>
      <c r="G2" s="82"/>
    </row>
    <row r="3" spans="1:9">
      <c r="A3" s="142"/>
      <c r="B3" s="142"/>
      <c r="C3" s="142"/>
      <c r="D3" s="142"/>
      <c r="E3" s="142"/>
      <c r="F3" s="142"/>
      <c r="G3" s="82"/>
    </row>
    <row r="4" spans="1:9">
      <c r="A4" s="621" t="s">
        <v>174</v>
      </c>
      <c r="B4" s="621"/>
      <c r="C4" s="621"/>
      <c r="D4" s="143" t="s">
        <v>175</v>
      </c>
      <c r="E4" s="117"/>
      <c r="F4" s="117"/>
      <c r="G4" s="84"/>
    </row>
    <row r="5" spans="1:9">
      <c r="A5" s="621" t="s">
        <v>176</v>
      </c>
      <c r="B5" s="621"/>
      <c r="C5" s="621"/>
      <c r="D5" s="143" t="s">
        <v>177</v>
      </c>
      <c r="E5" s="117"/>
      <c r="F5" s="117"/>
      <c r="G5" s="84"/>
    </row>
    <row r="6" spans="1:9">
      <c r="A6" s="621" t="s">
        <v>178</v>
      </c>
      <c r="B6" s="621"/>
      <c r="C6" s="621"/>
      <c r="D6" s="143" t="s">
        <v>179</v>
      </c>
      <c r="E6" s="117"/>
      <c r="F6" s="117"/>
      <c r="G6" s="84"/>
    </row>
    <row r="7" spans="1:9">
      <c r="A7" s="621" t="s">
        <v>180</v>
      </c>
      <c r="B7" s="621"/>
      <c r="C7" s="621"/>
      <c r="D7" s="143" t="s">
        <v>357</v>
      </c>
      <c r="E7" s="117"/>
      <c r="F7" s="117"/>
      <c r="G7" s="84"/>
    </row>
    <row r="8" spans="1:9">
      <c r="A8" s="141"/>
      <c r="B8" s="622"/>
      <c r="C8" s="622"/>
      <c r="D8" s="141"/>
      <c r="E8" s="117"/>
      <c r="F8" s="632"/>
      <c r="G8" s="632"/>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620" t="s">
        <v>185</v>
      </c>
      <c r="B13" s="620" t="s">
        <v>186</v>
      </c>
      <c r="C13" s="620" t="s">
        <v>187</v>
      </c>
      <c r="D13" s="620" t="s">
        <v>188</v>
      </c>
      <c r="E13" s="620" t="s">
        <v>189</v>
      </c>
      <c r="F13" s="620"/>
      <c r="G13" s="613" t="s">
        <v>166</v>
      </c>
      <c r="H13" s="628" t="s">
        <v>190</v>
      </c>
      <c r="I13" s="629"/>
    </row>
    <row r="14" spans="1:9">
      <c r="A14" s="620"/>
      <c r="B14" s="620"/>
      <c r="C14" s="620"/>
      <c r="D14" s="620"/>
      <c r="E14" s="620"/>
      <c r="F14" s="620"/>
      <c r="G14" s="613"/>
      <c r="H14" s="630" t="s">
        <v>191</v>
      </c>
      <c r="I14" s="631"/>
    </row>
    <row r="15" spans="1:9">
      <c r="A15" s="620"/>
      <c r="B15" s="620"/>
      <c r="C15" s="620"/>
      <c r="D15" s="620"/>
      <c r="E15" s="91" t="s">
        <v>192</v>
      </c>
      <c r="F15" s="91" t="s">
        <v>193</v>
      </c>
      <c r="G15" s="613"/>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618" t="s">
        <v>208</v>
      </c>
      <c r="B18" s="618"/>
      <c r="C18" s="618"/>
      <c r="D18" s="618"/>
      <c r="E18" s="618"/>
      <c r="F18" s="618"/>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619" t="s">
        <v>211</v>
      </c>
      <c r="B23" s="619"/>
      <c r="C23" s="619"/>
      <c r="D23" s="619"/>
      <c r="E23" s="619"/>
      <c r="F23" s="619"/>
      <c r="G23" s="619"/>
      <c r="H23" s="619"/>
      <c r="I23" s="619"/>
    </row>
    <row r="24" spans="1:11">
      <c r="A24" s="145"/>
      <c r="B24" s="105"/>
      <c r="C24" s="105"/>
      <c r="D24" s="105"/>
      <c r="E24" s="105"/>
      <c r="F24" s="105"/>
      <c r="G24" s="108"/>
      <c r="H24" s="124"/>
      <c r="I24" s="124"/>
    </row>
    <row r="25" spans="1:11">
      <c r="A25" s="611" t="s">
        <v>212</v>
      </c>
      <c r="B25" s="611"/>
      <c r="C25" s="611"/>
      <c r="D25" s="111"/>
      <c r="E25" s="105"/>
      <c r="F25" s="105"/>
      <c r="G25" s="627" t="s">
        <v>213</v>
      </c>
      <c r="H25" s="627"/>
      <c r="I25" s="627"/>
    </row>
    <row r="26" spans="1:11">
      <c r="A26" s="145"/>
      <c r="B26" s="105"/>
      <c r="C26" s="105"/>
      <c r="D26" s="105"/>
      <c r="E26" s="105"/>
      <c r="F26" s="105"/>
      <c r="G26" s="108"/>
      <c r="H26" s="124"/>
      <c r="I26" s="124"/>
    </row>
    <row r="27" spans="1:11">
      <c r="A27" s="145"/>
      <c r="B27" s="105"/>
      <c r="C27" s="105"/>
      <c r="D27" s="105"/>
      <c r="E27" s="105"/>
      <c r="F27" s="105"/>
      <c r="G27" s="108"/>
    </row>
    <row r="28" spans="1:11">
      <c r="A28" s="624" t="s">
        <v>214</v>
      </c>
      <c r="B28" s="624"/>
      <c r="C28" s="624"/>
      <c r="D28" s="105"/>
      <c r="E28" s="105"/>
      <c r="F28" s="105"/>
      <c r="G28" s="624" t="s">
        <v>215</v>
      </c>
      <c r="H28" s="624"/>
      <c r="I28" s="624"/>
    </row>
    <row r="29" spans="1:11">
      <c r="A29" s="611" t="s">
        <v>216</v>
      </c>
      <c r="B29" s="611"/>
      <c r="C29" s="611"/>
      <c r="D29" s="105"/>
      <c r="E29" s="105"/>
      <c r="F29" s="105"/>
      <c r="G29" s="627" t="s">
        <v>217</v>
      </c>
      <c r="H29" s="627"/>
      <c r="I29" s="627"/>
    </row>
    <row r="60" spans="1:9">
      <c r="A60" s="626" t="s">
        <v>172</v>
      </c>
      <c r="B60" s="626"/>
      <c r="C60" s="626"/>
      <c r="D60" s="626"/>
      <c r="E60" s="626"/>
      <c r="F60" s="626"/>
      <c r="G60" s="626"/>
      <c r="H60" s="626"/>
      <c r="I60" s="626"/>
    </row>
    <row r="61" spans="1:9">
      <c r="A61" s="142"/>
      <c r="B61" s="142"/>
      <c r="C61" s="142"/>
      <c r="D61" s="116" t="s">
        <v>173</v>
      </c>
      <c r="E61" s="142"/>
      <c r="F61" s="142"/>
      <c r="G61" s="82"/>
    </row>
    <row r="62" spans="1:9">
      <c r="A62" s="142"/>
      <c r="B62" s="142"/>
      <c r="C62" s="142"/>
      <c r="D62" s="142"/>
      <c r="E62" s="142"/>
      <c r="F62" s="142"/>
      <c r="G62" s="82"/>
    </row>
    <row r="63" spans="1:9">
      <c r="A63" s="621" t="s">
        <v>174</v>
      </c>
      <c r="B63" s="621"/>
      <c r="C63" s="621"/>
      <c r="D63" s="143" t="s">
        <v>175</v>
      </c>
      <c r="E63" s="117"/>
      <c r="F63" s="117"/>
      <c r="G63" s="84"/>
    </row>
    <row r="64" spans="1:9">
      <c r="A64" s="621" t="s">
        <v>176</v>
      </c>
      <c r="B64" s="621"/>
      <c r="C64" s="621"/>
      <c r="D64" s="143" t="s">
        <v>177</v>
      </c>
      <c r="E64" s="117"/>
      <c r="F64" s="117"/>
      <c r="G64" s="84"/>
    </row>
    <row r="65" spans="1:14">
      <c r="A65" s="621" t="s">
        <v>178</v>
      </c>
      <c r="B65" s="621"/>
      <c r="C65" s="621"/>
      <c r="D65" s="143" t="s">
        <v>179</v>
      </c>
      <c r="E65" s="117"/>
      <c r="F65" s="117"/>
      <c r="G65" s="84"/>
    </row>
    <row r="66" spans="1:14">
      <c r="A66" s="621" t="s">
        <v>180</v>
      </c>
      <c r="B66" s="621"/>
      <c r="C66" s="621"/>
      <c r="D66" s="143" t="s">
        <v>362</v>
      </c>
      <c r="E66" s="117"/>
      <c r="F66" s="117"/>
      <c r="G66" s="84"/>
    </row>
    <row r="67" spans="1:14">
      <c r="A67" s="141"/>
      <c r="B67" s="622"/>
      <c r="C67" s="622"/>
      <c r="D67" s="141"/>
      <c r="E67" s="117"/>
      <c r="F67" s="632"/>
      <c r="G67" s="632"/>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620" t="s">
        <v>185</v>
      </c>
      <c r="B72" s="620" t="s">
        <v>186</v>
      </c>
      <c r="C72" s="620" t="s">
        <v>187</v>
      </c>
      <c r="D72" s="620" t="s">
        <v>188</v>
      </c>
      <c r="E72" s="620" t="s">
        <v>189</v>
      </c>
      <c r="F72" s="620"/>
      <c r="G72" s="613" t="s">
        <v>166</v>
      </c>
      <c r="H72" s="628" t="s">
        <v>190</v>
      </c>
      <c r="I72" s="629"/>
    </row>
    <row r="73" spans="1:14">
      <c r="A73" s="620"/>
      <c r="B73" s="620"/>
      <c r="C73" s="620"/>
      <c r="D73" s="620"/>
      <c r="E73" s="620"/>
      <c r="F73" s="620"/>
      <c r="G73" s="613"/>
      <c r="H73" s="630" t="s">
        <v>191</v>
      </c>
      <c r="I73" s="631"/>
    </row>
    <row r="74" spans="1:14">
      <c r="A74" s="620"/>
      <c r="B74" s="620"/>
      <c r="C74" s="620"/>
      <c r="D74" s="620"/>
      <c r="E74" s="91" t="s">
        <v>192</v>
      </c>
      <c r="F74" s="91" t="s">
        <v>193</v>
      </c>
      <c r="G74" s="613"/>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618" t="s">
        <v>208</v>
      </c>
      <c r="B78" s="618"/>
      <c r="C78" s="618"/>
      <c r="D78" s="618"/>
      <c r="E78" s="618"/>
      <c r="F78" s="618"/>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619" t="s">
        <v>211</v>
      </c>
      <c r="B83" s="619"/>
      <c r="C83" s="619"/>
      <c r="D83" s="619"/>
      <c r="E83" s="619"/>
      <c r="F83" s="619"/>
      <c r="G83" s="619"/>
      <c r="H83" s="619"/>
      <c r="I83" s="619"/>
    </row>
    <row r="84" spans="1:14">
      <c r="A84" s="145"/>
      <c r="B84" s="105"/>
      <c r="C84" s="105"/>
      <c r="D84" s="105"/>
      <c r="E84" s="105"/>
      <c r="F84" s="105"/>
      <c r="G84" s="108"/>
      <c r="H84" s="124"/>
      <c r="I84" s="124"/>
    </row>
    <row r="85" spans="1:14">
      <c r="A85" s="611" t="s">
        <v>212</v>
      </c>
      <c r="B85" s="611"/>
      <c r="C85" s="611"/>
      <c r="D85" s="111"/>
      <c r="E85" s="105"/>
      <c r="F85" s="105"/>
      <c r="G85" s="627" t="s">
        <v>213</v>
      </c>
      <c r="H85" s="627"/>
      <c r="I85" s="627"/>
    </row>
    <row r="86" spans="1:14">
      <c r="A86" s="145"/>
      <c r="B86" s="105"/>
      <c r="C86" s="105"/>
      <c r="D86" s="105"/>
      <c r="E86" s="105"/>
      <c r="F86" s="105"/>
      <c r="G86" s="108"/>
      <c r="H86" s="124"/>
      <c r="I86" s="124"/>
    </row>
    <row r="87" spans="1:14">
      <c r="A87" s="145"/>
      <c r="B87" s="105"/>
      <c r="C87" s="105"/>
      <c r="D87" s="105"/>
      <c r="E87" s="105"/>
      <c r="F87" s="105"/>
      <c r="G87" s="108"/>
    </row>
    <row r="88" spans="1:14">
      <c r="A88" s="624" t="s">
        <v>214</v>
      </c>
      <c r="B88" s="624"/>
      <c r="C88" s="624"/>
      <c r="D88" s="105"/>
      <c r="E88" s="105"/>
      <c r="F88" s="105"/>
      <c r="G88" s="624" t="s">
        <v>215</v>
      </c>
      <c r="H88" s="624"/>
      <c r="I88" s="624"/>
    </row>
    <row r="89" spans="1:14">
      <c r="A89" s="611" t="s">
        <v>216</v>
      </c>
      <c r="B89" s="611"/>
      <c r="C89" s="611"/>
      <c r="D89" s="105"/>
      <c r="E89" s="105"/>
      <c r="F89" s="105"/>
      <c r="G89" s="627" t="s">
        <v>217</v>
      </c>
      <c r="H89" s="627"/>
      <c r="I89" s="627"/>
    </row>
  </sheetData>
  <mergeCells count="46">
    <mergeCell ref="A66:C66"/>
    <mergeCell ref="D72:D74"/>
    <mergeCell ref="E72:F73"/>
    <mergeCell ref="B67:C67"/>
    <mergeCell ref="F67:G67"/>
    <mergeCell ref="A64:C64"/>
    <mergeCell ref="A65:C65"/>
    <mergeCell ref="A28:C28"/>
    <mergeCell ref="G28:I28"/>
    <mergeCell ref="A29:C29"/>
    <mergeCell ref="A23:I23"/>
    <mergeCell ref="A25:C25"/>
    <mergeCell ref="G25:I25"/>
    <mergeCell ref="A63:C63"/>
    <mergeCell ref="G29:I29"/>
    <mergeCell ref="A60:I60"/>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zoomScaleNormal="70" zoomScaleSheetLayoutView="100" workbookViewId="0">
      <selection activeCell="G75" sqref="G75"/>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665" t="s">
        <v>172</v>
      </c>
      <c r="B1" s="665"/>
      <c r="C1" s="665"/>
      <c r="D1" s="665"/>
      <c r="E1" s="665"/>
      <c r="F1" s="665"/>
      <c r="G1" s="665"/>
      <c r="H1" s="665"/>
      <c r="I1" s="665"/>
    </row>
    <row r="2" spans="1:9">
      <c r="A2" s="173"/>
      <c r="B2" s="173"/>
      <c r="C2" s="173"/>
      <c r="D2" s="159" t="s">
        <v>173</v>
      </c>
      <c r="E2" s="173"/>
      <c r="F2" s="173"/>
      <c r="G2" s="173"/>
      <c r="H2" s="160"/>
      <c r="I2" s="160"/>
    </row>
    <row r="3" spans="1:9">
      <c r="A3" s="173"/>
      <c r="B3" s="173"/>
      <c r="C3" s="173"/>
      <c r="D3" s="173"/>
      <c r="E3" s="173"/>
      <c r="F3" s="173"/>
      <c r="G3" s="173"/>
      <c r="H3" s="160"/>
      <c r="I3" s="160"/>
    </row>
    <row r="4" spans="1:9">
      <c r="A4" s="663" t="s">
        <v>174</v>
      </c>
      <c r="B4" s="663"/>
      <c r="C4" s="663"/>
      <c r="D4" s="174" t="s">
        <v>175</v>
      </c>
      <c r="E4" s="162"/>
      <c r="F4" s="162"/>
      <c r="G4" s="162"/>
      <c r="H4" s="160"/>
      <c r="I4" s="160"/>
    </row>
    <row r="5" spans="1:9">
      <c r="A5" s="663" t="s">
        <v>176</v>
      </c>
      <c r="B5" s="663"/>
      <c r="C5" s="663"/>
      <c r="D5" s="174" t="s">
        <v>260</v>
      </c>
      <c r="E5" s="162"/>
      <c r="F5" s="162"/>
      <c r="G5" s="162"/>
      <c r="H5" s="160"/>
      <c r="I5" s="160"/>
    </row>
    <row r="6" spans="1:9">
      <c r="A6" s="663" t="s">
        <v>178</v>
      </c>
      <c r="B6" s="663"/>
      <c r="C6" s="663"/>
      <c r="D6" s="174" t="s">
        <v>179</v>
      </c>
      <c r="E6" s="162"/>
      <c r="F6" s="162"/>
      <c r="G6" s="162"/>
      <c r="H6" s="160"/>
      <c r="I6" s="160"/>
    </row>
    <row r="7" spans="1:9">
      <c r="A7" s="663" t="s">
        <v>180</v>
      </c>
      <c r="B7" s="663"/>
      <c r="C7" s="663"/>
      <c r="D7" s="174" t="s">
        <v>407</v>
      </c>
      <c r="E7" s="162"/>
      <c r="F7" s="162"/>
      <c r="G7" s="162"/>
      <c r="H7" s="160"/>
      <c r="I7" s="160"/>
    </row>
    <row r="8" spans="1:9">
      <c r="A8" s="175"/>
      <c r="B8" s="664"/>
      <c r="C8" s="664"/>
      <c r="D8" s="175"/>
      <c r="E8" s="162"/>
      <c r="F8" s="655"/>
      <c r="G8" s="655"/>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656" t="s">
        <v>185</v>
      </c>
      <c r="B13" s="656" t="s">
        <v>186</v>
      </c>
      <c r="C13" s="656" t="s">
        <v>187</v>
      </c>
      <c r="D13" s="656" t="s">
        <v>188</v>
      </c>
      <c r="E13" s="659" t="s">
        <v>189</v>
      </c>
      <c r="F13" s="660"/>
      <c r="G13" s="656" t="s">
        <v>166</v>
      </c>
      <c r="H13" s="647" t="s">
        <v>190</v>
      </c>
      <c r="I13" s="648"/>
    </row>
    <row r="14" spans="1:9">
      <c r="A14" s="657"/>
      <c r="B14" s="657"/>
      <c r="C14" s="657"/>
      <c r="D14" s="657"/>
      <c r="E14" s="661"/>
      <c r="F14" s="662"/>
      <c r="G14" s="657"/>
      <c r="H14" s="649" t="s">
        <v>191</v>
      </c>
      <c r="I14" s="650"/>
    </row>
    <row r="15" spans="1:9">
      <c r="A15" s="658"/>
      <c r="B15" s="658"/>
      <c r="C15" s="658"/>
      <c r="D15" s="658"/>
      <c r="E15" s="165" t="s">
        <v>192</v>
      </c>
      <c r="F15" s="165" t="s">
        <v>193</v>
      </c>
      <c r="G15" s="658"/>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651" t="s">
        <v>208</v>
      </c>
      <c r="B18" s="652"/>
      <c r="C18" s="652"/>
      <c r="D18" s="652"/>
      <c r="E18" s="652"/>
      <c r="F18" s="653"/>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654" t="s">
        <v>211</v>
      </c>
      <c r="B23" s="654"/>
      <c r="C23" s="654"/>
      <c r="D23" s="654"/>
      <c r="E23" s="654"/>
      <c r="F23" s="654"/>
      <c r="G23" s="654"/>
      <c r="H23" s="654"/>
      <c r="I23" s="654"/>
    </row>
    <row r="24" spans="1:9">
      <c r="A24" s="171"/>
      <c r="B24" s="106"/>
      <c r="C24" s="106"/>
      <c r="D24" s="106"/>
      <c r="E24" s="106"/>
      <c r="F24" s="106"/>
      <c r="G24" s="108"/>
      <c r="H24" s="113"/>
      <c r="I24" s="113"/>
    </row>
    <row r="25" spans="1:9">
      <c r="A25" s="646" t="s">
        <v>212</v>
      </c>
      <c r="B25" s="646"/>
      <c r="C25" s="646"/>
      <c r="D25" s="107"/>
      <c r="E25" s="106"/>
      <c r="F25" s="106"/>
      <c r="G25" s="612" t="s">
        <v>213</v>
      </c>
      <c r="H25" s="612"/>
      <c r="I25" s="612"/>
    </row>
    <row r="26" spans="1:9">
      <c r="A26" s="171"/>
      <c r="B26" s="106"/>
      <c r="C26" s="106"/>
      <c r="D26" s="106"/>
      <c r="E26" s="106"/>
      <c r="F26" s="106"/>
      <c r="G26" s="108"/>
      <c r="H26" s="113"/>
      <c r="I26" s="113"/>
    </row>
    <row r="27" spans="1:9">
      <c r="A27" s="171"/>
      <c r="B27" s="106"/>
      <c r="C27" s="106"/>
      <c r="D27" s="106"/>
      <c r="E27" s="106"/>
      <c r="F27" s="106"/>
      <c r="G27" s="108"/>
    </row>
    <row r="28" spans="1:9">
      <c r="A28" s="625" t="s">
        <v>214</v>
      </c>
      <c r="B28" s="625"/>
      <c r="C28" s="625"/>
      <c r="D28" s="106"/>
      <c r="E28" s="106"/>
      <c r="F28" s="106"/>
      <c r="G28" s="625" t="s">
        <v>215</v>
      </c>
      <c r="H28" s="625"/>
      <c r="I28" s="625"/>
    </row>
    <row r="29" spans="1:9">
      <c r="A29" s="646" t="s">
        <v>216</v>
      </c>
      <c r="B29" s="646"/>
      <c r="C29" s="646"/>
      <c r="D29" s="106"/>
      <c r="E29" s="106"/>
      <c r="F29" s="106"/>
      <c r="G29" s="612" t="s">
        <v>217</v>
      </c>
      <c r="H29" s="612"/>
      <c r="I29" s="612"/>
    </row>
    <row r="30" spans="1:9">
      <c r="A30" s="171"/>
      <c r="B30" s="171"/>
      <c r="C30" s="171"/>
      <c r="D30" s="106"/>
      <c r="E30" s="106"/>
      <c r="F30" s="106"/>
      <c r="G30" s="170"/>
      <c r="H30" s="170"/>
      <c r="I30" s="170"/>
    </row>
    <row r="56" spans="1:9">
      <c r="A56" s="665" t="s">
        <v>172</v>
      </c>
      <c r="B56" s="665"/>
      <c r="C56" s="665"/>
      <c r="D56" s="665"/>
      <c r="E56" s="665"/>
      <c r="F56" s="665"/>
      <c r="G56" s="665"/>
      <c r="H56" s="665"/>
      <c r="I56" s="665"/>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663" t="s">
        <v>174</v>
      </c>
      <c r="B59" s="663"/>
      <c r="C59" s="663"/>
      <c r="D59" s="174" t="s">
        <v>175</v>
      </c>
      <c r="E59" s="162"/>
      <c r="F59" s="162"/>
      <c r="G59" s="162"/>
      <c r="H59" s="160"/>
      <c r="I59" s="160"/>
    </row>
    <row r="60" spans="1:9">
      <c r="A60" s="663" t="s">
        <v>176</v>
      </c>
      <c r="B60" s="663"/>
      <c r="C60" s="663"/>
      <c r="D60" s="174" t="s">
        <v>260</v>
      </c>
      <c r="E60" s="162"/>
      <c r="F60" s="162"/>
      <c r="G60" s="162"/>
      <c r="H60" s="160"/>
      <c r="I60" s="160"/>
    </row>
    <row r="61" spans="1:9">
      <c r="A61" s="663" t="s">
        <v>178</v>
      </c>
      <c r="B61" s="663"/>
      <c r="C61" s="663"/>
      <c r="D61" s="174" t="s">
        <v>179</v>
      </c>
      <c r="E61" s="162"/>
      <c r="F61" s="162"/>
      <c r="G61" s="162"/>
      <c r="H61" s="160"/>
      <c r="I61" s="160"/>
    </row>
    <row r="62" spans="1:9">
      <c r="A62" s="663" t="s">
        <v>180</v>
      </c>
      <c r="B62" s="663"/>
      <c r="C62" s="663"/>
      <c r="D62" s="174" t="s">
        <v>413</v>
      </c>
      <c r="E62" s="162"/>
      <c r="F62" s="162"/>
      <c r="G62" s="162"/>
      <c r="H62" s="160"/>
      <c r="I62" s="160"/>
    </row>
    <row r="63" spans="1:9">
      <c r="A63" s="175"/>
      <c r="B63" s="664"/>
      <c r="C63" s="664"/>
      <c r="D63" s="175"/>
      <c r="E63" s="162"/>
      <c r="F63" s="655"/>
      <c r="G63" s="655"/>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656" t="s">
        <v>185</v>
      </c>
      <c r="B68" s="656" t="s">
        <v>186</v>
      </c>
      <c r="C68" s="656" t="s">
        <v>187</v>
      </c>
      <c r="D68" s="656" t="s">
        <v>188</v>
      </c>
      <c r="E68" s="659" t="s">
        <v>189</v>
      </c>
      <c r="F68" s="660"/>
      <c r="G68" s="656" t="s">
        <v>166</v>
      </c>
      <c r="H68" s="647" t="s">
        <v>190</v>
      </c>
      <c r="I68" s="648"/>
    </row>
    <row r="69" spans="1:9">
      <c r="A69" s="657"/>
      <c r="B69" s="657"/>
      <c r="C69" s="657"/>
      <c r="D69" s="657"/>
      <c r="E69" s="661"/>
      <c r="F69" s="662"/>
      <c r="G69" s="657"/>
      <c r="H69" s="649" t="s">
        <v>191</v>
      </c>
      <c r="I69" s="650"/>
    </row>
    <row r="70" spans="1:9">
      <c r="A70" s="658"/>
      <c r="B70" s="658"/>
      <c r="C70" s="658"/>
      <c r="D70" s="658"/>
      <c r="E70" s="165" t="s">
        <v>192</v>
      </c>
      <c r="F70" s="165" t="s">
        <v>193</v>
      </c>
      <c r="G70" s="658"/>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651" t="s">
        <v>208</v>
      </c>
      <c r="B73" s="652"/>
      <c r="C73" s="652"/>
      <c r="D73" s="652"/>
      <c r="E73" s="652"/>
      <c r="F73" s="653"/>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654" t="s">
        <v>211</v>
      </c>
      <c r="B78" s="654"/>
      <c r="C78" s="654"/>
      <c r="D78" s="654"/>
      <c r="E78" s="654"/>
      <c r="F78" s="654"/>
      <c r="G78" s="654"/>
      <c r="H78" s="654"/>
      <c r="I78" s="654"/>
    </row>
    <row r="79" spans="1:9">
      <c r="A79" s="171"/>
      <c r="B79" s="106"/>
      <c r="C79" s="106"/>
      <c r="D79" s="106"/>
      <c r="E79" s="106"/>
      <c r="F79" s="106"/>
      <c r="G79" s="108"/>
      <c r="H79" s="113"/>
      <c r="I79" s="113"/>
    </row>
    <row r="80" spans="1:9">
      <c r="A80" s="646" t="s">
        <v>212</v>
      </c>
      <c r="B80" s="646"/>
      <c r="C80" s="646"/>
      <c r="D80" s="107"/>
      <c r="E80" s="106"/>
      <c r="F80" s="106"/>
      <c r="G80" s="612" t="s">
        <v>213</v>
      </c>
      <c r="H80" s="612"/>
      <c r="I80" s="612"/>
    </row>
    <row r="81" spans="1:9">
      <c r="A81" s="171"/>
      <c r="B81" s="106"/>
      <c r="C81" s="106"/>
      <c r="D81" s="106"/>
      <c r="E81" s="106"/>
      <c r="F81" s="106"/>
      <c r="G81" s="108"/>
      <c r="H81" s="113"/>
      <c r="I81" s="113"/>
    </row>
    <row r="82" spans="1:9">
      <c r="A82" s="171"/>
      <c r="B82" s="106"/>
      <c r="C82" s="106"/>
      <c r="D82" s="106"/>
      <c r="E82" s="106"/>
      <c r="F82" s="106"/>
      <c r="G82" s="108"/>
    </row>
    <row r="83" spans="1:9">
      <c r="A83" s="625" t="s">
        <v>214</v>
      </c>
      <c r="B83" s="625"/>
      <c r="C83" s="625"/>
      <c r="D83" s="106"/>
      <c r="E83" s="106"/>
      <c r="F83" s="106"/>
      <c r="G83" s="625" t="s">
        <v>215</v>
      </c>
      <c r="H83" s="625"/>
      <c r="I83" s="625"/>
    </row>
    <row r="84" spans="1:9">
      <c r="A84" s="646" t="s">
        <v>216</v>
      </c>
      <c r="B84" s="646"/>
      <c r="C84" s="646"/>
      <c r="D84" s="106"/>
      <c r="E84" s="106"/>
      <c r="F84" s="106"/>
      <c r="G84" s="612" t="s">
        <v>217</v>
      </c>
      <c r="H84" s="612"/>
      <c r="I84" s="612"/>
    </row>
    <row r="85" spans="1:9">
      <c r="A85" s="171"/>
      <c r="B85" s="171"/>
      <c r="C85" s="171"/>
      <c r="D85" s="106"/>
      <c r="E85" s="106"/>
      <c r="F85" s="106"/>
      <c r="G85" s="170"/>
      <c r="H85" s="170"/>
      <c r="I85" s="170"/>
    </row>
  </sheetData>
  <mergeCells count="46">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18:F18"/>
    <mergeCell ref="A23:I23"/>
    <mergeCell ref="A25:C25"/>
    <mergeCell ref="G25:I25"/>
    <mergeCell ref="A28:C28"/>
    <mergeCell ref="G28:I28"/>
    <mergeCell ref="A29:C29"/>
    <mergeCell ref="G29:I29"/>
    <mergeCell ref="A56:I56"/>
    <mergeCell ref="A59:C59"/>
    <mergeCell ref="A60:C60"/>
    <mergeCell ref="A61:C61"/>
    <mergeCell ref="A62:C62"/>
    <mergeCell ref="B63:C63"/>
    <mergeCell ref="F63:G63"/>
    <mergeCell ref="A68:A70"/>
    <mergeCell ref="B68:B70"/>
    <mergeCell ref="C68:C70"/>
    <mergeCell ref="D68:D70"/>
    <mergeCell ref="E68:F69"/>
    <mergeCell ref="G68:G70"/>
    <mergeCell ref="A83:C83"/>
    <mergeCell ref="G83:I83"/>
    <mergeCell ref="A84:C84"/>
    <mergeCell ref="G84:I84"/>
    <mergeCell ref="H68:I68"/>
    <mergeCell ref="H69:I69"/>
    <mergeCell ref="A73:F73"/>
    <mergeCell ref="A78:I78"/>
    <mergeCell ref="A80:C80"/>
    <mergeCell ref="G80:I80"/>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L131" sqref="L131"/>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665" t="s">
        <v>172</v>
      </c>
      <c r="B1" s="665"/>
      <c r="C1" s="665"/>
      <c r="D1" s="665"/>
      <c r="E1" s="665"/>
      <c r="F1" s="665"/>
      <c r="G1" s="665"/>
      <c r="H1" s="665"/>
      <c r="I1" s="665"/>
    </row>
    <row r="2" spans="1:9">
      <c r="A2" s="197"/>
      <c r="B2" s="197"/>
      <c r="C2" s="197"/>
      <c r="D2" s="159" t="s">
        <v>173</v>
      </c>
      <c r="E2" s="197"/>
      <c r="F2" s="237"/>
      <c r="G2" s="197"/>
      <c r="H2" s="160"/>
      <c r="I2" s="160"/>
    </row>
    <row r="3" spans="1:9">
      <c r="A3" s="197"/>
      <c r="B3" s="197"/>
      <c r="C3" s="197"/>
      <c r="D3" s="197"/>
      <c r="E3" s="197"/>
      <c r="F3" s="237"/>
      <c r="G3" s="197"/>
      <c r="H3" s="160"/>
      <c r="I3" s="160"/>
    </row>
    <row r="4" spans="1:9">
      <c r="A4" s="663" t="s">
        <v>174</v>
      </c>
      <c r="B4" s="663"/>
      <c r="C4" s="663"/>
      <c r="D4" s="195" t="s">
        <v>175</v>
      </c>
      <c r="E4" s="162"/>
      <c r="F4" s="162"/>
      <c r="G4" s="162"/>
      <c r="H4" s="160"/>
      <c r="I4" s="160"/>
    </row>
    <row r="5" spans="1:9">
      <c r="A5" s="663" t="s">
        <v>176</v>
      </c>
      <c r="B5" s="663"/>
      <c r="C5" s="663"/>
      <c r="D5" s="195" t="s">
        <v>260</v>
      </c>
      <c r="E5" s="162"/>
      <c r="F5" s="162"/>
      <c r="G5" s="162"/>
      <c r="H5" s="160"/>
      <c r="I5" s="160"/>
    </row>
    <row r="6" spans="1:9">
      <c r="A6" s="663" t="s">
        <v>178</v>
      </c>
      <c r="B6" s="663"/>
      <c r="C6" s="663"/>
      <c r="D6" s="195" t="s">
        <v>179</v>
      </c>
      <c r="E6" s="162"/>
      <c r="F6" s="162"/>
      <c r="G6" s="162"/>
      <c r="H6" s="160"/>
      <c r="I6" s="160"/>
    </row>
    <row r="7" spans="1:9">
      <c r="A7" s="663" t="s">
        <v>180</v>
      </c>
      <c r="B7" s="663"/>
      <c r="C7" s="663"/>
      <c r="D7" s="195" t="s">
        <v>357</v>
      </c>
      <c r="E7" s="162"/>
      <c r="F7" s="162"/>
      <c r="G7" s="162"/>
      <c r="H7" s="160"/>
      <c r="I7" s="160"/>
    </row>
    <row r="8" spans="1:9">
      <c r="A8" s="196"/>
      <c r="B8" s="664"/>
      <c r="C8" s="664"/>
      <c r="D8" s="196"/>
      <c r="E8" s="162"/>
      <c r="F8" s="655"/>
      <c r="G8" s="655"/>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656" t="s">
        <v>185</v>
      </c>
      <c r="B13" s="656" t="s">
        <v>186</v>
      </c>
      <c r="C13" s="656" t="s">
        <v>187</v>
      </c>
      <c r="D13" s="656" t="s">
        <v>188</v>
      </c>
      <c r="E13" s="659" t="s">
        <v>189</v>
      </c>
      <c r="F13" s="660"/>
      <c r="G13" s="656" t="s">
        <v>166</v>
      </c>
      <c r="H13" s="647" t="s">
        <v>190</v>
      </c>
      <c r="I13" s="648"/>
    </row>
    <row r="14" spans="1:9">
      <c r="A14" s="657"/>
      <c r="B14" s="657"/>
      <c r="C14" s="657"/>
      <c r="D14" s="657"/>
      <c r="E14" s="661"/>
      <c r="F14" s="662"/>
      <c r="G14" s="657"/>
      <c r="H14" s="649" t="s">
        <v>191</v>
      </c>
      <c r="I14" s="650"/>
    </row>
    <row r="15" spans="1:9">
      <c r="A15" s="658"/>
      <c r="B15" s="658"/>
      <c r="C15" s="658"/>
      <c r="D15" s="658"/>
      <c r="E15" s="165" t="s">
        <v>192</v>
      </c>
      <c r="F15" s="165" t="s">
        <v>193</v>
      </c>
      <c r="G15" s="658"/>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651" t="s">
        <v>208</v>
      </c>
      <c r="B18" s="652"/>
      <c r="C18" s="652"/>
      <c r="D18" s="652"/>
      <c r="E18" s="652"/>
      <c r="F18" s="653"/>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654" t="s">
        <v>211</v>
      </c>
      <c r="B23" s="654"/>
      <c r="C23" s="654"/>
      <c r="D23" s="654"/>
      <c r="E23" s="654"/>
      <c r="F23" s="654"/>
      <c r="G23" s="654"/>
      <c r="H23" s="654"/>
      <c r="I23" s="654"/>
    </row>
    <row r="24" spans="1:9">
      <c r="A24" s="193"/>
      <c r="B24" s="106"/>
      <c r="C24" s="106"/>
      <c r="D24" s="106"/>
      <c r="E24" s="106"/>
      <c r="F24" s="106"/>
      <c r="G24" s="108"/>
      <c r="H24" s="113"/>
      <c r="I24" s="113"/>
    </row>
    <row r="25" spans="1:9">
      <c r="A25" s="646" t="s">
        <v>212</v>
      </c>
      <c r="B25" s="646"/>
      <c r="C25" s="646"/>
      <c r="D25" s="107"/>
      <c r="E25" s="106"/>
      <c r="F25" s="106"/>
      <c r="G25" s="612" t="s">
        <v>213</v>
      </c>
      <c r="H25" s="612"/>
      <c r="I25" s="612"/>
    </row>
    <row r="26" spans="1:9">
      <c r="A26" s="193"/>
      <c r="B26" s="106"/>
      <c r="C26" s="106"/>
      <c r="D26" s="106"/>
      <c r="E26" s="106"/>
      <c r="F26" s="106"/>
      <c r="G26" s="108"/>
      <c r="H26" s="113"/>
      <c r="I26" s="113"/>
    </row>
    <row r="27" spans="1:9">
      <c r="A27" s="193"/>
      <c r="B27" s="106"/>
      <c r="C27" s="106"/>
      <c r="D27" s="106"/>
      <c r="E27" s="106"/>
      <c r="F27" s="106"/>
      <c r="G27" s="108"/>
    </row>
    <row r="28" spans="1:9">
      <c r="A28" s="625" t="s">
        <v>214</v>
      </c>
      <c r="B28" s="625"/>
      <c r="C28" s="625"/>
      <c r="D28" s="106"/>
      <c r="E28" s="106"/>
      <c r="F28" s="106"/>
      <c r="G28" s="625" t="s">
        <v>215</v>
      </c>
      <c r="H28" s="625"/>
      <c r="I28" s="625"/>
    </row>
    <row r="29" spans="1:9">
      <c r="A29" s="646" t="s">
        <v>216</v>
      </c>
      <c r="B29" s="646"/>
      <c r="C29" s="646"/>
      <c r="D29" s="106"/>
      <c r="E29" s="106"/>
      <c r="F29" s="106"/>
      <c r="G29" s="612" t="s">
        <v>217</v>
      </c>
      <c r="H29" s="612"/>
      <c r="I29" s="612"/>
    </row>
    <row r="30" spans="1:9">
      <c r="A30" s="193"/>
      <c r="B30" s="193"/>
      <c r="C30" s="193"/>
      <c r="D30" s="106"/>
      <c r="E30" s="106"/>
      <c r="F30" s="106"/>
      <c r="G30" s="192"/>
      <c r="H30" s="192"/>
      <c r="I30" s="192"/>
    </row>
    <row r="61" spans="1:9">
      <c r="A61" s="665" t="s">
        <v>172</v>
      </c>
      <c r="B61" s="665"/>
      <c r="C61" s="665"/>
      <c r="D61" s="665"/>
      <c r="E61" s="665"/>
      <c r="F61" s="665"/>
      <c r="G61" s="665"/>
      <c r="H61" s="665"/>
      <c r="I61" s="665"/>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663" t="s">
        <v>174</v>
      </c>
      <c r="B64" s="663"/>
      <c r="C64" s="663"/>
      <c r="D64" s="189" t="s">
        <v>175</v>
      </c>
      <c r="E64" s="162"/>
      <c r="F64" s="162"/>
      <c r="G64" s="162"/>
      <c r="H64" s="160"/>
      <c r="I64" s="160"/>
    </row>
    <row r="65" spans="1:11">
      <c r="A65" s="663" t="s">
        <v>176</v>
      </c>
      <c r="B65" s="663"/>
      <c r="C65" s="663"/>
      <c r="D65" s="189" t="s">
        <v>260</v>
      </c>
      <c r="E65" s="162"/>
      <c r="F65" s="162"/>
      <c r="G65" s="162"/>
      <c r="H65" s="160"/>
      <c r="I65" s="160"/>
    </row>
    <row r="66" spans="1:11">
      <c r="A66" s="663" t="s">
        <v>178</v>
      </c>
      <c r="B66" s="663"/>
      <c r="C66" s="663"/>
      <c r="D66" s="189" t="s">
        <v>179</v>
      </c>
      <c r="E66" s="162"/>
      <c r="F66" s="162"/>
      <c r="G66" s="162"/>
      <c r="H66" s="160"/>
      <c r="I66" s="160"/>
    </row>
    <row r="67" spans="1:11">
      <c r="A67" s="663" t="s">
        <v>180</v>
      </c>
      <c r="B67" s="663"/>
      <c r="C67" s="663"/>
      <c r="D67" s="189" t="s">
        <v>414</v>
      </c>
      <c r="E67" s="162"/>
      <c r="F67" s="162"/>
      <c r="G67" s="162"/>
      <c r="H67" s="160"/>
      <c r="I67" s="160"/>
    </row>
    <row r="68" spans="1:11">
      <c r="A68" s="187"/>
      <c r="B68" s="664"/>
      <c r="C68" s="664"/>
      <c r="D68" s="187"/>
      <c r="E68" s="162"/>
      <c r="F68" s="655"/>
      <c r="G68" s="655"/>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656" t="s">
        <v>185</v>
      </c>
      <c r="B73" s="656" t="s">
        <v>186</v>
      </c>
      <c r="C73" s="656" t="s">
        <v>187</v>
      </c>
      <c r="D73" s="656" t="s">
        <v>188</v>
      </c>
      <c r="E73" s="659" t="s">
        <v>189</v>
      </c>
      <c r="F73" s="660"/>
      <c r="G73" s="656" t="s">
        <v>166</v>
      </c>
      <c r="H73" s="647" t="s">
        <v>190</v>
      </c>
      <c r="I73" s="648"/>
    </row>
    <row r="74" spans="1:11">
      <c r="A74" s="657"/>
      <c r="B74" s="657"/>
      <c r="C74" s="657"/>
      <c r="D74" s="657"/>
      <c r="E74" s="661"/>
      <c r="F74" s="662"/>
      <c r="G74" s="657"/>
      <c r="H74" s="649" t="s">
        <v>191</v>
      </c>
      <c r="I74" s="650"/>
    </row>
    <row r="75" spans="1:11">
      <c r="A75" s="658"/>
      <c r="B75" s="658"/>
      <c r="C75" s="658"/>
      <c r="D75" s="658"/>
      <c r="E75" s="165" t="s">
        <v>192</v>
      </c>
      <c r="F75" s="165" t="s">
        <v>193</v>
      </c>
      <c r="G75" s="658"/>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651" t="s">
        <v>208</v>
      </c>
      <c r="B80" s="652"/>
      <c r="C80" s="652"/>
      <c r="D80" s="652"/>
      <c r="E80" s="652"/>
      <c r="F80" s="653"/>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654" t="s">
        <v>211</v>
      </c>
      <c r="B85" s="654"/>
      <c r="C85" s="654"/>
      <c r="D85" s="654"/>
      <c r="E85" s="654"/>
      <c r="F85" s="654"/>
      <c r="G85" s="654"/>
      <c r="H85" s="654"/>
      <c r="I85" s="654"/>
    </row>
    <row r="86" spans="1:9">
      <c r="A86" s="190"/>
      <c r="B86" s="106"/>
      <c r="C86" s="106"/>
      <c r="D86" s="106"/>
      <c r="E86" s="106"/>
      <c r="F86" s="106"/>
      <c r="G86" s="108"/>
      <c r="H86" s="113"/>
      <c r="I86" s="113"/>
    </row>
    <row r="87" spans="1:9">
      <c r="A87" s="646" t="s">
        <v>212</v>
      </c>
      <c r="B87" s="646"/>
      <c r="C87" s="646"/>
      <c r="D87" s="107"/>
      <c r="E87" s="106"/>
      <c r="F87" s="106"/>
      <c r="G87" s="612" t="s">
        <v>213</v>
      </c>
      <c r="H87" s="612"/>
      <c r="I87" s="612"/>
    </row>
    <row r="88" spans="1:9">
      <c r="A88" s="190"/>
      <c r="B88" s="106"/>
      <c r="C88" s="106"/>
      <c r="D88" s="106"/>
      <c r="E88" s="106"/>
      <c r="F88" s="106"/>
      <c r="G88" s="108"/>
      <c r="H88" s="113"/>
      <c r="I88" s="113"/>
    </row>
    <row r="89" spans="1:9">
      <c r="A89" s="190"/>
      <c r="B89" s="106"/>
      <c r="C89" s="106"/>
      <c r="D89" s="106"/>
      <c r="E89" s="106"/>
      <c r="F89" s="106"/>
      <c r="G89" s="108"/>
    </row>
    <row r="90" spans="1:9">
      <c r="A90" s="625" t="s">
        <v>214</v>
      </c>
      <c r="B90" s="625"/>
      <c r="C90" s="625"/>
      <c r="D90" s="106"/>
      <c r="E90" s="106"/>
      <c r="F90" s="106"/>
      <c r="G90" s="625" t="s">
        <v>215</v>
      </c>
      <c r="H90" s="625"/>
      <c r="I90" s="625"/>
    </row>
    <row r="91" spans="1:9">
      <c r="A91" s="646" t="s">
        <v>216</v>
      </c>
      <c r="B91" s="646"/>
      <c r="C91" s="646"/>
      <c r="D91" s="106"/>
      <c r="E91" s="106"/>
      <c r="F91" s="106"/>
      <c r="G91" s="612" t="s">
        <v>217</v>
      </c>
      <c r="H91" s="612"/>
      <c r="I91" s="612"/>
    </row>
    <row r="92" spans="1:9">
      <c r="A92" s="190"/>
      <c r="B92" s="190"/>
      <c r="C92" s="190"/>
      <c r="D92" s="106"/>
      <c r="E92" s="106"/>
      <c r="F92" s="106"/>
      <c r="G92" s="186"/>
      <c r="H92" s="186"/>
      <c r="I92" s="186"/>
    </row>
    <row r="113" spans="1:9">
      <c r="A113" s="626" t="s">
        <v>172</v>
      </c>
      <c r="B113" s="626"/>
      <c r="C113" s="626"/>
      <c r="D113" s="626"/>
      <c r="E113" s="626"/>
      <c r="F113" s="626"/>
      <c r="G113" s="626"/>
      <c r="H113" s="626"/>
      <c r="I113" s="626"/>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621" t="s">
        <v>174</v>
      </c>
      <c r="B116" s="621"/>
      <c r="C116" s="621"/>
      <c r="D116" s="181" t="s">
        <v>175</v>
      </c>
      <c r="E116" s="117"/>
      <c r="F116" s="84"/>
      <c r="G116" s="84"/>
      <c r="H116"/>
      <c r="I116"/>
    </row>
    <row r="117" spans="1:9">
      <c r="A117" s="621" t="s">
        <v>176</v>
      </c>
      <c r="B117" s="621"/>
      <c r="C117" s="621"/>
      <c r="D117" s="181" t="s">
        <v>260</v>
      </c>
      <c r="E117" s="117"/>
      <c r="F117" s="84"/>
      <c r="G117" s="84"/>
      <c r="H117"/>
      <c r="I117"/>
    </row>
    <row r="118" spans="1:9">
      <c r="A118" s="621" t="s">
        <v>178</v>
      </c>
      <c r="B118" s="621"/>
      <c r="C118" s="621"/>
      <c r="D118" s="181" t="s">
        <v>179</v>
      </c>
      <c r="E118" s="117"/>
      <c r="F118" s="84"/>
      <c r="G118" s="84"/>
      <c r="H118"/>
      <c r="I118"/>
    </row>
    <row r="119" spans="1:9">
      <c r="A119" s="621" t="s">
        <v>180</v>
      </c>
      <c r="B119" s="621"/>
      <c r="C119" s="621"/>
      <c r="D119" s="181" t="s">
        <v>181</v>
      </c>
      <c r="E119" s="117"/>
      <c r="F119" s="84"/>
      <c r="G119" s="84"/>
      <c r="H119"/>
      <c r="I119"/>
    </row>
    <row r="120" spans="1:9">
      <c r="A120" s="182"/>
      <c r="B120" s="622"/>
      <c r="C120" s="622"/>
      <c r="D120" s="182"/>
      <c r="E120" s="117"/>
      <c r="F120" s="632"/>
      <c r="G120" s="632"/>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633" t="s">
        <v>185</v>
      </c>
      <c r="B125" s="633" t="s">
        <v>186</v>
      </c>
      <c r="C125" s="633" t="s">
        <v>187</v>
      </c>
      <c r="D125" s="633" t="s">
        <v>188</v>
      </c>
      <c r="E125" s="636" t="s">
        <v>189</v>
      </c>
      <c r="F125" s="637"/>
      <c r="G125" s="640" t="s">
        <v>166</v>
      </c>
      <c r="H125" s="628" t="s">
        <v>190</v>
      </c>
      <c r="I125" s="629"/>
    </row>
    <row r="126" spans="1:9">
      <c r="A126" s="634"/>
      <c r="B126" s="634"/>
      <c r="C126" s="634"/>
      <c r="D126" s="634"/>
      <c r="E126" s="638"/>
      <c r="F126" s="639"/>
      <c r="G126" s="641"/>
      <c r="H126" s="630" t="s">
        <v>191</v>
      </c>
      <c r="I126" s="631"/>
    </row>
    <row r="127" spans="1:9">
      <c r="A127" s="635"/>
      <c r="B127" s="635"/>
      <c r="C127" s="635"/>
      <c r="D127" s="635"/>
      <c r="E127" s="91" t="s">
        <v>192</v>
      </c>
      <c r="F127" s="90" t="s">
        <v>193</v>
      </c>
      <c r="G127" s="642"/>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643" t="s">
        <v>208</v>
      </c>
      <c r="B131" s="644"/>
      <c r="C131" s="644"/>
      <c r="D131" s="644"/>
      <c r="E131" s="644"/>
      <c r="F131" s="645"/>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619" t="s">
        <v>211</v>
      </c>
      <c r="B136" s="619"/>
      <c r="C136" s="619"/>
      <c r="D136" s="619"/>
      <c r="E136" s="619"/>
      <c r="F136" s="619"/>
      <c r="G136" s="619"/>
      <c r="H136" s="619"/>
      <c r="I136" s="619"/>
    </row>
    <row r="137" spans="1:9">
      <c r="A137" s="185"/>
      <c r="B137" s="105"/>
      <c r="C137" s="105"/>
      <c r="D137" s="105"/>
      <c r="E137" s="105"/>
      <c r="F137" s="106"/>
      <c r="G137" s="108"/>
      <c r="H137" s="124"/>
      <c r="I137" s="124"/>
    </row>
    <row r="138" spans="1:9">
      <c r="A138" s="611" t="s">
        <v>212</v>
      </c>
      <c r="B138" s="611"/>
      <c r="C138" s="611"/>
      <c r="D138" s="111"/>
      <c r="E138" s="105"/>
      <c r="F138" s="106"/>
      <c r="G138" s="627" t="s">
        <v>213</v>
      </c>
      <c r="H138" s="627"/>
      <c r="I138" s="627"/>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624" t="s">
        <v>214</v>
      </c>
      <c r="B141" s="624"/>
      <c r="C141" s="624"/>
      <c r="D141" s="105"/>
      <c r="E141" s="105"/>
      <c r="F141" s="106"/>
      <c r="G141" s="624" t="s">
        <v>215</v>
      </c>
      <c r="H141" s="624"/>
      <c r="I141" s="624"/>
    </row>
    <row r="142" spans="1:9">
      <c r="A142" s="611" t="s">
        <v>216</v>
      </c>
      <c r="B142" s="611"/>
      <c r="C142" s="611"/>
      <c r="D142" s="105"/>
      <c r="E142" s="105"/>
      <c r="F142" s="106"/>
      <c r="G142" s="627" t="s">
        <v>217</v>
      </c>
      <c r="H142" s="627"/>
      <c r="I142" s="627"/>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B125:B127"/>
    <mergeCell ref="C125:C127"/>
    <mergeCell ref="D125:D127"/>
    <mergeCell ref="E125:F126"/>
    <mergeCell ref="G125:G127"/>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A90:C90"/>
    <mergeCell ref="G90:I90"/>
    <mergeCell ref="A91:C91"/>
    <mergeCell ref="G91:I91"/>
    <mergeCell ref="F120:G120"/>
    <mergeCell ref="B120:C120"/>
    <mergeCell ref="H73:I73"/>
    <mergeCell ref="H74:I74"/>
    <mergeCell ref="A80:F80"/>
    <mergeCell ref="A85:I85"/>
    <mergeCell ref="A87:C87"/>
    <mergeCell ref="G87:I87"/>
    <mergeCell ref="A73:A75"/>
    <mergeCell ref="B73:B75"/>
    <mergeCell ref="C73:C75"/>
    <mergeCell ref="D73:D75"/>
    <mergeCell ref="E73:F74"/>
    <mergeCell ref="G73:G75"/>
    <mergeCell ref="A61:I61"/>
    <mergeCell ref="A64:C64"/>
    <mergeCell ref="A65:C65"/>
    <mergeCell ref="A66:C66"/>
    <mergeCell ref="A67:C67"/>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8:C28"/>
    <mergeCell ref="G28:I28"/>
    <mergeCell ref="A29:C29"/>
    <mergeCell ref="G29:I29"/>
    <mergeCell ref="H14:I14"/>
    <mergeCell ref="A18:F18"/>
    <mergeCell ref="A23:I23"/>
    <mergeCell ref="A25:C25"/>
    <mergeCell ref="G25:I25"/>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82" zoomScaleNormal="55" zoomScaleSheetLayoutView="100" workbookViewId="0">
      <selection activeCell="L132" sqref="L132"/>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665" t="s">
        <v>172</v>
      </c>
      <c r="B1" s="665"/>
      <c r="C1" s="665"/>
      <c r="D1" s="665"/>
      <c r="E1" s="665"/>
      <c r="F1" s="665"/>
      <c r="G1" s="665"/>
      <c r="H1" s="665"/>
      <c r="I1" s="665"/>
    </row>
    <row r="2" spans="1:9">
      <c r="A2" s="211"/>
      <c r="B2" s="211"/>
      <c r="C2" s="211"/>
      <c r="D2" s="159" t="s">
        <v>173</v>
      </c>
      <c r="E2" s="211"/>
      <c r="F2" s="237"/>
      <c r="G2" s="211"/>
      <c r="H2" s="160"/>
      <c r="I2" s="160"/>
    </row>
    <row r="3" spans="1:9">
      <c r="A3" s="211"/>
      <c r="B3" s="211"/>
      <c r="C3" s="211"/>
      <c r="D3" s="211"/>
      <c r="E3" s="211"/>
      <c r="F3" s="237"/>
      <c r="G3" s="211"/>
      <c r="H3" s="160"/>
      <c r="I3" s="160"/>
    </row>
    <row r="4" spans="1:9">
      <c r="A4" s="663" t="s">
        <v>174</v>
      </c>
      <c r="B4" s="663"/>
      <c r="C4" s="663"/>
      <c r="D4" s="212" t="s">
        <v>175</v>
      </c>
      <c r="E4" s="162"/>
      <c r="F4" s="162"/>
      <c r="G4" s="162"/>
      <c r="H4" s="160"/>
      <c r="I4" s="160"/>
    </row>
    <row r="5" spans="1:9">
      <c r="A5" s="663" t="s">
        <v>176</v>
      </c>
      <c r="B5" s="663"/>
      <c r="C5" s="663"/>
      <c r="D5" s="212" t="s">
        <v>218</v>
      </c>
      <c r="E5" s="162"/>
      <c r="F5" s="162"/>
      <c r="G5" s="162"/>
      <c r="H5" s="160"/>
      <c r="I5" s="160"/>
    </row>
    <row r="6" spans="1:9">
      <c r="A6" s="663" t="s">
        <v>178</v>
      </c>
      <c r="B6" s="663"/>
      <c r="C6" s="663"/>
      <c r="D6" s="212" t="s">
        <v>179</v>
      </c>
      <c r="E6" s="162"/>
      <c r="F6" s="162"/>
      <c r="G6" s="162"/>
      <c r="H6" s="160"/>
      <c r="I6" s="160"/>
    </row>
    <row r="7" spans="1:9">
      <c r="A7" s="663" t="s">
        <v>180</v>
      </c>
      <c r="B7" s="663"/>
      <c r="C7" s="663"/>
      <c r="D7" s="212" t="s">
        <v>450</v>
      </c>
      <c r="E7" s="162"/>
      <c r="F7" s="162"/>
      <c r="G7" s="162"/>
      <c r="H7" s="160"/>
      <c r="I7" s="160"/>
    </row>
    <row r="8" spans="1:9">
      <c r="A8" s="213"/>
      <c r="B8" s="664"/>
      <c r="C8" s="664"/>
      <c r="D8" s="213"/>
      <c r="E8" s="162"/>
      <c r="F8" s="655"/>
      <c r="G8" s="655"/>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656" t="s">
        <v>185</v>
      </c>
      <c r="B13" s="656" t="s">
        <v>186</v>
      </c>
      <c r="C13" s="656" t="s">
        <v>187</v>
      </c>
      <c r="D13" s="656" t="s">
        <v>188</v>
      </c>
      <c r="E13" s="659" t="s">
        <v>189</v>
      </c>
      <c r="F13" s="660"/>
      <c r="G13" s="656" t="s">
        <v>166</v>
      </c>
      <c r="H13" s="647" t="s">
        <v>190</v>
      </c>
      <c r="I13" s="648"/>
    </row>
    <row r="14" spans="1:9">
      <c r="A14" s="657"/>
      <c r="B14" s="657"/>
      <c r="C14" s="657"/>
      <c r="D14" s="657"/>
      <c r="E14" s="661"/>
      <c r="F14" s="662"/>
      <c r="G14" s="657"/>
      <c r="H14" s="649" t="s">
        <v>191</v>
      </c>
      <c r="I14" s="650"/>
    </row>
    <row r="15" spans="1:9">
      <c r="A15" s="658"/>
      <c r="B15" s="658"/>
      <c r="C15" s="658"/>
      <c r="D15" s="658"/>
      <c r="E15" s="165" t="s">
        <v>192</v>
      </c>
      <c r="F15" s="165" t="s">
        <v>193</v>
      </c>
      <c r="G15" s="658"/>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449</v>
      </c>
      <c r="C17" s="133" t="s">
        <v>448</v>
      </c>
      <c r="D17" s="133" t="s">
        <v>451</v>
      </c>
      <c r="E17" s="166"/>
      <c r="F17" s="99">
        <v>131</v>
      </c>
      <c r="G17" s="134">
        <v>700000</v>
      </c>
      <c r="H17" s="156" t="s">
        <v>246</v>
      </c>
      <c r="I17" s="156" t="s">
        <v>453</v>
      </c>
    </row>
    <row r="18" spans="1:9" ht="76.5" customHeight="1">
      <c r="A18" s="8">
        <v>2</v>
      </c>
      <c r="B18" s="157"/>
      <c r="C18" s="133" t="s">
        <v>446</v>
      </c>
      <c r="D18" s="133" t="s">
        <v>452</v>
      </c>
      <c r="E18" s="98"/>
      <c r="F18" s="99">
        <v>132</v>
      </c>
      <c r="G18" s="134">
        <v>700000</v>
      </c>
      <c r="H18" s="156">
        <v>0</v>
      </c>
      <c r="I18" s="156" t="s">
        <v>453</v>
      </c>
    </row>
    <row r="19" spans="1:9">
      <c r="A19" s="651" t="s">
        <v>208</v>
      </c>
      <c r="B19" s="652"/>
      <c r="C19" s="652"/>
      <c r="D19" s="652"/>
      <c r="E19" s="652"/>
      <c r="F19" s="653"/>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654" t="s">
        <v>211</v>
      </c>
      <c r="B24" s="654"/>
      <c r="C24" s="654"/>
      <c r="D24" s="654"/>
      <c r="E24" s="654"/>
      <c r="F24" s="654"/>
      <c r="G24" s="654"/>
      <c r="H24" s="654"/>
      <c r="I24" s="654"/>
    </row>
    <row r="25" spans="1:9">
      <c r="A25" s="215"/>
      <c r="B25" s="106"/>
      <c r="C25" s="106"/>
      <c r="D25" s="106"/>
      <c r="E25" s="106"/>
      <c r="F25" s="106"/>
      <c r="G25" s="108"/>
      <c r="H25" s="113"/>
      <c r="I25" s="113"/>
    </row>
    <row r="26" spans="1:9">
      <c r="A26" s="646" t="s">
        <v>212</v>
      </c>
      <c r="B26" s="646"/>
      <c r="C26" s="646"/>
      <c r="D26" s="107"/>
      <c r="E26" s="106"/>
      <c r="F26" s="106"/>
      <c r="G26" s="612" t="s">
        <v>213</v>
      </c>
      <c r="H26" s="612"/>
      <c r="I26" s="612"/>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625" t="s">
        <v>214</v>
      </c>
      <c r="B29" s="625"/>
      <c r="C29" s="625"/>
      <c r="D29" s="106"/>
      <c r="E29" s="106"/>
      <c r="F29" s="106"/>
      <c r="G29" s="625" t="s">
        <v>215</v>
      </c>
      <c r="H29" s="625"/>
      <c r="I29" s="625"/>
    </row>
    <row r="30" spans="1:9">
      <c r="A30" s="646" t="s">
        <v>216</v>
      </c>
      <c r="B30" s="646"/>
      <c r="C30" s="646"/>
      <c r="D30" s="106"/>
      <c r="E30" s="106"/>
      <c r="F30" s="106"/>
      <c r="G30" s="612" t="s">
        <v>217</v>
      </c>
      <c r="H30" s="612"/>
      <c r="I30" s="612"/>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665" t="s">
        <v>172</v>
      </c>
      <c r="B52" s="665"/>
      <c r="C52" s="665"/>
      <c r="D52" s="665"/>
      <c r="E52" s="665"/>
      <c r="F52" s="665"/>
      <c r="G52" s="665"/>
      <c r="H52" s="665"/>
      <c r="I52" s="665"/>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663" t="s">
        <v>174</v>
      </c>
      <c r="B55" s="663"/>
      <c r="C55" s="663"/>
      <c r="D55" s="161" t="s">
        <v>175</v>
      </c>
      <c r="E55" s="162"/>
      <c r="F55" s="162"/>
      <c r="G55" s="162"/>
      <c r="H55" s="160"/>
      <c r="I55" s="160"/>
    </row>
    <row r="56" spans="1:9">
      <c r="A56" s="663" t="s">
        <v>176</v>
      </c>
      <c r="B56" s="663"/>
      <c r="C56" s="663"/>
      <c r="D56" s="161" t="s">
        <v>218</v>
      </c>
      <c r="E56" s="162"/>
      <c r="F56" s="162"/>
      <c r="G56" s="162"/>
      <c r="H56" s="160"/>
      <c r="I56" s="160"/>
    </row>
    <row r="57" spans="1:9">
      <c r="A57" s="663" t="s">
        <v>178</v>
      </c>
      <c r="B57" s="663"/>
      <c r="C57" s="663"/>
      <c r="D57" s="161" t="s">
        <v>179</v>
      </c>
      <c r="E57" s="162"/>
      <c r="F57" s="162"/>
      <c r="G57" s="162"/>
      <c r="H57" s="160"/>
      <c r="I57" s="160"/>
    </row>
    <row r="58" spans="1:9">
      <c r="A58" s="663" t="s">
        <v>180</v>
      </c>
      <c r="B58" s="663"/>
      <c r="C58" s="663"/>
      <c r="D58" s="161" t="s">
        <v>219</v>
      </c>
      <c r="E58" s="162"/>
      <c r="F58" s="162"/>
      <c r="G58" s="162"/>
      <c r="H58" s="160"/>
      <c r="I58" s="160"/>
    </row>
    <row r="59" spans="1:9">
      <c r="A59" s="163"/>
      <c r="B59" s="664"/>
      <c r="C59" s="664"/>
      <c r="D59" s="163"/>
      <c r="E59" s="162"/>
      <c r="F59" s="655"/>
      <c r="G59" s="655"/>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656" t="s">
        <v>185</v>
      </c>
      <c r="B64" s="656" t="s">
        <v>186</v>
      </c>
      <c r="C64" s="656" t="s">
        <v>187</v>
      </c>
      <c r="D64" s="656" t="s">
        <v>188</v>
      </c>
      <c r="E64" s="659" t="s">
        <v>189</v>
      </c>
      <c r="F64" s="660"/>
      <c r="G64" s="656" t="s">
        <v>166</v>
      </c>
      <c r="H64" s="647" t="s">
        <v>190</v>
      </c>
      <c r="I64" s="648"/>
    </row>
    <row r="65" spans="1:9">
      <c r="A65" s="657"/>
      <c r="B65" s="657"/>
      <c r="C65" s="657"/>
      <c r="D65" s="657"/>
      <c r="E65" s="661"/>
      <c r="F65" s="662"/>
      <c r="G65" s="657"/>
      <c r="H65" s="649" t="s">
        <v>191</v>
      </c>
      <c r="I65" s="650"/>
    </row>
    <row r="66" spans="1:9">
      <c r="A66" s="658"/>
      <c r="B66" s="658"/>
      <c r="C66" s="658"/>
      <c r="D66" s="658"/>
      <c r="E66" s="165" t="s">
        <v>192</v>
      </c>
      <c r="F66" s="165" t="s">
        <v>193</v>
      </c>
      <c r="G66" s="658"/>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448</v>
      </c>
      <c r="D72" s="133" t="s">
        <v>447</v>
      </c>
      <c r="E72" s="98"/>
      <c r="F72" s="99">
        <v>137</v>
      </c>
      <c r="G72" s="134">
        <v>150000</v>
      </c>
      <c r="H72" s="134">
        <v>0</v>
      </c>
      <c r="I72" s="156">
        <v>0</v>
      </c>
    </row>
    <row r="73" spans="1:9" ht="80.25" customHeight="1">
      <c r="A73" s="8">
        <v>6</v>
      </c>
      <c r="B73" s="157"/>
      <c r="C73" s="133" t="s">
        <v>446</v>
      </c>
      <c r="D73" s="133" t="s">
        <v>445</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651" t="s">
        <v>208</v>
      </c>
      <c r="B81" s="652"/>
      <c r="C81" s="652"/>
      <c r="D81" s="652"/>
      <c r="E81" s="652"/>
      <c r="F81" s="653"/>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654" t="s">
        <v>211</v>
      </c>
      <c r="B86" s="654"/>
      <c r="C86" s="654"/>
      <c r="D86" s="654"/>
      <c r="E86" s="654"/>
      <c r="F86" s="654"/>
      <c r="G86" s="654"/>
      <c r="H86" s="654"/>
      <c r="I86" s="654"/>
    </row>
    <row r="87" spans="1:9">
      <c r="A87" s="152"/>
      <c r="B87" s="106"/>
      <c r="C87" s="106"/>
      <c r="D87" s="106"/>
      <c r="E87" s="106"/>
      <c r="F87" s="106"/>
      <c r="G87" s="108"/>
      <c r="H87" s="113"/>
      <c r="I87" s="113"/>
    </row>
    <row r="88" spans="1:9">
      <c r="A88" s="646" t="s">
        <v>212</v>
      </c>
      <c r="B88" s="646"/>
      <c r="C88" s="646"/>
      <c r="D88" s="107"/>
      <c r="E88" s="106"/>
      <c r="F88" s="106"/>
      <c r="G88" s="612" t="s">
        <v>213</v>
      </c>
      <c r="H88" s="612"/>
      <c r="I88" s="612"/>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625" t="s">
        <v>214</v>
      </c>
      <c r="B91" s="625"/>
      <c r="C91" s="625"/>
      <c r="D91" s="106"/>
      <c r="E91" s="106"/>
      <c r="F91" s="106"/>
      <c r="G91" s="625" t="s">
        <v>215</v>
      </c>
      <c r="H91" s="625"/>
      <c r="I91" s="625"/>
    </row>
    <row r="92" spans="1:9">
      <c r="A92" s="646" t="s">
        <v>216</v>
      </c>
      <c r="B92" s="646"/>
      <c r="C92" s="646"/>
      <c r="D92" s="106"/>
      <c r="E92" s="106"/>
      <c r="F92" s="106"/>
      <c r="G92" s="612" t="s">
        <v>217</v>
      </c>
      <c r="H92" s="612"/>
      <c r="I92" s="612"/>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665" t="s">
        <v>172</v>
      </c>
      <c r="B114" s="665"/>
      <c r="C114" s="665"/>
      <c r="D114" s="665"/>
      <c r="E114" s="665"/>
      <c r="F114" s="665"/>
      <c r="G114" s="665"/>
      <c r="H114" s="665"/>
      <c r="I114" s="665"/>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663" t="s">
        <v>174</v>
      </c>
      <c r="B117" s="663"/>
      <c r="C117" s="663"/>
      <c r="D117" s="206" t="s">
        <v>175</v>
      </c>
      <c r="E117" s="162"/>
      <c r="F117" s="162"/>
      <c r="G117" s="162"/>
      <c r="H117" s="160"/>
      <c r="I117" s="160"/>
    </row>
    <row r="118" spans="1:9">
      <c r="A118" s="663" t="s">
        <v>176</v>
      </c>
      <c r="B118" s="663"/>
      <c r="C118" s="663"/>
      <c r="D118" s="206" t="s">
        <v>218</v>
      </c>
      <c r="E118" s="162"/>
      <c r="F118" s="162"/>
      <c r="G118" s="162"/>
      <c r="H118" s="160"/>
      <c r="I118" s="160"/>
    </row>
    <row r="119" spans="1:9">
      <c r="A119" s="663" t="s">
        <v>178</v>
      </c>
      <c r="B119" s="663"/>
      <c r="C119" s="663"/>
      <c r="D119" s="206" t="s">
        <v>179</v>
      </c>
      <c r="E119" s="162"/>
      <c r="F119" s="162"/>
      <c r="G119" s="162"/>
      <c r="H119" s="160"/>
      <c r="I119" s="160"/>
    </row>
    <row r="120" spans="1:9">
      <c r="A120" s="663" t="s">
        <v>180</v>
      </c>
      <c r="B120" s="663"/>
      <c r="C120" s="663"/>
      <c r="D120" s="206" t="s">
        <v>250</v>
      </c>
      <c r="E120" s="162"/>
      <c r="F120" s="162"/>
      <c r="G120" s="162"/>
      <c r="H120" s="160"/>
      <c r="I120" s="160"/>
    </row>
    <row r="121" spans="1:9">
      <c r="A121" s="207"/>
      <c r="B121" s="664"/>
      <c r="C121" s="664"/>
      <c r="D121" s="207"/>
      <c r="E121" s="162"/>
      <c r="F121" s="655"/>
      <c r="G121" s="655"/>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656" t="s">
        <v>185</v>
      </c>
      <c r="B126" s="656" t="s">
        <v>186</v>
      </c>
      <c r="C126" s="656" t="s">
        <v>187</v>
      </c>
      <c r="D126" s="656" t="s">
        <v>188</v>
      </c>
      <c r="E126" s="659" t="s">
        <v>189</v>
      </c>
      <c r="F126" s="660"/>
      <c r="G126" s="656" t="s">
        <v>166</v>
      </c>
      <c r="H126" s="647" t="s">
        <v>190</v>
      </c>
      <c r="I126" s="648"/>
    </row>
    <row r="127" spans="1:9">
      <c r="A127" s="657"/>
      <c r="B127" s="657"/>
      <c r="C127" s="657"/>
      <c r="D127" s="657"/>
      <c r="E127" s="661"/>
      <c r="F127" s="662"/>
      <c r="G127" s="657"/>
      <c r="H127" s="649" t="s">
        <v>191</v>
      </c>
      <c r="I127" s="650"/>
    </row>
    <row r="128" spans="1:9">
      <c r="A128" s="658"/>
      <c r="B128" s="658"/>
      <c r="C128" s="658"/>
      <c r="D128" s="658"/>
      <c r="E128" s="165" t="s">
        <v>192</v>
      </c>
      <c r="F128" s="165" t="s">
        <v>193</v>
      </c>
      <c r="G128" s="658"/>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443</v>
      </c>
      <c r="D130" s="133" t="s">
        <v>442</v>
      </c>
      <c r="E130" s="166"/>
      <c r="F130" s="99">
        <v>146</v>
      </c>
      <c r="G130" s="134">
        <v>1120000</v>
      </c>
      <c r="H130" s="134" t="s">
        <v>246</v>
      </c>
      <c r="I130" s="134">
        <f>4%*G130</f>
        <v>44800</v>
      </c>
    </row>
    <row r="131" spans="1:9">
      <c r="A131" s="651" t="s">
        <v>208</v>
      </c>
      <c r="B131" s="652"/>
      <c r="C131" s="652"/>
      <c r="D131" s="652"/>
      <c r="E131" s="652"/>
      <c r="F131" s="653"/>
      <c r="G131" s="102">
        <f>SUM(G120:G130)</f>
        <v>1120000</v>
      </c>
      <c r="H131" s="103">
        <v>0</v>
      </c>
      <c r="I131" s="103">
        <f>I130</f>
        <v>44800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f>4%*G130</f>
        <v>44800</v>
      </c>
    </row>
    <row r="136" spans="1:9">
      <c r="A136" s="654" t="s">
        <v>211</v>
      </c>
      <c r="B136" s="654"/>
      <c r="C136" s="654"/>
      <c r="D136" s="654"/>
      <c r="E136" s="654"/>
      <c r="F136" s="654"/>
      <c r="G136" s="654"/>
      <c r="H136" s="654"/>
      <c r="I136" s="654"/>
    </row>
    <row r="137" spans="1:9">
      <c r="A137" s="204"/>
      <c r="B137" s="106"/>
      <c r="C137" s="106"/>
      <c r="D137" s="106"/>
      <c r="E137" s="106"/>
      <c r="F137" s="106"/>
      <c r="G137" s="108"/>
      <c r="H137" s="113"/>
      <c r="I137" s="113"/>
    </row>
    <row r="138" spans="1:9">
      <c r="A138" s="646" t="s">
        <v>212</v>
      </c>
      <c r="B138" s="646"/>
      <c r="C138" s="646"/>
      <c r="D138" s="107"/>
      <c r="E138" s="106"/>
      <c r="F138" s="106"/>
      <c r="G138" s="612" t="s">
        <v>213</v>
      </c>
      <c r="H138" s="612"/>
      <c r="I138" s="612"/>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625" t="s">
        <v>214</v>
      </c>
      <c r="B141" s="625"/>
      <c r="C141" s="625"/>
      <c r="D141" s="106"/>
      <c r="E141" s="106"/>
      <c r="F141" s="106"/>
      <c r="G141" s="625" t="s">
        <v>215</v>
      </c>
      <c r="H141" s="625"/>
      <c r="I141" s="625"/>
    </row>
    <row r="142" spans="1:9">
      <c r="A142" s="646" t="s">
        <v>216</v>
      </c>
      <c r="B142" s="646"/>
      <c r="C142" s="646"/>
      <c r="D142" s="106"/>
      <c r="E142" s="106"/>
      <c r="F142" s="106"/>
      <c r="G142" s="612" t="s">
        <v>217</v>
      </c>
      <c r="H142" s="612"/>
      <c r="I142" s="612"/>
    </row>
    <row r="143" spans="1:9">
      <c r="A143" s="204"/>
      <c r="B143" s="204"/>
      <c r="C143" s="204"/>
      <c r="D143" s="106"/>
      <c r="E143" s="106"/>
      <c r="F143" s="106"/>
      <c r="G143" s="203"/>
      <c r="H143" s="203"/>
      <c r="I143" s="203"/>
    </row>
    <row r="169" spans="1:9">
      <c r="A169" s="665" t="s">
        <v>172</v>
      </c>
      <c r="B169" s="665"/>
      <c r="C169" s="665"/>
      <c r="D169" s="665"/>
      <c r="E169" s="665"/>
      <c r="F169" s="665"/>
      <c r="G169" s="665"/>
      <c r="H169" s="665"/>
      <c r="I169" s="665"/>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663" t="s">
        <v>174</v>
      </c>
      <c r="B172" s="663"/>
      <c r="C172" s="663"/>
      <c r="D172" s="206" t="s">
        <v>175</v>
      </c>
      <c r="E172" s="162"/>
      <c r="F172" s="162"/>
      <c r="G172" s="162"/>
      <c r="H172" s="160"/>
      <c r="I172" s="160"/>
    </row>
    <row r="173" spans="1:9">
      <c r="A173" s="663" t="s">
        <v>176</v>
      </c>
      <c r="B173" s="663"/>
      <c r="C173" s="663"/>
      <c r="D173" s="206" t="s">
        <v>438</v>
      </c>
      <c r="E173" s="162"/>
      <c r="F173" s="162"/>
      <c r="G173" s="162"/>
      <c r="H173" s="160"/>
      <c r="I173" s="160"/>
    </row>
    <row r="174" spans="1:9">
      <c r="A174" s="663" t="s">
        <v>178</v>
      </c>
      <c r="B174" s="663"/>
      <c r="C174" s="663"/>
      <c r="D174" s="206" t="s">
        <v>179</v>
      </c>
      <c r="E174" s="162"/>
      <c r="F174" s="162"/>
      <c r="G174" s="162"/>
      <c r="H174" s="160"/>
      <c r="I174" s="160"/>
    </row>
    <row r="175" spans="1:9">
      <c r="A175" s="663" t="s">
        <v>180</v>
      </c>
      <c r="B175" s="663"/>
      <c r="C175" s="663"/>
      <c r="D175" s="206" t="s">
        <v>439</v>
      </c>
      <c r="E175" s="162"/>
      <c r="F175" s="162"/>
      <c r="G175" s="162"/>
      <c r="H175" s="160"/>
      <c r="I175" s="160"/>
    </row>
    <row r="176" spans="1:9">
      <c r="A176" s="207"/>
      <c r="B176" s="664"/>
      <c r="C176" s="664"/>
      <c r="D176" s="207"/>
      <c r="E176" s="162"/>
      <c r="F176" s="655"/>
      <c r="G176" s="655"/>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656" t="s">
        <v>185</v>
      </c>
      <c r="B181" s="656" t="s">
        <v>186</v>
      </c>
      <c r="C181" s="656" t="s">
        <v>187</v>
      </c>
      <c r="D181" s="656" t="s">
        <v>188</v>
      </c>
      <c r="E181" s="659" t="s">
        <v>189</v>
      </c>
      <c r="F181" s="660"/>
      <c r="G181" s="656" t="s">
        <v>166</v>
      </c>
      <c r="H181" s="647" t="s">
        <v>190</v>
      </c>
      <c r="I181" s="648"/>
    </row>
    <row r="182" spans="1:9">
      <c r="A182" s="657"/>
      <c r="B182" s="657"/>
      <c r="C182" s="657"/>
      <c r="D182" s="657"/>
      <c r="E182" s="661"/>
      <c r="F182" s="662"/>
      <c r="G182" s="657"/>
      <c r="H182" s="649" t="s">
        <v>191</v>
      </c>
      <c r="I182" s="650"/>
    </row>
    <row r="183" spans="1:9">
      <c r="A183" s="658"/>
      <c r="B183" s="658"/>
      <c r="C183" s="658"/>
      <c r="D183" s="658"/>
      <c r="E183" s="165" t="s">
        <v>192</v>
      </c>
      <c r="F183" s="165" t="s">
        <v>193</v>
      </c>
      <c r="G183" s="658"/>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454</v>
      </c>
      <c r="E185" s="166"/>
      <c r="F185" s="99">
        <v>147</v>
      </c>
      <c r="G185" s="134">
        <v>1800000</v>
      </c>
      <c r="H185" s="156" t="s">
        <v>246</v>
      </c>
      <c r="I185" s="156" t="s">
        <v>246</v>
      </c>
    </row>
    <row r="186" spans="1:9">
      <c r="A186" s="651" t="s">
        <v>208</v>
      </c>
      <c r="B186" s="652"/>
      <c r="C186" s="652"/>
      <c r="D186" s="652"/>
      <c r="E186" s="652"/>
      <c r="F186" s="653"/>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654" t="s">
        <v>211</v>
      </c>
      <c r="B191" s="654"/>
      <c r="C191" s="654"/>
      <c r="D191" s="654"/>
      <c r="E191" s="654"/>
      <c r="F191" s="654"/>
      <c r="G191" s="654"/>
      <c r="H191" s="654"/>
      <c r="I191" s="654"/>
    </row>
    <row r="192" spans="1:9">
      <c r="A192" s="204"/>
      <c r="B192" s="106"/>
      <c r="C192" s="106"/>
      <c r="D192" s="106"/>
      <c r="E192" s="106"/>
      <c r="F192" s="106"/>
      <c r="G192" s="108"/>
      <c r="H192" s="113"/>
      <c r="I192" s="113"/>
    </row>
    <row r="193" spans="1:9">
      <c r="A193" s="646" t="s">
        <v>212</v>
      </c>
      <c r="B193" s="646"/>
      <c r="C193" s="646"/>
      <c r="D193" s="107"/>
      <c r="E193" s="106"/>
      <c r="F193" s="106"/>
      <c r="G193" s="612" t="s">
        <v>213</v>
      </c>
      <c r="H193" s="612"/>
      <c r="I193" s="612"/>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625" t="s">
        <v>214</v>
      </c>
      <c r="B196" s="625"/>
      <c r="C196" s="625"/>
      <c r="D196" s="106"/>
      <c r="E196" s="106"/>
      <c r="F196" s="106"/>
      <c r="G196" s="625" t="s">
        <v>215</v>
      </c>
      <c r="H196" s="625"/>
      <c r="I196" s="625"/>
    </row>
    <row r="197" spans="1:9">
      <c r="A197" s="646" t="s">
        <v>216</v>
      </c>
      <c r="B197" s="646"/>
      <c r="C197" s="646"/>
      <c r="D197" s="106"/>
      <c r="E197" s="106"/>
      <c r="F197" s="106"/>
      <c r="G197" s="612" t="s">
        <v>217</v>
      </c>
      <c r="H197" s="612"/>
      <c r="I197" s="612"/>
    </row>
    <row r="198" spans="1:9">
      <c r="A198" s="204"/>
      <c r="B198" s="204"/>
      <c r="C198" s="204"/>
      <c r="D198" s="106"/>
      <c r="E198" s="106"/>
      <c r="F198" s="106"/>
      <c r="G198" s="203"/>
      <c r="H198" s="203"/>
      <c r="I198" s="203"/>
    </row>
  </sheetData>
  <mergeCells count="92">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B59:C59"/>
    <mergeCell ref="F59:G59"/>
    <mergeCell ref="A52:I52"/>
    <mergeCell ref="A55:C55"/>
    <mergeCell ref="A56:C56"/>
    <mergeCell ref="A57:C57"/>
    <mergeCell ref="A58:C58"/>
    <mergeCell ref="A169:I169"/>
    <mergeCell ref="A172:C172"/>
    <mergeCell ref="A173:C173"/>
    <mergeCell ref="A174:C174"/>
    <mergeCell ref="A175:C175"/>
    <mergeCell ref="B176:C176"/>
    <mergeCell ref="F176:G176"/>
    <mergeCell ref="A181:A183"/>
    <mergeCell ref="B181:B183"/>
    <mergeCell ref="C181:C183"/>
    <mergeCell ref="D181:D183"/>
    <mergeCell ref="E181:F182"/>
    <mergeCell ref="G181:G183"/>
    <mergeCell ref="H181:I181"/>
    <mergeCell ref="H182:I182"/>
    <mergeCell ref="A186:F186"/>
    <mergeCell ref="A191:I191"/>
    <mergeCell ref="A193:C193"/>
    <mergeCell ref="G193:I193"/>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G126:G128"/>
    <mergeCell ref="H126:I126"/>
    <mergeCell ref="H127:I127"/>
    <mergeCell ref="A131:F131"/>
    <mergeCell ref="A136:I136"/>
    <mergeCell ref="A138:C138"/>
    <mergeCell ref="G138:I138"/>
    <mergeCell ref="A141:C141"/>
    <mergeCell ref="G141:I141"/>
    <mergeCell ref="A142:C142"/>
    <mergeCell ref="G142:I142"/>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Sheet3</vt:lpstr>
      <vt:lpstr>xx</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2020-11-27T04:29:49Z</cp:lastPrinted>
  <dcterms:created xsi:type="dcterms:W3CDTF">2020-03-18T07:24:11Z</dcterms:created>
  <dcterms:modified xsi:type="dcterms:W3CDTF">2020-11-27T04:59:31Z</dcterms:modified>
</cp:coreProperties>
</file>