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spa\OneDrive\Documents\KEUANGAN\SPTJ\"/>
    </mc:Choice>
  </mc:AlternateContent>
  <xr:revisionPtr revIDLastSave="0" documentId="13_ncr:1_{1CD32EC0-F001-438E-9F4E-7E4226EB3F37}" xr6:coauthVersionLast="45" xr6:coauthVersionMax="45" xr10:uidLastSave="{00000000-0000-0000-0000-000000000000}"/>
  <bookViews>
    <workbookView xWindow="-120" yWindow="-120" windowWidth="20730" windowHeight="11160" tabRatio="921" activeTab="2" xr2:uid="{00000000-000D-0000-FFFF-FFFF00000000}"/>
  </bookViews>
  <sheets>
    <sheet name="LRA BLU" sheetId="2" r:id="rId1"/>
    <sheet name="014.052.GC.525112" sheetId="3" r:id="rId2"/>
    <sheet name="014.054.GC.525112" sheetId="4" r:id="rId3"/>
    <sheet name="014.054.GC.525113" sheetId="5" r:id="rId4"/>
  </sheets>
  <definedNames>
    <definedName name="_xlnm.Print_Area" localSheetId="1">'014.052.GC.525112'!$A$1:$K$31</definedName>
    <definedName name="_xlnm.Print_Area" localSheetId="2">'014.054.GC.525112'!$A$1:$K$38</definedName>
    <definedName name="_xlnm.Print_Area" localSheetId="3">'014.054.GC.525113'!$A$1:$K$30</definedName>
    <definedName name="_xlnm.Print_Area" localSheetId="0">'LRA BLU'!$A$1:$I$405</definedName>
    <definedName name="_xlnm.Print_Titles" localSheetId="1">'014.052.GC.525112'!$1:$14</definedName>
    <definedName name="_xlnm.Print_Titles" localSheetId="2">'014.054.GC.525112'!$1:$14</definedName>
    <definedName name="_xlnm.Print_Titles" localSheetId="3">'014.054.GC.525113'!$1:$14</definedName>
    <definedName name="_xlnm.Print_Titles" localSheetId="0">'LRA BLU'!$4:$6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5" i="2" l="1"/>
  <c r="I26" i="4"/>
  <c r="I21" i="4" l="1"/>
  <c r="E355" i="2" s="1"/>
  <c r="I18" i="4"/>
  <c r="E354" i="2" s="1"/>
  <c r="I16" i="4"/>
  <c r="E353" i="2" s="1"/>
  <c r="I24" i="4"/>
  <c r="K18" i="5"/>
  <c r="J18" i="5"/>
  <c r="I18" i="5"/>
  <c r="E363" i="2" s="1"/>
  <c r="L15" i="5"/>
  <c r="K15" i="5"/>
  <c r="F12" i="5"/>
  <c r="L23" i="4"/>
  <c r="K23" i="4" s="1"/>
  <c r="L22" i="4"/>
  <c r="J22" i="4" s="1"/>
  <c r="F12" i="4"/>
  <c r="I19" i="3"/>
  <c r="L17" i="3"/>
  <c r="K17" i="3" s="1"/>
  <c r="L16" i="3"/>
  <c r="J16" i="3" s="1"/>
  <c r="K16" i="3"/>
  <c r="L15" i="3"/>
  <c r="K15" i="3" s="1"/>
  <c r="J15" i="3"/>
  <c r="F12" i="3"/>
  <c r="E399" i="2" l="1"/>
  <c r="E184" i="2"/>
  <c r="E401" i="2"/>
  <c r="E356" i="2"/>
  <c r="K22" i="4"/>
  <c r="K26" i="4"/>
  <c r="K19" i="3"/>
  <c r="J17" i="3"/>
  <c r="J19" i="3" s="1"/>
  <c r="J23" i="4"/>
  <c r="J26" i="4" s="1"/>
  <c r="F373" i="2" l="1"/>
  <c r="H373" i="2" s="1"/>
  <c r="I373" i="2" s="1"/>
  <c r="F352" i="2"/>
  <c r="H352" i="2" s="1"/>
  <c r="I352" i="2" s="1"/>
  <c r="F334" i="2"/>
  <c r="H334" i="2" s="1"/>
  <c r="I334" i="2" s="1"/>
  <c r="F316" i="2"/>
  <c r="H316" i="2" s="1"/>
  <c r="I316" i="2" s="1"/>
  <c r="F218" i="2"/>
  <c r="H218" i="2" s="1"/>
  <c r="I218" i="2" s="1"/>
  <c r="F210" i="2"/>
  <c r="H210" i="2" s="1"/>
  <c r="I210" i="2" s="1"/>
  <c r="F209" i="2"/>
  <c r="H209" i="2" s="1"/>
  <c r="I209" i="2" s="1"/>
  <c r="D193" i="2"/>
  <c r="F195" i="2"/>
  <c r="G195" i="2" s="1"/>
  <c r="F143" i="2"/>
  <c r="H143" i="2" s="1"/>
  <c r="I143" i="2" s="1"/>
  <c r="F187" i="2"/>
  <c r="H187" i="2" s="1"/>
  <c r="I187" i="2" s="1"/>
  <c r="F186" i="2"/>
  <c r="H186" i="2" s="1"/>
  <c r="I186" i="2" s="1"/>
  <c r="F185" i="2"/>
  <c r="H185" i="2" s="1"/>
  <c r="I185" i="2" s="1"/>
  <c r="F167" i="2"/>
  <c r="H167" i="2" s="1"/>
  <c r="I167" i="2" s="1"/>
  <c r="F160" i="2"/>
  <c r="G160" i="2" s="1"/>
  <c r="F159" i="2"/>
  <c r="G159" i="2" s="1"/>
  <c r="F158" i="2"/>
  <c r="G158" i="2" s="1"/>
  <c r="F157" i="2"/>
  <c r="G157" i="2" s="1"/>
  <c r="F138" i="2"/>
  <c r="G138" i="2" s="1"/>
  <c r="F137" i="2"/>
  <c r="G137" i="2" s="1"/>
  <c r="F136" i="2"/>
  <c r="H136" i="2" s="1"/>
  <c r="I136" i="2" s="1"/>
  <c r="F135" i="2"/>
  <c r="H135" i="2" s="1"/>
  <c r="I135" i="2" s="1"/>
  <c r="F77" i="2"/>
  <c r="H77" i="2" s="1"/>
  <c r="I77" i="2" s="1"/>
  <c r="F76" i="2"/>
  <c r="G76" i="2" s="1"/>
  <c r="F75" i="2"/>
  <c r="H75" i="2" s="1"/>
  <c r="I75" i="2" s="1"/>
  <c r="F74" i="2"/>
  <c r="H74" i="2" s="1"/>
  <c r="I74" i="2" s="1"/>
  <c r="F73" i="2"/>
  <c r="G73" i="2" s="1"/>
  <c r="F72" i="2"/>
  <c r="H72" i="2" s="1"/>
  <c r="I72" i="2" s="1"/>
  <c r="F71" i="2"/>
  <c r="H71" i="2" s="1"/>
  <c r="I71" i="2" s="1"/>
  <c r="F70" i="2"/>
  <c r="H70" i="2" s="1"/>
  <c r="I70" i="2" s="1"/>
  <c r="F69" i="2"/>
  <c r="G69" i="2" s="1"/>
  <c r="F68" i="2"/>
  <c r="H68" i="2" s="1"/>
  <c r="I68" i="2" s="1"/>
  <c r="F67" i="2"/>
  <c r="H67" i="2" s="1"/>
  <c r="I67" i="2" s="1"/>
  <c r="F66" i="2"/>
  <c r="H66" i="2" s="1"/>
  <c r="I66" i="2" s="1"/>
  <c r="F65" i="2"/>
  <c r="G65" i="2" s="1"/>
  <c r="F64" i="2"/>
  <c r="H64" i="2" s="1"/>
  <c r="I64" i="2" s="1"/>
  <c r="F63" i="2"/>
  <c r="H63" i="2" s="1"/>
  <c r="I63" i="2" s="1"/>
  <c r="F62" i="2"/>
  <c r="H62" i="2" s="1"/>
  <c r="I62" i="2" s="1"/>
  <c r="F61" i="2"/>
  <c r="G61" i="2" s="1"/>
  <c r="F60" i="2"/>
  <c r="H60" i="2" s="1"/>
  <c r="I60" i="2" s="1"/>
  <c r="F59" i="2"/>
  <c r="H59" i="2" s="1"/>
  <c r="I59" i="2" s="1"/>
  <c r="F58" i="2"/>
  <c r="H58" i="2" s="1"/>
  <c r="I58" i="2" s="1"/>
  <c r="F57" i="2"/>
  <c r="G57" i="2" s="1"/>
  <c r="F56" i="2"/>
  <c r="G56" i="2" s="1"/>
  <c r="F55" i="2"/>
  <c r="H55" i="2" s="1"/>
  <c r="I55" i="2" s="1"/>
  <c r="F54" i="2"/>
  <c r="H54" i="2" s="1"/>
  <c r="I54" i="2" s="1"/>
  <c r="F53" i="2"/>
  <c r="G53" i="2" s="1"/>
  <c r="F52" i="2"/>
  <c r="G52" i="2" s="1"/>
  <c r="F51" i="2"/>
  <c r="H51" i="2" s="1"/>
  <c r="I51" i="2" s="1"/>
  <c r="F50" i="2"/>
  <c r="H50" i="2" s="1"/>
  <c r="I50" i="2" s="1"/>
  <c r="F49" i="2"/>
  <c r="G49" i="2" s="1"/>
  <c r="F48" i="2"/>
  <c r="H48" i="2" s="1"/>
  <c r="I48" i="2" s="1"/>
  <c r="F47" i="2"/>
  <c r="H47" i="2" s="1"/>
  <c r="I47" i="2" s="1"/>
  <c r="F46" i="2"/>
  <c r="H46" i="2" s="1"/>
  <c r="I46" i="2" s="1"/>
  <c r="F45" i="2"/>
  <c r="G45" i="2" s="1"/>
  <c r="F44" i="2"/>
  <c r="G44" i="2" s="1"/>
  <c r="F43" i="2"/>
  <c r="H43" i="2" s="1"/>
  <c r="I43" i="2" s="1"/>
  <c r="F42" i="2"/>
  <c r="H42" i="2" s="1"/>
  <c r="I42" i="2" s="1"/>
  <c r="F41" i="2"/>
  <c r="G41" i="2" s="1"/>
  <c r="F40" i="2"/>
  <c r="H40" i="2" s="1"/>
  <c r="I40" i="2" s="1"/>
  <c r="F31" i="2"/>
  <c r="H31" i="2" s="1"/>
  <c r="I31" i="2" s="1"/>
  <c r="F24" i="2"/>
  <c r="H24" i="2" s="1"/>
  <c r="I24" i="2" s="1"/>
  <c r="F23" i="2"/>
  <c r="G23" i="2" s="1"/>
  <c r="F21" i="2"/>
  <c r="G21" i="2" s="1"/>
  <c r="G352" i="2" l="1"/>
  <c r="G373" i="2"/>
  <c r="G334" i="2"/>
  <c r="G218" i="2"/>
  <c r="G316" i="2"/>
  <c r="G209" i="2"/>
  <c r="G210" i="2"/>
  <c r="H195" i="2"/>
  <c r="I195" i="2" s="1"/>
  <c r="H137" i="2"/>
  <c r="I137" i="2" s="1"/>
  <c r="H158" i="2"/>
  <c r="I158" i="2" s="1"/>
  <c r="G143" i="2"/>
  <c r="G185" i="2"/>
  <c r="G186" i="2"/>
  <c r="G187" i="2"/>
  <c r="G167" i="2"/>
  <c r="H160" i="2"/>
  <c r="I160" i="2" s="1"/>
  <c r="H157" i="2"/>
  <c r="I157" i="2" s="1"/>
  <c r="H159" i="2"/>
  <c r="I159" i="2" s="1"/>
  <c r="G136" i="2"/>
  <c r="G135" i="2"/>
  <c r="H138" i="2"/>
  <c r="I138" i="2" s="1"/>
  <c r="G40" i="2"/>
  <c r="H69" i="2"/>
  <c r="I69" i="2" s="1"/>
  <c r="G72" i="2"/>
  <c r="H44" i="2"/>
  <c r="I44" i="2" s="1"/>
  <c r="H76" i="2"/>
  <c r="I76" i="2" s="1"/>
  <c r="G60" i="2"/>
  <c r="H41" i="2"/>
  <c r="I41" i="2" s="1"/>
  <c r="H56" i="2"/>
  <c r="I56" i="2" s="1"/>
  <c r="H73" i="2"/>
  <c r="I73" i="2" s="1"/>
  <c r="H57" i="2"/>
  <c r="I57" i="2" s="1"/>
  <c r="H53" i="2"/>
  <c r="I53" i="2" s="1"/>
  <c r="H49" i="2"/>
  <c r="I49" i="2" s="1"/>
  <c r="H65" i="2"/>
  <c r="I65" i="2" s="1"/>
  <c r="G68" i="2"/>
  <c r="H45" i="2"/>
  <c r="I45" i="2" s="1"/>
  <c r="G48" i="2"/>
  <c r="H52" i="2"/>
  <c r="I52" i="2" s="1"/>
  <c r="H61" i="2"/>
  <c r="I61" i="2" s="1"/>
  <c r="G64" i="2"/>
  <c r="G43" i="2"/>
  <c r="G47" i="2"/>
  <c r="G51" i="2"/>
  <c r="G55" i="2"/>
  <c r="G59" i="2"/>
  <c r="G63" i="2"/>
  <c r="G67" i="2"/>
  <c r="G71" i="2"/>
  <c r="G75" i="2"/>
  <c r="G42" i="2"/>
  <c r="G46" i="2"/>
  <c r="G50" i="2"/>
  <c r="G54" i="2"/>
  <c r="G58" i="2"/>
  <c r="G62" i="2"/>
  <c r="G66" i="2"/>
  <c r="G70" i="2"/>
  <c r="G74" i="2"/>
  <c r="G77" i="2"/>
  <c r="G31" i="2"/>
  <c r="H23" i="2"/>
  <c r="I23" i="2" s="1"/>
  <c r="G24" i="2"/>
  <c r="H21" i="2"/>
  <c r="I21" i="2" s="1"/>
  <c r="F377" i="2" l="1"/>
  <c r="G377" i="2" s="1"/>
  <c r="F156" i="2"/>
  <c r="G156" i="2" s="1"/>
  <c r="F134" i="2"/>
  <c r="G134" i="2" s="1"/>
  <c r="F129" i="2"/>
  <c r="G129" i="2" s="1"/>
  <c r="F119" i="2"/>
  <c r="F117" i="2"/>
  <c r="G117" i="2" s="1"/>
  <c r="H377" i="2" l="1"/>
  <c r="I377" i="2" s="1"/>
  <c r="H156" i="2"/>
  <c r="I156" i="2" s="1"/>
  <c r="H134" i="2"/>
  <c r="I134" i="2" s="1"/>
  <c r="H129" i="2"/>
  <c r="I129" i="2" s="1"/>
  <c r="H119" i="2"/>
  <c r="I119" i="2" s="1"/>
  <c r="G119" i="2"/>
  <c r="H117" i="2"/>
  <c r="I117" i="2" s="1"/>
  <c r="F92" i="2"/>
  <c r="G92" i="2" s="1"/>
  <c r="F90" i="2"/>
  <c r="G90" i="2" s="1"/>
  <c r="F87" i="2"/>
  <c r="G87" i="2" s="1"/>
  <c r="H92" i="2" l="1"/>
  <c r="I92" i="2" s="1"/>
  <c r="H90" i="2"/>
  <c r="I90" i="2" s="1"/>
  <c r="H87" i="2"/>
  <c r="I87" i="2" s="1"/>
  <c r="E414" i="2" l="1"/>
  <c r="D414" i="2"/>
  <c r="C414" i="2"/>
  <c r="E413" i="2"/>
  <c r="D413" i="2"/>
  <c r="C413" i="2"/>
  <c r="E412" i="2"/>
  <c r="C412" i="2"/>
  <c r="E411" i="2"/>
  <c r="D411" i="2"/>
  <c r="C411" i="2"/>
  <c r="E403" i="2"/>
  <c r="D395" i="2"/>
  <c r="F393" i="2"/>
  <c r="F395" i="2" s="1"/>
  <c r="E391" i="2"/>
  <c r="C391" i="2"/>
  <c r="F389" i="2"/>
  <c r="H389" i="2" s="1"/>
  <c r="I389" i="2" s="1"/>
  <c r="F388" i="2"/>
  <c r="H388" i="2" s="1"/>
  <c r="I388" i="2" s="1"/>
  <c r="F385" i="2"/>
  <c r="H385" i="2" s="1"/>
  <c r="I385" i="2" s="1"/>
  <c r="F384" i="2"/>
  <c r="H384" i="2" s="1"/>
  <c r="I384" i="2" s="1"/>
  <c r="F383" i="2"/>
  <c r="H383" i="2" s="1"/>
  <c r="I383" i="2" s="1"/>
  <c r="F382" i="2"/>
  <c r="H382" i="2" s="1"/>
  <c r="I382" i="2" s="1"/>
  <c r="F381" i="2"/>
  <c r="H381" i="2" s="1"/>
  <c r="I381" i="2" s="1"/>
  <c r="F378" i="2"/>
  <c r="H378" i="2" s="1"/>
  <c r="I378" i="2" s="1"/>
  <c r="F376" i="2"/>
  <c r="H376" i="2" s="1"/>
  <c r="I376" i="2" s="1"/>
  <c r="F375" i="2"/>
  <c r="H375" i="2" s="1"/>
  <c r="I375" i="2" s="1"/>
  <c r="F374" i="2"/>
  <c r="H374" i="2" s="1"/>
  <c r="I374" i="2" s="1"/>
  <c r="F372" i="2"/>
  <c r="H372" i="2" s="1"/>
  <c r="I372" i="2" s="1"/>
  <c r="F367" i="2"/>
  <c r="H367" i="2" s="1"/>
  <c r="I367" i="2" s="1"/>
  <c r="F365" i="2"/>
  <c r="H365" i="2" s="1"/>
  <c r="I365" i="2" s="1"/>
  <c r="F363" i="2"/>
  <c r="H363" i="2" s="1"/>
  <c r="I363" i="2" s="1"/>
  <c r="F362" i="2"/>
  <c r="G362" i="2" s="1"/>
  <c r="F361" i="2"/>
  <c r="G361" i="2" s="1"/>
  <c r="F360" i="2"/>
  <c r="G360" i="2" s="1"/>
  <c r="F359" i="2"/>
  <c r="G359" i="2" s="1"/>
  <c r="F357" i="2"/>
  <c r="G357" i="2" s="1"/>
  <c r="F356" i="2"/>
  <c r="G356" i="2" s="1"/>
  <c r="F355" i="2"/>
  <c r="G355" i="2" s="1"/>
  <c r="F354" i="2"/>
  <c r="G354" i="2" s="1"/>
  <c r="F353" i="2"/>
  <c r="G353" i="2" s="1"/>
  <c r="F351" i="2"/>
  <c r="G351" i="2" s="1"/>
  <c r="F347" i="2"/>
  <c r="G347" i="2" s="1"/>
  <c r="F346" i="2"/>
  <c r="G346" i="2" s="1"/>
  <c r="F344" i="2"/>
  <c r="G344" i="2" s="1"/>
  <c r="F343" i="2"/>
  <c r="G343" i="2" s="1"/>
  <c r="F342" i="2"/>
  <c r="G342" i="2" s="1"/>
  <c r="F341" i="2"/>
  <c r="G341" i="2" s="1"/>
  <c r="F340" i="2"/>
  <c r="G340" i="2" s="1"/>
  <c r="F338" i="2"/>
  <c r="G338" i="2" s="1"/>
  <c r="F337" i="2"/>
  <c r="H337" i="2" s="1"/>
  <c r="I337" i="2" s="1"/>
  <c r="F336" i="2"/>
  <c r="H336" i="2" s="1"/>
  <c r="I336" i="2" s="1"/>
  <c r="F335" i="2"/>
  <c r="H335" i="2" s="1"/>
  <c r="I335" i="2" s="1"/>
  <c r="F333" i="2"/>
  <c r="H333" i="2" s="1"/>
  <c r="I333" i="2" s="1"/>
  <c r="F329" i="2"/>
  <c r="H329" i="2" s="1"/>
  <c r="I329" i="2" s="1"/>
  <c r="F328" i="2"/>
  <c r="H328" i="2" s="1"/>
  <c r="I328" i="2" s="1"/>
  <c r="F326" i="2"/>
  <c r="H326" i="2" s="1"/>
  <c r="I326" i="2" s="1"/>
  <c r="F325" i="2"/>
  <c r="H325" i="2" s="1"/>
  <c r="I325" i="2" s="1"/>
  <c r="F324" i="2"/>
  <c r="H324" i="2" s="1"/>
  <c r="I324" i="2" s="1"/>
  <c r="F323" i="2"/>
  <c r="H323" i="2" s="1"/>
  <c r="I323" i="2" s="1"/>
  <c r="F322" i="2"/>
  <c r="H322" i="2" s="1"/>
  <c r="I322" i="2" s="1"/>
  <c r="F320" i="2"/>
  <c r="H320" i="2" s="1"/>
  <c r="I320" i="2" s="1"/>
  <c r="F319" i="2"/>
  <c r="H319" i="2" s="1"/>
  <c r="I319" i="2" s="1"/>
  <c r="F318" i="2"/>
  <c r="H318" i="2" s="1"/>
  <c r="I318" i="2" s="1"/>
  <c r="F317" i="2"/>
  <c r="H317" i="2" s="1"/>
  <c r="I317" i="2" s="1"/>
  <c r="F315" i="2"/>
  <c r="G315" i="2" s="1"/>
  <c r="F310" i="2"/>
  <c r="H310" i="2" s="1"/>
  <c r="I310" i="2" s="1"/>
  <c r="F307" i="2"/>
  <c r="H307" i="2" s="1"/>
  <c r="I307" i="2" s="1"/>
  <c r="F305" i="2"/>
  <c r="H305" i="2" s="1"/>
  <c r="I305" i="2" s="1"/>
  <c r="F302" i="2"/>
  <c r="H302" i="2" s="1"/>
  <c r="I302" i="2" s="1"/>
  <c r="F301" i="2"/>
  <c r="H301" i="2" s="1"/>
  <c r="I301" i="2" s="1"/>
  <c r="F300" i="2"/>
  <c r="H300" i="2" s="1"/>
  <c r="I300" i="2" s="1"/>
  <c r="F299" i="2"/>
  <c r="H299" i="2" s="1"/>
  <c r="I299" i="2" s="1"/>
  <c r="F296" i="2"/>
  <c r="H296" i="2" s="1"/>
  <c r="I296" i="2" s="1"/>
  <c r="F295" i="2"/>
  <c r="H295" i="2" s="1"/>
  <c r="I295" i="2" s="1"/>
  <c r="F290" i="2"/>
  <c r="H290" i="2" s="1"/>
  <c r="I290" i="2" s="1"/>
  <c r="F287" i="2"/>
  <c r="H287" i="2" s="1"/>
  <c r="I287" i="2" s="1"/>
  <c r="F285" i="2"/>
  <c r="H285" i="2" s="1"/>
  <c r="I285" i="2" s="1"/>
  <c r="F282" i="2"/>
  <c r="H282" i="2" s="1"/>
  <c r="I282" i="2" s="1"/>
  <c r="F281" i="2"/>
  <c r="H281" i="2" s="1"/>
  <c r="I281" i="2" s="1"/>
  <c r="F280" i="2"/>
  <c r="H280" i="2" s="1"/>
  <c r="I280" i="2" s="1"/>
  <c r="F279" i="2"/>
  <c r="H279" i="2" s="1"/>
  <c r="I279" i="2" s="1"/>
  <c r="F276" i="2"/>
  <c r="H276" i="2" s="1"/>
  <c r="I276" i="2" s="1"/>
  <c r="F275" i="2"/>
  <c r="H275" i="2" s="1"/>
  <c r="I275" i="2" s="1"/>
  <c r="F274" i="2"/>
  <c r="H274" i="2" s="1"/>
  <c r="I274" i="2" s="1"/>
  <c r="F269" i="2"/>
  <c r="H269" i="2" s="1"/>
  <c r="I269" i="2" s="1"/>
  <c r="F266" i="2"/>
  <c r="H266" i="2" s="1"/>
  <c r="I266" i="2" s="1"/>
  <c r="F264" i="2"/>
  <c r="H264" i="2" s="1"/>
  <c r="I264" i="2" s="1"/>
  <c r="F261" i="2"/>
  <c r="H261" i="2" s="1"/>
  <c r="I261" i="2" s="1"/>
  <c r="F260" i="2"/>
  <c r="H260" i="2" s="1"/>
  <c r="I260" i="2" s="1"/>
  <c r="F259" i="2"/>
  <c r="H259" i="2" s="1"/>
  <c r="I259" i="2" s="1"/>
  <c r="F258" i="2"/>
  <c r="H258" i="2" s="1"/>
  <c r="I258" i="2" s="1"/>
  <c r="F255" i="2"/>
  <c r="H255" i="2" s="1"/>
  <c r="I255" i="2" s="1"/>
  <c r="F254" i="2"/>
  <c r="H254" i="2" s="1"/>
  <c r="I254" i="2" s="1"/>
  <c r="F249" i="2"/>
  <c r="H249" i="2" s="1"/>
  <c r="I249" i="2" s="1"/>
  <c r="F246" i="2"/>
  <c r="H246" i="2" s="1"/>
  <c r="I246" i="2" s="1"/>
  <c r="F244" i="2"/>
  <c r="H244" i="2" s="1"/>
  <c r="I244" i="2" s="1"/>
  <c r="F241" i="2"/>
  <c r="H241" i="2" s="1"/>
  <c r="I241" i="2" s="1"/>
  <c r="F240" i="2"/>
  <c r="H240" i="2" s="1"/>
  <c r="I240" i="2" s="1"/>
  <c r="F239" i="2"/>
  <c r="H239" i="2" s="1"/>
  <c r="I239" i="2" s="1"/>
  <c r="F238" i="2"/>
  <c r="H238" i="2" s="1"/>
  <c r="I238" i="2" s="1"/>
  <c r="F235" i="2"/>
  <c r="H235" i="2" s="1"/>
  <c r="I235" i="2" s="1"/>
  <c r="F234" i="2"/>
  <c r="F228" i="2"/>
  <c r="H228" i="2" s="1"/>
  <c r="I228" i="2" s="1"/>
  <c r="F225" i="2"/>
  <c r="H225" i="2" s="1"/>
  <c r="I225" i="2" s="1"/>
  <c r="F224" i="2"/>
  <c r="H224" i="2" s="1"/>
  <c r="I224" i="2" s="1"/>
  <c r="F223" i="2"/>
  <c r="H223" i="2" s="1"/>
  <c r="I223" i="2" s="1"/>
  <c r="F221" i="2"/>
  <c r="H221" i="2" s="1"/>
  <c r="I221" i="2" s="1"/>
  <c r="F222" i="2"/>
  <c r="H222" i="2" s="1"/>
  <c r="I222" i="2" s="1"/>
  <c r="F217" i="2"/>
  <c r="H217" i="2" s="1"/>
  <c r="I217" i="2" s="1"/>
  <c r="F216" i="2"/>
  <c r="H216" i="2" s="1"/>
  <c r="I216" i="2" s="1"/>
  <c r="F215" i="2"/>
  <c r="H215" i="2" s="1"/>
  <c r="I215" i="2" s="1"/>
  <c r="F214" i="2"/>
  <c r="H214" i="2" s="1"/>
  <c r="I214" i="2" s="1"/>
  <c r="F213" i="2"/>
  <c r="H213" i="2" s="1"/>
  <c r="I213" i="2" s="1"/>
  <c r="F208" i="2"/>
  <c r="H208" i="2" s="1"/>
  <c r="I208" i="2" s="1"/>
  <c r="F204" i="2"/>
  <c r="H204" i="2" s="1"/>
  <c r="I204" i="2" s="1"/>
  <c r="F203" i="2"/>
  <c r="H203" i="2" s="1"/>
  <c r="I203" i="2" s="1"/>
  <c r="F201" i="2"/>
  <c r="H201" i="2" s="1"/>
  <c r="I201" i="2" s="1"/>
  <c r="F200" i="2"/>
  <c r="H200" i="2" s="1"/>
  <c r="I200" i="2" s="1"/>
  <c r="F199" i="2"/>
  <c r="H199" i="2" s="1"/>
  <c r="I199" i="2" s="1"/>
  <c r="F198" i="2"/>
  <c r="H198" i="2" s="1"/>
  <c r="I198" i="2" s="1"/>
  <c r="F197" i="2"/>
  <c r="H197" i="2" s="1"/>
  <c r="I197" i="2" s="1"/>
  <c r="F194" i="2"/>
  <c r="H194" i="2" s="1"/>
  <c r="I194" i="2" s="1"/>
  <c r="F193" i="2"/>
  <c r="H193" i="2" s="1"/>
  <c r="I193" i="2" s="1"/>
  <c r="F192" i="2"/>
  <c r="H192" i="2" s="1"/>
  <c r="I192" i="2" s="1"/>
  <c r="F190" i="2"/>
  <c r="H190" i="2" s="1"/>
  <c r="I190" i="2" s="1"/>
  <c r="F189" i="2"/>
  <c r="H189" i="2" s="1"/>
  <c r="I189" i="2" s="1"/>
  <c r="F191" i="2"/>
  <c r="F184" i="2"/>
  <c r="G184" i="2" s="1"/>
  <c r="F183" i="2"/>
  <c r="G183" i="2" s="1"/>
  <c r="F182" i="2"/>
  <c r="G182" i="2" s="1"/>
  <c r="F180" i="2"/>
  <c r="G180" i="2" s="1"/>
  <c r="F179" i="2"/>
  <c r="G179" i="2" s="1"/>
  <c r="F181" i="2"/>
  <c r="G181" i="2" s="1"/>
  <c r="F175" i="2"/>
  <c r="G175" i="2" s="1"/>
  <c r="F174" i="2"/>
  <c r="G174" i="2" s="1"/>
  <c r="F172" i="2"/>
  <c r="G172" i="2" s="1"/>
  <c r="F171" i="2"/>
  <c r="G171" i="2" s="1"/>
  <c r="F170" i="2"/>
  <c r="G170" i="2" s="1"/>
  <c r="F169" i="2"/>
  <c r="G169" i="2" s="1"/>
  <c r="F166" i="2"/>
  <c r="G166" i="2" s="1"/>
  <c r="F165" i="2"/>
  <c r="G165" i="2" s="1"/>
  <c r="F164" i="2"/>
  <c r="G164" i="2" s="1"/>
  <c r="F163" i="2"/>
  <c r="G163" i="2" s="1"/>
  <c r="F162" i="2"/>
  <c r="G162" i="2" s="1"/>
  <c r="F155" i="2"/>
  <c r="G155" i="2" s="1"/>
  <c r="F151" i="2"/>
  <c r="G151" i="2" s="1"/>
  <c r="F150" i="2"/>
  <c r="G150" i="2" s="1"/>
  <c r="F148" i="2"/>
  <c r="H148" i="2" s="1"/>
  <c r="I148" i="2" s="1"/>
  <c r="F147" i="2"/>
  <c r="G147" i="2" s="1"/>
  <c r="F146" i="2"/>
  <c r="G146" i="2" s="1"/>
  <c r="F145" i="2"/>
  <c r="G145" i="2" s="1"/>
  <c r="F142" i="2"/>
  <c r="G142" i="2" s="1"/>
  <c r="F141" i="2"/>
  <c r="G141" i="2" s="1"/>
  <c r="F140" i="2"/>
  <c r="H140" i="2" s="1"/>
  <c r="I140" i="2" s="1"/>
  <c r="F133" i="2"/>
  <c r="G133" i="2" s="1"/>
  <c r="F128" i="2"/>
  <c r="G128" i="2" s="1"/>
  <c r="F127" i="2"/>
  <c r="H127" i="2" s="1"/>
  <c r="I127" i="2" s="1"/>
  <c r="F122" i="2"/>
  <c r="H122" i="2" s="1"/>
  <c r="I122" i="2" s="1"/>
  <c r="F124" i="2"/>
  <c r="H124" i="2" s="1"/>
  <c r="I124" i="2" s="1"/>
  <c r="F111" i="2"/>
  <c r="H111" i="2" s="1"/>
  <c r="I111" i="2" s="1"/>
  <c r="F114" i="2"/>
  <c r="H114" i="2" s="1"/>
  <c r="I114" i="2" s="1"/>
  <c r="F113" i="2"/>
  <c r="H113" i="2" s="1"/>
  <c r="I113" i="2" s="1"/>
  <c r="F105" i="2"/>
  <c r="H105" i="2" s="1"/>
  <c r="I105" i="2" s="1"/>
  <c r="F104" i="2"/>
  <c r="H104" i="2" s="1"/>
  <c r="I104" i="2" s="1"/>
  <c r="F103" i="2"/>
  <c r="H103" i="2" s="1"/>
  <c r="I103" i="2" s="1"/>
  <c r="F102" i="2"/>
  <c r="H102" i="2" s="1"/>
  <c r="I102" i="2" s="1"/>
  <c r="F101" i="2"/>
  <c r="H101" i="2" s="1"/>
  <c r="I101" i="2" s="1"/>
  <c r="F108" i="2"/>
  <c r="H108" i="2" s="1"/>
  <c r="I108" i="2" s="1"/>
  <c r="F107" i="2"/>
  <c r="H107" i="2" s="1"/>
  <c r="I107" i="2" s="1"/>
  <c r="F99" i="2"/>
  <c r="H99" i="2" s="1"/>
  <c r="I99" i="2" s="1"/>
  <c r="F98" i="2"/>
  <c r="G98" i="2" s="1"/>
  <c r="F88" i="2"/>
  <c r="H88" i="2" s="1"/>
  <c r="I88" i="2" s="1"/>
  <c r="F86" i="2"/>
  <c r="H86" i="2" s="1"/>
  <c r="I86" i="2" s="1"/>
  <c r="F85" i="2"/>
  <c r="H85" i="2" s="1"/>
  <c r="I85" i="2" s="1"/>
  <c r="F83" i="2"/>
  <c r="H83" i="2" s="1"/>
  <c r="I83" i="2" s="1"/>
  <c r="F82" i="2"/>
  <c r="H82" i="2" s="1"/>
  <c r="I82" i="2" s="1"/>
  <c r="F37" i="2"/>
  <c r="H37" i="2" s="1"/>
  <c r="I37" i="2" s="1"/>
  <c r="F36" i="2"/>
  <c r="H36" i="2" s="1"/>
  <c r="I36" i="2" s="1"/>
  <c r="F35" i="2"/>
  <c r="H35" i="2" s="1"/>
  <c r="I35" i="2" s="1"/>
  <c r="F34" i="2"/>
  <c r="H34" i="2" s="1"/>
  <c r="I34" i="2" s="1"/>
  <c r="F30" i="2"/>
  <c r="H30" i="2" s="1"/>
  <c r="I30" i="2" s="1"/>
  <c r="F29" i="2"/>
  <c r="H29" i="2" s="1"/>
  <c r="I29" i="2" s="1"/>
  <c r="F28" i="2"/>
  <c r="H28" i="2" s="1"/>
  <c r="I28" i="2" s="1"/>
  <c r="F25" i="2"/>
  <c r="H25" i="2" s="1"/>
  <c r="I25" i="2" s="1"/>
  <c r="F22" i="2"/>
  <c r="H22" i="2" s="1"/>
  <c r="I22" i="2" s="1"/>
  <c r="F20" i="2"/>
  <c r="H20" i="2" s="1"/>
  <c r="I20" i="2" s="1"/>
  <c r="F19" i="2"/>
  <c r="H19" i="2" s="1"/>
  <c r="I19" i="2" s="1"/>
  <c r="F18" i="2"/>
  <c r="H18" i="2" s="1"/>
  <c r="I18" i="2" s="1"/>
  <c r="F17" i="2"/>
  <c r="H17" i="2" s="1"/>
  <c r="I17" i="2" s="1"/>
  <c r="F16" i="2"/>
  <c r="G16" i="2" s="1"/>
  <c r="E8" i="2" l="1"/>
  <c r="E404" i="2" s="1"/>
  <c r="G28" i="2"/>
  <c r="G29" i="2"/>
  <c r="G30" i="2"/>
  <c r="G266" i="2"/>
  <c r="G269" i="2"/>
  <c r="G274" i="2"/>
  <c r="G275" i="2"/>
  <c r="G276" i="2"/>
  <c r="G279" i="2"/>
  <c r="G280" i="2"/>
  <c r="G281" i="2"/>
  <c r="G282" i="2"/>
  <c r="G285" i="2"/>
  <c r="G287" i="2"/>
  <c r="G290" i="2"/>
  <c r="G295" i="2"/>
  <c r="G296" i="2"/>
  <c r="G299" i="2"/>
  <c r="G300" i="2"/>
  <c r="G301" i="2"/>
  <c r="G302" i="2"/>
  <c r="G305" i="2"/>
  <c r="G307" i="2"/>
  <c r="G310" i="2"/>
  <c r="G317" i="2"/>
  <c r="G318" i="2"/>
  <c r="G319" i="2"/>
  <c r="G320" i="2"/>
  <c r="G322" i="2"/>
  <c r="G323" i="2"/>
  <c r="G324" i="2"/>
  <c r="G325" i="2"/>
  <c r="G326" i="2"/>
  <c r="G328" i="2"/>
  <c r="G329" i="2"/>
  <c r="G333" i="2"/>
  <c r="G335" i="2"/>
  <c r="G336" i="2"/>
  <c r="G337" i="2"/>
  <c r="H338" i="2"/>
  <c r="I338" i="2" s="1"/>
  <c r="H340" i="2"/>
  <c r="I340" i="2" s="1"/>
  <c r="H341" i="2"/>
  <c r="I341" i="2" s="1"/>
  <c r="H342" i="2"/>
  <c r="I342" i="2" s="1"/>
  <c r="H343" i="2"/>
  <c r="I343" i="2" s="1"/>
  <c r="H344" i="2"/>
  <c r="I344" i="2" s="1"/>
  <c r="H346" i="2"/>
  <c r="I346" i="2" s="1"/>
  <c r="H347" i="2"/>
  <c r="I347" i="2" s="1"/>
  <c r="H351" i="2"/>
  <c r="I351" i="2" s="1"/>
  <c r="H353" i="2"/>
  <c r="I353" i="2" s="1"/>
  <c r="H354" i="2"/>
  <c r="I354" i="2" s="1"/>
  <c r="H355" i="2"/>
  <c r="I355" i="2" s="1"/>
  <c r="H356" i="2"/>
  <c r="I356" i="2" s="1"/>
  <c r="H357" i="2"/>
  <c r="I357" i="2" s="1"/>
  <c r="H359" i="2"/>
  <c r="I359" i="2" s="1"/>
  <c r="H360" i="2"/>
  <c r="I360" i="2" s="1"/>
  <c r="H361" i="2"/>
  <c r="I361" i="2" s="1"/>
  <c r="H362" i="2"/>
  <c r="I362" i="2" s="1"/>
  <c r="G99" i="2"/>
  <c r="G107" i="2"/>
  <c r="G108" i="2"/>
  <c r="G101" i="2"/>
  <c r="G102" i="2"/>
  <c r="G103" i="2"/>
  <c r="G104" i="2"/>
  <c r="G105" i="2"/>
  <c r="G113" i="2"/>
  <c r="G114" i="2"/>
  <c r="G111" i="2"/>
  <c r="F413" i="2"/>
  <c r="G413" i="2" s="1"/>
  <c r="F414" i="2"/>
  <c r="G414" i="2" s="1"/>
  <c r="C416" i="2"/>
  <c r="E416" i="2"/>
  <c r="G17" i="2"/>
  <c r="G18" i="2"/>
  <c r="G19" i="2"/>
  <c r="G20" i="2"/>
  <c r="G22" i="2"/>
  <c r="G25" i="2"/>
  <c r="G34" i="2"/>
  <c r="G35" i="2"/>
  <c r="G36" i="2"/>
  <c r="G37" i="2"/>
  <c r="G82" i="2"/>
  <c r="G83" i="2"/>
  <c r="G85" i="2"/>
  <c r="G86" i="2"/>
  <c r="G88" i="2"/>
  <c r="H128" i="2"/>
  <c r="I128" i="2" s="1"/>
  <c r="H133" i="2"/>
  <c r="I133" i="2" s="1"/>
  <c r="H141" i="2"/>
  <c r="I141" i="2" s="1"/>
  <c r="H142" i="2"/>
  <c r="I142" i="2" s="1"/>
  <c r="H145" i="2"/>
  <c r="I145" i="2" s="1"/>
  <c r="H146" i="2"/>
  <c r="I146" i="2" s="1"/>
  <c r="H147" i="2"/>
  <c r="I147" i="2" s="1"/>
  <c r="H150" i="2"/>
  <c r="I150" i="2" s="1"/>
  <c r="F411" i="2"/>
  <c r="F391" i="2"/>
  <c r="G391" i="2" s="1"/>
  <c r="H16" i="2"/>
  <c r="F412" i="2"/>
  <c r="G412" i="2" s="1"/>
  <c r="H98" i="2"/>
  <c r="D412" i="2"/>
  <c r="D416" i="2" s="1"/>
  <c r="D391" i="2"/>
  <c r="G124" i="2"/>
  <c r="G122" i="2"/>
  <c r="G127" i="2"/>
  <c r="G140" i="2"/>
  <c r="G148" i="2"/>
  <c r="H151" i="2"/>
  <c r="I151" i="2" s="1"/>
  <c r="H155" i="2"/>
  <c r="I155" i="2" s="1"/>
  <c r="H162" i="2"/>
  <c r="I162" i="2" s="1"/>
  <c r="H163" i="2"/>
  <c r="I163" i="2" s="1"/>
  <c r="H164" i="2"/>
  <c r="I164" i="2" s="1"/>
  <c r="H165" i="2"/>
  <c r="I165" i="2" s="1"/>
  <c r="H166" i="2"/>
  <c r="I166" i="2" s="1"/>
  <c r="H169" i="2"/>
  <c r="I169" i="2" s="1"/>
  <c r="H170" i="2"/>
  <c r="I170" i="2" s="1"/>
  <c r="H171" i="2"/>
  <c r="I171" i="2" s="1"/>
  <c r="H172" i="2"/>
  <c r="I172" i="2" s="1"/>
  <c r="H174" i="2"/>
  <c r="I174" i="2" s="1"/>
  <c r="H175" i="2"/>
  <c r="I175" i="2" s="1"/>
  <c r="H181" i="2"/>
  <c r="I181" i="2" s="1"/>
  <c r="H179" i="2"/>
  <c r="I179" i="2" s="1"/>
  <c r="H180" i="2"/>
  <c r="I180" i="2" s="1"/>
  <c r="H182" i="2"/>
  <c r="I182" i="2" s="1"/>
  <c r="H183" i="2"/>
  <c r="I183" i="2" s="1"/>
  <c r="H184" i="2"/>
  <c r="I184" i="2" s="1"/>
  <c r="H191" i="2"/>
  <c r="I191" i="2" s="1"/>
  <c r="G191" i="2"/>
  <c r="G189" i="2"/>
  <c r="G190" i="2"/>
  <c r="G192" i="2"/>
  <c r="G193" i="2"/>
  <c r="G194" i="2"/>
  <c r="G197" i="2"/>
  <c r="G198" i="2"/>
  <c r="G199" i="2"/>
  <c r="G200" i="2"/>
  <c r="G201" i="2"/>
  <c r="G203" i="2"/>
  <c r="G204" i="2"/>
  <c r="G208" i="2"/>
  <c r="G213" i="2"/>
  <c r="G214" i="2"/>
  <c r="G215" i="2"/>
  <c r="G216" i="2"/>
  <c r="G217" i="2"/>
  <c r="G222" i="2"/>
  <c r="G221" i="2"/>
  <c r="G223" i="2"/>
  <c r="G224" i="2"/>
  <c r="G225" i="2"/>
  <c r="G228" i="2"/>
  <c r="G234" i="2"/>
  <c r="G235" i="2"/>
  <c r="G238" i="2"/>
  <c r="G239" i="2"/>
  <c r="G240" i="2"/>
  <c r="G241" i="2"/>
  <c r="G244" i="2"/>
  <c r="G246" i="2"/>
  <c r="G249" i="2"/>
  <c r="G254" i="2"/>
  <c r="G255" i="2"/>
  <c r="G258" i="2"/>
  <c r="G259" i="2"/>
  <c r="G260" i="2"/>
  <c r="G261" i="2"/>
  <c r="G264" i="2"/>
  <c r="H234" i="2"/>
  <c r="H315" i="2"/>
  <c r="G363" i="2"/>
  <c r="G365" i="2"/>
  <c r="G367" i="2"/>
  <c r="G372" i="2"/>
  <c r="G374" i="2"/>
  <c r="G375" i="2"/>
  <c r="G376" i="2"/>
  <c r="G378" i="2"/>
  <c r="G381" i="2"/>
  <c r="G382" i="2"/>
  <c r="G383" i="2"/>
  <c r="G384" i="2"/>
  <c r="G385" i="2"/>
  <c r="G388" i="2"/>
  <c r="G389" i="2"/>
  <c r="H413" i="2" l="1"/>
  <c r="I413" i="2" s="1"/>
  <c r="I234" i="2"/>
  <c r="H414" i="2"/>
  <c r="I414" i="2" s="1"/>
  <c r="I315" i="2"/>
  <c r="H412" i="2"/>
  <c r="I412" i="2" s="1"/>
  <c r="I98" i="2"/>
  <c r="H411" i="2"/>
  <c r="H391" i="2"/>
  <c r="I391" i="2" s="1"/>
  <c r="I16" i="2"/>
  <c r="G411" i="2"/>
  <c r="F416" i="2"/>
  <c r="G416" i="2" s="1"/>
  <c r="I411" i="2" l="1"/>
  <c r="H416" i="2"/>
  <c r="I416" i="2" s="1"/>
</calcChain>
</file>

<file path=xl/sharedStrings.xml><?xml version="1.0" encoding="utf-8"?>
<sst xmlns="http://schemas.openxmlformats.org/spreadsheetml/2006/main" count="891" uniqueCount="310">
  <si>
    <t/>
  </si>
  <si>
    <t>5034.501.014</t>
  </si>
  <si>
    <t xml:space="preserve">   051</t>
  </si>
  <si>
    <t>Pelaksanaan Persiapan</t>
  </si>
  <si>
    <t xml:space="preserve">      G</t>
  </si>
  <si>
    <t>Jurusan Teknik Radiodiagnostik dan Radioterapi (TRR)</t>
  </si>
  <si>
    <t xml:space="preserve">     525112</t>
  </si>
  <si>
    <t>Belanja Barang</t>
  </si>
  <si>
    <t>&gt; Kuliah Umum</t>
  </si>
  <si>
    <t xml:space="preserve">    -     Konsumsi Kuliah Umum  </t>
  </si>
  <si>
    <t xml:space="preserve">    -     Penggandaan Materi Kuliah Umum  </t>
  </si>
  <si>
    <t xml:space="preserve">    -     Perlengkapan Pin  </t>
  </si>
  <si>
    <t xml:space="preserve">    -     Biaya Backdrop Kuliah Umum</t>
  </si>
  <si>
    <t xml:space="preserve">    -     Konsumsi Rapat Kuiah Umum  </t>
  </si>
  <si>
    <t>&gt; Manajemen Jurusan</t>
  </si>
  <si>
    <t xml:space="preserve">    -     Penggandaan Materi Workshop RPP-RPS  </t>
  </si>
  <si>
    <t xml:space="preserve">    -     Penggandaan Materi Acadecmic Peer Reviu  </t>
  </si>
  <si>
    <t xml:space="preserve">    -     Penggandaan Materi Workshop Reviu Kurikulum  </t>
  </si>
  <si>
    <t xml:space="preserve">    -     Cetak Buku Bimbingan Akademik dan Konseling  </t>
  </si>
  <si>
    <t xml:space="preserve">    -     Cetak Buku Panduan Teknis Pendidikan  </t>
  </si>
  <si>
    <t xml:space="preserve">    -     Konsumsi Workshop RPP-RPS  </t>
  </si>
  <si>
    <t xml:space="preserve">     525113</t>
  </si>
  <si>
    <t>Belanja Jasa</t>
  </si>
  <si>
    <t xml:space="preserve">    -     Narasumber Kuliah Umum  </t>
  </si>
  <si>
    <t xml:space="preserve">    -     Narasumber Academic Peer Reviu  </t>
  </si>
  <si>
    <t xml:space="preserve">    -     Narasumber Reviu Kurikulum  </t>
  </si>
  <si>
    <t xml:space="preserve">     525115</t>
  </si>
  <si>
    <t>Belanja Perjalanan</t>
  </si>
  <si>
    <t xml:space="preserve">    -     Transport Narasumber Kuliah Umum  </t>
  </si>
  <si>
    <t xml:space="preserve">     GC</t>
  </si>
  <si>
    <t>D-III TRR Purwokerto</t>
  </si>
  <si>
    <t xml:space="preserve">     GD</t>
  </si>
  <si>
    <t>D-IV Teknik Radiologi Alih Jenjang</t>
  </si>
  <si>
    <t>&gt; Matrikulasi</t>
  </si>
  <si>
    <t xml:space="preserve">    -     Honor Pembuatan Soal Ujian Matrikulasi  </t>
  </si>
  <si>
    <t xml:space="preserve">    -     Honor Koreksi Soal Ujian Matrikulasi  </t>
  </si>
  <si>
    <t xml:space="preserve">     525119</t>
  </si>
  <si>
    <t>Belanja Penyediaan Barang dan Jasa BLU Lainnya</t>
  </si>
  <si>
    <t xml:space="preserve">   052</t>
  </si>
  <si>
    <t>Pembelajaran Teori dan Praktikum</t>
  </si>
  <si>
    <t xml:space="preserve">    -     Cetak Buku Pedoman</t>
  </si>
  <si>
    <t xml:space="preserve">    -     Penerbitan Jurnal Ilmiah Jurusan</t>
  </si>
  <si>
    <t>&gt; Lembaga Penguji Berkualifikasi Pesawat Sinar X</t>
  </si>
  <si>
    <t xml:space="preserve">    -     Konsumsi rapat evaluasi lembaga penguji berkualifikasi  </t>
  </si>
  <si>
    <t xml:space="preserve">    -     Belanja Bahan cetakan</t>
  </si>
  <si>
    <t xml:space="preserve">    -     Honor penguji berkualifikasi</t>
  </si>
  <si>
    <t xml:space="preserve">    -     Honor pendamping berkualifikasi</t>
  </si>
  <si>
    <t xml:space="preserve">    -     Uang harian perjalanan Kalibrasi Alat Ukur Thester  </t>
  </si>
  <si>
    <t xml:space="preserve">    -     Transport perjalanan Kalibarasi Alat Ukur Thester  </t>
  </si>
  <si>
    <t xml:space="preserve">     525121</t>
  </si>
  <si>
    <t>Belanja Barang Persediaan Barang Konsumsi - BLU</t>
  </si>
  <si>
    <t xml:space="preserve">    -     Bahan Praktek D3 dan D4 Semarang</t>
  </si>
  <si>
    <t xml:space="preserve">     GA</t>
  </si>
  <si>
    <t>D-III TRR Semarang</t>
  </si>
  <si>
    <t xml:space="preserve">    -     Foto copy berkas PBM  </t>
  </si>
  <si>
    <t xml:space="preserve">    -     Honor Dosen tamu  </t>
  </si>
  <si>
    <t xml:space="preserve">    -     Honor DTT  </t>
  </si>
  <si>
    <t xml:space="preserve">    -     Honor pembimbing praktek lab  </t>
  </si>
  <si>
    <t xml:space="preserve">    -     Transport Dosen tamu  </t>
  </si>
  <si>
    <t xml:space="preserve">    -     Transport  DTT  </t>
  </si>
  <si>
    <t xml:space="preserve">    -     Transport Pembimbing Lab  </t>
  </si>
  <si>
    <t xml:space="preserve">    -     Transport Rapat Evaluasi PBM dosen luar  </t>
  </si>
  <si>
    <t xml:space="preserve">    -     Biaya Lahan Praktek Laboratorium  </t>
  </si>
  <si>
    <t xml:space="preserve">    -     Biaya Pemenuhan Kompetensi  IT  </t>
  </si>
  <si>
    <t xml:space="preserve">     GB</t>
  </si>
  <si>
    <t>D-IV Teknik Radiologi</t>
  </si>
  <si>
    <t xml:space="preserve">    -     Honor dosen pembimbing praktek laboratorium anatomi  </t>
  </si>
  <si>
    <t xml:space="preserve">    -     Sewa ambulance untuk mengangkut kadaver dalam rangka praktek MK Anatomi</t>
  </si>
  <si>
    <t xml:space="preserve">    -     Transport Dosen Pembimbing Lab  </t>
  </si>
  <si>
    <t xml:space="preserve">    -     Transport Rapat Evaluasi PBM  dosen luar  </t>
  </si>
  <si>
    <t xml:space="preserve">    -     Biaya Pemenuhan Kompetensi IT  </t>
  </si>
  <si>
    <t xml:space="preserve">    -     MMT Kuliah Umum</t>
  </si>
  <si>
    <t xml:space="preserve">    -     Transport Dosen Pembimbing Praktek Labolatorium DTT  </t>
  </si>
  <si>
    <t>&gt; Prodi D-IV Alih Jenjang Kelas Radiodiagnostik</t>
  </si>
  <si>
    <t xml:space="preserve">    -     Honor dosen pembimbing Lab  </t>
  </si>
  <si>
    <t>&gt;     Prodi D-IV Alih Jenjang Kelas Radiodiagnostik</t>
  </si>
  <si>
    <t xml:space="preserve">    -     Transport Dosen DTT  </t>
  </si>
  <si>
    <t xml:space="preserve">    -     Transport dosen tamu  </t>
  </si>
  <si>
    <t xml:space="preserve">    -     Transport Dosen Praktek Laboratorium  </t>
  </si>
  <si>
    <t xml:space="preserve">    -     Transport Dosen Praktek Laboratorium Anatomi  </t>
  </si>
  <si>
    <t xml:space="preserve">    -     Transport rapat perencanaan dan evaluasi  </t>
  </si>
  <si>
    <t xml:space="preserve">   053</t>
  </si>
  <si>
    <t>Praktek Kerja Lapangan</t>
  </si>
  <si>
    <t>&gt; Prodi D-III Teknik Radiodiagnostik dan Radioterapi Semarang</t>
  </si>
  <si>
    <t xml:space="preserve">    -     Biaya Cetak Buku Pedoman PKL  </t>
  </si>
  <si>
    <t xml:space="preserve">    -     Penggandaan berkas PKL  </t>
  </si>
  <si>
    <t xml:space="preserve">    -     Honor Pembimbing Praktek Klinik DTT  </t>
  </si>
  <si>
    <t xml:space="preserve">    -     Honor Pembimbing Laporan Kasus DTT  </t>
  </si>
  <si>
    <t xml:space="preserve">    -     Honor Seminar Laporan Kasus DTT  </t>
  </si>
  <si>
    <t xml:space="preserve">    -     Honor Penguji Ujian Komprehensif  DTT  </t>
  </si>
  <si>
    <t xml:space="preserve">    -     Transport koordinasi ke Lahan Praktek ( Luar Kota)  </t>
  </si>
  <si>
    <t xml:space="preserve">    -     Uang Harian koordinasi ke lahan praktek ( Luar Kota)  </t>
  </si>
  <si>
    <t xml:space="preserve">    -     Transport Lokal Koordinasi ke Lahan Praktek  </t>
  </si>
  <si>
    <t xml:space="preserve">    -     Biaya Lahan praktek  </t>
  </si>
  <si>
    <t>&gt; Prodi D-IV Teknik Radiologi</t>
  </si>
  <si>
    <t>&gt;     Prodi D-IV Teknik Radiologi</t>
  </si>
  <si>
    <t xml:space="preserve">    -     Transport Lokal Dosen ke Lahan Praktek  </t>
  </si>
  <si>
    <t>&gt; Prodi D-III Teknik Radiodiagnostik dan Radioterapi Purwokerto</t>
  </si>
  <si>
    <t xml:space="preserve">    -     Konsumsi serah terima mahasiswa/orientasi  </t>
  </si>
  <si>
    <t>&gt;     Prodi D-III Teknik Radiodiagnostik dan Radioterapi Purwokerto</t>
  </si>
  <si>
    <t xml:space="preserve">    -     Transport koodinasi ke Lahan Praktek  </t>
  </si>
  <si>
    <t xml:space="preserve">    -     Transport Lokal Koordinasi Dosen ke Lahan Praktek  </t>
  </si>
  <si>
    <t xml:space="preserve">   054</t>
  </si>
  <si>
    <t>Pelaksanaan Ujian</t>
  </si>
  <si>
    <t xml:space="preserve">    -     Konsumsi Ujian Proposal KTI  </t>
  </si>
  <si>
    <t xml:space="preserve">    -     Konsumsi rapat evaluasi DTT</t>
  </si>
  <si>
    <t xml:space="preserve">    -     Konsumsi rapat sidang yudisium DTT</t>
  </si>
  <si>
    <t xml:space="preserve">    -     FC Berkas Ujian</t>
  </si>
  <si>
    <t xml:space="preserve">    -     Biaya cetak buku Bimbingan KTI</t>
  </si>
  <si>
    <t xml:space="preserve">    -     Honor pembuatan soal DTT </t>
  </si>
  <si>
    <t xml:space="preserve">    -     Honor koreksi soal DTT</t>
  </si>
  <si>
    <t xml:space="preserve">    -     Honor penguji proposal KTI DTT  </t>
  </si>
  <si>
    <t xml:space="preserve">    -     Honor penguji KTI DTT </t>
  </si>
  <si>
    <t xml:space="preserve">    -     Honor Pembimbing tugas akhir KTI DTT </t>
  </si>
  <si>
    <t xml:space="preserve">    -     Transport lokal rapat yudisium DTT </t>
  </si>
  <si>
    <t xml:space="preserve">    -     Transport lokal penguji KTI DTT  </t>
  </si>
  <si>
    <t xml:space="preserve">    -     Konsumsi Ujian Proposal TA </t>
  </si>
  <si>
    <t xml:space="preserve">    -     Konsumsi rapat evaluasi  DTT  </t>
  </si>
  <si>
    <t xml:space="preserve">    -     Konsumsi sidang yudisium DTT</t>
  </si>
  <si>
    <t xml:space="preserve">    -     Honor pembuatan soal DTT</t>
  </si>
  <si>
    <t xml:space="preserve">    -     Honor koreksi soal DTT </t>
  </si>
  <si>
    <t xml:space="preserve">    -     Honor Pembimbing tugas akhir  DTT</t>
  </si>
  <si>
    <t xml:space="preserve">    -     Honor Penguji Proposal TA DTT  </t>
  </si>
  <si>
    <t xml:space="preserve">    -     Honor Penguji TA DTT</t>
  </si>
  <si>
    <t xml:space="preserve">    -     Transport lokal penguji TA DTT</t>
  </si>
  <si>
    <t>D-III TRR Puwokerto</t>
  </si>
  <si>
    <t xml:space="preserve">    -     Konsumsi Ujian Proposal KTI </t>
  </si>
  <si>
    <t xml:space="preserve">    -     Konsumsi Rapat Evaluasi DTT</t>
  </si>
  <si>
    <t xml:space="preserve">    -     Konsumsi Rapat Perencanaan DTT </t>
  </si>
  <si>
    <t xml:space="preserve">    -     Konsumsi Sidang Yudisium DTT</t>
  </si>
  <si>
    <t xml:space="preserve">    -     Honor Pembimbing tugas akhir KTI DTT  </t>
  </si>
  <si>
    <t xml:space="preserve">    -     Honor Penguji Proposaal KTI DTT</t>
  </si>
  <si>
    <t xml:space="preserve">    -     Transport Dosen penguji KTI</t>
  </si>
  <si>
    <t xml:space="preserve">    -     Transport lokal Dosen penguji KTI DTT </t>
  </si>
  <si>
    <t xml:space="preserve">    -     Uang Harian Dosen penguji KTI </t>
  </si>
  <si>
    <t xml:space="preserve">    -     Konsumsi Rapat Persiapan TA DTT  </t>
  </si>
  <si>
    <t xml:space="preserve">    -     Konsumsi Rapat Evaluasi TA DTT </t>
  </si>
  <si>
    <t>&gt; Prodi D-IV Alih Jejang Kelas Radiodiagnostik</t>
  </si>
  <si>
    <t xml:space="preserve">    -     Honor Pembimbing Tugas Akhir  DTT </t>
  </si>
  <si>
    <t xml:space="preserve">    -     Honor penguji proposal TA DTT  </t>
  </si>
  <si>
    <t xml:space="preserve">    -     Honor penguji TA DTT </t>
  </si>
  <si>
    <t xml:space="preserve">    -     Honor pembuat soal DTT</t>
  </si>
  <si>
    <t xml:space="preserve">    -     Transport lokal rapat yudisium DTT  </t>
  </si>
  <si>
    <t xml:space="preserve">    -     Transport lokal Dosen penguji TA DTT  </t>
  </si>
  <si>
    <t xml:space="preserve">    -     Honor Penguji KTI DTT</t>
  </si>
  <si>
    <t>MAK</t>
  </si>
  <si>
    <t>KETERANGAN</t>
  </si>
  <si>
    <t>JUMLAH PAGU</t>
  </si>
  <si>
    <t>JUMLAH</t>
  </si>
  <si>
    <t>%</t>
  </si>
  <si>
    <t>SISA PAGU</t>
  </si>
  <si>
    <t>s/d SPJ Trakhir</t>
  </si>
  <si>
    <t>SPJ diajukan</t>
  </si>
  <si>
    <t>REALISASI</t>
  </si>
  <si>
    <t>Mahasiswa yang dididik pada jurusan TRR</t>
  </si>
  <si>
    <t>BLU</t>
  </si>
  <si>
    <t>DI LUAR PAGU</t>
  </si>
  <si>
    <t xml:space="preserve">    -     Uang Makan Pegawai BLU</t>
  </si>
  <si>
    <t>TOTAL PENGAJUAN</t>
  </si>
  <si>
    <t>POLITEKNIK KESEHATAN KEMENTRIAN KESEHATAN SEMARANG</t>
  </si>
  <si>
    <t>TAHUN ANGGARAN 2020</t>
  </si>
  <si>
    <t xml:space="preserve">REKAP LAPORAN REALISASI ANGGARAN JURUSAN TEKNIK RADIODIAGNOSTIK DAN RADIOTERAPI </t>
  </si>
  <si>
    <t>U.Makan BLU</t>
  </si>
  <si>
    <t>Fatimah, S.ST, M. Kes</t>
  </si>
  <si>
    <t>NIP. 19750523 199803 2 003</t>
  </si>
  <si>
    <t>051</t>
  </si>
  <si>
    <t>052</t>
  </si>
  <si>
    <t>053</t>
  </si>
  <si>
    <t>054</t>
  </si>
  <si>
    <t xml:space="preserve">Ketua Jurusan </t>
  </si>
  <si>
    <t>Teknik Radiodiagnostik dan Radioterapi</t>
  </si>
  <si>
    <t xml:space="preserve">    -     MMT</t>
  </si>
  <si>
    <t xml:space="preserve">    -     Narasumber Workshop RPP-RPS  </t>
  </si>
  <si>
    <t xml:space="preserve">    -     Sewa Sound System Kuliah Umum  </t>
  </si>
  <si>
    <t xml:space="preserve">    -     Sewa Kursi  </t>
  </si>
  <si>
    <t xml:space="preserve">    -     Honor Dosen Tamu</t>
  </si>
  <si>
    <t xml:space="preserve">    -     Honor pembimbing praktek lab</t>
  </si>
  <si>
    <t xml:space="preserve">    -     Honor DTT</t>
  </si>
  <si>
    <t xml:space="preserve">    -     Transport Narasumber Kuliah Umum</t>
  </si>
  <si>
    <t xml:space="preserve">    -     Transport supervisi ke Lahan Praktek (Luar Kota)  </t>
  </si>
  <si>
    <t xml:space="preserve">    -     Uang Harian supervisi ke Lahan Praktek (Luar Kota)  </t>
  </si>
  <si>
    <t xml:space="preserve">    -     Uang Harian supervisi ke lahan praktek  </t>
  </si>
  <si>
    <t xml:space="preserve">    -     Transport Lokal supervisi ke Lahan Praktek  </t>
  </si>
  <si>
    <t xml:space="preserve">    -     Transport Supervisi Dosen ke Lahan Praktek (Luar Kota)  </t>
  </si>
  <si>
    <t xml:space="preserve">    -     Uang Harian Supervisi Dosen Kelahan Praktek (Luar Kota)  </t>
  </si>
  <si>
    <t xml:space="preserve">    -     Biaya Cetak buku Bimbingan KTI</t>
  </si>
  <si>
    <t xml:space="preserve">    -     Penggandaan Berkas Ujian</t>
  </si>
  <si>
    <t xml:space="preserve">    -     Honor DTT perkuliahan matrikulasi  </t>
  </si>
  <si>
    <t xml:space="preserve">    -     Honor pembimbing praktek Pengkayaan Klinik Matrikulasi</t>
  </si>
  <si>
    <t xml:space="preserve">    -     Transport Dosen Pembimbing Praktek Lab  </t>
  </si>
  <si>
    <t xml:space="preserve">    -     Uang harian perjalanan Dinas Jurusan</t>
  </si>
  <si>
    <t xml:space="preserve">    -     Transport perjalanan Dinas Jurusan</t>
  </si>
  <si>
    <t xml:space="preserve">    -     Uang harian perjalanan mengajar ke prodi luar kota</t>
  </si>
  <si>
    <t xml:space="preserve">    -     Transport perjalanan mengajar ke prodi luar kota</t>
  </si>
  <si>
    <t xml:space="preserve">    -     Belanja Film Badge </t>
  </si>
  <si>
    <t xml:space="preserve">    -     Belanja Bahan Habis Pakai D3 TRR Purwoketo</t>
  </si>
  <si>
    <t xml:space="preserve">    -     Konsumsi rapat persiapan dan evaluasi PBM  </t>
  </si>
  <si>
    <t xml:space="preserve">    -     Honor Dosen Tidak Tetap  </t>
  </si>
  <si>
    <t xml:space="preserve">    -     Transport Dosen Tidak Tetap  </t>
  </si>
  <si>
    <t xml:space="preserve">    -     Transport Dosen Tidak Tetap </t>
  </si>
  <si>
    <t xml:space="preserve">    -     Konsumsi Academic Peer Reviu</t>
  </si>
  <si>
    <t xml:space="preserve">    -     Konsumsi Rapat Reviu Kurikulum</t>
  </si>
  <si>
    <t xml:space="preserve">    -     Konsumsi Webinar Internasional</t>
  </si>
  <si>
    <t xml:space="preserve">    -     Narasumber Webinar Internasional</t>
  </si>
  <si>
    <t xml:space="preserve">    -     Transport Peserta Workshop RPP-RPS Lintas Sektor</t>
  </si>
  <si>
    <t xml:space="preserve">    -     Transport Rapat Review Kurikulum (Luar Kota)</t>
  </si>
  <si>
    <t xml:space="preserve">    -     Transport peserta APR dan Reviu Kurikulum</t>
  </si>
  <si>
    <t xml:space="preserve">    -     Uang Harian Rapat Reviu Kurikulum (Luar Kota)</t>
  </si>
  <si>
    <t>Belanja Modal Peralatan dan Mesin</t>
  </si>
  <si>
    <t xml:space="preserve">    -     Printer Digital CR Clear Dicom Print System</t>
  </si>
  <si>
    <t xml:space="preserve">    -     Viewing Box Radiografi Film Nuritex X-Ray</t>
  </si>
  <si>
    <t xml:space="preserve">    -     Skeleton Stan 3B SCIENTIFIC - GERMANY</t>
  </si>
  <si>
    <t xml:space="preserve">    -     Tensimeter Digital AND AD Automatic</t>
  </si>
  <si>
    <t xml:space="preserve">    -     ICA UPS 1200 VA / 600 W</t>
  </si>
  <si>
    <t xml:space="preserve">    -     Pen Dosimetri ( Pendose) Digital Non Alarm Hitachi Aloka PDM 127</t>
  </si>
  <si>
    <t xml:space="preserve">    -     TLD Badge BARC</t>
  </si>
  <si>
    <t xml:space="preserve">    -     Grid Ratio 6 : 1 Ukuran 24 x 30 cm</t>
  </si>
  <si>
    <t xml:space="preserve">    -     Grid Ratio 10 : 1 Ukuran 24 x 30 cm</t>
  </si>
  <si>
    <t xml:space="preserve">    -     Grid Ratio 12 : 1 Ukuran 24 x 30 cm</t>
  </si>
  <si>
    <t xml:space="preserve">    -     Kaset  IS ukuran 24 x 30 cm dengan ASA 200</t>
  </si>
  <si>
    <t xml:space="preserve">    -     Kaset  IS ukuran 24 x 30 cm dengan ASA 600</t>
  </si>
  <si>
    <t xml:space="preserve">    -     PC HP Slim Line 290 ( core i5, 4 GB ram,1 TB Hardisk)</t>
  </si>
  <si>
    <t xml:space="preserve">    -     Printer Brother injekt MFC-T910DW</t>
  </si>
  <si>
    <t xml:space="preserve">    -     Speker Aktif HP Pavillion Power 15</t>
  </si>
  <si>
    <t xml:space="preserve">    -     Laptop HP Pavillion Power 15</t>
  </si>
  <si>
    <t xml:space="preserve">    -     Kamera Sony Alfa 6000</t>
  </si>
  <si>
    <t xml:space="preserve">    -     White Board</t>
  </si>
  <si>
    <t xml:space="preserve">    -     Lemari Arsip</t>
  </si>
  <si>
    <t xml:space="preserve">    -     Kursi Staff</t>
  </si>
  <si>
    <t xml:space="preserve">    -     Kursi Tunggu</t>
  </si>
  <si>
    <t xml:space="preserve">    -     Kursi Tamu Dosen</t>
  </si>
  <si>
    <t xml:space="preserve">    -     Laptop Dell XPS</t>
  </si>
  <si>
    <t xml:space="preserve">    -     Printer EPSON L1455A3</t>
  </si>
  <si>
    <t xml:space="preserve">    -     Mesin Fotocopy Kyocera M6530CDN</t>
  </si>
  <si>
    <t xml:space="preserve">    -     Mic Table SHURE M4 M 4 UHF Digital</t>
  </si>
  <si>
    <t xml:space="preserve">    -     Mic Wireless ELECTROVOICE EV4X ELECTRO VOICE</t>
  </si>
  <si>
    <t xml:space="preserve">    -     Mixer Sound Soundcraft Analog 12 Channel Mixer Notepad-12FX</t>
  </si>
  <si>
    <t xml:space="preserve">    -     Sound Portable AUBERN Portable PA Speaker BE-15CX</t>
  </si>
  <si>
    <t xml:space="preserve">    -     Vlog Paket PBM Daring</t>
  </si>
  <si>
    <t xml:space="preserve">    -     Sony Handycam FDR-AXP55</t>
  </si>
  <si>
    <t xml:space="preserve">    -     Insperra, Kursi Kerja (INS 160 A)</t>
  </si>
  <si>
    <t xml:space="preserve">    -     Logitech Web Camera C922 Pro Stream Webcam</t>
  </si>
  <si>
    <t xml:space="preserve">    -     SECURE (Money Counter) LD-1000S</t>
  </si>
  <si>
    <t xml:space="preserve">    -     Kursi kantor dosen dan staf</t>
  </si>
  <si>
    <t xml:space="preserve">    -     Dispenser Air Galon Sharp</t>
  </si>
  <si>
    <t xml:space="preserve">    -     Hardisk Eksternal WD ELEMENTS 2.5 2TB</t>
  </si>
  <si>
    <t xml:space="preserve">    -     White Board Glass</t>
  </si>
  <si>
    <t xml:space="preserve">    -     Konsumsi rapat perencanaan dan evaluasi program matrikulasi</t>
  </si>
  <si>
    <t xml:space="preserve">    -     Penggandaan Berkas Matrikulasi</t>
  </si>
  <si>
    <t xml:space="preserve">    -     Biaya Capacity Building</t>
  </si>
  <si>
    <t xml:space="preserve">    -     Cetak Modul</t>
  </si>
  <si>
    <t xml:space="preserve">    -     Penggandaan berkas sertifikasi pemenuhan kompetensi mahasiswa</t>
  </si>
  <si>
    <t xml:space="preserve">    -     Konsumsi Sertifikasi pemenuhan kompetensi mahasiswa</t>
  </si>
  <si>
    <t xml:space="preserve">    -     Honor Narasumber</t>
  </si>
  <si>
    <t xml:space="preserve">    -     Konsumsi Ujian KTI</t>
  </si>
  <si>
    <t>SPJ BLU 12 Pengajuan Purwokerto</t>
  </si>
  <si>
    <t>SURAT PERNYATAAN TANGGUNG JAWAB BELANJA RUTIN</t>
  </si>
  <si>
    <t xml:space="preserve">NOMOR :  </t>
  </si>
  <si>
    <t>Belanja Penyediaan Barang dan Jasa  BLU Lainnya</t>
  </si>
  <si>
    <t>1.</t>
  </si>
  <si>
    <t>Kode Satuan Kerja</t>
  </si>
  <si>
    <t>:</t>
  </si>
  <si>
    <t>632242</t>
  </si>
  <si>
    <t>2.</t>
  </si>
  <si>
    <t>Nama Satuan Kerja</t>
  </si>
  <si>
    <t>Politeknik Kesehatan Semarang</t>
  </si>
  <si>
    <t>3.</t>
  </si>
  <si>
    <t>Tanggal dan Nomor DIPA</t>
  </si>
  <si>
    <t>12 November 2019 /No SP DIPA -024.12.2.632242/2020</t>
  </si>
  <si>
    <t>4.</t>
  </si>
  <si>
    <t>Klasifikasi Anggaran</t>
  </si>
  <si>
    <t>01/01/024.12.10/5034/501/014.052.GC.525112</t>
  </si>
  <si>
    <t>Yang bertanda tangan di bawah ini atas nama Kuasa Pengguna Anggaran Satuan Kerja Politeknik Kesehatan Semarang, menyatakan bahwa saya bertanggung jawab secara formal dan material atas segala pengeluaran yang telah dibayar lunas oleh Bendahara Pengeluaran kepada yang berhak menerima serta kebenaran perhitungan dan setoran pajak yang telah dipungut atas pembayaran dengan perincian sebagai berikut :</t>
  </si>
  <si>
    <t>Klasifikasi Belanja</t>
  </si>
  <si>
    <t>: 5034.501.014.052.GC.525112</t>
  </si>
  <si>
    <t>NO</t>
  </si>
  <si>
    <t>M A K</t>
  </si>
  <si>
    <t>PENERIMA</t>
  </si>
  <si>
    <t>URAIAN</t>
  </si>
  <si>
    <t>BUKTI</t>
  </si>
  <si>
    <t>Pajak yang dipungut Bendahara Pengeluaran</t>
  </si>
  <si>
    <t>TANGGAL</t>
  </si>
  <si>
    <t>NOMOR</t>
  </si>
  <si>
    <t>PPN</t>
  </si>
  <si>
    <t>PPh</t>
  </si>
  <si>
    <t>Mulya</t>
  </si>
  <si>
    <t>Biaya foto copy berkas PBM bulan Juli 2020 Prodi D-III TRR Purwokerto</t>
  </si>
  <si>
    <t>Biaya foto copy berkas PBM bulan September 2020 Prodi D-III TRR Purwokerto</t>
  </si>
  <si>
    <t>Bukti-bukti pengeluaran anggaran dan asli setoran pajak (SSP/BPN) tersebut di atas disimpan oleh Pengguna anggaran/ Kuasa Pengguna Anggaran untuk kelengkapan administrasi dan pemeriksaan aparat pengawasan fungsional.</t>
  </si>
  <si>
    <t>Demikian surat pernyataan ini dibuat dengan sebenarnya</t>
  </si>
  <si>
    <t>Pejabat Pembuat Komitmen</t>
  </si>
  <si>
    <t>Bendahara Pengeluaran</t>
  </si>
  <si>
    <t>Jeffri Ardiyanto, M.App.Sc</t>
  </si>
  <si>
    <t>Wahyu Dwi Nuryanti, A.Md</t>
  </si>
  <si>
    <t>NIP. 19730614 199503 1 001</t>
  </si>
  <si>
    <t>NIP. 19861204 201402 2 002</t>
  </si>
  <si>
    <t>Rai-Rei</t>
  </si>
  <si>
    <t>Biaya konsumsi rapat Perencanaan semester Gasal TA. 2020/2021 Prodi D-III TRR Purwokerto</t>
  </si>
  <si>
    <t>Sari Rasa</t>
  </si>
  <si>
    <t>Biaya konsumsi rapat Evaluasi semester Genap TA. 2019/2020 Prodi D-III TRR Purwokerto</t>
  </si>
  <si>
    <t>Biaya konsumsi rapat Sidang Yudisium PBM Tahap 1 TA. 2020/2021 Prodi D-III TRR Purwokerto</t>
  </si>
  <si>
    <t>Biaya konsumsi rapat Sidang Yudisium PBM Tahap 2 TA. 2020/2021 Prodi D-III TRR Purwokerto</t>
  </si>
  <si>
    <t>Biaya foto copy berkas ujian KTI Tahap 1 TA. 2020/2021 Prodi D-III TRR Purwokerto</t>
  </si>
  <si>
    <t>01/01/024.12.10/5034/501/014.054.GC.525113</t>
  </si>
  <si>
    <t>: 5034.501.014.054.GC.525113</t>
  </si>
  <si>
    <t>Lujeng Agus S, S.ST</t>
  </si>
  <si>
    <t>Honor Penguji KTI Tahap 2 Prodi D-III TRR Purwokerto</t>
  </si>
  <si>
    <t>TOTAL</t>
  </si>
  <si>
    <t>SUB TOTAL</t>
  </si>
  <si>
    <t>01/01/024.12.10/5034/501/014.054.GC.525112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</si>
</sst>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_(* #,##0_);_(* \(#,##0\);_(* &quot;-&quot;??_);_(@_)"/>
    <numFmt numFmtId="165" formatCode="_(* #,##0.00_);_(* \(#,##0.00\);_(* &quot;-&quot;_);_(@_)"/>
    <numFmt numFmtId="166" formatCode="_-* #,##0_-;\-* #,##0_-;_-* &quot;-&quot;_-;_-@_-"/>
  </numFmts>
  <fonts count="22" x14ac:knownFonts="1">
    <font>
      <sz val="11"/>
      <color theme="1"/>
      <name val="Calibri"/>
      <family val="2"/>
      <charset val="1"/>
      <scheme val="minor"/>
    </font>
    <font>
      <sz val="11"/>
      <color theme="1"/>
      <name val="Calibri"/>
      <family val="2"/>
      <charset val="1"/>
      <scheme val="minor"/>
    </font>
    <font>
      <sz val="10"/>
      <name val="Arial"/>
      <family val="2"/>
    </font>
    <font>
      <b/>
      <sz val="14"/>
      <name val="Arial"/>
      <family val="2"/>
    </font>
    <font>
      <b/>
      <sz val="10"/>
      <name val="Arial"/>
      <family val="2"/>
    </font>
    <font>
      <b/>
      <sz val="11"/>
      <color theme="1"/>
      <name val="Arial"/>
      <family val="2"/>
    </font>
    <font>
      <sz val="11"/>
      <color theme="1"/>
      <name val="Arial"/>
      <family val="2"/>
    </font>
    <font>
      <sz val="10"/>
      <color theme="1"/>
      <name val="Arial"/>
      <family val="2"/>
    </font>
    <font>
      <i/>
      <sz val="10"/>
      <color theme="1"/>
      <name val="Arial"/>
      <family val="2"/>
    </font>
    <font>
      <b/>
      <i/>
      <sz val="10"/>
      <color theme="1"/>
      <name val="Arial"/>
      <family val="2"/>
    </font>
    <font>
      <b/>
      <sz val="10"/>
      <color theme="1"/>
      <name val="Arial"/>
      <family val="2"/>
    </font>
    <font>
      <sz val="9"/>
      <name val="Arial"/>
      <family val="2"/>
    </font>
    <font>
      <sz val="9"/>
      <color theme="1"/>
      <name val="Calibri"/>
      <family val="2"/>
      <charset val="1"/>
      <scheme val="minor"/>
    </font>
    <font>
      <sz val="9"/>
      <color theme="1"/>
      <name val="Calibri"/>
      <family val="2"/>
      <scheme val="minor"/>
    </font>
    <font>
      <sz val="11"/>
      <name val="Arial"/>
      <family val="2"/>
    </font>
    <font>
      <u/>
      <sz val="11"/>
      <name val="Arial"/>
      <family val="2"/>
    </font>
    <font>
      <sz val="11"/>
      <color theme="1"/>
      <name val="Calibri"/>
      <family val="2"/>
      <scheme val="minor"/>
    </font>
    <font>
      <u/>
      <sz val="11"/>
      <name val="Calibri"/>
      <family val="2"/>
      <scheme val="minor"/>
    </font>
    <font>
      <sz val="11"/>
      <name val="Calibri"/>
      <family val="2"/>
      <scheme val="minor"/>
    </font>
    <font>
      <sz val="10"/>
      <color theme="1"/>
      <name val="Calibri"/>
      <family val="2"/>
      <scheme val="minor"/>
    </font>
    <font>
      <sz val="10"/>
      <name val="Calibri"/>
      <family val="2"/>
    </font>
    <font>
      <sz val="12"/>
      <name val="Calibri"/>
      <family val="2"/>
    </font>
  </fonts>
  <fills count="3">
    <fill>
      <patternFill patternType="none"/>
    </fill>
    <fill>
      <patternFill patternType="gray125"/>
    </fill>
    <fill>
      <patternFill patternType="solid">
        <fgColor theme="2" tint="-0.249977111117893"/>
        <bgColor indexed="64"/>
      </patternFill>
    </fill>
  </fills>
  <borders count="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dotted">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diagonal/>
    </border>
    <border>
      <left style="thin">
        <color indexed="64"/>
      </left>
      <right style="thin">
        <color indexed="64"/>
      </right>
      <top style="medium">
        <color indexed="64"/>
      </top>
      <bottom style="dashed">
        <color indexed="64"/>
      </bottom>
      <diagonal/>
    </border>
    <border>
      <left style="medium">
        <color indexed="64"/>
      </left>
      <right/>
      <top style="dashed">
        <color indexed="64"/>
      </top>
      <bottom style="dashed">
        <color indexed="64"/>
      </bottom>
      <diagonal/>
    </border>
    <border>
      <left style="thin">
        <color indexed="64"/>
      </left>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right/>
      <top style="dashed">
        <color indexed="64"/>
      </top>
      <bottom style="dashed">
        <color indexed="64"/>
      </bottom>
      <diagonal/>
    </border>
    <border>
      <left/>
      <right/>
      <top/>
      <bottom style="thin">
        <color indexed="64"/>
      </bottom>
      <diagonal/>
    </border>
    <border>
      <left style="thin">
        <color indexed="64"/>
      </left>
      <right style="thin">
        <color indexed="64"/>
      </right>
      <top style="dashed">
        <color indexed="64"/>
      </top>
      <bottom/>
      <diagonal/>
    </border>
    <border>
      <left style="thin">
        <color indexed="64"/>
      </left>
      <right style="thin">
        <color indexed="64"/>
      </right>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76">
    <xf numFmtId="0" fontId="0" fillId="0" borderId="0"/>
    <xf numFmtId="41" fontId="1" fillId="0" borderId="0" applyFont="0" applyFill="0" applyBorder="0" applyAlignment="0" applyProtection="0"/>
    <xf numFmtId="43" fontId="2" fillId="0" borderId="0" applyFont="0" applyFill="0" applyBorder="0" applyAlignment="0" applyProtection="0"/>
    <xf numFmtId="0" fontId="2" fillId="0" borderId="0"/>
    <xf numFmtId="41" fontId="2"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0" fontId="2" fillId="0" borderId="0"/>
    <xf numFmtId="43" fontId="16" fillId="0" borderId="0" applyFont="0" applyFill="0" applyBorder="0" applyAlignment="0" applyProtection="0"/>
    <xf numFmtId="0" fontId="2" fillId="0" borderId="0" applyFont="0" applyFill="0" applyBorder="0" applyAlignment="0" applyProtection="0"/>
    <xf numFmtId="0" fontId="2" fillId="0" borderId="0"/>
    <xf numFmtId="0" fontId="16"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6"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applyFont="0" applyFill="0" applyBorder="0" applyAlignment="0" applyProtection="0"/>
    <xf numFmtId="0" fontId="2" fillId="0" borderId="0"/>
    <xf numFmtId="0" fontId="2" fillId="0" borderId="0"/>
    <xf numFmtId="0" fontId="2" fillId="0" borderId="0"/>
    <xf numFmtId="0" fontId="2" fillId="0" borderId="0"/>
    <xf numFmtId="0" fontId="16"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2" fillId="0" borderId="0"/>
    <xf numFmtId="0" fontId="16" fillId="0" borderId="0"/>
    <xf numFmtId="0" fontId="16" fillId="0" borderId="0"/>
    <xf numFmtId="0" fontId="2" fillId="0" borderId="0"/>
    <xf numFmtId="0" fontId="2" fillId="0" borderId="0"/>
    <xf numFmtId="0" fontId="16" fillId="0" borderId="0"/>
    <xf numFmtId="0" fontId="1" fillId="0" borderId="0"/>
    <xf numFmtId="0" fontId="1" fillId="0" borderId="0"/>
    <xf numFmtId="0" fontId="16" fillId="0" borderId="0"/>
    <xf numFmtId="0" fontId="16" fillId="0" borderId="0"/>
    <xf numFmtId="0" fontId="2" fillId="0" borderId="0"/>
  </cellStyleXfs>
  <cellXfs count="128">
    <xf numFmtId="0" fontId="0" fillId="0" borderId="0" xfId="0"/>
    <xf numFmtId="0" fontId="3" fillId="2" borderId="10" xfId="3" applyFont="1" applyFill="1" applyBorder="1" applyAlignment="1">
      <alignment horizontal="center" vertical="center"/>
    </xf>
    <xf numFmtId="164" fontId="4" fillId="2" borderId="10" xfId="2" applyNumberFormat="1" applyFont="1" applyFill="1" applyBorder="1" applyAlignment="1">
      <alignment vertical="center"/>
    </xf>
    <xf numFmtId="41" fontId="4" fillId="2" borderId="10" xfId="2" applyNumberFormat="1" applyFont="1" applyFill="1" applyBorder="1" applyAlignment="1">
      <alignment vertical="center"/>
    </xf>
    <xf numFmtId="43" fontId="4" fillId="2" borderId="10" xfId="2" applyFont="1" applyFill="1" applyBorder="1" applyAlignment="1">
      <alignment vertical="center"/>
    </xf>
    <xf numFmtId="43" fontId="4" fillId="2" borderId="11" xfId="2" applyFont="1" applyFill="1" applyBorder="1" applyAlignment="1">
      <alignment horizontal="center" vertical="center"/>
    </xf>
    <xf numFmtId="0" fontId="2" fillId="2" borderId="12" xfId="3" applyFill="1" applyBorder="1" applyAlignment="1">
      <alignment vertical="center"/>
    </xf>
    <xf numFmtId="0" fontId="6" fillId="0" borderId="0" xfId="0" applyFont="1" applyFill="1" applyAlignment="1">
      <alignment vertical="center"/>
    </xf>
    <xf numFmtId="0" fontId="6" fillId="0" borderId="4" xfId="0" applyFont="1" applyFill="1" applyBorder="1" applyAlignment="1">
      <alignment vertical="center"/>
    </xf>
    <xf numFmtId="41" fontId="6" fillId="0" borderId="0" xfId="1" applyFont="1" applyFill="1" applyAlignment="1">
      <alignment vertical="center"/>
    </xf>
    <xf numFmtId="0" fontId="6" fillId="0" borderId="2" xfId="0" applyFont="1" applyFill="1" applyBorder="1" applyAlignment="1">
      <alignment vertical="center"/>
    </xf>
    <xf numFmtId="41" fontId="6" fillId="0" borderId="2" xfId="1" applyFont="1" applyFill="1" applyBorder="1" applyAlignment="1">
      <alignment vertical="center"/>
    </xf>
    <xf numFmtId="0" fontId="2" fillId="2" borderId="12" xfId="3" applyFont="1" applyFill="1" applyBorder="1" applyAlignment="1">
      <alignment vertical="center"/>
    </xf>
    <xf numFmtId="0" fontId="7" fillId="0" borderId="0" xfId="0" applyFont="1" applyFill="1" applyAlignment="1">
      <alignment vertical="center"/>
    </xf>
    <xf numFmtId="0" fontId="2" fillId="0" borderId="14" xfId="3" applyBorder="1" applyAlignment="1">
      <alignment vertical="center"/>
    </xf>
    <xf numFmtId="164" fontId="11" fillId="0" borderId="15" xfId="2" applyNumberFormat="1" applyFont="1" applyFill="1" applyBorder="1" applyAlignment="1">
      <alignment horizontal="center" vertical="center"/>
    </xf>
    <xf numFmtId="164" fontId="11" fillId="0" borderId="15" xfId="2" applyNumberFormat="1" applyFont="1" applyFill="1" applyBorder="1" applyAlignment="1">
      <alignment vertical="center"/>
    </xf>
    <xf numFmtId="41" fontId="11" fillId="0" borderId="15" xfId="3" applyNumberFormat="1" applyFont="1" applyBorder="1" applyAlignment="1">
      <alignment vertical="center"/>
    </xf>
    <xf numFmtId="0" fontId="11" fillId="0" borderId="15" xfId="3" applyFont="1" applyBorder="1" applyAlignment="1">
      <alignment vertical="center"/>
    </xf>
    <xf numFmtId="0" fontId="11" fillId="0" borderId="13" xfId="3" applyFont="1" applyBorder="1" applyAlignment="1">
      <alignment vertical="center"/>
    </xf>
    <xf numFmtId="41" fontId="11" fillId="0" borderId="13" xfId="3" applyNumberFormat="1" applyFont="1" applyBorder="1" applyAlignment="1">
      <alignment vertical="center"/>
    </xf>
    <xf numFmtId="0" fontId="2" fillId="0" borderId="15" xfId="3" applyBorder="1" applyAlignment="1">
      <alignment vertical="center"/>
    </xf>
    <xf numFmtId="41" fontId="11" fillId="0" borderId="15" xfId="2" applyNumberFormat="1" applyFont="1" applyFill="1" applyBorder="1" applyAlignment="1">
      <alignment horizontal="center" vertical="center"/>
    </xf>
    <xf numFmtId="43" fontId="13" fillId="0" borderId="13" xfId="2" applyFont="1" applyFill="1" applyBorder="1" applyAlignment="1">
      <alignment vertical="center"/>
    </xf>
    <xf numFmtId="164" fontId="11" fillId="0" borderId="15" xfId="3" applyNumberFormat="1" applyFont="1" applyBorder="1" applyAlignment="1">
      <alignment vertical="center"/>
    </xf>
    <xf numFmtId="43" fontId="12" fillId="0" borderId="15" xfId="2" applyFont="1" applyFill="1" applyBorder="1" applyAlignment="1">
      <alignment vertical="center"/>
    </xf>
    <xf numFmtId="41" fontId="12" fillId="0" borderId="15" xfId="4" applyFont="1" applyFill="1" applyBorder="1" applyAlignment="1">
      <alignment vertical="center"/>
    </xf>
    <xf numFmtId="0" fontId="2" fillId="0" borderId="16" xfId="3" applyBorder="1" applyAlignment="1">
      <alignment vertical="center"/>
    </xf>
    <xf numFmtId="0" fontId="2" fillId="0" borderId="17" xfId="3" applyBorder="1" applyAlignment="1">
      <alignment vertical="center"/>
    </xf>
    <xf numFmtId="0" fontId="2" fillId="0" borderId="18" xfId="3" applyBorder="1" applyAlignment="1">
      <alignment vertical="center"/>
    </xf>
    <xf numFmtId="0" fontId="6" fillId="0" borderId="19" xfId="0" applyFont="1" applyFill="1" applyBorder="1" applyAlignment="1">
      <alignment vertical="center"/>
    </xf>
    <xf numFmtId="41" fontId="6" fillId="0" borderId="19" xfId="1" applyFont="1" applyFill="1" applyBorder="1" applyAlignment="1">
      <alignment vertical="center"/>
    </xf>
    <xf numFmtId="3" fontId="4" fillId="0" borderId="20" xfId="3" quotePrefix="1" applyNumberFormat="1" applyFont="1" applyBorder="1" applyAlignment="1">
      <alignment vertical="center"/>
    </xf>
    <xf numFmtId="0" fontId="4" fillId="0" borderId="21" xfId="3" applyFont="1" applyBorder="1" applyAlignment="1">
      <alignment vertical="center"/>
    </xf>
    <xf numFmtId="41" fontId="6" fillId="0" borderId="22" xfId="1" applyFont="1" applyFill="1" applyBorder="1" applyAlignment="1">
      <alignment vertical="center"/>
    </xf>
    <xf numFmtId="3" fontId="4" fillId="0" borderId="23" xfId="3" quotePrefix="1" applyNumberFormat="1" applyFont="1" applyBorder="1" applyAlignment="1">
      <alignment vertical="center"/>
    </xf>
    <xf numFmtId="0" fontId="5" fillId="0" borderId="22" xfId="0" applyFont="1" applyFill="1" applyBorder="1" applyAlignment="1">
      <alignment vertical="center"/>
    </xf>
    <xf numFmtId="0" fontId="9" fillId="0" borderId="22" xfId="0" applyFont="1" applyFill="1" applyBorder="1" applyAlignment="1">
      <alignment vertical="center"/>
    </xf>
    <xf numFmtId="41" fontId="7" fillId="0" borderId="22" xfId="1" applyFont="1" applyFill="1" applyBorder="1" applyAlignment="1">
      <alignment vertical="center"/>
    </xf>
    <xf numFmtId="0" fontId="7" fillId="0" borderId="22" xfId="0" applyFont="1" applyFill="1" applyBorder="1" applyAlignment="1">
      <alignment vertical="center"/>
    </xf>
    <xf numFmtId="0" fontId="8" fillId="0" borderId="22" xfId="0" applyFont="1" applyFill="1" applyBorder="1" applyAlignment="1">
      <alignment vertical="center"/>
    </xf>
    <xf numFmtId="164" fontId="10" fillId="0" borderId="8" xfId="2" applyNumberFormat="1" applyFont="1" applyFill="1" applyBorder="1" applyAlignment="1">
      <alignment horizontal="center" vertical="center"/>
    </xf>
    <xf numFmtId="41" fontId="10" fillId="0" borderId="8" xfId="2" applyNumberFormat="1" applyFont="1" applyFill="1" applyBorder="1" applyAlignment="1">
      <alignment horizontal="center" vertical="center" wrapText="1"/>
    </xf>
    <xf numFmtId="165" fontId="7" fillId="0" borderId="22" xfId="1" applyNumberFormat="1" applyFont="1" applyFill="1" applyBorder="1" applyAlignment="1">
      <alignment vertical="center"/>
    </xf>
    <xf numFmtId="0" fontId="4" fillId="0" borderId="0" xfId="3" applyFont="1" applyAlignment="1">
      <alignment vertical="center"/>
    </xf>
    <xf numFmtId="0" fontId="2" fillId="0" borderId="0" xfId="3" applyAlignment="1">
      <alignment vertical="center"/>
    </xf>
    <xf numFmtId="41" fontId="2" fillId="0" borderId="0" xfId="3" applyNumberFormat="1" applyAlignment="1">
      <alignment vertical="center"/>
    </xf>
    <xf numFmtId="0" fontId="14" fillId="0" borderId="0" xfId="3" applyFont="1" applyAlignment="1">
      <alignment horizontal="left" vertical="center"/>
    </xf>
    <xf numFmtId="41" fontId="2" fillId="0" borderId="0" xfId="5" applyNumberFormat="1" applyFont="1" applyFill="1" applyBorder="1" applyAlignment="1">
      <alignment vertical="center"/>
    </xf>
    <xf numFmtId="41" fontId="2" fillId="0" borderId="24" xfId="5" applyNumberFormat="1" applyFont="1" applyFill="1" applyBorder="1" applyAlignment="1">
      <alignment vertical="center"/>
    </xf>
    <xf numFmtId="0" fontId="15" fillId="0" borderId="0" xfId="3" applyFont="1" applyAlignment="1">
      <alignment horizontal="left" vertical="center"/>
    </xf>
    <xf numFmtId="0" fontId="14" fillId="0" borderId="0" xfId="3" applyFont="1" applyAlignment="1" applyProtection="1">
      <alignment horizontal="left" vertical="center"/>
      <protection locked="0"/>
    </xf>
    <xf numFmtId="43" fontId="4" fillId="2" borderId="10" xfId="2" applyNumberFormat="1" applyFont="1" applyFill="1" applyBorder="1" applyAlignment="1">
      <alignment vertical="center"/>
    </xf>
    <xf numFmtId="41" fontId="6" fillId="0" borderId="0" xfId="0" applyNumberFormat="1" applyFont="1" applyFill="1" applyAlignment="1">
      <alignment vertical="center"/>
    </xf>
    <xf numFmtId="0" fontId="5" fillId="0" borderId="22" xfId="0" applyFont="1" applyBorder="1" applyAlignment="1">
      <alignment vertical="center"/>
    </xf>
    <xf numFmtId="41" fontId="7" fillId="0" borderId="0" xfId="1" applyFont="1" applyFill="1" applyAlignment="1">
      <alignment vertical="center"/>
    </xf>
    <xf numFmtId="165" fontId="7" fillId="0" borderId="0" xfId="1" applyNumberFormat="1" applyFont="1" applyFill="1" applyAlignment="1">
      <alignment vertical="center"/>
    </xf>
    <xf numFmtId="0" fontId="7" fillId="0" borderId="22" xfId="0" applyFont="1" applyBorder="1" applyAlignment="1">
      <alignment vertical="center"/>
    </xf>
    <xf numFmtId="0" fontId="2" fillId="0" borderId="0" xfId="3" quotePrefix="1" applyFill="1" applyAlignment="1">
      <alignment horizontal="center" vertical="center"/>
    </xf>
    <xf numFmtId="0" fontId="2" fillId="0" borderId="0" xfId="3" applyFill="1" applyAlignment="1">
      <alignment horizontal="center" vertical="center"/>
    </xf>
    <xf numFmtId="0" fontId="2" fillId="0" borderId="0" xfId="3" applyFill="1" applyAlignment="1">
      <alignment vertical="center"/>
    </xf>
    <xf numFmtId="0" fontId="18" fillId="0" borderId="0" xfId="3" applyFont="1" applyAlignment="1">
      <alignment vertical="center"/>
    </xf>
    <xf numFmtId="0" fontId="18" fillId="0" borderId="0" xfId="3" quotePrefix="1" applyFont="1" applyAlignment="1">
      <alignment vertical="center"/>
    </xf>
    <xf numFmtId="0" fontId="2" fillId="0" borderId="0" xfId="3" applyAlignment="1">
      <alignment horizontal="justify" vertical="justify"/>
    </xf>
    <xf numFmtId="0" fontId="2" fillId="0" borderId="0" xfId="3"/>
    <xf numFmtId="0" fontId="0" fillId="0" borderId="0" xfId="3" applyFont="1"/>
    <xf numFmtId="0" fontId="2" fillId="0" borderId="2" xfId="3" applyBorder="1" applyAlignment="1">
      <alignment horizontal="center" vertical="center"/>
    </xf>
    <xf numFmtId="0" fontId="2" fillId="0" borderId="2" xfId="3" applyBorder="1" applyAlignment="1">
      <alignment horizontal="center"/>
    </xf>
    <xf numFmtId="0" fontId="2" fillId="0" borderId="32" xfId="3" applyBorder="1" applyAlignment="1">
      <alignment horizontal="left" vertical="center" wrapText="1"/>
    </xf>
    <xf numFmtId="0" fontId="2" fillId="0" borderId="2" xfId="3" quotePrefix="1" applyBorder="1" applyAlignment="1">
      <alignment horizontal="center" vertical="center"/>
    </xf>
    <xf numFmtId="41" fontId="19" fillId="0" borderId="2" xfId="75" applyFont="1" applyFill="1" applyBorder="1" applyAlignment="1">
      <alignment horizontal="right" vertical="center"/>
    </xf>
    <xf numFmtId="164" fontId="20" fillId="0" borderId="2" xfId="185" applyNumberFormat="1" applyFont="1" applyFill="1" applyBorder="1" applyAlignment="1">
      <alignment horizontal="center" vertical="center"/>
    </xf>
    <xf numFmtId="41" fontId="2" fillId="0" borderId="0" xfId="3" applyNumberFormat="1"/>
    <xf numFmtId="0" fontId="2" fillId="0" borderId="32" xfId="3" applyBorder="1" applyAlignment="1">
      <alignment horizontal="left" vertical="center"/>
    </xf>
    <xf numFmtId="0" fontId="2" fillId="0" borderId="32" xfId="3" applyBorder="1" applyAlignment="1">
      <alignment vertical="center" wrapText="1"/>
    </xf>
    <xf numFmtId="0" fontId="2" fillId="0" borderId="33" xfId="3" applyBorder="1" applyAlignment="1">
      <alignment vertical="center" wrapText="1"/>
    </xf>
    <xf numFmtId="0" fontId="2" fillId="0" borderId="34" xfId="3" applyBorder="1" applyAlignment="1">
      <alignment vertical="center" wrapText="1"/>
    </xf>
    <xf numFmtId="41" fontId="19" fillId="0" borderId="2" xfId="74" applyFont="1" applyFill="1" applyBorder="1" applyAlignment="1">
      <alignment horizontal="right" vertical="center"/>
    </xf>
    <xf numFmtId="43" fontId="20" fillId="0" borderId="2" xfId="184" applyFont="1" applyFill="1" applyBorder="1" applyAlignment="1">
      <alignment horizontal="center" vertical="center"/>
    </xf>
    <xf numFmtId="41" fontId="20" fillId="0" borderId="2" xfId="10" applyNumberFormat="1" applyFont="1" applyBorder="1" applyAlignment="1">
      <alignment vertical="center"/>
    </xf>
    <xf numFmtId="0" fontId="2" fillId="0" borderId="32" xfId="3" quotePrefix="1" applyBorder="1" applyAlignment="1">
      <alignment horizontal="center" vertical="center"/>
    </xf>
    <xf numFmtId="164" fontId="2" fillId="0" borderId="2" xfId="11" applyNumberFormat="1" applyFont="1" applyFill="1" applyBorder="1" applyAlignment="1">
      <alignment vertical="center"/>
    </xf>
    <xf numFmtId="43" fontId="2" fillId="0" borderId="0" xfId="3" applyNumberFormat="1"/>
    <xf numFmtId="3" fontId="2" fillId="0" borderId="0" xfId="3" applyNumberFormat="1"/>
    <xf numFmtId="3" fontId="18" fillId="0" borderId="0" xfId="3" applyNumberFormat="1" applyFont="1" applyAlignment="1">
      <alignment vertical="center"/>
    </xf>
    <xf numFmtId="15" fontId="18" fillId="0" borderId="0" xfId="3" applyNumberFormat="1" applyFont="1" applyAlignment="1">
      <alignment vertical="center"/>
    </xf>
    <xf numFmtId="0" fontId="18" fillId="0" borderId="0" xfId="3" applyFont="1" applyAlignment="1">
      <alignment horizontal="center" vertical="center"/>
    </xf>
    <xf numFmtId="0" fontId="17" fillId="0" borderId="0" xfId="3" applyFont="1" applyAlignment="1">
      <alignment horizontal="center" vertical="center"/>
    </xf>
    <xf numFmtId="166" fontId="2" fillId="0" borderId="0" xfId="12" applyNumberFormat="1" applyFont="1" applyFill="1"/>
    <xf numFmtId="0" fontId="18" fillId="0" borderId="0" xfId="3" applyFont="1" applyAlignment="1">
      <alignment horizontal="justify" vertical="center"/>
    </xf>
    <xf numFmtId="0" fontId="4" fillId="0" borderId="2" xfId="3" quotePrefix="1" applyFont="1" applyBorder="1" applyAlignment="1">
      <alignment horizontal="center" vertical="center"/>
    </xf>
    <xf numFmtId="0" fontId="4" fillId="0" borderId="32" xfId="3" quotePrefix="1" applyFont="1" applyBorder="1" applyAlignment="1">
      <alignment horizontal="center" vertical="center"/>
    </xf>
    <xf numFmtId="164" fontId="4" fillId="0" borderId="2" xfId="11" applyNumberFormat="1" applyFont="1" applyFill="1" applyBorder="1" applyAlignment="1">
      <alignment vertical="center"/>
    </xf>
    <xf numFmtId="0" fontId="5" fillId="0" borderId="0" xfId="0" applyFont="1" applyFill="1" applyAlignment="1">
      <alignment horizontal="center" vertical="center"/>
    </xf>
    <xf numFmtId="0" fontId="10"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41" fontId="10" fillId="0" borderId="2" xfId="1" applyFont="1" applyFill="1" applyBorder="1" applyAlignment="1">
      <alignment horizontal="center" vertical="center" wrapText="1"/>
    </xf>
    <xf numFmtId="164" fontId="10" fillId="0" borderId="5" xfId="2" applyNumberFormat="1" applyFont="1" applyFill="1" applyBorder="1" applyAlignment="1">
      <alignment horizontal="center" vertical="center"/>
    </xf>
    <xf numFmtId="164" fontId="4" fillId="0" borderId="6" xfId="2" applyNumberFormat="1" applyFont="1" applyFill="1" applyBorder="1" applyAlignment="1">
      <alignment horizontal="center" vertical="center"/>
    </xf>
    <xf numFmtId="164" fontId="4" fillId="0" borderId="7" xfId="2" applyNumberFormat="1" applyFont="1" applyFill="1" applyBorder="1" applyAlignment="1">
      <alignment horizontal="center" vertical="center"/>
    </xf>
    <xf numFmtId="164" fontId="4" fillId="0" borderId="9" xfId="2" applyNumberFormat="1" applyFont="1" applyFill="1" applyBorder="1" applyAlignment="1">
      <alignment horizontal="center" vertical="center"/>
    </xf>
    <xf numFmtId="41" fontId="7" fillId="0" borderId="25" xfId="1" applyFont="1" applyFill="1" applyBorder="1" applyAlignment="1">
      <alignment horizontal="center" vertical="center"/>
    </xf>
    <xf numFmtId="41" fontId="7" fillId="0" borderId="26" xfId="1" applyFont="1" applyFill="1" applyBorder="1" applyAlignment="1">
      <alignment horizontal="center" vertical="center"/>
    </xf>
    <xf numFmtId="165" fontId="7" fillId="0" borderId="25" xfId="1" applyNumberFormat="1" applyFont="1" applyFill="1" applyBorder="1" applyAlignment="1">
      <alignment horizontal="center" vertical="center"/>
    </xf>
    <xf numFmtId="165" fontId="7" fillId="0" borderId="26" xfId="1" applyNumberFormat="1" applyFont="1" applyFill="1" applyBorder="1" applyAlignment="1">
      <alignment horizontal="center" vertical="center"/>
    </xf>
    <xf numFmtId="0" fontId="17" fillId="0" borderId="0" xfId="3" applyFont="1" applyAlignment="1">
      <alignment horizontal="center" vertical="center"/>
    </xf>
    <xf numFmtId="0" fontId="18" fillId="0" borderId="0" xfId="3" applyFont="1" applyAlignment="1">
      <alignment horizontal="center" vertical="center"/>
    </xf>
    <xf numFmtId="0" fontId="18" fillId="0" borderId="0" xfId="3" applyFont="1" applyAlignment="1">
      <alignment horizontal="justify" vertical="center"/>
    </xf>
    <xf numFmtId="0" fontId="2" fillId="0" borderId="1" xfId="3" applyBorder="1" applyAlignment="1">
      <alignment horizontal="center" vertical="center"/>
    </xf>
    <xf numFmtId="0" fontId="2" fillId="0" borderId="3" xfId="3" applyBorder="1" applyAlignment="1">
      <alignment horizontal="center" vertical="center"/>
    </xf>
    <xf numFmtId="0" fontId="2" fillId="0" borderId="27" xfId="3" applyBorder="1" applyAlignment="1">
      <alignment horizontal="center" vertical="center"/>
    </xf>
    <xf numFmtId="0" fontId="2" fillId="0" borderId="28" xfId="3" applyBorder="1" applyAlignment="1">
      <alignment horizontal="center" vertical="center"/>
    </xf>
    <xf numFmtId="0" fontId="2" fillId="0" borderId="29" xfId="3" applyBorder="1" applyAlignment="1">
      <alignment horizontal="center" vertical="center"/>
    </xf>
    <xf numFmtId="0" fontId="2" fillId="0" borderId="30" xfId="3" applyBorder="1" applyAlignment="1">
      <alignment horizontal="center" vertical="center"/>
    </xf>
    <xf numFmtId="0" fontId="2" fillId="0" borderId="24" xfId="3" applyBorder="1" applyAlignment="1">
      <alignment horizontal="center" vertical="center"/>
    </xf>
    <xf numFmtId="0" fontId="2" fillId="0" borderId="31" xfId="3" applyBorder="1" applyAlignment="1">
      <alignment horizontal="center" vertical="center"/>
    </xf>
    <xf numFmtId="0" fontId="2" fillId="0" borderId="2" xfId="3" applyBorder="1" applyAlignment="1">
      <alignment horizontal="center" vertical="center"/>
    </xf>
    <xf numFmtId="0" fontId="2" fillId="0" borderId="2" xfId="3" applyBorder="1" applyAlignment="1">
      <alignment horizontal="center" wrapText="1"/>
    </xf>
    <xf numFmtId="0" fontId="2" fillId="0" borderId="32" xfId="3" applyBorder="1" applyAlignment="1">
      <alignment vertical="center" wrapText="1"/>
    </xf>
    <xf numFmtId="0" fontId="2" fillId="0" borderId="33" xfId="3" applyBorder="1" applyAlignment="1">
      <alignment vertical="center" wrapText="1"/>
    </xf>
    <xf numFmtId="0" fontId="2" fillId="0" borderId="34" xfId="3" applyBorder="1" applyAlignment="1">
      <alignment vertical="center" wrapText="1"/>
    </xf>
    <xf numFmtId="0" fontId="21" fillId="0" borderId="2" xfId="275" applyFont="1" applyBorder="1" applyAlignment="1">
      <alignment horizontal="left" vertical="center" wrapText="1"/>
    </xf>
    <xf numFmtId="0" fontId="2" fillId="0" borderId="32" xfId="3" applyBorder="1" applyAlignment="1">
      <alignment horizontal="center" vertical="center"/>
    </xf>
    <xf numFmtId="0" fontId="2" fillId="0" borderId="33" xfId="3" applyBorder="1" applyAlignment="1">
      <alignment horizontal="center" vertical="center"/>
    </xf>
    <xf numFmtId="0" fontId="2" fillId="0" borderId="34" xfId="3" applyBorder="1" applyAlignment="1">
      <alignment horizontal="center" vertical="center"/>
    </xf>
    <xf numFmtId="0" fontId="4" fillId="0" borderId="32" xfId="3" applyFont="1" applyBorder="1" applyAlignment="1">
      <alignment horizontal="center" vertical="center"/>
    </xf>
    <xf numFmtId="0" fontId="4" fillId="0" borderId="33" xfId="3" applyFont="1" applyBorder="1" applyAlignment="1">
      <alignment horizontal="center" vertical="center"/>
    </xf>
    <xf numFmtId="0" fontId="4" fillId="0" borderId="34" xfId="3" applyFont="1" applyBorder="1" applyAlignment="1">
      <alignment horizontal="center" vertical="center"/>
    </xf>
  </cellXfs>
  <cellStyles count="276">
    <cellStyle name="Comma [0]" xfId="1" builtinId="6"/>
    <cellStyle name="Comma [0] 2" xfId="12" xr:uid="{00000000-0005-0000-0000-000001000000}"/>
    <cellStyle name="Comma [0] 2 2" xfId="15" xr:uid="{00000000-0005-0000-0000-000002000000}"/>
    <cellStyle name="Comma [0] 2 2 2" xfId="16" xr:uid="{00000000-0005-0000-0000-000003000000}"/>
    <cellStyle name="Comma [0] 2 2 3" xfId="17" xr:uid="{00000000-0005-0000-0000-000004000000}"/>
    <cellStyle name="Comma [0] 2 3" xfId="18" xr:uid="{00000000-0005-0000-0000-000005000000}"/>
    <cellStyle name="Comma [0] 2 4" xfId="19" xr:uid="{00000000-0005-0000-0000-000006000000}"/>
    <cellStyle name="Comma [0] 3" xfId="4" xr:uid="{00000000-0005-0000-0000-000007000000}"/>
    <cellStyle name="Comma [0] 4" xfId="20" xr:uid="{00000000-0005-0000-0000-000008000000}"/>
    <cellStyle name="Comma [0] 4 2" xfId="21" xr:uid="{00000000-0005-0000-0000-000009000000}"/>
    <cellStyle name="Comma [0] 4 2 2" xfId="22" xr:uid="{00000000-0005-0000-0000-00000A000000}"/>
    <cellStyle name="Comma [0] 4 2 2 10" xfId="23" xr:uid="{00000000-0005-0000-0000-00000B000000}"/>
    <cellStyle name="Comma [0] 4 2 2 10 2" xfId="24" xr:uid="{00000000-0005-0000-0000-00000C000000}"/>
    <cellStyle name="Comma [0] 4 2 2 10 3" xfId="25" xr:uid="{00000000-0005-0000-0000-00000D000000}"/>
    <cellStyle name="Comma [0] 4 2 2 11" xfId="26" xr:uid="{00000000-0005-0000-0000-00000E000000}"/>
    <cellStyle name="Comma [0] 4 2 2 11 2" xfId="27" xr:uid="{00000000-0005-0000-0000-00000F000000}"/>
    <cellStyle name="Comma [0] 4 2 2 12" xfId="28" xr:uid="{00000000-0005-0000-0000-000010000000}"/>
    <cellStyle name="Comma [0] 4 2 2 12 2" xfId="29" xr:uid="{00000000-0005-0000-0000-000011000000}"/>
    <cellStyle name="Comma [0] 4 2 2 12 3" xfId="30" xr:uid="{00000000-0005-0000-0000-000012000000}"/>
    <cellStyle name="Comma [0] 4 2 2 12 3 2" xfId="31" xr:uid="{00000000-0005-0000-0000-000013000000}"/>
    <cellStyle name="Comma [0] 4 2 2 13" xfId="32" xr:uid="{00000000-0005-0000-0000-000014000000}"/>
    <cellStyle name="Comma [0] 4 2 2 13 2" xfId="33" xr:uid="{00000000-0005-0000-0000-000015000000}"/>
    <cellStyle name="Comma [0] 4 2 2 13 2 2" xfId="34" xr:uid="{00000000-0005-0000-0000-000016000000}"/>
    <cellStyle name="Comma [0] 4 2 2 13 2 2 2" xfId="35" xr:uid="{00000000-0005-0000-0000-000017000000}"/>
    <cellStyle name="Comma [0] 4 2 2 13 2 3" xfId="36" xr:uid="{00000000-0005-0000-0000-000018000000}"/>
    <cellStyle name="Comma [0] 4 2 2 13 2 3 2" xfId="37" xr:uid="{00000000-0005-0000-0000-000019000000}"/>
    <cellStyle name="Comma [0] 4 2 2 13 2 3 3" xfId="38" xr:uid="{00000000-0005-0000-0000-00001A000000}"/>
    <cellStyle name="Comma [0] 4 2 2 13 2 3 3 2" xfId="39" xr:uid="{00000000-0005-0000-0000-00001B000000}"/>
    <cellStyle name="Comma [0] 4 2 2 13 2 3 4" xfId="40" xr:uid="{00000000-0005-0000-0000-00001C000000}"/>
    <cellStyle name="Comma [0] 4 2 2 13 2 3 4 2" xfId="41" xr:uid="{00000000-0005-0000-0000-00001D000000}"/>
    <cellStyle name="Comma [0] 4 2 2 13 2 4" xfId="42" xr:uid="{00000000-0005-0000-0000-00001E000000}"/>
    <cellStyle name="Comma [0] 4 2 2 13 3" xfId="43" xr:uid="{00000000-0005-0000-0000-00001F000000}"/>
    <cellStyle name="Comma [0] 4 2 2 14" xfId="44" xr:uid="{00000000-0005-0000-0000-000020000000}"/>
    <cellStyle name="Comma [0] 4 2 2 14 2" xfId="45" xr:uid="{00000000-0005-0000-0000-000021000000}"/>
    <cellStyle name="Comma [0] 4 2 2 14 3" xfId="46" xr:uid="{00000000-0005-0000-0000-000022000000}"/>
    <cellStyle name="Comma [0] 4 2 2 2" xfId="47" xr:uid="{00000000-0005-0000-0000-000023000000}"/>
    <cellStyle name="Comma [0] 4 2 2 2 2" xfId="48" xr:uid="{00000000-0005-0000-0000-000024000000}"/>
    <cellStyle name="Comma [0] 4 2 2 3" xfId="49" xr:uid="{00000000-0005-0000-0000-000025000000}"/>
    <cellStyle name="Comma [0] 4 2 2 3 2" xfId="50" xr:uid="{00000000-0005-0000-0000-000026000000}"/>
    <cellStyle name="Comma [0] 4 2 2 4" xfId="51" xr:uid="{00000000-0005-0000-0000-000027000000}"/>
    <cellStyle name="Comma [0] 4 2 2 4 2" xfId="52" xr:uid="{00000000-0005-0000-0000-000028000000}"/>
    <cellStyle name="Comma [0] 4 2 2 4 3" xfId="53" xr:uid="{00000000-0005-0000-0000-000029000000}"/>
    <cellStyle name="Comma [0] 4 2 2 4 3 2" xfId="54" xr:uid="{00000000-0005-0000-0000-00002A000000}"/>
    <cellStyle name="Comma [0] 4 2 2 5" xfId="55" xr:uid="{00000000-0005-0000-0000-00002B000000}"/>
    <cellStyle name="Comma [0] 4 2 2 5 2" xfId="56" xr:uid="{00000000-0005-0000-0000-00002C000000}"/>
    <cellStyle name="Comma [0] 4 2 2 5 2 2" xfId="57" xr:uid="{00000000-0005-0000-0000-00002D000000}"/>
    <cellStyle name="Comma [0] 4 2 2 6" xfId="58" xr:uid="{00000000-0005-0000-0000-00002E000000}"/>
    <cellStyle name="Comma [0] 4 2 2 6 10" xfId="59" xr:uid="{00000000-0005-0000-0000-00002F000000}"/>
    <cellStyle name="Comma [0] 4 2 2 6 10 2" xfId="60" xr:uid="{00000000-0005-0000-0000-000030000000}"/>
    <cellStyle name="Comma [0] 4 2 2 6 10 3" xfId="61" xr:uid="{00000000-0005-0000-0000-000031000000}"/>
    <cellStyle name="Comma [0] 4 2 2 6 10 3 2" xfId="62" xr:uid="{00000000-0005-0000-0000-000032000000}"/>
    <cellStyle name="Comma [0] 4 2 2 6 10 4" xfId="63" xr:uid="{00000000-0005-0000-0000-000033000000}"/>
    <cellStyle name="Comma [0] 4 2 2 6 10 4 2" xfId="64" xr:uid="{00000000-0005-0000-0000-000034000000}"/>
    <cellStyle name="Comma [0] 4 2 2 6 10 6" xfId="65" xr:uid="{00000000-0005-0000-0000-000035000000}"/>
    <cellStyle name="Comma [0] 4 2 2 6 11" xfId="66" xr:uid="{00000000-0005-0000-0000-000036000000}"/>
    <cellStyle name="Comma [0] 4 2 2 6 11 2" xfId="67" xr:uid="{00000000-0005-0000-0000-000037000000}"/>
    <cellStyle name="Comma [0] 4 2 2 6 12" xfId="68" xr:uid="{00000000-0005-0000-0000-000038000000}"/>
    <cellStyle name="Comma [0] 4 2 2 6 12 2" xfId="69" xr:uid="{00000000-0005-0000-0000-000039000000}"/>
    <cellStyle name="Comma [0] 4 2 2 6 13" xfId="70" xr:uid="{00000000-0005-0000-0000-00003A000000}"/>
    <cellStyle name="Comma [0] 4 2 2 6 14" xfId="71" xr:uid="{00000000-0005-0000-0000-00003B000000}"/>
    <cellStyle name="Comma [0] 4 2 2 6 15" xfId="72" xr:uid="{00000000-0005-0000-0000-00003C000000}"/>
    <cellStyle name="Comma [0] 4 2 2 6 16" xfId="73" xr:uid="{00000000-0005-0000-0000-00003D000000}"/>
    <cellStyle name="Comma [0] 4 2 2 6 16 2" xfId="74" xr:uid="{00000000-0005-0000-0000-00003E000000}"/>
    <cellStyle name="Comma [0] 4 2 2 6 16 2 2" xfId="8" xr:uid="{00000000-0005-0000-0000-00003F000000}"/>
    <cellStyle name="Comma [0] 4 2 2 6 16 4 4" xfId="75" xr:uid="{00000000-0005-0000-0000-000040000000}"/>
    <cellStyle name="Comma [0] 4 2 2 6 16 4 4 2" xfId="6" xr:uid="{00000000-0005-0000-0000-000041000000}"/>
    <cellStyle name="Comma [0] 4 2 2 6 2" xfId="76" xr:uid="{00000000-0005-0000-0000-000042000000}"/>
    <cellStyle name="Comma [0] 4 2 2 6 2 2" xfId="77" xr:uid="{00000000-0005-0000-0000-000043000000}"/>
    <cellStyle name="Comma [0] 4 2 2 6 3" xfId="78" xr:uid="{00000000-0005-0000-0000-000044000000}"/>
    <cellStyle name="Comma [0] 4 2 2 6 3 2" xfId="79" xr:uid="{00000000-0005-0000-0000-000045000000}"/>
    <cellStyle name="Comma [0] 4 2 2 6 3 2 2" xfId="80" xr:uid="{00000000-0005-0000-0000-000046000000}"/>
    <cellStyle name="Comma [0] 4 2 2 6 3 3" xfId="81" xr:uid="{00000000-0005-0000-0000-000047000000}"/>
    <cellStyle name="Comma [0] 4 2 2 6 4" xfId="82" xr:uid="{00000000-0005-0000-0000-000048000000}"/>
    <cellStyle name="Comma [0] 4 2 2 6 4 2" xfId="83" xr:uid="{00000000-0005-0000-0000-000049000000}"/>
    <cellStyle name="Comma [0] 4 2 2 6 5" xfId="84" xr:uid="{00000000-0005-0000-0000-00004A000000}"/>
    <cellStyle name="Comma [0] 4 2 2 6 5 2" xfId="85" xr:uid="{00000000-0005-0000-0000-00004B000000}"/>
    <cellStyle name="Comma [0] 4 2 2 6 6" xfId="86" xr:uid="{00000000-0005-0000-0000-00004C000000}"/>
    <cellStyle name="Comma [0] 4 2 2 6 7" xfId="87" xr:uid="{00000000-0005-0000-0000-00004D000000}"/>
    <cellStyle name="Comma [0] 4 2 2 6 8" xfId="88" xr:uid="{00000000-0005-0000-0000-00004E000000}"/>
    <cellStyle name="Comma [0] 4 2 2 6 9" xfId="89" xr:uid="{00000000-0005-0000-0000-00004F000000}"/>
    <cellStyle name="Comma [0] 4 2 2 6 9 2" xfId="90" xr:uid="{00000000-0005-0000-0000-000050000000}"/>
    <cellStyle name="Comma [0] 4 2 2 6 9 2 2" xfId="91" xr:uid="{00000000-0005-0000-0000-000051000000}"/>
    <cellStyle name="Comma [0] 4 2 2 7" xfId="92" xr:uid="{00000000-0005-0000-0000-000052000000}"/>
    <cellStyle name="Comma [0] 4 2 2 7 2" xfId="93" xr:uid="{00000000-0005-0000-0000-000053000000}"/>
    <cellStyle name="Comma [0] 4 2 2 7 2 2" xfId="94" xr:uid="{00000000-0005-0000-0000-000054000000}"/>
    <cellStyle name="Comma [0] 4 2 2 7 2 2 2" xfId="95" xr:uid="{00000000-0005-0000-0000-000055000000}"/>
    <cellStyle name="Comma [0] 4 2 2 7 2 3" xfId="96" xr:uid="{00000000-0005-0000-0000-000056000000}"/>
    <cellStyle name="Comma [0] 4 2 2 7 3" xfId="97" xr:uid="{00000000-0005-0000-0000-000057000000}"/>
    <cellStyle name="Comma [0] 4 2 2 8" xfId="98" xr:uid="{00000000-0005-0000-0000-000058000000}"/>
    <cellStyle name="Comma [0] 4 2 2 8 2" xfId="99" xr:uid="{00000000-0005-0000-0000-000059000000}"/>
    <cellStyle name="Comma [0] 4 2 2 9" xfId="100" xr:uid="{00000000-0005-0000-0000-00005A000000}"/>
    <cellStyle name="Comma [0] 4 2 2 9 2" xfId="101" xr:uid="{00000000-0005-0000-0000-00005B000000}"/>
    <cellStyle name="Comma [0] 4 2 3" xfId="102" xr:uid="{00000000-0005-0000-0000-00005C000000}"/>
    <cellStyle name="Comma [0] 4 2 4" xfId="103" xr:uid="{00000000-0005-0000-0000-00005D000000}"/>
    <cellStyle name="Comma [0] 4 2 4 2" xfId="104" xr:uid="{00000000-0005-0000-0000-00005E000000}"/>
    <cellStyle name="Comma [0] 4 2 4 2 2" xfId="105" xr:uid="{00000000-0005-0000-0000-00005F000000}"/>
    <cellStyle name="Comma [0] 4 2 4 2 3" xfId="106" xr:uid="{00000000-0005-0000-0000-000060000000}"/>
    <cellStyle name="Comma [0] 4 2 4 3" xfId="107" xr:uid="{00000000-0005-0000-0000-000061000000}"/>
    <cellStyle name="Comma [0] 4 2 4 4" xfId="108" xr:uid="{00000000-0005-0000-0000-000062000000}"/>
    <cellStyle name="Comma [0] 4 2 5" xfId="109" xr:uid="{00000000-0005-0000-0000-000063000000}"/>
    <cellStyle name="Comma [0] 4 2 5 2" xfId="110" xr:uid="{00000000-0005-0000-0000-000064000000}"/>
    <cellStyle name="Comma [0] 4 2 5 3" xfId="111" xr:uid="{00000000-0005-0000-0000-000065000000}"/>
    <cellStyle name="Comma [0] 4 3" xfId="112" xr:uid="{00000000-0005-0000-0000-000066000000}"/>
    <cellStyle name="Comma [0] 4 4" xfId="113" xr:uid="{00000000-0005-0000-0000-000067000000}"/>
    <cellStyle name="Comma [0] 4 5" xfId="114" xr:uid="{00000000-0005-0000-0000-000068000000}"/>
    <cellStyle name="Comma [0] 4 6" xfId="115" xr:uid="{00000000-0005-0000-0000-000069000000}"/>
    <cellStyle name="Comma [0] 4 6 2" xfId="116" xr:uid="{00000000-0005-0000-0000-00006A000000}"/>
    <cellStyle name="Comma [0] 4 7" xfId="117" xr:uid="{00000000-0005-0000-0000-00006B000000}"/>
    <cellStyle name="Comma [0] 4 8" xfId="118" xr:uid="{00000000-0005-0000-0000-00006C000000}"/>
    <cellStyle name="Comma [0] 4 9" xfId="119" xr:uid="{00000000-0005-0000-0000-00006D000000}"/>
    <cellStyle name="Comma [0] 5" xfId="120" xr:uid="{00000000-0005-0000-0000-00006E000000}"/>
    <cellStyle name="Comma [0] 6" xfId="121" xr:uid="{00000000-0005-0000-0000-00006F000000}"/>
    <cellStyle name="Comma [0] 6 2" xfId="122" xr:uid="{00000000-0005-0000-0000-000070000000}"/>
    <cellStyle name="Comma [0] 6 3" xfId="123" xr:uid="{00000000-0005-0000-0000-000071000000}"/>
    <cellStyle name="Comma [0] 7" xfId="124" xr:uid="{00000000-0005-0000-0000-000072000000}"/>
    <cellStyle name="Comma 10" xfId="125" xr:uid="{00000000-0005-0000-0000-000073000000}"/>
    <cellStyle name="Comma 10 10" xfId="126" xr:uid="{00000000-0005-0000-0000-000074000000}"/>
    <cellStyle name="Comma 10 10 2" xfId="127" xr:uid="{00000000-0005-0000-0000-000075000000}"/>
    <cellStyle name="Comma 10 10 3" xfId="128" xr:uid="{00000000-0005-0000-0000-000076000000}"/>
    <cellStyle name="Comma 10 2" xfId="129" xr:uid="{00000000-0005-0000-0000-000077000000}"/>
    <cellStyle name="Comma 10 2 2" xfId="130" xr:uid="{00000000-0005-0000-0000-000078000000}"/>
    <cellStyle name="Comma 10 2 2 2" xfId="131" xr:uid="{00000000-0005-0000-0000-000079000000}"/>
    <cellStyle name="Comma 10 3" xfId="132" xr:uid="{00000000-0005-0000-0000-00007A000000}"/>
    <cellStyle name="Comma 10 3 2" xfId="133" xr:uid="{00000000-0005-0000-0000-00007B000000}"/>
    <cellStyle name="Comma 10 3 2 2" xfId="134" xr:uid="{00000000-0005-0000-0000-00007C000000}"/>
    <cellStyle name="Comma 10 3 3" xfId="135" xr:uid="{00000000-0005-0000-0000-00007D000000}"/>
    <cellStyle name="Comma 10 3 3 2" xfId="136" xr:uid="{00000000-0005-0000-0000-00007E000000}"/>
    <cellStyle name="Comma 10 3 3 2 2" xfId="137" xr:uid="{00000000-0005-0000-0000-00007F000000}"/>
    <cellStyle name="Comma 10 3 3 3" xfId="138" xr:uid="{00000000-0005-0000-0000-000080000000}"/>
    <cellStyle name="Comma 10 3 4" xfId="139" xr:uid="{00000000-0005-0000-0000-000081000000}"/>
    <cellStyle name="Comma 10 4" xfId="140" xr:uid="{00000000-0005-0000-0000-000082000000}"/>
    <cellStyle name="Comma 10 4 2" xfId="141" xr:uid="{00000000-0005-0000-0000-000083000000}"/>
    <cellStyle name="Comma 10 5" xfId="142" xr:uid="{00000000-0005-0000-0000-000084000000}"/>
    <cellStyle name="Comma 10 5 2" xfId="143" xr:uid="{00000000-0005-0000-0000-000085000000}"/>
    <cellStyle name="Comma 10 6" xfId="144" xr:uid="{00000000-0005-0000-0000-000086000000}"/>
    <cellStyle name="Comma 10 6 2" xfId="145" xr:uid="{00000000-0005-0000-0000-000087000000}"/>
    <cellStyle name="Comma 10 7" xfId="146" xr:uid="{00000000-0005-0000-0000-000088000000}"/>
    <cellStyle name="Comma 10 7 2" xfId="147" xr:uid="{00000000-0005-0000-0000-000089000000}"/>
    <cellStyle name="Comma 10 8" xfId="148" xr:uid="{00000000-0005-0000-0000-00008A000000}"/>
    <cellStyle name="Comma 10 8 2" xfId="149" xr:uid="{00000000-0005-0000-0000-00008B000000}"/>
    <cellStyle name="Comma 10 9" xfId="150" xr:uid="{00000000-0005-0000-0000-00008C000000}"/>
    <cellStyle name="Comma 10 9 2" xfId="151" xr:uid="{00000000-0005-0000-0000-00008D000000}"/>
    <cellStyle name="Comma 10 9 2 2" xfId="152" xr:uid="{00000000-0005-0000-0000-00008E000000}"/>
    <cellStyle name="Comma 10 9 2 2 2" xfId="153" xr:uid="{00000000-0005-0000-0000-00008F000000}"/>
    <cellStyle name="Comma 10 9 2 3" xfId="154" xr:uid="{00000000-0005-0000-0000-000090000000}"/>
    <cellStyle name="Comma 10 9 2 3 2" xfId="155" xr:uid="{00000000-0005-0000-0000-000091000000}"/>
    <cellStyle name="Comma 10 9 2 4" xfId="156" xr:uid="{00000000-0005-0000-0000-000092000000}"/>
    <cellStyle name="Comma 10 9 3" xfId="157" xr:uid="{00000000-0005-0000-0000-000093000000}"/>
    <cellStyle name="Comma 11" xfId="158" xr:uid="{00000000-0005-0000-0000-000094000000}"/>
    <cellStyle name="Comma 12" xfId="159" xr:uid="{00000000-0005-0000-0000-000095000000}"/>
    <cellStyle name="Comma 12 2" xfId="160" xr:uid="{00000000-0005-0000-0000-000096000000}"/>
    <cellStyle name="Comma 13" xfId="161" xr:uid="{00000000-0005-0000-0000-000097000000}"/>
    <cellStyle name="Comma 2" xfId="2" xr:uid="{00000000-0005-0000-0000-000098000000}"/>
    <cellStyle name="Comma 3" xfId="162" xr:uid="{00000000-0005-0000-0000-000099000000}"/>
    <cellStyle name="Comma 3 2" xfId="163" xr:uid="{00000000-0005-0000-0000-00009A000000}"/>
    <cellStyle name="Comma 3 3" xfId="164" xr:uid="{00000000-0005-0000-0000-00009B000000}"/>
    <cellStyle name="Comma 3 4" xfId="11" xr:uid="{00000000-0005-0000-0000-00009C000000}"/>
    <cellStyle name="Comma 4" xfId="165" xr:uid="{00000000-0005-0000-0000-00009D000000}"/>
    <cellStyle name="Comma 5" xfId="166" xr:uid="{00000000-0005-0000-0000-00009E000000}"/>
    <cellStyle name="Comma 5 2" xfId="167" xr:uid="{00000000-0005-0000-0000-00009F000000}"/>
    <cellStyle name="Comma 5 2 2" xfId="168" xr:uid="{00000000-0005-0000-0000-0000A0000000}"/>
    <cellStyle name="Comma 5 2 2 2" xfId="169" xr:uid="{00000000-0005-0000-0000-0000A1000000}"/>
    <cellStyle name="Comma 5 2 3" xfId="170" xr:uid="{00000000-0005-0000-0000-0000A2000000}"/>
    <cellStyle name="Comma 5 2 3 2" xfId="171" xr:uid="{00000000-0005-0000-0000-0000A3000000}"/>
    <cellStyle name="Comma 5 2 4" xfId="172" xr:uid="{00000000-0005-0000-0000-0000A4000000}"/>
    <cellStyle name="Comma 5 2 4 2" xfId="173" xr:uid="{00000000-0005-0000-0000-0000A5000000}"/>
    <cellStyle name="Comma 5 2 4 2 2" xfId="174" xr:uid="{00000000-0005-0000-0000-0000A6000000}"/>
    <cellStyle name="Comma 5 2 5" xfId="175" xr:uid="{00000000-0005-0000-0000-0000A7000000}"/>
    <cellStyle name="Comma 5 2 5 10" xfId="176" xr:uid="{00000000-0005-0000-0000-0000A8000000}"/>
    <cellStyle name="Comma 5 2 5 10 2" xfId="177" xr:uid="{00000000-0005-0000-0000-0000A9000000}"/>
    <cellStyle name="Comma 5 2 5 11" xfId="178" xr:uid="{00000000-0005-0000-0000-0000AA000000}"/>
    <cellStyle name="Comma 5 2 5 11 2" xfId="179" xr:uid="{00000000-0005-0000-0000-0000AB000000}"/>
    <cellStyle name="Comma 5 2 5 12" xfId="180" xr:uid="{00000000-0005-0000-0000-0000AC000000}"/>
    <cellStyle name="Comma 5 2 5 13" xfId="181" xr:uid="{00000000-0005-0000-0000-0000AD000000}"/>
    <cellStyle name="Comma 5 2 5 14" xfId="182" xr:uid="{00000000-0005-0000-0000-0000AE000000}"/>
    <cellStyle name="Comma 5 2 5 15" xfId="183" xr:uid="{00000000-0005-0000-0000-0000AF000000}"/>
    <cellStyle name="Comma 5 2 5 15 2" xfId="184" xr:uid="{00000000-0005-0000-0000-0000B0000000}"/>
    <cellStyle name="Comma 5 2 5 15 2 2" xfId="9" xr:uid="{00000000-0005-0000-0000-0000B1000000}"/>
    <cellStyle name="Comma 5 2 5 15 4 4" xfId="185" xr:uid="{00000000-0005-0000-0000-0000B2000000}"/>
    <cellStyle name="Comma 5 2 5 15 4 4 2" xfId="7" xr:uid="{00000000-0005-0000-0000-0000B3000000}"/>
    <cellStyle name="Comma 5 2 5 15 5" xfId="186" xr:uid="{00000000-0005-0000-0000-0000B4000000}"/>
    <cellStyle name="Comma 5 2 5 2" xfId="187" xr:uid="{00000000-0005-0000-0000-0000B5000000}"/>
    <cellStyle name="Comma 5 2 5 2 2" xfId="188" xr:uid="{00000000-0005-0000-0000-0000B6000000}"/>
    <cellStyle name="Comma 5 2 5 3" xfId="189" xr:uid="{00000000-0005-0000-0000-0000B7000000}"/>
    <cellStyle name="Comma 5 2 5 3 2" xfId="190" xr:uid="{00000000-0005-0000-0000-0000B8000000}"/>
    <cellStyle name="Comma 5 2 5 4" xfId="191" xr:uid="{00000000-0005-0000-0000-0000B9000000}"/>
    <cellStyle name="Comma 5 2 5 4 2" xfId="192" xr:uid="{00000000-0005-0000-0000-0000BA000000}"/>
    <cellStyle name="Comma 5 2 5 5" xfId="193" xr:uid="{00000000-0005-0000-0000-0000BB000000}"/>
    <cellStyle name="Comma 5 2 5 5 2" xfId="194" xr:uid="{00000000-0005-0000-0000-0000BC000000}"/>
    <cellStyle name="Comma 5 2 5 6" xfId="195" xr:uid="{00000000-0005-0000-0000-0000BD000000}"/>
    <cellStyle name="Comma 5 2 5 7" xfId="196" xr:uid="{00000000-0005-0000-0000-0000BE000000}"/>
    <cellStyle name="Comma 5 2 5 8" xfId="197" xr:uid="{00000000-0005-0000-0000-0000BF000000}"/>
    <cellStyle name="Comma 5 2 5 8 2" xfId="198" xr:uid="{00000000-0005-0000-0000-0000C0000000}"/>
    <cellStyle name="Comma 5 2 5 8 2 2" xfId="199" xr:uid="{00000000-0005-0000-0000-0000C1000000}"/>
    <cellStyle name="Comma 5 2 5 9" xfId="200" xr:uid="{00000000-0005-0000-0000-0000C2000000}"/>
    <cellStyle name="Comma 5 2 5 9 2" xfId="201" xr:uid="{00000000-0005-0000-0000-0000C3000000}"/>
    <cellStyle name="Comma 5 2 6" xfId="202" xr:uid="{00000000-0005-0000-0000-0000C4000000}"/>
    <cellStyle name="Comma 5 2 6 2" xfId="203" xr:uid="{00000000-0005-0000-0000-0000C5000000}"/>
    <cellStyle name="Comma 5 2 6 2 2" xfId="204" xr:uid="{00000000-0005-0000-0000-0000C6000000}"/>
    <cellStyle name="Comma 5 2 6 2 2 2" xfId="205" xr:uid="{00000000-0005-0000-0000-0000C7000000}"/>
    <cellStyle name="Comma 5 2 6 2 3" xfId="206" xr:uid="{00000000-0005-0000-0000-0000C8000000}"/>
    <cellStyle name="Comma 5 2 6 3" xfId="207" xr:uid="{00000000-0005-0000-0000-0000C9000000}"/>
    <cellStyle name="Comma 5 2 7" xfId="208" xr:uid="{00000000-0005-0000-0000-0000CA000000}"/>
    <cellStyle name="Comma 5 2 7 2" xfId="209" xr:uid="{00000000-0005-0000-0000-0000CB000000}"/>
    <cellStyle name="Comma 5 2 8" xfId="210" xr:uid="{00000000-0005-0000-0000-0000CC000000}"/>
    <cellStyle name="Comma 5 2 8 2" xfId="211" xr:uid="{00000000-0005-0000-0000-0000CD000000}"/>
    <cellStyle name="Comma 5 2 8 3" xfId="212" xr:uid="{00000000-0005-0000-0000-0000CE000000}"/>
    <cellStyle name="Comma 5 2 8 3 2" xfId="213" xr:uid="{00000000-0005-0000-0000-0000CF000000}"/>
    <cellStyle name="Comma 5 3" xfId="214" xr:uid="{00000000-0005-0000-0000-0000D0000000}"/>
    <cellStyle name="Comma 5 3 2" xfId="215" xr:uid="{00000000-0005-0000-0000-0000D1000000}"/>
    <cellStyle name="Comma 5 3 3" xfId="216" xr:uid="{00000000-0005-0000-0000-0000D2000000}"/>
    <cellStyle name="Comma 5 4" xfId="217" xr:uid="{00000000-0005-0000-0000-0000D3000000}"/>
    <cellStyle name="Comma 5 4 2" xfId="218" xr:uid="{00000000-0005-0000-0000-0000D4000000}"/>
    <cellStyle name="Comma 5 4 3" xfId="219" xr:uid="{00000000-0005-0000-0000-0000D5000000}"/>
    <cellStyle name="Comma 6" xfId="5" xr:uid="{00000000-0005-0000-0000-0000D6000000}"/>
    <cellStyle name="Comma 6 2" xfId="220" xr:uid="{00000000-0005-0000-0000-0000D7000000}"/>
    <cellStyle name="Comma 7" xfId="221" xr:uid="{00000000-0005-0000-0000-0000D8000000}"/>
    <cellStyle name="Comma 8" xfId="222" xr:uid="{00000000-0005-0000-0000-0000D9000000}"/>
    <cellStyle name="Comma 8 2" xfId="223" xr:uid="{00000000-0005-0000-0000-0000DA000000}"/>
    <cellStyle name="Comma 9" xfId="224" xr:uid="{00000000-0005-0000-0000-0000DB000000}"/>
    <cellStyle name="Currency [0] 2" xfId="225" xr:uid="{00000000-0005-0000-0000-0000DC000000}"/>
    <cellStyle name="Currency [0] 3" xfId="226" xr:uid="{00000000-0005-0000-0000-0000DD000000}"/>
    <cellStyle name="Normal" xfId="0" builtinId="0"/>
    <cellStyle name="Normal 2" xfId="3" xr:uid="{00000000-0005-0000-0000-0000DF000000}"/>
    <cellStyle name="Normal 2 2" xfId="10" xr:uid="{00000000-0005-0000-0000-0000E0000000}"/>
    <cellStyle name="Normal 2 3" xfId="227" xr:uid="{00000000-0005-0000-0000-0000E1000000}"/>
    <cellStyle name="Normal 2 4" xfId="228" xr:uid="{00000000-0005-0000-0000-0000E2000000}"/>
    <cellStyle name="Normal 2 5" xfId="229" xr:uid="{00000000-0005-0000-0000-0000E3000000}"/>
    <cellStyle name="Normal 2 6" xfId="230" xr:uid="{00000000-0005-0000-0000-0000E4000000}"/>
    <cellStyle name="Normal 3" xfId="14" xr:uid="{00000000-0005-0000-0000-0000E5000000}"/>
    <cellStyle name="Normal 3 10" xfId="231" xr:uid="{00000000-0005-0000-0000-0000E6000000}"/>
    <cellStyle name="Normal 3 11" xfId="232" xr:uid="{00000000-0005-0000-0000-0000E7000000}"/>
    <cellStyle name="Normal 3 2" xfId="233" xr:uid="{00000000-0005-0000-0000-0000E8000000}"/>
    <cellStyle name="Normal 3 2 2" xfId="234" xr:uid="{00000000-0005-0000-0000-0000E9000000}"/>
    <cellStyle name="Normal 3 2 3" xfId="235" xr:uid="{00000000-0005-0000-0000-0000EA000000}"/>
    <cellStyle name="Normal 3 2 4" xfId="236" xr:uid="{00000000-0005-0000-0000-0000EB000000}"/>
    <cellStyle name="Normal 3 3" xfId="237" xr:uid="{00000000-0005-0000-0000-0000EC000000}"/>
    <cellStyle name="Normal 3 3 2" xfId="238" xr:uid="{00000000-0005-0000-0000-0000ED000000}"/>
    <cellStyle name="Normal 3 3 3" xfId="239" xr:uid="{00000000-0005-0000-0000-0000EE000000}"/>
    <cellStyle name="Normal 3 3 4" xfId="240" xr:uid="{00000000-0005-0000-0000-0000EF000000}"/>
    <cellStyle name="Normal 3 3 4 2" xfId="241" xr:uid="{00000000-0005-0000-0000-0000F0000000}"/>
    <cellStyle name="Normal 3 3 4 2 2" xfId="242" xr:uid="{00000000-0005-0000-0000-0000F1000000}"/>
    <cellStyle name="Normal 3 3 4 3" xfId="243" xr:uid="{00000000-0005-0000-0000-0000F2000000}"/>
    <cellStyle name="Normal 3 3 4 3 2" xfId="244" xr:uid="{00000000-0005-0000-0000-0000F3000000}"/>
    <cellStyle name="Normal 3 3 5" xfId="245" xr:uid="{00000000-0005-0000-0000-0000F4000000}"/>
    <cellStyle name="Normal 3 3 5 2" xfId="246" xr:uid="{00000000-0005-0000-0000-0000F5000000}"/>
    <cellStyle name="Normal 3 3 5 2 2" xfId="247" xr:uid="{00000000-0005-0000-0000-0000F6000000}"/>
    <cellStyle name="Normal 3 3 5 2 3" xfId="248" xr:uid="{00000000-0005-0000-0000-0000F7000000}"/>
    <cellStyle name="Normal 3 3 5 3" xfId="249" xr:uid="{00000000-0005-0000-0000-0000F8000000}"/>
    <cellStyle name="Normal 3 3 5 4" xfId="250" xr:uid="{00000000-0005-0000-0000-0000F9000000}"/>
    <cellStyle name="Normal 3 3 6" xfId="251" xr:uid="{00000000-0005-0000-0000-0000FA000000}"/>
    <cellStyle name="Normal 3 3 6 2" xfId="252" xr:uid="{00000000-0005-0000-0000-0000FB000000}"/>
    <cellStyle name="Normal 3 3 6 3" xfId="253" xr:uid="{00000000-0005-0000-0000-0000FC000000}"/>
    <cellStyle name="Normal 3 4" xfId="254" xr:uid="{00000000-0005-0000-0000-0000FD000000}"/>
    <cellStyle name="Normal 3 5" xfId="255" xr:uid="{00000000-0005-0000-0000-0000FE000000}"/>
    <cellStyle name="Normal 3 6" xfId="256" xr:uid="{00000000-0005-0000-0000-0000FF000000}"/>
    <cellStyle name="Normal 3 6 2" xfId="257" xr:uid="{00000000-0005-0000-0000-000000010000}"/>
    <cellStyle name="Normal 3 7" xfId="258" xr:uid="{00000000-0005-0000-0000-000001010000}"/>
    <cellStyle name="Normal 3 7 2" xfId="259" xr:uid="{00000000-0005-0000-0000-000002010000}"/>
    <cellStyle name="Normal 3 8" xfId="260" xr:uid="{00000000-0005-0000-0000-000003010000}"/>
    <cellStyle name="Normal 3 9" xfId="261" xr:uid="{00000000-0005-0000-0000-000004010000}"/>
    <cellStyle name="Normal 4" xfId="262" xr:uid="{00000000-0005-0000-0000-000005010000}"/>
    <cellStyle name="Normal 4 2" xfId="263" xr:uid="{00000000-0005-0000-0000-000006010000}"/>
    <cellStyle name="Normal 4 2 2" xfId="264" xr:uid="{00000000-0005-0000-0000-000007010000}"/>
    <cellStyle name="Normal 4 3" xfId="265" xr:uid="{00000000-0005-0000-0000-000008010000}"/>
    <cellStyle name="Normal 4 4" xfId="266" xr:uid="{00000000-0005-0000-0000-000009010000}"/>
    <cellStyle name="Normal 5" xfId="267" xr:uid="{00000000-0005-0000-0000-00000A010000}"/>
    <cellStyle name="Normal 5 2" xfId="268" xr:uid="{00000000-0005-0000-0000-00000B010000}"/>
    <cellStyle name="Normal 5 3" xfId="269" xr:uid="{00000000-0005-0000-0000-00000C010000}"/>
    <cellStyle name="Normal 5 4" xfId="270" xr:uid="{00000000-0005-0000-0000-00000D010000}"/>
    <cellStyle name="Normal 6" xfId="271" xr:uid="{00000000-0005-0000-0000-00000E010000}"/>
    <cellStyle name="Normal 7" xfId="13" xr:uid="{00000000-0005-0000-0000-00000F010000}"/>
    <cellStyle name="Normal 8" xfId="272" xr:uid="{00000000-0005-0000-0000-000010010000}"/>
    <cellStyle name="Normal 9" xfId="273" xr:uid="{00000000-0005-0000-0000-000011010000}"/>
    <cellStyle name="Normal 9 2" xfId="274" xr:uid="{00000000-0005-0000-0000-000012010000}"/>
    <cellStyle name="Normal_Sheet1" xfId="275" xr:uid="{0A29FB91-2FC3-4491-962F-14013EF6F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J416"/>
  <sheetViews>
    <sheetView view="pageBreakPreview" zoomScaleNormal="100" zoomScaleSheetLayoutView="100" workbookViewId="0">
      <pane ySplit="8" topLeftCell="A383" activePane="bottomLeft" state="frozen"/>
      <selection activeCell="D318" sqref="D318"/>
      <selection pane="bottomLeft" activeCell="E396" sqref="E396"/>
    </sheetView>
  </sheetViews>
  <sheetFormatPr defaultColWidth="8.85546875" defaultRowHeight="14.25" x14ac:dyDescent="0.25"/>
  <cols>
    <col min="1" max="1" width="12.140625" style="8" customWidth="1"/>
    <col min="2" max="2" width="70.140625" style="7" customWidth="1"/>
    <col min="3" max="3" width="16.5703125" style="9" customWidth="1"/>
    <col min="4" max="6" width="13.7109375" style="9" customWidth="1"/>
    <col min="7" max="7" width="8.7109375" style="9" customWidth="1"/>
    <col min="8" max="8" width="15.42578125" style="9" customWidth="1"/>
    <col min="9" max="9" width="8.7109375" style="9" customWidth="1"/>
    <col min="10" max="16384" width="8.85546875" style="7"/>
  </cols>
  <sheetData>
    <row r="1" spans="1:10" ht="15" x14ac:dyDescent="0.25">
      <c r="A1" s="93" t="s">
        <v>161</v>
      </c>
      <c r="B1" s="93"/>
      <c r="C1" s="93"/>
      <c r="D1" s="93"/>
      <c r="E1" s="93"/>
      <c r="F1" s="93"/>
      <c r="G1" s="93"/>
      <c r="H1" s="93"/>
      <c r="I1" s="93"/>
    </row>
    <row r="2" spans="1:10" ht="15" x14ac:dyDescent="0.25">
      <c r="A2" s="93" t="s">
        <v>159</v>
      </c>
      <c r="B2" s="93"/>
      <c r="C2" s="93"/>
      <c r="D2" s="93"/>
      <c r="E2" s="93"/>
      <c r="F2" s="93"/>
      <c r="G2" s="93"/>
      <c r="H2" s="93"/>
      <c r="I2" s="93"/>
    </row>
    <row r="3" spans="1:10" ht="15" x14ac:dyDescent="0.25">
      <c r="A3" s="93" t="s">
        <v>160</v>
      </c>
      <c r="B3" s="93"/>
      <c r="C3" s="93"/>
      <c r="D3" s="93"/>
      <c r="E3" s="93"/>
      <c r="F3" s="93"/>
      <c r="G3" s="93"/>
      <c r="H3" s="93"/>
      <c r="I3" s="93"/>
    </row>
    <row r="4" spans="1:10" ht="15" thickBot="1" x14ac:dyDescent="0.3">
      <c r="A4" s="44" t="s">
        <v>255</v>
      </c>
    </row>
    <row r="5" spans="1:10" ht="14.45" customHeight="1" thickBot="1" x14ac:dyDescent="0.3">
      <c r="A5" s="94" t="s">
        <v>145</v>
      </c>
      <c r="B5" s="94" t="s">
        <v>146</v>
      </c>
      <c r="C5" s="96" t="s">
        <v>147</v>
      </c>
      <c r="D5" s="97" t="s">
        <v>153</v>
      </c>
      <c r="E5" s="98"/>
      <c r="F5" s="99" t="s">
        <v>148</v>
      </c>
      <c r="G5" s="99" t="s">
        <v>149</v>
      </c>
      <c r="H5" s="99" t="s">
        <v>150</v>
      </c>
      <c r="I5" s="99" t="s">
        <v>149</v>
      </c>
    </row>
    <row r="6" spans="1:10" ht="15" thickBot="1" x14ac:dyDescent="0.3">
      <c r="A6" s="95"/>
      <c r="B6" s="95"/>
      <c r="C6" s="96"/>
      <c r="D6" s="41" t="s">
        <v>151</v>
      </c>
      <c r="E6" s="42" t="s">
        <v>152</v>
      </c>
      <c r="F6" s="100"/>
      <c r="G6" s="100"/>
      <c r="H6" s="100"/>
      <c r="I6" s="100"/>
    </row>
    <row r="7" spans="1:10" ht="19.899999999999999" customHeight="1" thickBot="1" x14ac:dyDescent="0.3">
      <c r="A7" s="10"/>
      <c r="B7" s="10"/>
      <c r="C7" s="11"/>
      <c r="D7" s="11"/>
      <c r="E7" s="11"/>
      <c r="F7" s="11"/>
      <c r="G7" s="11"/>
      <c r="H7" s="11"/>
      <c r="I7" s="11"/>
    </row>
    <row r="8" spans="1:10" ht="19.899999999999999" customHeight="1" thickBot="1" x14ac:dyDescent="0.3">
      <c r="A8" s="12"/>
      <c r="B8" s="1" t="s">
        <v>158</v>
      </c>
      <c r="C8" s="3"/>
      <c r="D8" s="3"/>
      <c r="E8" s="3">
        <f>E391+E395</f>
        <v>10447500</v>
      </c>
      <c r="F8" s="2"/>
      <c r="G8" s="4"/>
      <c r="H8" s="2"/>
      <c r="I8" s="5"/>
    </row>
    <row r="9" spans="1:10" ht="19.899999999999999" customHeight="1" x14ac:dyDescent="0.25">
      <c r="A9" s="30"/>
      <c r="B9" s="30"/>
      <c r="C9" s="31"/>
      <c r="D9" s="31"/>
      <c r="E9" s="31"/>
      <c r="F9" s="31"/>
      <c r="G9" s="31"/>
      <c r="H9" s="31"/>
      <c r="I9" s="31"/>
    </row>
    <row r="10" spans="1:10" ht="19.899999999999999" customHeight="1" x14ac:dyDescent="0.25">
      <c r="A10" s="32" t="s">
        <v>1</v>
      </c>
      <c r="B10" s="33" t="s">
        <v>154</v>
      </c>
      <c r="C10" s="34"/>
      <c r="D10" s="34"/>
      <c r="E10" s="34"/>
      <c r="F10" s="34"/>
      <c r="G10" s="34"/>
      <c r="H10" s="34"/>
      <c r="I10" s="34"/>
    </row>
    <row r="11" spans="1:10" ht="19.899999999999999" customHeight="1" x14ac:dyDescent="0.25">
      <c r="A11" s="35"/>
      <c r="B11" s="33"/>
      <c r="C11" s="34"/>
      <c r="D11" s="34"/>
      <c r="E11" s="34"/>
      <c r="F11" s="34"/>
      <c r="G11" s="34"/>
      <c r="H11" s="34"/>
      <c r="I11" s="34"/>
    </row>
    <row r="12" spans="1:10" ht="19.899999999999999" customHeight="1" x14ac:dyDescent="0.25">
      <c r="A12" s="36" t="s">
        <v>2</v>
      </c>
      <c r="B12" s="36" t="s">
        <v>3</v>
      </c>
      <c r="C12" s="34"/>
      <c r="D12" s="34"/>
      <c r="E12" s="34"/>
      <c r="F12" s="34"/>
      <c r="G12" s="34"/>
      <c r="H12" s="34"/>
      <c r="I12" s="34"/>
      <c r="J12" s="53"/>
    </row>
    <row r="13" spans="1:10" s="13" customFormat="1" ht="15" customHeight="1" x14ac:dyDescent="0.25">
      <c r="A13" s="37" t="s">
        <v>4</v>
      </c>
      <c r="B13" s="37" t="s">
        <v>5</v>
      </c>
      <c r="C13" s="38"/>
      <c r="D13" s="38"/>
      <c r="E13" s="38"/>
      <c r="F13" s="38"/>
      <c r="G13" s="38"/>
      <c r="H13" s="38"/>
      <c r="I13" s="38"/>
    </row>
    <row r="14" spans="1:10" s="13" customFormat="1" ht="15" customHeight="1" x14ac:dyDescent="0.25">
      <c r="A14" s="39">
        <v>525112</v>
      </c>
      <c r="B14" s="39" t="s">
        <v>7</v>
      </c>
      <c r="C14" s="38"/>
      <c r="D14" s="38"/>
      <c r="E14" s="38"/>
      <c r="F14" s="38"/>
      <c r="G14" s="38"/>
      <c r="H14" s="38"/>
      <c r="I14" s="38"/>
    </row>
    <row r="15" spans="1:10" s="13" customFormat="1" ht="15" customHeight="1" x14ac:dyDescent="0.25">
      <c r="A15" s="39" t="s">
        <v>0</v>
      </c>
      <c r="B15" s="39" t="s">
        <v>14</v>
      </c>
      <c r="C15" s="38"/>
      <c r="D15" s="38"/>
      <c r="E15" s="38"/>
      <c r="F15" s="38"/>
      <c r="G15" s="38"/>
      <c r="H15" s="38"/>
      <c r="I15" s="38"/>
    </row>
    <row r="16" spans="1:10" s="13" customFormat="1" ht="15" customHeight="1" x14ac:dyDescent="0.25">
      <c r="A16" s="39" t="s">
        <v>0</v>
      </c>
      <c r="B16" s="39" t="s">
        <v>15</v>
      </c>
      <c r="C16" s="38">
        <v>300000</v>
      </c>
      <c r="D16" s="38">
        <v>0</v>
      </c>
      <c r="E16" s="38"/>
      <c r="F16" s="38">
        <f>D16+E16</f>
        <v>0</v>
      </c>
      <c r="G16" s="43">
        <f t="shared" ref="G16:G25" si="0">F16/C16*100</f>
        <v>0</v>
      </c>
      <c r="H16" s="38">
        <f>C16-F16</f>
        <v>300000</v>
      </c>
      <c r="I16" s="43">
        <f t="shared" ref="I16:I25" si="1">H16/C16*100</f>
        <v>100</v>
      </c>
    </row>
    <row r="17" spans="1:9" s="13" customFormat="1" ht="15" customHeight="1" x14ac:dyDescent="0.25">
      <c r="A17" s="39" t="s">
        <v>0</v>
      </c>
      <c r="B17" s="39" t="s">
        <v>16</v>
      </c>
      <c r="C17" s="38">
        <v>300000</v>
      </c>
      <c r="D17" s="38">
        <v>0</v>
      </c>
      <c r="E17" s="38"/>
      <c r="F17" s="38">
        <f t="shared" ref="F17:F25" si="2">D17+E17</f>
        <v>0</v>
      </c>
      <c r="G17" s="43">
        <f t="shared" si="0"/>
        <v>0</v>
      </c>
      <c r="H17" s="38">
        <f t="shared" ref="H17:H25" si="3">C17-F17</f>
        <v>300000</v>
      </c>
      <c r="I17" s="43">
        <f t="shared" si="1"/>
        <v>100</v>
      </c>
    </row>
    <row r="18" spans="1:9" s="13" customFormat="1" ht="15" customHeight="1" x14ac:dyDescent="0.25">
      <c r="A18" s="39" t="s">
        <v>0</v>
      </c>
      <c r="B18" s="39" t="s">
        <v>17</v>
      </c>
      <c r="C18" s="38">
        <v>1200000</v>
      </c>
      <c r="D18" s="38">
        <v>0</v>
      </c>
      <c r="E18" s="38"/>
      <c r="F18" s="38">
        <f t="shared" si="2"/>
        <v>0</v>
      </c>
      <c r="G18" s="43">
        <f t="shared" si="0"/>
        <v>0</v>
      </c>
      <c r="H18" s="38">
        <f t="shared" si="3"/>
        <v>1200000</v>
      </c>
      <c r="I18" s="43">
        <f t="shared" si="1"/>
        <v>100</v>
      </c>
    </row>
    <row r="19" spans="1:9" s="13" customFormat="1" ht="15" customHeight="1" x14ac:dyDescent="0.25">
      <c r="A19" s="39" t="s">
        <v>0</v>
      </c>
      <c r="B19" s="39" t="s">
        <v>18</v>
      </c>
      <c r="C19" s="38">
        <v>9000000</v>
      </c>
      <c r="D19" s="38">
        <v>0</v>
      </c>
      <c r="E19" s="38"/>
      <c r="F19" s="38">
        <f t="shared" si="2"/>
        <v>0</v>
      </c>
      <c r="G19" s="43">
        <f t="shared" si="0"/>
        <v>0</v>
      </c>
      <c r="H19" s="38">
        <f t="shared" si="3"/>
        <v>9000000</v>
      </c>
      <c r="I19" s="43">
        <f t="shared" si="1"/>
        <v>100</v>
      </c>
    </row>
    <row r="20" spans="1:9" s="13" customFormat="1" ht="15" customHeight="1" x14ac:dyDescent="0.25">
      <c r="A20" s="39" t="s">
        <v>0</v>
      </c>
      <c r="B20" s="39" t="s">
        <v>19</v>
      </c>
      <c r="C20" s="38">
        <v>13160000</v>
      </c>
      <c r="D20" s="38">
        <v>0</v>
      </c>
      <c r="E20" s="38"/>
      <c r="F20" s="38">
        <f t="shared" si="2"/>
        <v>0</v>
      </c>
      <c r="G20" s="43">
        <f t="shared" si="0"/>
        <v>0</v>
      </c>
      <c r="H20" s="38">
        <f t="shared" si="3"/>
        <v>13160000</v>
      </c>
      <c r="I20" s="43">
        <f t="shared" si="1"/>
        <v>100</v>
      </c>
    </row>
    <row r="21" spans="1:9" s="13" customFormat="1" ht="15" customHeight="1" x14ac:dyDescent="0.25">
      <c r="A21" s="39" t="s">
        <v>0</v>
      </c>
      <c r="B21" s="39" t="s">
        <v>200</v>
      </c>
      <c r="C21" s="38">
        <v>2700000</v>
      </c>
      <c r="D21" s="38">
        <v>0</v>
      </c>
      <c r="E21" s="38"/>
      <c r="F21" s="38">
        <f t="shared" ref="F21" si="4">D21+E21</f>
        <v>0</v>
      </c>
      <c r="G21" s="43">
        <f t="shared" ref="G21" si="5">F21/C21*100</f>
        <v>0</v>
      </c>
      <c r="H21" s="38">
        <f t="shared" ref="H21" si="6">C21-F21</f>
        <v>2700000</v>
      </c>
      <c r="I21" s="43">
        <f t="shared" ref="I21" si="7">H21/C21*100</f>
        <v>100</v>
      </c>
    </row>
    <row r="22" spans="1:9" s="13" customFormat="1" ht="15" customHeight="1" x14ac:dyDescent="0.25">
      <c r="A22" s="39" t="s">
        <v>0</v>
      </c>
      <c r="B22" s="39" t="s">
        <v>20</v>
      </c>
      <c r="C22" s="38">
        <v>2700000</v>
      </c>
      <c r="D22" s="38">
        <v>0</v>
      </c>
      <c r="E22" s="38"/>
      <c r="F22" s="38">
        <f t="shared" si="2"/>
        <v>0</v>
      </c>
      <c r="G22" s="43">
        <f t="shared" si="0"/>
        <v>0</v>
      </c>
      <c r="H22" s="38">
        <f t="shared" si="3"/>
        <v>2700000</v>
      </c>
      <c r="I22" s="43">
        <f t="shared" si="1"/>
        <v>100</v>
      </c>
    </row>
    <row r="23" spans="1:9" s="13" customFormat="1" ht="15" customHeight="1" x14ac:dyDescent="0.25">
      <c r="A23" s="39" t="s">
        <v>0</v>
      </c>
      <c r="B23" s="39" t="s">
        <v>201</v>
      </c>
      <c r="C23" s="38">
        <v>8400000</v>
      </c>
      <c r="D23" s="38">
        <v>0</v>
      </c>
      <c r="E23" s="38"/>
      <c r="F23" s="38">
        <f t="shared" si="2"/>
        <v>0</v>
      </c>
      <c r="G23" s="43">
        <f t="shared" si="0"/>
        <v>0</v>
      </c>
      <c r="H23" s="38">
        <f t="shared" si="3"/>
        <v>8400000</v>
      </c>
      <c r="I23" s="43">
        <f t="shared" si="1"/>
        <v>100</v>
      </c>
    </row>
    <row r="24" spans="1:9" s="13" customFormat="1" ht="15" customHeight="1" x14ac:dyDescent="0.25">
      <c r="A24" s="39" t="s">
        <v>0</v>
      </c>
      <c r="B24" s="39" t="s">
        <v>202</v>
      </c>
      <c r="C24" s="38">
        <v>2100000</v>
      </c>
      <c r="D24" s="38">
        <v>0</v>
      </c>
      <c r="E24" s="38"/>
      <c r="F24" s="38">
        <f t="shared" si="2"/>
        <v>0</v>
      </c>
      <c r="G24" s="43">
        <f t="shared" si="0"/>
        <v>0</v>
      </c>
      <c r="H24" s="38">
        <f t="shared" si="3"/>
        <v>2100000</v>
      </c>
      <c r="I24" s="43">
        <f t="shared" si="1"/>
        <v>100</v>
      </c>
    </row>
    <row r="25" spans="1:9" s="13" customFormat="1" ht="15" customHeight="1" x14ac:dyDescent="0.25">
      <c r="A25" s="39" t="s">
        <v>0</v>
      </c>
      <c r="B25" s="39" t="s">
        <v>171</v>
      </c>
      <c r="C25" s="38">
        <v>2000000</v>
      </c>
      <c r="D25" s="38">
        <v>0</v>
      </c>
      <c r="E25" s="38"/>
      <c r="F25" s="38">
        <f t="shared" si="2"/>
        <v>0</v>
      </c>
      <c r="G25" s="43">
        <f t="shared" si="0"/>
        <v>0</v>
      </c>
      <c r="H25" s="38">
        <f t="shared" si="3"/>
        <v>2000000</v>
      </c>
      <c r="I25" s="43">
        <f t="shared" si="1"/>
        <v>100</v>
      </c>
    </row>
    <row r="26" spans="1:9" s="13" customFormat="1" ht="15" customHeight="1" x14ac:dyDescent="0.25">
      <c r="A26" s="39">
        <v>525113</v>
      </c>
      <c r="B26" s="39" t="s">
        <v>22</v>
      </c>
      <c r="C26" s="38"/>
      <c r="D26" s="38"/>
      <c r="E26" s="38"/>
      <c r="F26" s="38"/>
      <c r="G26" s="38"/>
      <c r="H26" s="38"/>
      <c r="I26" s="38"/>
    </row>
    <row r="27" spans="1:9" s="13" customFormat="1" ht="15" customHeight="1" x14ac:dyDescent="0.25">
      <c r="A27" s="39" t="s">
        <v>0</v>
      </c>
      <c r="B27" s="39" t="s">
        <v>14</v>
      </c>
      <c r="C27" s="38"/>
      <c r="D27" s="38"/>
      <c r="E27" s="38"/>
      <c r="F27" s="38"/>
      <c r="G27" s="38"/>
      <c r="H27" s="38"/>
      <c r="I27" s="38"/>
    </row>
    <row r="28" spans="1:9" s="13" customFormat="1" ht="15" customHeight="1" x14ac:dyDescent="0.25">
      <c r="A28" s="39" t="s">
        <v>0</v>
      </c>
      <c r="B28" s="39" t="s">
        <v>24</v>
      </c>
      <c r="C28" s="38">
        <v>5400000</v>
      </c>
      <c r="D28" s="38">
        <v>0</v>
      </c>
      <c r="E28" s="38"/>
      <c r="F28" s="38">
        <f>D28+E28</f>
        <v>0</v>
      </c>
      <c r="G28" s="43">
        <f t="shared" ref="G28:G31" si="8">F28/C28*100</f>
        <v>0</v>
      </c>
      <c r="H28" s="38">
        <f>C28-F28</f>
        <v>5400000</v>
      </c>
      <c r="I28" s="43">
        <f t="shared" ref="I28:I31" si="9">H28/C28*100</f>
        <v>100</v>
      </c>
    </row>
    <row r="29" spans="1:9" s="13" customFormat="1" ht="15" customHeight="1" x14ac:dyDescent="0.25">
      <c r="A29" s="39" t="s">
        <v>0</v>
      </c>
      <c r="B29" s="39" t="s">
        <v>25</v>
      </c>
      <c r="C29" s="38">
        <v>5400000</v>
      </c>
      <c r="D29" s="38">
        <v>0</v>
      </c>
      <c r="E29" s="38"/>
      <c r="F29" s="38">
        <f>D29+E29</f>
        <v>0</v>
      </c>
      <c r="G29" s="43">
        <f t="shared" si="8"/>
        <v>0</v>
      </c>
      <c r="H29" s="38">
        <f>C29-F29</f>
        <v>5400000</v>
      </c>
      <c r="I29" s="43">
        <f t="shared" si="9"/>
        <v>100</v>
      </c>
    </row>
    <row r="30" spans="1:9" s="13" customFormat="1" ht="15" customHeight="1" x14ac:dyDescent="0.25">
      <c r="A30" s="39" t="s">
        <v>0</v>
      </c>
      <c r="B30" s="39" t="s">
        <v>172</v>
      </c>
      <c r="C30" s="38">
        <v>2700000</v>
      </c>
      <c r="D30" s="38">
        <v>0</v>
      </c>
      <c r="E30" s="38"/>
      <c r="F30" s="38">
        <f>D30+E30</f>
        <v>0</v>
      </c>
      <c r="G30" s="43">
        <f t="shared" si="8"/>
        <v>0</v>
      </c>
      <c r="H30" s="38">
        <f>C30-F30</f>
        <v>2700000</v>
      </c>
      <c r="I30" s="43">
        <f t="shared" si="9"/>
        <v>100</v>
      </c>
    </row>
    <row r="31" spans="1:9" s="13" customFormat="1" ht="15" customHeight="1" x14ac:dyDescent="0.25">
      <c r="A31" s="39" t="s">
        <v>0</v>
      </c>
      <c r="B31" s="39" t="s">
        <v>203</v>
      </c>
      <c r="C31" s="38">
        <v>5400000</v>
      </c>
      <c r="D31" s="38">
        <v>0</v>
      </c>
      <c r="E31" s="38"/>
      <c r="F31" s="38">
        <f t="shared" ref="F31" si="10">D31+E31</f>
        <v>0</v>
      </c>
      <c r="G31" s="43">
        <f t="shared" si="8"/>
        <v>0</v>
      </c>
      <c r="H31" s="38">
        <f t="shared" ref="H31" si="11">C31-F31</f>
        <v>5400000</v>
      </c>
      <c r="I31" s="43">
        <f t="shared" si="9"/>
        <v>100</v>
      </c>
    </row>
    <row r="32" spans="1:9" s="13" customFormat="1" ht="15" customHeight="1" x14ac:dyDescent="0.25">
      <c r="A32" s="39">
        <v>525115</v>
      </c>
      <c r="B32" s="39" t="s">
        <v>27</v>
      </c>
      <c r="C32" s="38"/>
      <c r="D32" s="38"/>
      <c r="E32" s="38"/>
      <c r="F32" s="38"/>
      <c r="G32" s="38"/>
      <c r="H32" s="38"/>
      <c r="I32" s="38"/>
    </row>
    <row r="33" spans="1:9" s="13" customFormat="1" ht="15" customHeight="1" x14ac:dyDescent="0.25">
      <c r="A33" s="39" t="s">
        <v>0</v>
      </c>
      <c r="B33" s="39" t="s">
        <v>14</v>
      </c>
      <c r="C33" s="38"/>
      <c r="D33" s="38"/>
      <c r="E33" s="38"/>
      <c r="F33" s="38"/>
      <c r="G33" s="38"/>
      <c r="H33" s="38"/>
      <c r="I33" s="38"/>
    </row>
    <row r="34" spans="1:9" s="13" customFormat="1" ht="15" customHeight="1" x14ac:dyDescent="0.25">
      <c r="A34" s="39" t="s">
        <v>0</v>
      </c>
      <c r="B34" s="39" t="s">
        <v>204</v>
      </c>
      <c r="C34" s="38">
        <v>4500000</v>
      </c>
      <c r="D34" s="38">
        <v>0</v>
      </c>
      <c r="E34" s="38"/>
      <c r="F34" s="38">
        <f t="shared" ref="F34:F76" si="12">D34+E34</f>
        <v>0</v>
      </c>
      <c r="G34" s="43">
        <f t="shared" ref="G34:G76" si="13">F34/C34*100</f>
        <v>0</v>
      </c>
      <c r="H34" s="38">
        <f t="shared" ref="H34:H76" si="14">C34-F34</f>
        <v>4500000</v>
      </c>
      <c r="I34" s="43">
        <f t="shared" ref="I34:I76" si="15">H34/C34*100</f>
        <v>100</v>
      </c>
    </row>
    <row r="35" spans="1:9" s="13" customFormat="1" ht="15" customHeight="1" x14ac:dyDescent="0.25">
      <c r="A35" s="39" t="s">
        <v>0</v>
      </c>
      <c r="B35" s="39" t="s">
        <v>206</v>
      </c>
      <c r="C35" s="38">
        <v>4500000</v>
      </c>
      <c r="D35" s="38">
        <v>0</v>
      </c>
      <c r="E35" s="38"/>
      <c r="F35" s="38">
        <f t="shared" si="12"/>
        <v>0</v>
      </c>
      <c r="G35" s="43">
        <f t="shared" si="13"/>
        <v>0</v>
      </c>
      <c r="H35" s="38">
        <f t="shared" si="14"/>
        <v>4500000</v>
      </c>
      <c r="I35" s="43">
        <f t="shared" si="15"/>
        <v>100</v>
      </c>
    </row>
    <row r="36" spans="1:9" s="13" customFormat="1" ht="15" customHeight="1" x14ac:dyDescent="0.25">
      <c r="A36" s="39" t="s">
        <v>0</v>
      </c>
      <c r="B36" s="39" t="s">
        <v>207</v>
      </c>
      <c r="C36" s="38">
        <v>30000000</v>
      </c>
      <c r="D36" s="38">
        <v>0</v>
      </c>
      <c r="E36" s="38"/>
      <c r="F36" s="38">
        <f t="shared" si="12"/>
        <v>0</v>
      </c>
      <c r="G36" s="43">
        <f t="shared" si="13"/>
        <v>0</v>
      </c>
      <c r="H36" s="38">
        <f t="shared" si="14"/>
        <v>30000000</v>
      </c>
      <c r="I36" s="43">
        <f t="shared" si="15"/>
        <v>100</v>
      </c>
    </row>
    <row r="37" spans="1:9" s="13" customFormat="1" ht="15" customHeight="1" x14ac:dyDescent="0.25">
      <c r="A37" s="39" t="s">
        <v>0</v>
      </c>
      <c r="B37" s="39" t="s">
        <v>205</v>
      </c>
      <c r="C37" s="38">
        <v>36000000</v>
      </c>
      <c r="D37" s="38">
        <v>0</v>
      </c>
      <c r="E37" s="38"/>
      <c r="F37" s="38">
        <f t="shared" si="12"/>
        <v>0</v>
      </c>
      <c r="G37" s="43">
        <f t="shared" si="13"/>
        <v>0</v>
      </c>
      <c r="H37" s="38">
        <f t="shared" si="14"/>
        <v>36000000</v>
      </c>
      <c r="I37" s="43">
        <f t="shared" si="15"/>
        <v>100</v>
      </c>
    </row>
    <row r="38" spans="1:9" s="13" customFormat="1" ht="15" customHeight="1" x14ac:dyDescent="0.25">
      <c r="A38" s="39">
        <v>537112</v>
      </c>
      <c r="B38" s="39" t="s">
        <v>208</v>
      </c>
      <c r="C38" s="38"/>
      <c r="D38" s="38"/>
      <c r="E38" s="38"/>
      <c r="F38" s="38"/>
      <c r="G38" s="38"/>
      <c r="H38" s="38"/>
      <c r="I38" s="38"/>
    </row>
    <row r="39" spans="1:9" s="13" customFormat="1" ht="15" customHeight="1" x14ac:dyDescent="0.25">
      <c r="A39" s="39" t="s">
        <v>0</v>
      </c>
      <c r="B39" s="39" t="s">
        <v>14</v>
      </c>
      <c r="C39" s="38"/>
      <c r="D39" s="38"/>
      <c r="E39" s="38"/>
      <c r="F39" s="38"/>
      <c r="G39" s="38"/>
      <c r="H39" s="38"/>
      <c r="I39" s="38"/>
    </row>
    <row r="40" spans="1:9" s="13" customFormat="1" ht="15" customHeight="1" x14ac:dyDescent="0.25">
      <c r="A40" s="39" t="s">
        <v>0</v>
      </c>
      <c r="B40" s="39" t="s">
        <v>209</v>
      </c>
      <c r="C40" s="38">
        <v>150000000</v>
      </c>
      <c r="D40" s="38">
        <v>0</v>
      </c>
      <c r="E40" s="38"/>
      <c r="F40" s="38">
        <f t="shared" si="12"/>
        <v>0</v>
      </c>
      <c r="G40" s="43">
        <f t="shared" si="13"/>
        <v>0</v>
      </c>
      <c r="H40" s="38">
        <f t="shared" si="14"/>
        <v>150000000</v>
      </c>
      <c r="I40" s="43">
        <f t="shared" si="15"/>
        <v>100</v>
      </c>
    </row>
    <row r="41" spans="1:9" s="13" customFormat="1" ht="15" customHeight="1" x14ac:dyDescent="0.25">
      <c r="A41" s="39" t="s">
        <v>0</v>
      </c>
      <c r="B41" s="39" t="s">
        <v>210</v>
      </c>
      <c r="C41" s="38">
        <v>8000000</v>
      </c>
      <c r="D41" s="38">
        <v>0</v>
      </c>
      <c r="E41" s="38"/>
      <c r="F41" s="38">
        <f t="shared" si="12"/>
        <v>0</v>
      </c>
      <c r="G41" s="43">
        <f t="shared" si="13"/>
        <v>0</v>
      </c>
      <c r="H41" s="38">
        <f t="shared" si="14"/>
        <v>8000000</v>
      </c>
      <c r="I41" s="43">
        <f t="shared" si="15"/>
        <v>100</v>
      </c>
    </row>
    <row r="42" spans="1:9" s="13" customFormat="1" ht="15" customHeight="1" x14ac:dyDescent="0.25">
      <c r="A42" s="39" t="s">
        <v>0</v>
      </c>
      <c r="B42" s="39" t="s">
        <v>211</v>
      </c>
      <c r="C42" s="38">
        <v>17000000</v>
      </c>
      <c r="D42" s="38">
        <v>0</v>
      </c>
      <c r="E42" s="38"/>
      <c r="F42" s="38">
        <f t="shared" si="12"/>
        <v>0</v>
      </c>
      <c r="G42" s="43">
        <f t="shared" si="13"/>
        <v>0</v>
      </c>
      <c r="H42" s="38">
        <f t="shared" si="14"/>
        <v>17000000</v>
      </c>
      <c r="I42" s="43">
        <f t="shared" si="15"/>
        <v>100</v>
      </c>
    </row>
    <row r="43" spans="1:9" s="13" customFormat="1" ht="15" customHeight="1" x14ac:dyDescent="0.25">
      <c r="A43" s="39" t="s">
        <v>0</v>
      </c>
      <c r="B43" s="39" t="s">
        <v>212</v>
      </c>
      <c r="C43" s="38">
        <v>5000000</v>
      </c>
      <c r="D43" s="38">
        <v>0</v>
      </c>
      <c r="E43" s="38"/>
      <c r="F43" s="38">
        <f t="shared" si="12"/>
        <v>0</v>
      </c>
      <c r="G43" s="43">
        <f t="shared" si="13"/>
        <v>0</v>
      </c>
      <c r="H43" s="38">
        <f t="shared" si="14"/>
        <v>5000000</v>
      </c>
      <c r="I43" s="43">
        <f t="shared" si="15"/>
        <v>100</v>
      </c>
    </row>
    <row r="44" spans="1:9" s="13" customFormat="1" ht="15" customHeight="1" x14ac:dyDescent="0.25">
      <c r="A44" s="39" t="s">
        <v>0</v>
      </c>
      <c r="B44" s="39" t="s">
        <v>213</v>
      </c>
      <c r="C44" s="38">
        <v>32000000</v>
      </c>
      <c r="D44" s="38">
        <v>0</v>
      </c>
      <c r="E44" s="38"/>
      <c r="F44" s="38">
        <f t="shared" si="12"/>
        <v>0</v>
      </c>
      <c r="G44" s="43">
        <f t="shared" si="13"/>
        <v>0</v>
      </c>
      <c r="H44" s="38">
        <f t="shared" si="14"/>
        <v>32000000</v>
      </c>
      <c r="I44" s="43">
        <f t="shared" si="15"/>
        <v>100</v>
      </c>
    </row>
    <row r="45" spans="1:9" s="13" customFormat="1" ht="15" customHeight="1" x14ac:dyDescent="0.25">
      <c r="A45" s="39" t="s">
        <v>0</v>
      </c>
      <c r="B45" s="39" t="s">
        <v>215</v>
      </c>
      <c r="C45" s="38">
        <v>8000000</v>
      </c>
      <c r="D45" s="38">
        <v>0</v>
      </c>
      <c r="E45" s="38"/>
      <c r="F45" s="38">
        <f t="shared" si="12"/>
        <v>0</v>
      </c>
      <c r="G45" s="43">
        <f t="shared" si="13"/>
        <v>0</v>
      </c>
      <c r="H45" s="38">
        <f t="shared" si="14"/>
        <v>8000000</v>
      </c>
      <c r="I45" s="43">
        <f t="shared" si="15"/>
        <v>100</v>
      </c>
    </row>
    <row r="46" spans="1:9" s="13" customFormat="1" ht="15" customHeight="1" x14ac:dyDescent="0.25">
      <c r="A46" s="39" t="s">
        <v>0</v>
      </c>
      <c r="B46" s="39" t="s">
        <v>214</v>
      </c>
      <c r="C46" s="38">
        <v>54000000</v>
      </c>
      <c r="D46" s="38">
        <v>0</v>
      </c>
      <c r="E46" s="38"/>
      <c r="F46" s="38">
        <f t="shared" si="12"/>
        <v>0</v>
      </c>
      <c r="G46" s="43">
        <f t="shared" si="13"/>
        <v>0</v>
      </c>
      <c r="H46" s="38">
        <f t="shared" si="14"/>
        <v>54000000</v>
      </c>
      <c r="I46" s="43">
        <f t="shared" si="15"/>
        <v>100</v>
      </c>
    </row>
    <row r="47" spans="1:9" s="13" customFormat="1" ht="15" customHeight="1" x14ac:dyDescent="0.25">
      <c r="A47" s="39" t="s">
        <v>0</v>
      </c>
      <c r="B47" s="39" t="s">
        <v>216</v>
      </c>
      <c r="C47" s="38">
        <v>12660000</v>
      </c>
      <c r="D47" s="38">
        <v>0</v>
      </c>
      <c r="E47" s="38"/>
      <c r="F47" s="38">
        <f t="shared" si="12"/>
        <v>0</v>
      </c>
      <c r="G47" s="43">
        <f t="shared" si="13"/>
        <v>0</v>
      </c>
      <c r="H47" s="38">
        <f t="shared" si="14"/>
        <v>12660000</v>
      </c>
      <c r="I47" s="43">
        <f t="shared" si="15"/>
        <v>100</v>
      </c>
    </row>
    <row r="48" spans="1:9" s="13" customFormat="1" ht="15" customHeight="1" x14ac:dyDescent="0.25">
      <c r="A48" s="39" t="s">
        <v>0</v>
      </c>
      <c r="B48" s="39" t="s">
        <v>217</v>
      </c>
      <c r="C48" s="38">
        <v>14200000</v>
      </c>
      <c r="D48" s="38">
        <v>0</v>
      </c>
      <c r="E48" s="38"/>
      <c r="F48" s="38">
        <f t="shared" si="12"/>
        <v>0</v>
      </c>
      <c r="G48" s="43">
        <f t="shared" si="13"/>
        <v>0</v>
      </c>
      <c r="H48" s="38">
        <f t="shared" si="14"/>
        <v>14200000</v>
      </c>
      <c r="I48" s="43">
        <f t="shared" si="15"/>
        <v>100</v>
      </c>
    </row>
    <row r="49" spans="1:9" s="13" customFormat="1" ht="15" customHeight="1" x14ac:dyDescent="0.25">
      <c r="A49" s="39" t="s">
        <v>0</v>
      </c>
      <c r="B49" s="39" t="s">
        <v>218</v>
      </c>
      <c r="C49" s="38">
        <v>15620000</v>
      </c>
      <c r="D49" s="38">
        <v>0</v>
      </c>
      <c r="E49" s="38"/>
      <c r="F49" s="38">
        <f t="shared" si="12"/>
        <v>0</v>
      </c>
      <c r="G49" s="43">
        <f t="shared" si="13"/>
        <v>0</v>
      </c>
      <c r="H49" s="38">
        <f t="shared" si="14"/>
        <v>15620000</v>
      </c>
      <c r="I49" s="43">
        <f t="shared" si="15"/>
        <v>100</v>
      </c>
    </row>
    <row r="50" spans="1:9" s="13" customFormat="1" ht="15" customHeight="1" x14ac:dyDescent="0.25">
      <c r="A50" s="39" t="s">
        <v>0</v>
      </c>
      <c r="B50" s="39" t="s">
        <v>219</v>
      </c>
      <c r="C50" s="38">
        <v>13000000</v>
      </c>
      <c r="D50" s="38">
        <v>0</v>
      </c>
      <c r="E50" s="38"/>
      <c r="F50" s="38">
        <f t="shared" si="12"/>
        <v>0</v>
      </c>
      <c r="G50" s="43">
        <f t="shared" si="13"/>
        <v>0</v>
      </c>
      <c r="H50" s="38">
        <f t="shared" si="14"/>
        <v>13000000</v>
      </c>
      <c r="I50" s="43">
        <f t="shared" si="15"/>
        <v>100</v>
      </c>
    </row>
    <row r="51" spans="1:9" s="13" customFormat="1" ht="15" customHeight="1" x14ac:dyDescent="0.25">
      <c r="A51" s="39" t="s">
        <v>0</v>
      </c>
      <c r="B51" s="39" t="s">
        <v>220</v>
      </c>
      <c r="C51" s="38">
        <v>13700000</v>
      </c>
      <c r="D51" s="38">
        <v>0</v>
      </c>
      <c r="E51" s="38"/>
      <c r="F51" s="38">
        <f t="shared" si="12"/>
        <v>0</v>
      </c>
      <c r="G51" s="43">
        <f t="shared" si="13"/>
        <v>0</v>
      </c>
      <c r="H51" s="38">
        <f t="shared" si="14"/>
        <v>13700000</v>
      </c>
      <c r="I51" s="43">
        <f t="shared" si="15"/>
        <v>100</v>
      </c>
    </row>
    <row r="52" spans="1:9" s="13" customFormat="1" ht="15" customHeight="1" x14ac:dyDescent="0.25">
      <c r="A52" s="39" t="s">
        <v>0</v>
      </c>
      <c r="B52" s="39" t="s">
        <v>221</v>
      </c>
      <c r="C52" s="38">
        <v>11000000</v>
      </c>
      <c r="D52" s="38">
        <v>0</v>
      </c>
      <c r="E52" s="38"/>
      <c r="F52" s="38">
        <f t="shared" si="12"/>
        <v>0</v>
      </c>
      <c r="G52" s="43">
        <f t="shared" si="13"/>
        <v>0</v>
      </c>
      <c r="H52" s="38">
        <f t="shared" si="14"/>
        <v>11000000</v>
      </c>
      <c r="I52" s="43">
        <f t="shared" si="15"/>
        <v>100</v>
      </c>
    </row>
    <row r="53" spans="1:9" s="13" customFormat="1" ht="15" customHeight="1" x14ac:dyDescent="0.25">
      <c r="A53" s="39" t="s">
        <v>0</v>
      </c>
      <c r="B53" s="39" t="s">
        <v>222</v>
      </c>
      <c r="C53" s="38">
        <v>12312000</v>
      </c>
      <c r="D53" s="38">
        <v>0</v>
      </c>
      <c r="E53" s="38"/>
      <c r="F53" s="38">
        <f t="shared" si="12"/>
        <v>0</v>
      </c>
      <c r="G53" s="43">
        <f t="shared" si="13"/>
        <v>0</v>
      </c>
      <c r="H53" s="38">
        <f t="shared" si="14"/>
        <v>12312000</v>
      </c>
      <c r="I53" s="43">
        <f t="shared" si="15"/>
        <v>100</v>
      </c>
    </row>
    <row r="54" spans="1:9" s="13" customFormat="1" ht="15" customHeight="1" x14ac:dyDescent="0.25">
      <c r="A54" s="39" t="s">
        <v>0</v>
      </c>
      <c r="B54" s="39" t="s">
        <v>223</v>
      </c>
      <c r="C54" s="38">
        <v>477000</v>
      </c>
      <c r="D54" s="38">
        <v>0</v>
      </c>
      <c r="E54" s="38"/>
      <c r="F54" s="38">
        <f t="shared" si="12"/>
        <v>0</v>
      </c>
      <c r="G54" s="43">
        <f t="shared" si="13"/>
        <v>0</v>
      </c>
      <c r="H54" s="38">
        <f t="shared" si="14"/>
        <v>477000</v>
      </c>
      <c r="I54" s="43">
        <f t="shared" si="15"/>
        <v>100</v>
      </c>
    </row>
    <row r="55" spans="1:9" s="13" customFormat="1" ht="15" customHeight="1" x14ac:dyDescent="0.25">
      <c r="A55" s="39" t="s">
        <v>0</v>
      </c>
      <c r="B55" s="39" t="s">
        <v>224</v>
      </c>
      <c r="C55" s="38">
        <v>29000000</v>
      </c>
      <c r="D55" s="38">
        <v>0</v>
      </c>
      <c r="E55" s="38"/>
      <c r="F55" s="38">
        <f t="shared" si="12"/>
        <v>0</v>
      </c>
      <c r="G55" s="43">
        <f t="shared" si="13"/>
        <v>0</v>
      </c>
      <c r="H55" s="38">
        <f t="shared" si="14"/>
        <v>29000000</v>
      </c>
      <c r="I55" s="43">
        <f t="shared" si="15"/>
        <v>100</v>
      </c>
    </row>
    <row r="56" spans="1:9" s="13" customFormat="1" ht="15" customHeight="1" x14ac:dyDescent="0.25">
      <c r="A56" s="39" t="s">
        <v>0</v>
      </c>
      <c r="B56" s="39" t="s">
        <v>225</v>
      </c>
      <c r="C56" s="38">
        <v>9154000</v>
      </c>
      <c r="D56" s="38">
        <v>0</v>
      </c>
      <c r="E56" s="38"/>
      <c r="F56" s="38">
        <f t="shared" si="12"/>
        <v>0</v>
      </c>
      <c r="G56" s="43">
        <f t="shared" si="13"/>
        <v>0</v>
      </c>
      <c r="H56" s="38">
        <f t="shared" si="14"/>
        <v>9154000</v>
      </c>
      <c r="I56" s="43">
        <f t="shared" si="15"/>
        <v>100</v>
      </c>
    </row>
    <row r="57" spans="1:9" s="13" customFormat="1" ht="15" customHeight="1" x14ac:dyDescent="0.25">
      <c r="A57" s="39" t="s">
        <v>0</v>
      </c>
      <c r="B57" s="39" t="s">
        <v>226</v>
      </c>
      <c r="C57" s="38">
        <v>9852000</v>
      </c>
      <c r="D57" s="38">
        <v>0</v>
      </c>
      <c r="E57" s="38"/>
      <c r="F57" s="38">
        <f t="shared" si="12"/>
        <v>0</v>
      </c>
      <c r="G57" s="43">
        <f t="shared" si="13"/>
        <v>0</v>
      </c>
      <c r="H57" s="38">
        <f t="shared" si="14"/>
        <v>9852000</v>
      </c>
      <c r="I57" s="43">
        <f t="shared" si="15"/>
        <v>100</v>
      </c>
    </row>
    <row r="58" spans="1:9" s="13" customFormat="1" ht="15" customHeight="1" x14ac:dyDescent="0.25">
      <c r="A58" s="39" t="s">
        <v>0</v>
      </c>
      <c r="B58" s="39" t="s">
        <v>227</v>
      </c>
      <c r="C58" s="38">
        <v>12800000</v>
      </c>
      <c r="D58" s="38">
        <v>0</v>
      </c>
      <c r="E58" s="38"/>
      <c r="F58" s="38">
        <f t="shared" si="12"/>
        <v>0</v>
      </c>
      <c r="G58" s="43">
        <f t="shared" si="13"/>
        <v>0</v>
      </c>
      <c r="H58" s="38">
        <f t="shared" si="14"/>
        <v>12800000</v>
      </c>
      <c r="I58" s="43">
        <f t="shared" si="15"/>
        <v>100</v>
      </c>
    </row>
    <row r="59" spans="1:9" s="13" customFormat="1" ht="15" customHeight="1" x14ac:dyDescent="0.25">
      <c r="A59" s="39" t="s">
        <v>0</v>
      </c>
      <c r="B59" s="39" t="s">
        <v>228</v>
      </c>
      <c r="C59" s="38">
        <v>3020000</v>
      </c>
      <c r="D59" s="38">
        <v>0</v>
      </c>
      <c r="E59" s="38"/>
      <c r="F59" s="38">
        <f t="shared" si="12"/>
        <v>0</v>
      </c>
      <c r="G59" s="43">
        <f t="shared" si="13"/>
        <v>0</v>
      </c>
      <c r="H59" s="38">
        <f t="shared" si="14"/>
        <v>3020000</v>
      </c>
      <c r="I59" s="43">
        <f t="shared" si="15"/>
        <v>100</v>
      </c>
    </row>
    <row r="60" spans="1:9" s="13" customFormat="1" ht="15" customHeight="1" x14ac:dyDescent="0.25">
      <c r="A60" s="39" t="s">
        <v>0</v>
      </c>
      <c r="B60" s="39" t="s">
        <v>229</v>
      </c>
      <c r="C60" s="38">
        <v>15000000</v>
      </c>
      <c r="D60" s="38">
        <v>0</v>
      </c>
      <c r="E60" s="38"/>
      <c r="F60" s="38">
        <f t="shared" si="12"/>
        <v>0</v>
      </c>
      <c r="G60" s="43">
        <f t="shared" si="13"/>
        <v>0</v>
      </c>
      <c r="H60" s="38">
        <f t="shared" si="14"/>
        <v>15000000</v>
      </c>
      <c r="I60" s="43">
        <f t="shared" si="15"/>
        <v>100</v>
      </c>
    </row>
    <row r="61" spans="1:9" s="13" customFormat="1" ht="15" customHeight="1" x14ac:dyDescent="0.25">
      <c r="A61" s="39" t="s">
        <v>0</v>
      </c>
      <c r="B61" s="39" t="s">
        <v>230</v>
      </c>
      <c r="C61" s="38">
        <v>3550000</v>
      </c>
      <c r="D61" s="38">
        <v>0</v>
      </c>
      <c r="E61" s="38"/>
      <c r="F61" s="38">
        <f t="shared" si="12"/>
        <v>0</v>
      </c>
      <c r="G61" s="43">
        <f t="shared" si="13"/>
        <v>0</v>
      </c>
      <c r="H61" s="38">
        <f t="shared" si="14"/>
        <v>3550000</v>
      </c>
      <c r="I61" s="43">
        <f t="shared" si="15"/>
        <v>100</v>
      </c>
    </row>
    <row r="62" spans="1:9" s="13" customFormat="1" ht="15" customHeight="1" x14ac:dyDescent="0.25">
      <c r="A62" s="39" t="s">
        <v>0</v>
      </c>
      <c r="B62" s="39" t="s">
        <v>231</v>
      </c>
      <c r="C62" s="38">
        <v>49200000</v>
      </c>
      <c r="D62" s="38">
        <v>0</v>
      </c>
      <c r="E62" s="38"/>
      <c r="F62" s="38">
        <f t="shared" si="12"/>
        <v>0</v>
      </c>
      <c r="G62" s="43">
        <f t="shared" si="13"/>
        <v>0</v>
      </c>
      <c r="H62" s="38">
        <f t="shared" si="14"/>
        <v>49200000</v>
      </c>
      <c r="I62" s="43">
        <f t="shared" si="15"/>
        <v>100</v>
      </c>
    </row>
    <row r="63" spans="1:9" s="13" customFormat="1" ht="15" customHeight="1" x14ac:dyDescent="0.25">
      <c r="A63" s="39" t="s">
        <v>0</v>
      </c>
      <c r="B63" s="39" t="s">
        <v>232</v>
      </c>
      <c r="C63" s="38">
        <v>48000000</v>
      </c>
      <c r="D63" s="38">
        <v>0</v>
      </c>
      <c r="E63" s="38"/>
      <c r="F63" s="38">
        <f t="shared" si="12"/>
        <v>0</v>
      </c>
      <c r="G63" s="43">
        <f t="shared" si="13"/>
        <v>0</v>
      </c>
      <c r="H63" s="38">
        <f t="shared" si="14"/>
        <v>48000000</v>
      </c>
      <c r="I63" s="43">
        <f t="shared" si="15"/>
        <v>100</v>
      </c>
    </row>
    <row r="64" spans="1:9" s="13" customFormat="1" ht="15" customHeight="1" x14ac:dyDescent="0.25">
      <c r="A64" s="39" t="s">
        <v>0</v>
      </c>
      <c r="B64" s="39" t="s">
        <v>233</v>
      </c>
      <c r="C64" s="38">
        <v>36000000</v>
      </c>
      <c r="D64" s="38">
        <v>0</v>
      </c>
      <c r="E64" s="38"/>
      <c r="F64" s="38">
        <f t="shared" si="12"/>
        <v>0</v>
      </c>
      <c r="G64" s="43">
        <f t="shared" si="13"/>
        <v>0</v>
      </c>
      <c r="H64" s="38">
        <f t="shared" si="14"/>
        <v>36000000</v>
      </c>
      <c r="I64" s="43">
        <f t="shared" si="15"/>
        <v>100</v>
      </c>
    </row>
    <row r="65" spans="1:9" s="13" customFormat="1" ht="15" customHeight="1" x14ac:dyDescent="0.25">
      <c r="A65" s="39" t="s">
        <v>0</v>
      </c>
      <c r="B65" s="39" t="s">
        <v>234</v>
      </c>
      <c r="C65" s="38">
        <v>4000000</v>
      </c>
      <c r="D65" s="38">
        <v>0</v>
      </c>
      <c r="E65" s="38"/>
      <c r="F65" s="38">
        <f t="shared" si="12"/>
        <v>0</v>
      </c>
      <c r="G65" s="43">
        <f t="shared" si="13"/>
        <v>0</v>
      </c>
      <c r="H65" s="38">
        <f t="shared" si="14"/>
        <v>4000000</v>
      </c>
      <c r="I65" s="43">
        <f t="shared" si="15"/>
        <v>100</v>
      </c>
    </row>
    <row r="66" spans="1:9" s="13" customFormat="1" ht="15" customHeight="1" x14ac:dyDescent="0.25">
      <c r="A66" s="39" t="s">
        <v>0</v>
      </c>
      <c r="B66" s="39" t="s">
        <v>235</v>
      </c>
      <c r="C66" s="38">
        <v>11000000</v>
      </c>
      <c r="D66" s="38">
        <v>0</v>
      </c>
      <c r="E66" s="38"/>
      <c r="F66" s="38">
        <f t="shared" si="12"/>
        <v>0</v>
      </c>
      <c r="G66" s="43">
        <f t="shared" si="13"/>
        <v>0</v>
      </c>
      <c r="H66" s="38">
        <f t="shared" si="14"/>
        <v>11000000</v>
      </c>
      <c r="I66" s="43">
        <f t="shared" si="15"/>
        <v>100</v>
      </c>
    </row>
    <row r="67" spans="1:9" s="13" customFormat="1" ht="15" customHeight="1" x14ac:dyDescent="0.25">
      <c r="A67" s="39" t="s">
        <v>0</v>
      </c>
      <c r="B67" s="39" t="s">
        <v>236</v>
      </c>
      <c r="C67" s="38">
        <v>4500000</v>
      </c>
      <c r="D67" s="38">
        <v>0</v>
      </c>
      <c r="E67" s="38"/>
      <c r="F67" s="38">
        <f t="shared" si="12"/>
        <v>0</v>
      </c>
      <c r="G67" s="43">
        <f t="shared" si="13"/>
        <v>0</v>
      </c>
      <c r="H67" s="38">
        <f t="shared" si="14"/>
        <v>4500000</v>
      </c>
      <c r="I67" s="43">
        <f t="shared" si="15"/>
        <v>100</v>
      </c>
    </row>
    <row r="68" spans="1:9" s="13" customFormat="1" ht="15" customHeight="1" x14ac:dyDescent="0.25">
      <c r="A68" s="39" t="s">
        <v>0</v>
      </c>
      <c r="B68" s="39" t="s">
        <v>237</v>
      </c>
      <c r="C68" s="38">
        <v>6800000</v>
      </c>
      <c r="D68" s="38">
        <v>0</v>
      </c>
      <c r="E68" s="38"/>
      <c r="F68" s="38">
        <f t="shared" si="12"/>
        <v>0</v>
      </c>
      <c r="G68" s="43">
        <f t="shared" si="13"/>
        <v>0</v>
      </c>
      <c r="H68" s="38">
        <f t="shared" si="14"/>
        <v>6800000</v>
      </c>
      <c r="I68" s="43">
        <f t="shared" si="15"/>
        <v>100</v>
      </c>
    </row>
    <row r="69" spans="1:9" s="13" customFormat="1" ht="15" customHeight="1" x14ac:dyDescent="0.25">
      <c r="A69" s="39" t="s">
        <v>0</v>
      </c>
      <c r="B69" s="39" t="s">
        <v>238</v>
      </c>
      <c r="C69" s="38">
        <v>5500000</v>
      </c>
      <c r="D69" s="38">
        <v>0</v>
      </c>
      <c r="E69" s="38"/>
      <c r="F69" s="38">
        <f t="shared" si="12"/>
        <v>0</v>
      </c>
      <c r="G69" s="43">
        <f t="shared" si="13"/>
        <v>0</v>
      </c>
      <c r="H69" s="38">
        <f t="shared" si="14"/>
        <v>5500000</v>
      </c>
      <c r="I69" s="43">
        <f t="shared" si="15"/>
        <v>100</v>
      </c>
    </row>
    <row r="70" spans="1:9" s="13" customFormat="1" ht="15" customHeight="1" x14ac:dyDescent="0.25">
      <c r="A70" s="39" t="s">
        <v>0</v>
      </c>
      <c r="B70" s="39" t="s">
        <v>239</v>
      </c>
      <c r="C70" s="38">
        <v>16000000</v>
      </c>
      <c r="D70" s="38">
        <v>0</v>
      </c>
      <c r="E70" s="38"/>
      <c r="F70" s="38">
        <f t="shared" si="12"/>
        <v>0</v>
      </c>
      <c r="G70" s="43">
        <f t="shared" si="13"/>
        <v>0</v>
      </c>
      <c r="H70" s="38">
        <f t="shared" si="14"/>
        <v>16000000</v>
      </c>
      <c r="I70" s="43">
        <f t="shared" si="15"/>
        <v>100</v>
      </c>
    </row>
    <row r="71" spans="1:9" s="13" customFormat="1" ht="15" customHeight="1" x14ac:dyDescent="0.25">
      <c r="A71" s="39" t="s">
        <v>0</v>
      </c>
      <c r="B71" s="39" t="s">
        <v>240</v>
      </c>
      <c r="C71" s="38">
        <v>4500000</v>
      </c>
      <c r="D71" s="38">
        <v>0</v>
      </c>
      <c r="E71" s="38"/>
      <c r="F71" s="38">
        <f t="shared" si="12"/>
        <v>0</v>
      </c>
      <c r="G71" s="43">
        <f t="shared" si="13"/>
        <v>0</v>
      </c>
      <c r="H71" s="38">
        <f t="shared" si="14"/>
        <v>4500000</v>
      </c>
      <c r="I71" s="43">
        <f t="shared" si="15"/>
        <v>100</v>
      </c>
    </row>
    <row r="72" spans="1:9" s="13" customFormat="1" ht="15" customHeight="1" x14ac:dyDescent="0.25">
      <c r="A72" s="39" t="s">
        <v>0</v>
      </c>
      <c r="B72" s="39" t="s">
        <v>241</v>
      </c>
      <c r="C72" s="38">
        <v>6000000</v>
      </c>
      <c r="D72" s="38">
        <v>0</v>
      </c>
      <c r="E72" s="38"/>
      <c r="F72" s="38">
        <f t="shared" si="12"/>
        <v>0</v>
      </c>
      <c r="G72" s="43">
        <f t="shared" si="13"/>
        <v>0</v>
      </c>
      <c r="H72" s="38">
        <f t="shared" si="14"/>
        <v>6000000</v>
      </c>
      <c r="I72" s="43">
        <f t="shared" si="15"/>
        <v>100</v>
      </c>
    </row>
    <row r="73" spans="1:9" s="13" customFormat="1" ht="15" customHeight="1" x14ac:dyDescent="0.25">
      <c r="A73" s="39" t="s">
        <v>0</v>
      </c>
      <c r="B73" s="39" t="s">
        <v>242</v>
      </c>
      <c r="C73" s="38">
        <v>4500000</v>
      </c>
      <c r="D73" s="38">
        <v>0</v>
      </c>
      <c r="E73" s="38"/>
      <c r="F73" s="38">
        <f t="shared" si="12"/>
        <v>0</v>
      </c>
      <c r="G73" s="43">
        <f t="shared" si="13"/>
        <v>0</v>
      </c>
      <c r="H73" s="38">
        <f t="shared" si="14"/>
        <v>4500000</v>
      </c>
      <c r="I73" s="43">
        <f t="shared" si="15"/>
        <v>100</v>
      </c>
    </row>
    <row r="74" spans="1:9" s="13" customFormat="1" ht="15" customHeight="1" x14ac:dyDescent="0.25">
      <c r="A74" s="39" t="s">
        <v>0</v>
      </c>
      <c r="B74" s="39" t="s">
        <v>243</v>
      </c>
      <c r="C74" s="38">
        <v>7500000</v>
      </c>
      <c r="D74" s="38">
        <v>0</v>
      </c>
      <c r="E74" s="38"/>
      <c r="F74" s="38">
        <f t="shared" si="12"/>
        <v>0</v>
      </c>
      <c r="G74" s="43">
        <f t="shared" si="13"/>
        <v>0</v>
      </c>
      <c r="H74" s="38">
        <f t="shared" si="14"/>
        <v>7500000</v>
      </c>
      <c r="I74" s="43">
        <f t="shared" si="15"/>
        <v>100</v>
      </c>
    </row>
    <row r="75" spans="1:9" s="13" customFormat="1" ht="15" customHeight="1" x14ac:dyDescent="0.25">
      <c r="A75" s="39" t="s">
        <v>0</v>
      </c>
      <c r="B75" s="39" t="s">
        <v>244</v>
      </c>
      <c r="C75" s="38">
        <v>25000000</v>
      </c>
      <c r="D75" s="38">
        <v>0</v>
      </c>
      <c r="E75" s="38"/>
      <c r="F75" s="38">
        <f t="shared" si="12"/>
        <v>0</v>
      </c>
      <c r="G75" s="43">
        <f t="shared" si="13"/>
        <v>0</v>
      </c>
      <c r="H75" s="38">
        <f t="shared" si="14"/>
        <v>25000000</v>
      </c>
      <c r="I75" s="43">
        <f t="shared" si="15"/>
        <v>100</v>
      </c>
    </row>
    <row r="76" spans="1:9" s="13" customFormat="1" ht="15" customHeight="1" x14ac:dyDescent="0.25">
      <c r="A76" s="39" t="s">
        <v>0</v>
      </c>
      <c r="B76" s="39" t="s">
        <v>245</v>
      </c>
      <c r="C76" s="38">
        <v>7500000</v>
      </c>
      <c r="D76" s="38">
        <v>0</v>
      </c>
      <c r="E76" s="38"/>
      <c r="F76" s="38">
        <f t="shared" si="12"/>
        <v>0</v>
      </c>
      <c r="G76" s="43">
        <f t="shared" si="13"/>
        <v>0</v>
      </c>
      <c r="H76" s="38">
        <f t="shared" si="14"/>
        <v>7500000</v>
      </c>
      <c r="I76" s="43">
        <f t="shared" si="15"/>
        <v>100</v>
      </c>
    </row>
    <row r="77" spans="1:9" s="13" customFormat="1" ht="15" customHeight="1" x14ac:dyDescent="0.25">
      <c r="A77" s="39" t="s">
        <v>0</v>
      </c>
      <c r="B77" s="39" t="s">
        <v>246</v>
      </c>
      <c r="C77" s="38">
        <v>20000000</v>
      </c>
      <c r="D77" s="38">
        <v>0</v>
      </c>
      <c r="E77" s="38"/>
      <c r="F77" s="38">
        <f t="shared" ref="F77" si="16">D77+E77</f>
        <v>0</v>
      </c>
      <c r="G77" s="43">
        <f t="shared" ref="G77" si="17">F77/C77*100</f>
        <v>0</v>
      </c>
      <c r="H77" s="38">
        <f t="shared" ref="H77" si="18">C77-F77</f>
        <v>20000000</v>
      </c>
      <c r="I77" s="43">
        <f t="shared" ref="I77" si="19">H77/C77*100</f>
        <v>100</v>
      </c>
    </row>
    <row r="78" spans="1:9" s="13" customFormat="1" ht="15" customHeight="1" x14ac:dyDescent="0.25">
      <c r="A78" s="39"/>
      <c r="B78" s="39"/>
      <c r="C78" s="38"/>
      <c r="D78" s="38"/>
      <c r="E78" s="38"/>
      <c r="F78" s="38"/>
      <c r="G78" s="38"/>
      <c r="H78" s="38"/>
      <c r="I78" s="38"/>
    </row>
    <row r="79" spans="1:9" s="13" customFormat="1" ht="15" customHeight="1" x14ac:dyDescent="0.25">
      <c r="A79" s="37" t="s">
        <v>31</v>
      </c>
      <c r="B79" s="37" t="s">
        <v>32</v>
      </c>
      <c r="C79" s="38"/>
      <c r="D79" s="38"/>
      <c r="E79" s="38"/>
      <c r="F79" s="38"/>
      <c r="G79" s="38"/>
      <c r="H79" s="38"/>
      <c r="I79" s="38"/>
    </row>
    <row r="80" spans="1:9" s="13" customFormat="1" ht="15" customHeight="1" x14ac:dyDescent="0.25">
      <c r="A80" s="39" t="s">
        <v>6</v>
      </c>
      <c r="B80" s="39" t="s">
        <v>7</v>
      </c>
      <c r="C80" s="38"/>
      <c r="D80" s="38"/>
      <c r="E80" s="38"/>
      <c r="F80" s="38"/>
      <c r="G80" s="38"/>
      <c r="H80" s="38"/>
      <c r="I80" s="38"/>
    </row>
    <row r="81" spans="1:9" s="13" customFormat="1" ht="15" customHeight="1" x14ac:dyDescent="0.25">
      <c r="A81" s="39" t="s">
        <v>0</v>
      </c>
      <c r="B81" s="39" t="s">
        <v>33</v>
      </c>
      <c r="C81" s="38"/>
      <c r="D81" s="38"/>
      <c r="E81" s="38"/>
      <c r="F81" s="38"/>
      <c r="G81" s="38"/>
      <c r="H81" s="38"/>
      <c r="I81" s="38"/>
    </row>
    <row r="82" spans="1:9" s="13" customFormat="1" ht="15" customHeight="1" x14ac:dyDescent="0.25">
      <c r="A82" s="39" t="s">
        <v>0</v>
      </c>
      <c r="B82" s="39" t="s">
        <v>248</v>
      </c>
      <c r="C82" s="38">
        <v>3000000</v>
      </c>
      <c r="D82" s="38">
        <v>0</v>
      </c>
      <c r="E82" s="38"/>
      <c r="F82" s="38">
        <f t="shared" ref="F82:F83" si="20">D82+E82</f>
        <v>0</v>
      </c>
      <c r="G82" s="43">
        <f t="shared" ref="G82:G83" si="21">F82/C82*100</f>
        <v>0</v>
      </c>
      <c r="H82" s="38">
        <f t="shared" ref="H82:H83" si="22">C82-F82</f>
        <v>3000000</v>
      </c>
      <c r="I82" s="43">
        <f t="shared" ref="I82:I83" si="23">H82/C82*100</f>
        <v>100</v>
      </c>
    </row>
    <row r="83" spans="1:9" s="13" customFormat="1" ht="15" customHeight="1" x14ac:dyDescent="0.25">
      <c r="A83" s="39" t="s">
        <v>0</v>
      </c>
      <c r="B83" s="39" t="s">
        <v>247</v>
      </c>
      <c r="C83" s="38">
        <v>800000</v>
      </c>
      <c r="D83" s="38">
        <v>0</v>
      </c>
      <c r="E83" s="38"/>
      <c r="F83" s="38">
        <f t="shared" si="20"/>
        <v>0</v>
      </c>
      <c r="G83" s="43">
        <f t="shared" si="21"/>
        <v>0</v>
      </c>
      <c r="H83" s="38">
        <f t="shared" si="22"/>
        <v>800000</v>
      </c>
      <c r="I83" s="43">
        <f t="shared" si="23"/>
        <v>100</v>
      </c>
    </row>
    <row r="84" spans="1:9" s="13" customFormat="1" ht="15" customHeight="1" x14ac:dyDescent="0.25">
      <c r="A84" s="39" t="s">
        <v>21</v>
      </c>
      <c r="B84" s="39" t="s">
        <v>22</v>
      </c>
      <c r="C84" s="38"/>
      <c r="D84" s="38"/>
      <c r="E84" s="38"/>
      <c r="F84" s="38"/>
      <c r="G84" s="38"/>
      <c r="H84" s="38"/>
      <c r="I84" s="38"/>
    </row>
    <row r="85" spans="1:9" s="13" customFormat="1" ht="15" customHeight="1" x14ac:dyDescent="0.25">
      <c r="A85" s="39" t="s">
        <v>0</v>
      </c>
      <c r="B85" s="39" t="s">
        <v>187</v>
      </c>
      <c r="C85" s="38">
        <v>26250000</v>
      </c>
      <c r="D85" s="38">
        <v>0</v>
      </c>
      <c r="E85" s="38"/>
      <c r="F85" s="38">
        <f t="shared" ref="F85:F88" si="24">D85+E85</f>
        <v>0</v>
      </c>
      <c r="G85" s="43">
        <f t="shared" ref="G85:G88" si="25">F85/C85*100</f>
        <v>0</v>
      </c>
      <c r="H85" s="38">
        <f t="shared" ref="H85:H88" si="26">C85-F85</f>
        <v>26250000</v>
      </c>
      <c r="I85" s="43">
        <f t="shared" ref="I85:I88" si="27">H85/C85*100</f>
        <v>100</v>
      </c>
    </row>
    <row r="86" spans="1:9" s="13" customFormat="1" ht="15" customHeight="1" x14ac:dyDescent="0.25">
      <c r="A86" s="39" t="s">
        <v>0</v>
      </c>
      <c r="B86" s="39" t="s">
        <v>34</v>
      </c>
      <c r="C86" s="38">
        <v>6900000</v>
      </c>
      <c r="D86" s="38">
        <v>0</v>
      </c>
      <c r="E86" s="38"/>
      <c r="F86" s="38">
        <f t="shared" si="24"/>
        <v>0</v>
      </c>
      <c r="G86" s="43">
        <f t="shared" si="25"/>
        <v>0</v>
      </c>
      <c r="H86" s="38">
        <f t="shared" si="26"/>
        <v>6900000</v>
      </c>
      <c r="I86" s="43">
        <f t="shared" si="27"/>
        <v>100</v>
      </c>
    </row>
    <row r="87" spans="1:9" s="13" customFormat="1" ht="15" customHeight="1" x14ac:dyDescent="0.25">
      <c r="A87" s="39" t="s">
        <v>0</v>
      </c>
      <c r="B87" s="39" t="s">
        <v>35</v>
      </c>
      <c r="C87" s="38">
        <v>7500000</v>
      </c>
      <c r="D87" s="38">
        <v>0</v>
      </c>
      <c r="E87" s="38"/>
      <c r="F87" s="38">
        <f t="shared" ref="F87" si="28">D87+E87</f>
        <v>0</v>
      </c>
      <c r="G87" s="43">
        <f t="shared" ref="G87" si="29">F87/C87*100</f>
        <v>0</v>
      </c>
      <c r="H87" s="38">
        <f t="shared" ref="H87" si="30">C87-F87</f>
        <v>7500000</v>
      </c>
      <c r="I87" s="43">
        <f t="shared" ref="I87" si="31">H87/C87*100</f>
        <v>100</v>
      </c>
    </row>
    <row r="88" spans="1:9" s="13" customFormat="1" ht="15" customHeight="1" x14ac:dyDescent="0.25">
      <c r="A88" s="39" t="s">
        <v>0</v>
      </c>
      <c r="B88" s="39" t="s">
        <v>188</v>
      </c>
      <c r="C88" s="38">
        <v>18900000</v>
      </c>
      <c r="D88" s="38">
        <v>0</v>
      </c>
      <c r="E88" s="38"/>
      <c r="F88" s="38">
        <f t="shared" si="24"/>
        <v>0</v>
      </c>
      <c r="G88" s="43">
        <f t="shared" si="25"/>
        <v>0</v>
      </c>
      <c r="H88" s="38">
        <f t="shared" si="26"/>
        <v>18900000</v>
      </c>
      <c r="I88" s="43">
        <f t="shared" si="27"/>
        <v>100</v>
      </c>
    </row>
    <row r="89" spans="1:9" s="13" customFormat="1" ht="15" customHeight="1" x14ac:dyDescent="0.25">
      <c r="A89" s="39">
        <v>525115</v>
      </c>
      <c r="B89" s="39" t="s">
        <v>27</v>
      </c>
      <c r="C89" s="38"/>
      <c r="D89" s="38"/>
      <c r="E89" s="38"/>
      <c r="F89" s="38"/>
      <c r="G89" s="38"/>
      <c r="H89" s="38"/>
      <c r="I89" s="38"/>
    </row>
    <row r="90" spans="1:9" s="13" customFormat="1" ht="15" customHeight="1" x14ac:dyDescent="0.25">
      <c r="A90" s="39" t="s">
        <v>0</v>
      </c>
      <c r="B90" s="39" t="s">
        <v>189</v>
      </c>
      <c r="C90" s="38">
        <v>9450000</v>
      </c>
      <c r="D90" s="38">
        <v>0</v>
      </c>
      <c r="E90" s="38"/>
      <c r="F90" s="38">
        <f t="shared" ref="F90" si="32">D90+E90</f>
        <v>0</v>
      </c>
      <c r="G90" s="43">
        <f t="shared" ref="G90" si="33">F90/C90*100</f>
        <v>0</v>
      </c>
      <c r="H90" s="38">
        <f t="shared" ref="H90" si="34">C90-F90</f>
        <v>9450000</v>
      </c>
      <c r="I90" s="43">
        <f t="shared" ref="I90" si="35">H90/C90*100</f>
        <v>100</v>
      </c>
    </row>
    <row r="91" spans="1:9" s="13" customFormat="1" ht="15" customHeight="1" x14ac:dyDescent="0.25">
      <c r="A91" s="39">
        <v>525119</v>
      </c>
      <c r="B91" s="39" t="s">
        <v>37</v>
      </c>
      <c r="C91" s="38"/>
      <c r="D91" s="38"/>
      <c r="E91" s="38"/>
      <c r="F91" s="38"/>
      <c r="G91" s="38"/>
      <c r="H91" s="38"/>
      <c r="I91" s="38"/>
    </row>
    <row r="92" spans="1:9" s="13" customFormat="1" ht="15" customHeight="1" x14ac:dyDescent="0.25">
      <c r="A92" s="39" t="s">
        <v>0</v>
      </c>
      <c r="B92" s="39" t="s">
        <v>249</v>
      </c>
      <c r="C92" s="38">
        <v>37500000</v>
      </c>
      <c r="D92" s="38">
        <v>0</v>
      </c>
      <c r="E92" s="38"/>
      <c r="F92" s="38">
        <f t="shared" ref="F92" si="36">D92+E92</f>
        <v>0</v>
      </c>
      <c r="G92" s="43">
        <f t="shared" ref="G92" si="37">F92/C92*100</f>
        <v>0</v>
      </c>
      <c r="H92" s="38">
        <f t="shared" ref="H92" si="38">C92-F92</f>
        <v>37500000</v>
      </c>
      <c r="I92" s="43">
        <f t="shared" ref="I92" si="39">H92/C92*100</f>
        <v>100</v>
      </c>
    </row>
    <row r="93" spans="1:9" s="13" customFormat="1" ht="15" customHeight="1" x14ac:dyDescent="0.25">
      <c r="A93" s="39"/>
      <c r="B93" s="39"/>
      <c r="C93" s="38"/>
      <c r="D93" s="38"/>
      <c r="E93" s="38"/>
      <c r="F93" s="38"/>
      <c r="G93" s="38"/>
      <c r="H93" s="38"/>
      <c r="I93" s="38"/>
    </row>
    <row r="94" spans="1:9" ht="19.899999999999999" customHeight="1" x14ac:dyDescent="0.25">
      <c r="A94" s="36" t="s">
        <v>38</v>
      </c>
      <c r="B94" s="36" t="s">
        <v>39</v>
      </c>
      <c r="C94" s="34"/>
      <c r="D94" s="34"/>
      <c r="E94" s="34"/>
      <c r="F94" s="34"/>
      <c r="G94" s="34"/>
      <c r="H94" s="34"/>
      <c r="I94" s="34"/>
    </row>
    <row r="95" spans="1:9" s="13" customFormat="1" ht="15" customHeight="1" x14ac:dyDescent="0.25">
      <c r="A95" s="37" t="s">
        <v>4</v>
      </c>
      <c r="B95" s="37" t="s">
        <v>5</v>
      </c>
      <c r="C95" s="38"/>
      <c r="D95" s="38"/>
      <c r="E95" s="38"/>
      <c r="F95" s="38"/>
      <c r="G95" s="38"/>
      <c r="H95" s="38"/>
      <c r="I95" s="38"/>
    </row>
    <row r="96" spans="1:9" s="13" customFormat="1" ht="15" customHeight="1" x14ac:dyDescent="0.25">
      <c r="A96" s="39" t="s">
        <v>6</v>
      </c>
      <c r="B96" s="39" t="s">
        <v>7</v>
      </c>
      <c r="C96" s="38"/>
      <c r="D96" s="38"/>
      <c r="E96" s="38"/>
      <c r="F96" s="38"/>
      <c r="G96" s="38"/>
      <c r="H96" s="38"/>
      <c r="I96" s="38"/>
    </row>
    <row r="97" spans="1:9" s="13" customFormat="1" ht="15" customHeight="1" x14ac:dyDescent="0.25">
      <c r="A97" s="39" t="s">
        <v>0</v>
      </c>
      <c r="B97" s="39" t="s">
        <v>14</v>
      </c>
      <c r="C97" s="38"/>
      <c r="D97" s="38"/>
      <c r="E97" s="38"/>
      <c r="F97" s="38"/>
      <c r="G97" s="38"/>
      <c r="H97" s="38"/>
      <c r="I97" s="38"/>
    </row>
    <row r="98" spans="1:9" s="13" customFormat="1" ht="15" customHeight="1" x14ac:dyDescent="0.25">
      <c r="A98" s="39" t="s">
        <v>0</v>
      </c>
      <c r="B98" s="39" t="s">
        <v>40</v>
      </c>
      <c r="C98" s="38">
        <v>1750000</v>
      </c>
      <c r="D98" s="38">
        <v>0</v>
      </c>
      <c r="E98" s="38"/>
      <c r="F98" s="38">
        <f t="shared" ref="F98:F99" si="40">D98+E98</f>
        <v>0</v>
      </c>
      <c r="G98" s="43">
        <f t="shared" ref="G98:G99" si="41">F98/C98*100</f>
        <v>0</v>
      </c>
      <c r="H98" s="38">
        <f t="shared" ref="H98:H99" si="42">C98-F98</f>
        <v>1750000</v>
      </c>
      <c r="I98" s="43">
        <f t="shared" ref="I98:I99" si="43">H98/C98*100</f>
        <v>100</v>
      </c>
    </row>
    <row r="99" spans="1:9" s="13" customFormat="1" ht="15" customHeight="1" x14ac:dyDescent="0.25">
      <c r="A99" s="39" t="s">
        <v>0</v>
      </c>
      <c r="B99" s="39" t="s">
        <v>41</v>
      </c>
      <c r="C99" s="38">
        <v>800000</v>
      </c>
      <c r="D99" s="38">
        <v>0</v>
      </c>
      <c r="E99" s="38"/>
      <c r="F99" s="38">
        <f t="shared" si="40"/>
        <v>0</v>
      </c>
      <c r="G99" s="43">
        <f t="shared" si="41"/>
        <v>0</v>
      </c>
      <c r="H99" s="38">
        <f t="shared" si="42"/>
        <v>800000</v>
      </c>
      <c r="I99" s="43">
        <f t="shared" si="43"/>
        <v>100</v>
      </c>
    </row>
    <row r="100" spans="1:9" s="13" customFormat="1" ht="15" customHeight="1" x14ac:dyDescent="0.25">
      <c r="A100" s="39"/>
      <c r="B100" s="39" t="s">
        <v>8</v>
      </c>
      <c r="C100" s="38"/>
      <c r="D100" s="38"/>
      <c r="E100" s="38"/>
      <c r="F100" s="38"/>
      <c r="G100" s="38"/>
      <c r="H100" s="38"/>
      <c r="I100" s="38"/>
    </row>
    <row r="101" spans="1:9" s="13" customFormat="1" ht="15" customHeight="1" x14ac:dyDescent="0.25">
      <c r="A101" s="39"/>
      <c r="B101" s="39" t="s">
        <v>10</v>
      </c>
      <c r="C101" s="38">
        <v>1615000</v>
      </c>
      <c r="D101" s="38">
        <v>0</v>
      </c>
      <c r="E101" s="38"/>
      <c r="F101" s="38">
        <f t="shared" ref="F101:F105" si="44">D101+E101</f>
        <v>0</v>
      </c>
      <c r="G101" s="43">
        <f t="shared" ref="G101:G105" si="45">F101/C101*100</f>
        <v>0</v>
      </c>
      <c r="H101" s="38">
        <f t="shared" ref="H101:H105" si="46">C101-F101</f>
        <v>1615000</v>
      </c>
      <c r="I101" s="43">
        <f t="shared" ref="I101:I105" si="47">H101/C101*100</f>
        <v>100</v>
      </c>
    </row>
    <row r="102" spans="1:9" s="13" customFormat="1" ht="15" customHeight="1" x14ac:dyDescent="0.25">
      <c r="A102" s="39"/>
      <c r="B102" s="39" t="s">
        <v>11</v>
      </c>
      <c r="C102" s="38">
        <v>1350000</v>
      </c>
      <c r="D102" s="38">
        <v>0</v>
      </c>
      <c r="E102" s="38"/>
      <c r="F102" s="38">
        <f t="shared" si="44"/>
        <v>0</v>
      </c>
      <c r="G102" s="43">
        <f t="shared" si="45"/>
        <v>0</v>
      </c>
      <c r="H102" s="38">
        <f t="shared" si="46"/>
        <v>1350000</v>
      </c>
      <c r="I102" s="43">
        <f t="shared" si="47"/>
        <v>100</v>
      </c>
    </row>
    <row r="103" spans="1:9" s="13" customFormat="1" ht="15" customHeight="1" x14ac:dyDescent="0.25">
      <c r="A103" s="39"/>
      <c r="B103" s="39" t="s">
        <v>12</v>
      </c>
      <c r="C103" s="38">
        <v>750000</v>
      </c>
      <c r="D103" s="38">
        <v>0</v>
      </c>
      <c r="E103" s="38"/>
      <c r="F103" s="38">
        <f t="shared" si="44"/>
        <v>0</v>
      </c>
      <c r="G103" s="43">
        <f t="shared" si="45"/>
        <v>0</v>
      </c>
      <c r="H103" s="38">
        <f t="shared" si="46"/>
        <v>750000</v>
      </c>
      <c r="I103" s="43">
        <f t="shared" si="47"/>
        <v>100</v>
      </c>
    </row>
    <row r="104" spans="1:9" s="13" customFormat="1" ht="15" customHeight="1" x14ac:dyDescent="0.25">
      <c r="A104" s="39"/>
      <c r="B104" s="39" t="s">
        <v>13</v>
      </c>
      <c r="C104" s="38">
        <v>360000</v>
      </c>
      <c r="D104" s="38">
        <v>0</v>
      </c>
      <c r="E104" s="38"/>
      <c r="F104" s="38">
        <f t="shared" si="44"/>
        <v>0</v>
      </c>
      <c r="G104" s="43">
        <f t="shared" si="45"/>
        <v>0</v>
      </c>
      <c r="H104" s="38">
        <f t="shared" si="46"/>
        <v>360000</v>
      </c>
      <c r="I104" s="43">
        <f t="shared" si="47"/>
        <v>100</v>
      </c>
    </row>
    <row r="105" spans="1:9" s="13" customFormat="1" ht="15" customHeight="1" x14ac:dyDescent="0.25">
      <c r="A105" s="39"/>
      <c r="B105" s="39" t="s">
        <v>9</v>
      </c>
      <c r="C105" s="38">
        <v>9000000</v>
      </c>
      <c r="D105" s="38">
        <v>0</v>
      </c>
      <c r="E105" s="38"/>
      <c r="F105" s="38">
        <f t="shared" si="44"/>
        <v>0</v>
      </c>
      <c r="G105" s="43">
        <f t="shared" si="45"/>
        <v>0</v>
      </c>
      <c r="H105" s="38">
        <f t="shared" si="46"/>
        <v>9000000</v>
      </c>
      <c r="I105" s="43">
        <f t="shared" si="47"/>
        <v>100</v>
      </c>
    </row>
    <row r="106" spans="1:9" s="13" customFormat="1" ht="15" customHeight="1" x14ac:dyDescent="0.25">
      <c r="A106" s="39" t="s">
        <v>0</v>
      </c>
      <c r="B106" s="39" t="s">
        <v>42</v>
      </c>
      <c r="C106" s="38"/>
      <c r="D106" s="38"/>
      <c r="E106" s="38"/>
      <c r="F106" s="38"/>
      <c r="G106" s="38"/>
      <c r="H106" s="38"/>
      <c r="I106" s="38"/>
    </row>
    <row r="107" spans="1:9" s="13" customFormat="1" ht="15" customHeight="1" x14ac:dyDescent="0.25">
      <c r="A107" s="39" t="s">
        <v>0</v>
      </c>
      <c r="B107" s="39" t="s">
        <v>43</v>
      </c>
      <c r="C107" s="38">
        <v>1600000</v>
      </c>
      <c r="D107" s="38">
        <v>0</v>
      </c>
      <c r="E107" s="38"/>
      <c r="F107" s="38">
        <f t="shared" ref="F107:F108" si="48">D107+E107</f>
        <v>0</v>
      </c>
      <c r="G107" s="43">
        <f t="shared" ref="G107:G108" si="49">F107/C107*100</f>
        <v>0</v>
      </c>
      <c r="H107" s="38">
        <f t="shared" ref="H107:H108" si="50">C107-F107</f>
        <v>1600000</v>
      </c>
      <c r="I107" s="43">
        <f t="shared" ref="I107:I108" si="51">H107/C107*100</f>
        <v>100</v>
      </c>
    </row>
    <row r="108" spans="1:9" s="13" customFormat="1" ht="15" customHeight="1" x14ac:dyDescent="0.25">
      <c r="A108" s="39" t="s">
        <v>0</v>
      </c>
      <c r="B108" s="39" t="s">
        <v>44</v>
      </c>
      <c r="C108" s="38">
        <v>3000000</v>
      </c>
      <c r="D108" s="38">
        <v>0</v>
      </c>
      <c r="E108" s="38"/>
      <c r="F108" s="38">
        <f t="shared" si="48"/>
        <v>0</v>
      </c>
      <c r="G108" s="43">
        <f t="shared" si="49"/>
        <v>0</v>
      </c>
      <c r="H108" s="38">
        <f t="shared" si="50"/>
        <v>3000000</v>
      </c>
      <c r="I108" s="43">
        <f t="shared" si="51"/>
        <v>100</v>
      </c>
    </row>
    <row r="109" spans="1:9" s="13" customFormat="1" ht="15" customHeight="1" x14ac:dyDescent="0.25">
      <c r="A109" s="39" t="s">
        <v>21</v>
      </c>
      <c r="B109" s="39" t="s">
        <v>22</v>
      </c>
      <c r="C109" s="38"/>
      <c r="D109" s="38"/>
      <c r="E109" s="38"/>
      <c r="F109" s="38"/>
      <c r="G109" s="38"/>
      <c r="H109" s="38"/>
      <c r="I109" s="38"/>
    </row>
    <row r="110" spans="1:9" s="13" customFormat="1" ht="15" customHeight="1" x14ac:dyDescent="0.25">
      <c r="A110" s="39"/>
      <c r="B110" s="39" t="s">
        <v>8</v>
      </c>
      <c r="C110" s="38"/>
      <c r="D110" s="38"/>
      <c r="E110" s="38"/>
      <c r="F110" s="38"/>
      <c r="G110" s="38"/>
      <c r="H110" s="38"/>
      <c r="I110" s="38"/>
    </row>
    <row r="111" spans="1:9" s="13" customFormat="1" ht="15" customHeight="1" x14ac:dyDescent="0.25">
      <c r="A111" s="39"/>
      <c r="B111" s="39" t="s">
        <v>23</v>
      </c>
      <c r="C111" s="38">
        <v>3600000</v>
      </c>
      <c r="D111" s="38">
        <v>0</v>
      </c>
      <c r="E111" s="38"/>
      <c r="F111" s="38">
        <f>D111+E111</f>
        <v>0</v>
      </c>
      <c r="G111" s="43">
        <f t="shared" ref="G111" si="52">F111/C111*100</f>
        <v>0</v>
      </c>
      <c r="H111" s="38">
        <f>C111-F111</f>
        <v>3600000</v>
      </c>
      <c r="I111" s="43">
        <f t="shared" ref="I111" si="53">H111/C111*100</f>
        <v>100</v>
      </c>
    </row>
    <row r="112" spans="1:9" s="13" customFormat="1" ht="15" customHeight="1" x14ac:dyDescent="0.25">
      <c r="A112" s="39" t="s">
        <v>0</v>
      </c>
      <c r="B112" s="39" t="s">
        <v>42</v>
      </c>
      <c r="C112" s="38"/>
      <c r="D112" s="38"/>
      <c r="E112" s="38"/>
      <c r="F112" s="38"/>
      <c r="G112" s="38"/>
      <c r="H112" s="38"/>
      <c r="I112" s="38"/>
    </row>
    <row r="113" spans="1:9" s="13" customFormat="1" ht="15" customHeight="1" x14ac:dyDescent="0.25">
      <c r="A113" s="39" t="s">
        <v>0</v>
      </c>
      <c r="B113" s="39" t="s">
        <v>45</v>
      </c>
      <c r="C113" s="38">
        <v>3000000</v>
      </c>
      <c r="D113" s="38">
        <v>0</v>
      </c>
      <c r="E113" s="38"/>
      <c r="F113" s="38">
        <f t="shared" ref="F113:F114" si="54">D113+E113</f>
        <v>0</v>
      </c>
      <c r="G113" s="43">
        <f t="shared" ref="G113:G114" si="55">F113/C113*100</f>
        <v>0</v>
      </c>
      <c r="H113" s="38">
        <f t="shared" ref="H113:H114" si="56">C113-F113</f>
        <v>3000000</v>
      </c>
      <c r="I113" s="43">
        <f t="shared" ref="I113:I114" si="57">H113/C113*100</f>
        <v>100</v>
      </c>
    </row>
    <row r="114" spans="1:9" s="13" customFormat="1" ht="15" customHeight="1" x14ac:dyDescent="0.25">
      <c r="A114" s="39" t="s">
        <v>0</v>
      </c>
      <c r="B114" s="39" t="s">
        <v>46</v>
      </c>
      <c r="C114" s="38">
        <v>1500000</v>
      </c>
      <c r="D114" s="38">
        <v>0</v>
      </c>
      <c r="E114" s="38"/>
      <c r="F114" s="38">
        <f t="shared" si="54"/>
        <v>0</v>
      </c>
      <c r="G114" s="43">
        <f t="shared" si="55"/>
        <v>0</v>
      </c>
      <c r="H114" s="38">
        <f t="shared" si="56"/>
        <v>1500000</v>
      </c>
      <c r="I114" s="43">
        <f t="shared" si="57"/>
        <v>100</v>
      </c>
    </row>
    <row r="115" spans="1:9" s="13" customFormat="1" ht="15" customHeight="1" x14ac:dyDescent="0.25">
      <c r="A115" s="39" t="s">
        <v>26</v>
      </c>
      <c r="B115" s="39" t="s">
        <v>27</v>
      </c>
      <c r="C115" s="38"/>
      <c r="D115" s="38"/>
      <c r="E115" s="38"/>
      <c r="F115" s="38"/>
      <c r="G115" s="38"/>
      <c r="H115" s="38"/>
      <c r="I115" s="38"/>
    </row>
    <row r="116" spans="1:9" s="13" customFormat="1" ht="15" customHeight="1" x14ac:dyDescent="0.25">
      <c r="A116" s="39" t="s">
        <v>0</v>
      </c>
      <c r="B116" s="39" t="s">
        <v>14</v>
      </c>
      <c r="C116" s="38"/>
      <c r="D116" s="38"/>
      <c r="E116" s="38"/>
      <c r="F116" s="38"/>
      <c r="G116" s="38"/>
      <c r="H116" s="38"/>
      <c r="I116" s="38"/>
    </row>
    <row r="117" spans="1:9" s="13" customFormat="1" ht="15" customHeight="1" x14ac:dyDescent="0.25">
      <c r="A117" s="39" t="s">
        <v>0</v>
      </c>
      <c r="B117" s="39" t="s">
        <v>190</v>
      </c>
      <c r="C117" s="101">
        <v>9600000</v>
      </c>
      <c r="D117" s="101">
        <v>4200000</v>
      </c>
      <c r="E117" s="101"/>
      <c r="F117" s="101">
        <f t="shared" ref="F117" si="58">D117+E117</f>
        <v>4200000</v>
      </c>
      <c r="G117" s="103">
        <f t="shared" ref="G117" si="59">F117/C117*100</f>
        <v>43.75</v>
      </c>
      <c r="H117" s="101">
        <f t="shared" ref="H117" si="60">C117-F117</f>
        <v>5400000</v>
      </c>
      <c r="I117" s="103">
        <f t="shared" ref="I117" si="61">H117/C117*100</f>
        <v>56.25</v>
      </c>
    </row>
    <row r="118" spans="1:9" s="13" customFormat="1" ht="15" customHeight="1" x14ac:dyDescent="0.25">
      <c r="A118" s="39" t="s">
        <v>0</v>
      </c>
      <c r="B118" s="39" t="s">
        <v>191</v>
      </c>
      <c r="C118" s="102"/>
      <c r="D118" s="102">
        <v>0</v>
      </c>
      <c r="E118" s="102"/>
      <c r="F118" s="102"/>
      <c r="G118" s="104"/>
      <c r="H118" s="102"/>
      <c r="I118" s="104"/>
    </row>
    <row r="119" spans="1:9" s="13" customFormat="1" ht="15" customHeight="1" x14ac:dyDescent="0.25">
      <c r="A119" s="39" t="s">
        <v>0</v>
      </c>
      <c r="B119" s="39" t="s">
        <v>192</v>
      </c>
      <c r="C119" s="101">
        <v>3200000</v>
      </c>
      <c r="D119" s="101">
        <v>2500000</v>
      </c>
      <c r="E119" s="101"/>
      <c r="F119" s="101">
        <f t="shared" ref="F119" si="62">D119+E119</f>
        <v>2500000</v>
      </c>
      <c r="G119" s="103">
        <f t="shared" ref="G119" si="63">F119/C119*100</f>
        <v>78.125</v>
      </c>
      <c r="H119" s="101">
        <f t="shared" ref="H119" si="64">C119-F119</f>
        <v>700000</v>
      </c>
      <c r="I119" s="103">
        <f t="shared" ref="I119" si="65">H119/C119*100</f>
        <v>21.875</v>
      </c>
    </row>
    <row r="120" spans="1:9" s="13" customFormat="1" ht="15" customHeight="1" x14ac:dyDescent="0.25">
      <c r="A120" s="39" t="s">
        <v>0</v>
      </c>
      <c r="B120" s="39" t="s">
        <v>193</v>
      </c>
      <c r="C120" s="102"/>
      <c r="D120" s="102">
        <v>0</v>
      </c>
      <c r="E120" s="102"/>
      <c r="F120" s="102"/>
      <c r="G120" s="104"/>
      <c r="H120" s="102"/>
      <c r="I120" s="104"/>
    </row>
    <row r="121" spans="1:9" s="13" customFormat="1" ht="15" customHeight="1" x14ac:dyDescent="0.25">
      <c r="A121" s="39"/>
      <c r="B121" s="39" t="s">
        <v>8</v>
      </c>
      <c r="C121" s="38"/>
      <c r="D121" s="38"/>
      <c r="E121" s="38"/>
      <c r="F121" s="38"/>
      <c r="G121" s="38"/>
      <c r="H121" s="38"/>
      <c r="I121" s="38"/>
    </row>
    <row r="122" spans="1:9" s="13" customFormat="1" ht="15" customHeight="1" x14ac:dyDescent="0.25">
      <c r="A122" s="39"/>
      <c r="B122" s="39" t="s">
        <v>28</v>
      </c>
      <c r="C122" s="38">
        <v>3000000</v>
      </c>
      <c r="D122" s="38">
        <v>0</v>
      </c>
      <c r="E122" s="38"/>
      <c r="F122" s="38">
        <f>D122+E122</f>
        <v>0</v>
      </c>
      <c r="G122" s="43">
        <f t="shared" ref="G122" si="66">F122/C122*100</f>
        <v>0</v>
      </c>
      <c r="H122" s="38">
        <f>C122-F122</f>
        <v>3000000</v>
      </c>
      <c r="I122" s="43">
        <f t="shared" ref="I122" si="67">H122/C122*100</f>
        <v>100</v>
      </c>
    </row>
    <row r="123" spans="1:9" s="13" customFormat="1" ht="15" customHeight="1" x14ac:dyDescent="0.25">
      <c r="A123" s="39" t="s">
        <v>0</v>
      </c>
      <c r="B123" s="39" t="s">
        <v>42</v>
      </c>
      <c r="C123" s="38"/>
      <c r="D123" s="38"/>
      <c r="E123" s="38"/>
      <c r="F123" s="38"/>
      <c r="G123" s="38"/>
      <c r="H123" s="38"/>
      <c r="I123" s="38"/>
    </row>
    <row r="124" spans="1:9" s="13" customFormat="1" ht="15" customHeight="1" x14ac:dyDescent="0.25">
      <c r="A124" s="39" t="s">
        <v>0</v>
      </c>
      <c r="B124" s="39" t="s">
        <v>47</v>
      </c>
      <c r="C124" s="101">
        <v>12300000</v>
      </c>
      <c r="D124" s="101">
        <v>900000</v>
      </c>
      <c r="E124" s="101"/>
      <c r="F124" s="101">
        <f t="shared" ref="F124" si="68">D124+E124</f>
        <v>900000</v>
      </c>
      <c r="G124" s="103">
        <f t="shared" ref="G124" si="69">F124/C124*100</f>
        <v>7.3170731707317067</v>
      </c>
      <c r="H124" s="101">
        <f t="shared" ref="H124" si="70">C124-F124</f>
        <v>11400000</v>
      </c>
      <c r="I124" s="103">
        <f t="shared" ref="I124" si="71">H124/C124*100</f>
        <v>92.682926829268297</v>
      </c>
    </row>
    <row r="125" spans="1:9" s="13" customFormat="1" ht="15" customHeight="1" x14ac:dyDescent="0.25">
      <c r="A125" s="39" t="s">
        <v>0</v>
      </c>
      <c r="B125" s="39" t="s">
        <v>48</v>
      </c>
      <c r="C125" s="102"/>
      <c r="D125" s="102">
        <v>0</v>
      </c>
      <c r="E125" s="102"/>
      <c r="F125" s="102"/>
      <c r="G125" s="104"/>
      <c r="H125" s="102"/>
      <c r="I125" s="104"/>
    </row>
    <row r="126" spans="1:9" s="13" customFormat="1" ht="15" customHeight="1" x14ac:dyDescent="0.25">
      <c r="A126" s="39" t="s">
        <v>49</v>
      </c>
      <c r="B126" s="39" t="s">
        <v>50</v>
      </c>
      <c r="C126" s="38"/>
      <c r="D126" s="38"/>
      <c r="E126" s="38"/>
      <c r="F126" s="38"/>
      <c r="G126" s="38"/>
      <c r="H126" s="38"/>
      <c r="I126" s="38"/>
    </row>
    <row r="127" spans="1:9" s="13" customFormat="1" ht="15" customHeight="1" x14ac:dyDescent="0.25">
      <c r="A127" s="39"/>
      <c r="B127" s="39" t="s">
        <v>51</v>
      </c>
      <c r="C127" s="38">
        <v>50000000</v>
      </c>
      <c r="D127" s="38">
        <v>49504256</v>
      </c>
      <c r="E127" s="38"/>
      <c r="F127" s="38">
        <f t="shared" ref="F127:F128" si="72">D127+E127</f>
        <v>49504256</v>
      </c>
      <c r="G127" s="43">
        <f t="shared" ref="G127:G128" si="73">F127/C127*100</f>
        <v>99.00851200000001</v>
      </c>
      <c r="H127" s="38">
        <f t="shared" ref="H127:H128" si="74">C127-F127</f>
        <v>495744</v>
      </c>
      <c r="I127" s="43">
        <f t="shared" ref="I127:I128" si="75">H127/C127*100</f>
        <v>0.99148799999999992</v>
      </c>
    </row>
    <row r="128" spans="1:9" s="13" customFormat="1" ht="15" customHeight="1" x14ac:dyDescent="0.25">
      <c r="A128" s="39"/>
      <c r="B128" s="39" t="s">
        <v>195</v>
      </c>
      <c r="C128" s="38">
        <v>34179000</v>
      </c>
      <c r="D128" s="38">
        <v>34178856</v>
      </c>
      <c r="E128" s="38"/>
      <c r="F128" s="38">
        <f t="shared" si="72"/>
        <v>34178856</v>
      </c>
      <c r="G128" s="43">
        <f t="shared" si="73"/>
        <v>99.999578688668478</v>
      </c>
      <c r="H128" s="38">
        <f t="shared" si="74"/>
        <v>144</v>
      </c>
      <c r="I128" s="43">
        <f t="shared" si="75"/>
        <v>4.2131133151935397E-4</v>
      </c>
    </row>
    <row r="129" spans="1:9" s="13" customFormat="1" ht="15" customHeight="1" x14ac:dyDescent="0.25">
      <c r="A129" s="39"/>
      <c r="B129" s="39" t="s">
        <v>194</v>
      </c>
      <c r="C129" s="38">
        <v>199375000</v>
      </c>
      <c r="D129" s="38"/>
      <c r="E129" s="38"/>
      <c r="F129" s="38">
        <f t="shared" ref="F129" si="76">D129+E129</f>
        <v>0</v>
      </c>
      <c r="G129" s="43">
        <f t="shared" ref="G129" si="77">F129/C129*100</f>
        <v>0</v>
      </c>
      <c r="H129" s="38">
        <f t="shared" ref="H129" si="78">C129-F129</f>
        <v>199375000</v>
      </c>
      <c r="I129" s="43">
        <f t="shared" ref="I129" si="79">H129/C129*100</f>
        <v>100</v>
      </c>
    </row>
    <row r="130" spans="1:9" s="13" customFormat="1" ht="15" customHeight="1" x14ac:dyDescent="0.25">
      <c r="A130" s="39"/>
      <c r="B130" s="39"/>
      <c r="C130" s="38"/>
      <c r="D130" s="38"/>
      <c r="E130" s="38"/>
      <c r="F130" s="38"/>
      <c r="G130" s="38"/>
      <c r="H130" s="38"/>
      <c r="I130" s="38"/>
    </row>
    <row r="131" spans="1:9" s="13" customFormat="1" ht="15" customHeight="1" x14ac:dyDescent="0.25">
      <c r="A131" s="37" t="s">
        <v>52</v>
      </c>
      <c r="B131" s="37" t="s">
        <v>53</v>
      </c>
      <c r="C131" s="38"/>
      <c r="D131" s="38"/>
      <c r="E131" s="38"/>
      <c r="F131" s="38"/>
      <c r="G131" s="38"/>
      <c r="H131" s="38"/>
      <c r="I131" s="38"/>
    </row>
    <row r="132" spans="1:9" s="13" customFormat="1" ht="15" customHeight="1" x14ac:dyDescent="0.25">
      <c r="A132" s="39" t="s">
        <v>6</v>
      </c>
      <c r="B132" s="39" t="s">
        <v>7</v>
      </c>
      <c r="C132" s="38"/>
      <c r="D132" s="38"/>
      <c r="E132" s="38"/>
      <c r="F132" s="38"/>
      <c r="G132" s="38"/>
      <c r="H132" s="38"/>
      <c r="I132" s="38"/>
    </row>
    <row r="133" spans="1:9" s="13" customFormat="1" ht="15" customHeight="1" x14ac:dyDescent="0.25">
      <c r="A133" s="39" t="s">
        <v>0</v>
      </c>
      <c r="B133" s="39" t="s">
        <v>54</v>
      </c>
      <c r="C133" s="38">
        <v>12000000</v>
      </c>
      <c r="D133" s="38">
        <v>2022750</v>
      </c>
      <c r="E133" s="38"/>
      <c r="F133" s="38">
        <f>D133+E133</f>
        <v>2022750</v>
      </c>
      <c r="G133" s="43">
        <f t="shared" ref="G133" si="80">F133/C133*100</f>
        <v>16.856249999999999</v>
      </c>
      <c r="H133" s="38">
        <f>C133-F133</f>
        <v>9977250</v>
      </c>
      <c r="I133" s="43">
        <f t="shared" ref="I133" si="81">H133/C133*100</f>
        <v>83.143750000000011</v>
      </c>
    </row>
    <row r="134" spans="1:9" s="13" customFormat="1" ht="15" customHeight="1" x14ac:dyDescent="0.25">
      <c r="A134" s="39" t="s">
        <v>0</v>
      </c>
      <c r="B134" s="39" t="s">
        <v>196</v>
      </c>
      <c r="C134" s="38">
        <v>500000</v>
      </c>
      <c r="D134" s="38">
        <v>450000</v>
      </c>
      <c r="E134" s="38"/>
      <c r="F134" s="38">
        <f>D134+E134</f>
        <v>450000</v>
      </c>
      <c r="G134" s="43">
        <f t="shared" ref="G134:G137" si="82">F134/C134*100</f>
        <v>90</v>
      </c>
      <c r="H134" s="38">
        <f>C134-F134</f>
        <v>50000</v>
      </c>
      <c r="I134" s="43">
        <f t="shared" ref="I134:I137" si="83">H134/C134*100</f>
        <v>10</v>
      </c>
    </row>
    <row r="135" spans="1:9" s="13" customFormat="1" ht="15" customHeight="1" x14ac:dyDescent="0.25">
      <c r="A135" s="39" t="s">
        <v>0</v>
      </c>
      <c r="B135" s="39" t="s">
        <v>250</v>
      </c>
      <c r="C135" s="38">
        <v>9500000</v>
      </c>
      <c r="D135" s="38">
        <v>0</v>
      </c>
      <c r="E135" s="38"/>
      <c r="F135" s="38">
        <f t="shared" ref="F135:F137" si="84">D135+E135</f>
        <v>0</v>
      </c>
      <c r="G135" s="43">
        <f t="shared" si="82"/>
        <v>0</v>
      </c>
      <c r="H135" s="38">
        <f t="shared" ref="H135:H137" si="85">C135-F135</f>
        <v>9500000</v>
      </c>
      <c r="I135" s="43">
        <f t="shared" si="83"/>
        <v>100</v>
      </c>
    </row>
    <row r="136" spans="1:9" s="13" customFormat="1" ht="15" customHeight="1" x14ac:dyDescent="0.25">
      <c r="A136" s="39" t="s">
        <v>0</v>
      </c>
      <c r="B136" s="39" t="s">
        <v>171</v>
      </c>
      <c r="C136" s="38">
        <v>500000</v>
      </c>
      <c r="D136" s="38">
        <v>0</v>
      </c>
      <c r="E136" s="38"/>
      <c r="F136" s="38">
        <f t="shared" si="84"/>
        <v>0</v>
      </c>
      <c r="G136" s="43">
        <f t="shared" si="82"/>
        <v>0</v>
      </c>
      <c r="H136" s="38">
        <f t="shared" si="85"/>
        <v>500000</v>
      </c>
      <c r="I136" s="43">
        <f t="shared" si="83"/>
        <v>100</v>
      </c>
    </row>
    <row r="137" spans="1:9" s="13" customFormat="1" ht="15" customHeight="1" x14ac:dyDescent="0.25">
      <c r="A137" s="39" t="s">
        <v>0</v>
      </c>
      <c r="B137" s="39" t="s">
        <v>251</v>
      </c>
      <c r="C137" s="38">
        <v>1000000</v>
      </c>
      <c r="D137" s="38">
        <v>0</v>
      </c>
      <c r="E137" s="38"/>
      <c r="F137" s="38">
        <f t="shared" si="84"/>
        <v>0</v>
      </c>
      <c r="G137" s="43">
        <f t="shared" si="82"/>
        <v>0</v>
      </c>
      <c r="H137" s="38">
        <f t="shared" si="85"/>
        <v>1000000</v>
      </c>
      <c r="I137" s="43">
        <f t="shared" si="83"/>
        <v>100</v>
      </c>
    </row>
    <row r="138" spans="1:9" s="13" customFormat="1" ht="15" customHeight="1" x14ac:dyDescent="0.25">
      <c r="A138" s="39" t="s">
        <v>0</v>
      </c>
      <c r="B138" s="39" t="s">
        <v>252</v>
      </c>
      <c r="C138" s="38">
        <v>7740000</v>
      </c>
      <c r="D138" s="38">
        <v>0</v>
      </c>
      <c r="E138" s="38"/>
      <c r="F138" s="38">
        <f>D138+E138</f>
        <v>0</v>
      </c>
      <c r="G138" s="43">
        <f>F138/C138*100</f>
        <v>0</v>
      </c>
      <c r="H138" s="38">
        <f>C138-F138</f>
        <v>7740000</v>
      </c>
      <c r="I138" s="43">
        <f>H138/C138*100</f>
        <v>100</v>
      </c>
    </row>
    <row r="139" spans="1:9" s="13" customFormat="1" ht="15" customHeight="1" x14ac:dyDescent="0.25">
      <c r="A139" s="39" t="s">
        <v>21</v>
      </c>
      <c r="B139" s="39" t="s">
        <v>22</v>
      </c>
      <c r="C139" s="38"/>
      <c r="D139" s="38"/>
      <c r="E139" s="38"/>
      <c r="F139" s="38"/>
      <c r="G139" s="38"/>
      <c r="H139" s="38"/>
      <c r="I139" s="38"/>
    </row>
    <row r="140" spans="1:9" s="13" customFormat="1" ht="15" customHeight="1" x14ac:dyDescent="0.25">
      <c r="A140" s="39" t="s">
        <v>0</v>
      </c>
      <c r="B140" s="39" t="s">
        <v>55</v>
      </c>
      <c r="C140" s="38">
        <v>4000000</v>
      </c>
      <c r="D140" s="38">
        <v>0</v>
      </c>
      <c r="E140" s="38"/>
      <c r="F140" s="38">
        <f t="shared" ref="F140:F142" si="86">D140+E140</f>
        <v>0</v>
      </c>
      <c r="G140" s="43">
        <f t="shared" ref="G140:G142" si="87">F140/C140*100</f>
        <v>0</v>
      </c>
      <c r="H140" s="38">
        <f t="shared" ref="H140:H142" si="88">C140-F140</f>
        <v>4000000</v>
      </c>
      <c r="I140" s="43">
        <f t="shared" ref="I140:I142" si="89">H140/C140*100</f>
        <v>100</v>
      </c>
    </row>
    <row r="141" spans="1:9" s="13" customFormat="1" ht="15" customHeight="1" x14ac:dyDescent="0.25">
      <c r="A141" s="39" t="s">
        <v>0</v>
      </c>
      <c r="B141" s="39" t="s">
        <v>197</v>
      </c>
      <c r="C141" s="38">
        <v>28000000</v>
      </c>
      <c r="D141" s="38">
        <v>12500000</v>
      </c>
      <c r="E141" s="38"/>
      <c r="F141" s="38">
        <f t="shared" si="86"/>
        <v>12500000</v>
      </c>
      <c r="G141" s="43">
        <f t="shared" si="87"/>
        <v>44.642857142857146</v>
      </c>
      <c r="H141" s="38">
        <f t="shared" si="88"/>
        <v>15500000</v>
      </c>
      <c r="I141" s="43">
        <f t="shared" si="89"/>
        <v>55.357142857142861</v>
      </c>
    </row>
    <row r="142" spans="1:9" s="13" customFormat="1" ht="15" customHeight="1" x14ac:dyDescent="0.25">
      <c r="A142" s="39" t="s">
        <v>0</v>
      </c>
      <c r="B142" s="39" t="s">
        <v>57</v>
      </c>
      <c r="C142" s="38">
        <v>16800000</v>
      </c>
      <c r="D142" s="38">
        <v>1500000</v>
      </c>
      <c r="E142" s="38"/>
      <c r="F142" s="38">
        <f t="shared" si="86"/>
        <v>1500000</v>
      </c>
      <c r="G142" s="43">
        <f t="shared" si="87"/>
        <v>8.9285714285714288</v>
      </c>
      <c r="H142" s="38">
        <f t="shared" si="88"/>
        <v>15300000</v>
      </c>
      <c r="I142" s="43">
        <f t="shared" si="89"/>
        <v>91.071428571428569</v>
      </c>
    </row>
    <row r="143" spans="1:9" s="13" customFormat="1" ht="15" customHeight="1" x14ac:dyDescent="0.25">
      <c r="A143" s="39" t="s">
        <v>0</v>
      </c>
      <c r="B143" s="39" t="s">
        <v>253</v>
      </c>
      <c r="C143" s="38">
        <v>36000000</v>
      </c>
      <c r="D143" s="38">
        <v>0</v>
      </c>
      <c r="E143" s="38"/>
      <c r="F143" s="38">
        <f>D143+E143</f>
        <v>0</v>
      </c>
      <c r="G143" s="43">
        <f>F143/C143*100</f>
        <v>0</v>
      </c>
      <c r="H143" s="38">
        <f>C143-F143</f>
        <v>36000000</v>
      </c>
      <c r="I143" s="43">
        <f>H143/C143*100</f>
        <v>100</v>
      </c>
    </row>
    <row r="144" spans="1:9" s="13" customFormat="1" ht="15" customHeight="1" x14ac:dyDescent="0.25">
      <c r="A144" s="39" t="s">
        <v>26</v>
      </c>
      <c r="B144" s="39" t="s">
        <v>27</v>
      </c>
      <c r="C144" s="38"/>
      <c r="D144" s="38"/>
      <c r="E144" s="38"/>
      <c r="F144" s="38"/>
      <c r="G144" s="38"/>
      <c r="H144" s="38"/>
      <c r="I144" s="38"/>
    </row>
    <row r="145" spans="1:9" s="13" customFormat="1" ht="15" customHeight="1" x14ac:dyDescent="0.25">
      <c r="A145" s="39" t="s">
        <v>0</v>
      </c>
      <c r="B145" s="39" t="s">
        <v>58</v>
      </c>
      <c r="C145" s="38">
        <v>600000</v>
      </c>
      <c r="D145" s="38">
        <v>0</v>
      </c>
      <c r="E145" s="38"/>
      <c r="F145" s="38">
        <f t="shared" ref="F145:F148" si="90">D145+E145</f>
        <v>0</v>
      </c>
      <c r="G145" s="43">
        <f t="shared" ref="G145:G148" si="91">F145/C145*100</f>
        <v>0</v>
      </c>
      <c r="H145" s="38">
        <f t="shared" ref="H145:H148" si="92">C145-F145</f>
        <v>600000</v>
      </c>
      <c r="I145" s="43">
        <f t="shared" ref="I145:I148" si="93">H145/C145*100</f>
        <v>100</v>
      </c>
    </row>
    <row r="146" spans="1:9" s="13" customFormat="1" ht="15" customHeight="1" x14ac:dyDescent="0.25">
      <c r="A146" s="39" t="s">
        <v>0</v>
      </c>
      <c r="B146" s="39" t="s">
        <v>198</v>
      </c>
      <c r="C146" s="38">
        <v>6000000</v>
      </c>
      <c r="D146" s="38">
        <v>4350000</v>
      </c>
      <c r="E146" s="38"/>
      <c r="F146" s="38">
        <f t="shared" si="90"/>
        <v>4350000</v>
      </c>
      <c r="G146" s="43">
        <f t="shared" si="91"/>
        <v>72.5</v>
      </c>
      <c r="H146" s="38">
        <f t="shared" si="92"/>
        <v>1650000</v>
      </c>
      <c r="I146" s="43">
        <f t="shared" si="93"/>
        <v>27.500000000000004</v>
      </c>
    </row>
    <row r="147" spans="1:9" s="13" customFormat="1" ht="15" customHeight="1" x14ac:dyDescent="0.25">
      <c r="A147" s="39" t="s">
        <v>0</v>
      </c>
      <c r="B147" s="39" t="s">
        <v>60</v>
      </c>
      <c r="C147" s="38">
        <v>900000</v>
      </c>
      <c r="D147" s="38">
        <v>600000</v>
      </c>
      <c r="E147" s="38"/>
      <c r="F147" s="38">
        <f t="shared" si="90"/>
        <v>600000</v>
      </c>
      <c r="G147" s="43">
        <f t="shared" si="91"/>
        <v>66.666666666666657</v>
      </c>
      <c r="H147" s="38">
        <f t="shared" si="92"/>
        <v>300000</v>
      </c>
      <c r="I147" s="43">
        <f t="shared" si="93"/>
        <v>33.333333333333329</v>
      </c>
    </row>
    <row r="148" spans="1:9" s="13" customFormat="1" ht="15" customHeight="1" x14ac:dyDescent="0.25">
      <c r="A148" s="39" t="s">
        <v>0</v>
      </c>
      <c r="B148" s="39" t="s">
        <v>61</v>
      </c>
      <c r="C148" s="38">
        <v>900000</v>
      </c>
      <c r="D148" s="38">
        <v>0</v>
      </c>
      <c r="E148" s="38"/>
      <c r="F148" s="38">
        <f t="shared" si="90"/>
        <v>0</v>
      </c>
      <c r="G148" s="43">
        <f t="shared" si="91"/>
        <v>0</v>
      </c>
      <c r="H148" s="38">
        <f t="shared" si="92"/>
        <v>900000</v>
      </c>
      <c r="I148" s="43">
        <f t="shared" si="93"/>
        <v>100</v>
      </c>
    </row>
    <row r="149" spans="1:9" s="13" customFormat="1" ht="15" customHeight="1" x14ac:dyDescent="0.25">
      <c r="A149" s="39" t="s">
        <v>36</v>
      </c>
      <c r="B149" s="39" t="s">
        <v>37</v>
      </c>
      <c r="C149" s="38"/>
      <c r="D149" s="38"/>
      <c r="E149" s="38"/>
      <c r="F149" s="38"/>
      <c r="G149" s="38"/>
      <c r="H149" s="38"/>
      <c r="I149" s="38"/>
    </row>
    <row r="150" spans="1:9" s="13" customFormat="1" ht="15" customHeight="1" x14ac:dyDescent="0.25">
      <c r="A150" s="39" t="s">
        <v>0</v>
      </c>
      <c r="B150" s="39" t="s">
        <v>62</v>
      </c>
      <c r="C150" s="38">
        <v>12750000</v>
      </c>
      <c r="D150" s="38">
        <v>0</v>
      </c>
      <c r="E150" s="38"/>
      <c r="F150" s="38">
        <f t="shared" ref="F150:F151" si="94">D150+E150</f>
        <v>0</v>
      </c>
      <c r="G150" s="43">
        <f t="shared" ref="G150:G151" si="95">F150/C150*100</f>
        <v>0</v>
      </c>
      <c r="H150" s="38">
        <f t="shared" ref="H150:H151" si="96">C150-F150</f>
        <v>12750000</v>
      </c>
      <c r="I150" s="43">
        <f t="shared" ref="I150:I151" si="97">H150/C150*100</f>
        <v>100</v>
      </c>
    </row>
    <row r="151" spans="1:9" s="13" customFormat="1" ht="15" customHeight="1" x14ac:dyDescent="0.25">
      <c r="A151" s="39" t="s">
        <v>0</v>
      </c>
      <c r="B151" s="39" t="s">
        <v>63</v>
      </c>
      <c r="C151" s="38">
        <v>27650000</v>
      </c>
      <c r="D151" s="38">
        <v>0</v>
      </c>
      <c r="E151" s="38"/>
      <c r="F151" s="38">
        <f t="shared" si="94"/>
        <v>0</v>
      </c>
      <c r="G151" s="43">
        <f t="shared" si="95"/>
        <v>0</v>
      </c>
      <c r="H151" s="38">
        <f t="shared" si="96"/>
        <v>27650000</v>
      </c>
      <c r="I151" s="43">
        <f t="shared" si="97"/>
        <v>100</v>
      </c>
    </row>
    <row r="152" spans="1:9" s="13" customFormat="1" ht="15" customHeight="1" x14ac:dyDescent="0.25">
      <c r="A152" s="39"/>
      <c r="B152" s="39"/>
      <c r="C152" s="38"/>
      <c r="D152" s="38"/>
      <c r="E152" s="38"/>
      <c r="F152" s="38"/>
      <c r="G152" s="38"/>
      <c r="H152" s="38"/>
      <c r="I152" s="38"/>
    </row>
    <row r="153" spans="1:9" s="13" customFormat="1" ht="15" customHeight="1" x14ac:dyDescent="0.25">
      <c r="A153" s="37" t="s">
        <v>64</v>
      </c>
      <c r="B153" s="37" t="s">
        <v>65</v>
      </c>
      <c r="C153" s="38"/>
      <c r="D153" s="38"/>
      <c r="E153" s="38"/>
      <c r="F153" s="38"/>
      <c r="G153" s="38"/>
      <c r="H153" s="38"/>
      <c r="I153" s="38"/>
    </row>
    <row r="154" spans="1:9" s="13" customFormat="1" ht="15" customHeight="1" x14ac:dyDescent="0.25">
      <c r="A154" s="39" t="s">
        <v>6</v>
      </c>
      <c r="B154" s="39" t="s">
        <v>7</v>
      </c>
      <c r="C154" s="38"/>
      <c r="D154" s="38"/>
      <c r="E154" s="38"/>
      <c r="F154" s="38"/>
      <c r="G154" s="38"/>
      <c r="H154" s="38"/>
      <c r="I154" s="38"/>
    </row>
    <row r="155" spans="1:9" s="13" customFormat="1" ht="15" customHeight="1" x14ac:dyDescent="0.25">
      <c r="A155" s="39" t="s">
        <v>0</v>
      </c>
      <c r="B155" s="39" t="s">
        <v>54</v>
      </c>
      <c r="C155" s="38">
        <v>12000000</v>
      </c>
      <c r="D155" s="38">
        <v>2063250</v>
      </c>
      <c r="E155" s="38"/>
      <c r="F155" s="38">
        <f>D155+E155</f>
        <v>2063250</v>
      </c>
      <c r="G155" s="43">
        <f t="shared" ref="G155:G159" si="98">F155/C155*100</f>
        <v>17.193749999999998</v>
      </c>
      <c r="H155" s="38">
        <f>C155-F155</f>
        <v>9936750</v>
      </c>
      <c r="I155" s="43">
        <f t="shared" ref="I155:I159" si="99">H155/C155*100</f>
        <v>82.806250000000006</v>
      </c>
    </row>
    <row r="156" spans="1:9" s="13" customFormat="1" ht="15" customHeight="1" x14ac:dyDescent="0.25">
      <c r="A156" s="39" t="s">
        <v>0</v>
      </c>
      <c r="B156" s="39" t="s">
        <v>196</v>
      </c>
      <c r="C156" s="38">
        <v>650000</v>
      </c>
      <c r="D156" s="38">
        <v>0</v>
      </c>
      <c r="E156" s="38"/>
      <c r="F156" s="38">
        <f>D156+E156</f>
        <v>0</v>
      </c>
      <c r="G156" s="43">
        <f t="shared" si="98"/>
        <v>0</v>
      </c>
      <c r="H156" s="38">
        <f>C156-F156</f>
        <v>650000</v>
      </c>
      <c r="I156" s="43">
        <f t="shared" si="99"/>
        <v>100</v>
      </c>
    </row>
    <row r="157" spans="1:9" s="13" customFormat="1" ht="15" customHeight="1" x14ac:dyDescent="0.25">
      <c r="A157" s="39" t="s">
        <v>0</v>
      </c>
      <c r="B157" s="39" t="s">
        <v>250</v>
      </c>
      <c r="C157" s="38">
        <v>8500000</v>
      </c>
      <c r="D157" s="38">
        <v>0</v>
      </c>
      <c r="E157" s="38"/>
      <c r="F157" s="38">
        <f t="shared" ref="F157:F159" si="100">D157+E157</f>
        <v>0</v>
      </c>
      <c r="G157" s="43">
        <f t="shared" si="98"/>
        <v>0</v>
      </c>
      <c r="H157" s="38">
        <f t="shared" ref="H157:H159" si="101">C157-F157</f>
        <v>8500000</v>
      </c>
      <c r="I157" s="43">
        <f t="shared" si="99"/>
        <v>100</v>
      </c>
    </row>
    <row r="158" spans="1:9" s="13" customFormat="1" ht="15" customHeight="1" x14ac:dyDescent="0.25">
      <c r="A158" s="39" t="s">
        <v>0</v>
      </c>
      <c r="B158" s="39" t="s">
        <v>171</v>
      </c>
      <c r="C158" s="38">
        <v>500000</v>
      </c>
      <c r="D158" s="38">
        <v>0</v>
      </c>
      <c r="E158" s="38"/>
      <c r="F158" s="38">
        <f t="shared" si="100"/>
        <v>0</v>
      </c>
      <c r="G158" s="43">
        <f t="shared" si="98"/>
        <v>0</v>
      </c>
      <c r="H158" s="38">
        <f t="shared" si="101"/>
        <v>500000</v>
      </c>
      <c r="I158" s="43">
        <f t="shared" si="99"/>
        <v>100</v>
      </c>
    </row>
    <row r="159" spans="1:9" s="13" customFormat="1" ht="15" customHeight="1" x14ac:dyDescent="0.25">
      <c r="A159" s="39" t="s">
        <v>0</v>
      </c>
      <c r="B159" s="39" t="s">
        <v>251</v>
      </c>
      <c r="C159" s="38">
        <v>1000000</v>
      </c>
      <c r="D159" s="38">
        <v>0</v>
      </c>
      <c r="E159" s="38"/>
      <c r="F159" s="38">
        <f t="shared" si="100"/>
        <v>0</v>
      </c>
      <c r="G159" s="43">
        <f t="shared" si="98"/>
        <v>0</v>
      </c>
      <c r="H159" s="38">
        <f t="shared" si="101"/>
        <v>1000000</v>
      </c>
      <c r="I159" s="43">
        <f t="shared" si="99"/>
        <v>100</v>
      </c>
    </row>
    <row r="160" spans="1:9" s="13" customFormat="1" ht="15" customHeight="1" x14ac:dyDescent="0.25">
      <c r="A160" s="39" t="s">
        <v>0</v>
      </c>
      <c r="B160" s="39" t="s">
        <v>252</v>
      </c>
      <c r="C160" s="38">
        <v>7740000</v>
      </c>
      <c r="D160" s="38">
        <v>0</v>
      </c>
      <c r="E160" s="38"/>
      <c r="F160" s="38">
        <f>D160+E160</f>
        <v>0</v>
      </c>
      <c r="G160" s="43">
        <f>F160/C160*100</f>
        <v>0</v>
      </c>
      <c r="H160" s="38">
        <f>C160-F160</f>
        <v>7740000</v>
      </c>
      <c r="I160" s="43">
        <f>H160/C160*100</f>
        <v>100</v>
      </c>
    </row>
    <row r="161" spans="1:9" s="13" customFormat="1" ht="15" customHeight="1" x14ac:dyDescent="0.25">
      <c r="A161" s="39" t="s">
        <v>21</v>
      </c>
      <c r="B161" s="39" t="s">
        <v>22</v>
      </c>
      <c r="C161" s="38"/>
      <c r="D161" s="38"/>
      <c r="E161" s="38"/>
      <c r="F161" s="38"/>
      <c r="G161" s="38"/>
      <c r="H161" s="38"/>
      <c r="I161" s="38"/>
    </row>
    <row r="162" spans="1:9" s="13" customFormat="1" ht="15" customHeight="1" x14ac:dyDescent="0.25">
      <c r="A162" s="39" t="s">
        <v>0</v>
      </c>
      <c r="B162" s="39" t="s">
        <v>55</v>
      </c>
      <c r="C162" s="38">
        <v>6000000</v>
      </c>
      <c r="D162" s="38">
        <v>0</v>
      </c>
      <c r="E162" s="38"/>
      <c r="F162" s="38">
        <f t="shared" ref="F162:F166" si="102">D162+E162</f>
        <v>0</v>
      </c>
      <c r="G162" s="43">
        <f t="shared" ref="G162:G166" si="103">F162/C162*100</f>
        <v>0</v>
      </c>
      <c r="H162" s="38">
        <f t="shared" ref="H162:H166" si="104">C162-F162</f>
        <v>6000000</v>
      </c>
      <c r="I162" s="43">
        <f t="shared" ref="I162:I166" si="105">H162/C162*100</f>
        <v>100</v>
      </c>
    </row>
    <row r="163" spans="1:9" s="13" customFormat="1" ht="15" customHeight="1" x14ac:dyDescent="0.25">
      <c r="A163" s="39" t="s">
        <v>0</v>
      </c>
      <c r="B163" s="39" t="s">
        <v>197</v>
      </c>
      <c r="C163" s="38">
        <v>42000000</v>
      </c>
      <c r="D163" s="38">
        <v>20500000</v>
      </c>
      <c r="E163" s="38"/>
      <c r="F163" s="38">
        <f t="shared" si="102"/>
        <v>20500000</v>
      </c>
      <c r="G163" s="43">
        <f t="shared" si="103"/>
        <v>48.80952380952381</v>
      </c>
      <c r="H163" s="38">
        <f t="shared" si="104"/>
        <v>21500000</v>
      </c>
      <c r="I163" s="43">
        <f t="shared" si="105"/>
        <v>51.19047619047619</v>
      </c>
    </row>
    <row r="164" spans="1:9" s="13" customFormat="1" ht="15" customHeight="1" x14ac:dyDescent="0.25">
      <c r="A164" s="39" t="s">
        <v>0</v>
      </c>
      <c r="B164" s="39" t="s">
        <v>57</v>
      </c>
      <c r="C164" s="38">
        <v>25200000</v>
      </c>
      <c r="D164" s="38">
        <v>6000000</v>
      </c>
      <c r="E164" s="38"/>
      <c r="F164" s="38">
        <f t="shared" si="102"/>
        <v>6000000</v>
      </c>
      <c r="G164" s="43">
        <f t="shared" si="103"/>
        <v>23.809523809523807</v>
      </c>
      <c r="H164" s="38">
        <f t="shared" si="104"/>
        <v>19200000</v>
      </c>
      <c r="I164" s="43">
        <f t="shared" si="105"/>
        <v>76.19047619047619</v>
      </c>
    </row>
    <row r="165" spans="1:9" s="13" customFormat="1" ht="15" customHeight="1" x14ac:dyDescent="0.25">
      <c r="A165" s="39" t="s">
        <v>0</v>
      </c>
      <c r="B165" s="39" t="s">
        <v>66</v>
      </c>
      <c r="C165" s="38">
        <v>4200000</v>
      </c>
      <c r="D165" s="38">
        <v>0</v>
      </c>
      <c r="E165" s="38"/>
      <c r="F165" s="38">
        <f t="shared" si="102"/>
        <v>0</v>
      </c>
      <c r="G165" s="43">
        <f t="shared" si="103"/>
        <v>0</v>
      </c>
      <c r="H165" s="38">
        <f t="shared" si="104"/>
        <v>4200000</v>
      </c>
      <c r="I165" s="43">
        <f t="shared" si="105"/>
        <v>100</v>
      </c>
    </row>
    <row r="166" spans="1:9" s="13" customFormat="1" ht="15" customHeight="1" x14ac:dyDescent="0.25">
      <c r="A166" s="39" t="s">
        <v>0</v>
      </c>
      <c r="B166" s="39" t="s">
        <v>67</v>
      </c>
      <c r="C166" s="38">
        <v>500000</v>
      </c>
      <c r="D166" s="38">
        <v>0</v>
      </c>
      <c r="E166" s="38"/>
      <c r="F166" s="38">
        <f t="shared" si="102"/>
        <v>0</v>
      </c>
      <c r="G166" s="43">
        <f t="shared" si="103"/>
        <v>0</v>
      </c>
      <c r="H166" s="38">
        <f t="shared" si="104"/>
        <v>500000</v>
      </c>
      <c r="I166" s="43">
        <f t="shared" si="105"/>
        <v>100</v>
      </c>
    </row>
    <row r="167" spans="1:9" s="13" customFormat="1" ht="15" customHeight="1" x14ac:dyDescent="0.25">
      <c r="A167" s="39" t="s">
        <v>0</v>
      </c>
      <c r="B167" s="39" t="s">
        <v>253</v>
      </c>
      <c r="C167" s="38">
        <v>36000000</v>
      </c>
      <c r="D167" s="38">
        <v>0</v>
      </c>
      <c r="E167" s="38"/>
      <c r="F167" s="38">
        <f>D167+E167</f>
        <v>0</v>
      </c>
      <c r="G167" s="43">
        <f>F167/C167*100</f>
        <v>0</v>
      </c>
      <c r="H167" s="38">
        <f>C167-F167</f>
        <v>36000000</v>
      </c>
      <c r="I167" s="43">
        <f>H167/C167*100</f>
        <v>100</v>
      </c>
    </row>
    <row r="168" spans="1:9" s="13" customFormat="1" ht="15" customHeight="1" x14ac:dyDescent="0.25">
      <c r="A168" s="39" t="s">
        <v>26</v>
      </c>
      <c r="B168" s="39" t="s">
        <v>27</v>
      </c>
      <c r="C168" s="38"/>
      <c r="D168" s="38"/>
      <c r="E168" s="38"/>
      <c r="F168" s="38"/>
      <c r="G168" s="38"/>
      <c r="H168" s="38"/>
      <c r="I168" s="38"/>
    </row>
    <row r="169" spans="1:9" s="13" customFormat="1" ht="15" customHeight="1" x14ac:dyDescent="0.25">
      <c r="A169" s="39" t="s">
        <v>0</v>
      </c>
      <c r="B169" s="39" t="s">
        <v>58</v>
      </c>
      <c r="C169" s="38">
        <v>2400000</v>
      </c>
      <c r="D169" s="38">
        <v>0</v>
      </c>
      <c r="E169" s="38"/>
      <c r="F169" s="38">
        <f t="shared" ref="F169:F172" si="106">D169+E169</f>
        <v>0</v>
      </c>
      <c r="G169" s="43">
        <f t="shared" ref="G169:G172" si="107">F169/C169*100</f>
        <v>0</v>
      </c>
      <c r="H169" s="38">
        <f t="shared" ref="H169:H172" si="108">C169-F169</f>
        <v>2400000</v>
      </c>
      <c r="I169" s="43">
        <f t="shared" ref="I169:I172" si="109">H169/C169*100</f>
        <v>100</v>
      </c>
    </row>
    <row r="170" spans="1:9" s="13" customFormat="1" ht="15" customHeight="1" x14ac:dyDescent="0.25">
      <c r="A170" s="39" t="s">
        <v>0</v>
      </c>
      <c r="B170" s="39" t="s">
        <v>199</v>
      </c>
      <c r="C170" s="38">
        <v>12000000</v>
      </c>
      <c r="D170" s="38">
        <v>5250000</v>
      </c>
      <c r="E170" s="38"/>
      <c r="F170" s="38">
        <f t="shared" si="106"/>
        <v>5250000</v>
      </c>
      <c r="G170" s="43">
        <f t="shared" si="107"/>
        <v>43.75</v>
      </c>
      <c r="H170" s="38">
        <f t="shared" si="108"/>
        <v>6750000</v>
      </c>
      <c r="I170" s="43">
        <f t="shared" si="109"/>
        <v>56.25</v>
      </c>
    </row>
    <row r="171" spans="1:9" s="13" customFormat="1" ht="15" customHeight="1" x14ac:dyDescent="0.25">
      <c r="A171" s="39" t="s">
        <v>0</v>
      </c>
      <c r="B171" s="39" t="s">
        <v>68</v>
      </c>
      <c r="C171" s="38">
        <v>6000000</v>
      </c>
      <c r="D171" s="38">
        <v>1950000</v>
      </c>
      <c r="E171" s="38"/>
      <c r="F171" s="38">
        <f t="shared" si="106"/>
        <v>1950000</v>
      </c>
      <c r="G171" s="43">
        <f t="shared" si="107"/>
        <v>32.5</v>
      </c>
      <c r="H171" s="38">
        <f t="shared" si="108"/>
        <v>4050000</v>
      </c>
      <c r="I171" s="43">
        <f t="shared" si="109"/>
        <v>67.5</v>
      </c>
    </row>
    <row r="172" spans="1:9" s="13" customFormat="1" ht="15" customHeight="1" x14ac:dyDescent="0.25">
      <c r="A172" s="39" t="s">
        <v>0</v>
      </c>
      <c r="B172" s="39" t="s">
        <v>69</v>
      </c>
      <c r="C172" s="38">
        <v>6000000</v>
      </c>
      <c r="D172" s="38">
        <v>3600000</v>
      </c>
      <c r="E172" s="38"/>
      <c r="F172" s="38">
        <f t="shared" si="106"/>
        <v>3600000</v>
      </c>
      <c r="G172" s="43">
        <f t="shared" si="107"/>
        <v>60</v>
      </c>
      <c r="H172" s="38">
        <f t="shared" si="108"/>
        <v>2400000</v>
      </c>
      <c r="I172" s="43">
        <f t="shared" si="109"/>
        <v>40</v>
      </c>
    </row>
    <row r="173" spans="1:9" s="13" customFormat="1" ht="15" customHeight="1" x14ac:dyDescent="0.25">
      <c r="A173" s="39" t="s">
        <v>36</v>
      </c>
      <c r="B173" s="39" t="s">
        <v>37</v>
      </c>
      <c r="C173" s="38"/>
      <c r="D173" s="38"/>
      <c r="E173" s="38"/>
      <c r="F173" s="38"/>
      <c r="G173" s="38"/>
      <c r="H173" s="38"/>
      <c r="I173" s="38"/>
    </row>
    <row r="174" spans="1:9" s="13" customFormat="1" ht="15" customHeight="1" x14ac:dyDescent="0.25">
      <c r="A174" s="39" t="s">
        <v>0</v>
      </c>
      <c r="B174" s="39" t="s">
        <v>70</v>
      </c>
      <c r="C174" s="38">
        <v>28000000</v>
      </c>
      <c r="D174" s="38">
        <v>0</v>
      </c>
      <c r="E174" s="38"/>
      <c r="F174" s="38">
        <f t="shared" ref="F174:F175" si="110">D174+E174</f>
        <v>0</v>
      </c>
      <c r="G174" s="43">
        <f t="shared" ref="G174:G175" si="111">F174/C174*100</f>
        <v>0</v>
      </c>
      <c r="H174" s="38">
        <f t="shared" ref="H174:H175" si="112">C174-F174</f>
        <v>28000000</v>
      </c>
      <c r="I174" s="43">
        <f t="shared" ref="I174:I175" si="113">H174/C174*100</f>
        <v>100</v>
      </c>
    </row>
    <row r="175" spans="1:9" s="13" customFormat="1" ht="15" customHeight="1" x14ac:dyDescent="0.25">
      <c r="A175" s="39" t="s">
        <v>0</v>
      </c>
      <c r="B175" s="39" t="s">
        <v>62</v>
      </c>
      <c r="C175" s="38">
        <v>16000000</v>
      </c>
      <c r="D175" s="38">
        <v>0</v>
      </c>
      <c r="E175" s="38"/>
      <c r="F175" s="38">
        <f t="shared" si="110"/>
        <v>0</v>
      </c>
      <c r="G175" s="43">
        <f t="shared" si="111"/>
        <v>0</v>
      </c>
      <c r="H175" s="38">
        <f t="shared" si="112"/>
        <v>16000000</v>
      </c>
      <c r="I175" s="43">
        <f t="shared" si="113"/>
        <v>100</v>
      </c>
    </row>
    <row r="176" spans="1:9" s="13" customFormat="1" ht="15" customHeight="1" x14ac:dyDescent="0.25">
      <c r="A176" s="39"/>
      <c r="B176" s="39"/>
      <c r="C176" s="38"/>
      <c r="D176" s="38"/>
      <c r="E176" s="38"/>
      <c r="F176" s="38"/>
      <c r="G176" s="38"/>
      <c r="H176" s="38"/>
      <c r="I176" s="38"/>
    </row>
    <row r="177" spans="1:9" s="13" customFormat="1" ht="15" customHeight="1" x14ac:dyDescent="0.25">
      <c r="A177" s="37" t="s">
        <v>29</v>
      </c>
      <c r="B177" s="37" t="s">
        <v>30</v>
      </c>
      <c r="C177" s="38"/>
      <c r="D177" s="38"/>
      <c r="E177" s="38"/>
      <c r="F177" s="38"/>
      <c r="G177" s="38"/>
      <c r="H177" s="38"/>
      <c r="I177" s="38"/>
    </row>
    <row r="178" spans="1:9" s="13" customFormat="1" ht="15" customHeight="1" x14ac:dyDescent="0.25">
      <c r="A178" s="39" t="s">
        <v>6</v>
      </c>
      <c r="B178" s="39" t="s">
        <v>7</v>
      </c>
      <c r="C178" s="38"/>
      <c r="D178" s="38"/>
      <c r="E178" s="38"/>
      <c r="F178" s="38"/>
      <c r="G178" s="38"/>
      <c r="H178" s="38"/>
      <c r="I178" s="38"/>
    </row>
    <row r="179" spans="1:9" s="13" customFormat="1" ht="15" customHeight="1" x14ac:dyDescent="0.25">
      <c r="A179" s="39"/>
      <c r="B179" s="39" t="s">
        <v>13</v>
      </c>
      <c r="C179" s="38">
        <v>510000</v>
      </c>
      <c r="D179" s="38">
        <v>225000</v>
      </c>
      <c r="E179" s="38"/>
      <c r="F179" s="38">
        <f t="shared" ref="F179:F186" si="114">D179+E179</f>
        <v>225000</v>
      </c>
      <c r="G179" s="43">
        <f t="shared" ref="G179:G186" si="115">F179/C179*100</f>
        <v>44.117647058823529</v>
      </c>
      <c r="H179" s="38">
        <f t="shared" ref="H179:H186" si="116">C179-F179</f>
        <v>285000</v>
      </c>
      <c r="I179" s="43">
        <f t="shared" ref="I179:I186" si="117">H179/C179*100</f>
        <v>55.882352941176471</v>
      </c>
    </row>
    <row r="180" spans="1:9" s="13" customFormat="1" ht="15" customHeight="1" x14ac:dyDescent="0.25">
      <c r="A180" s="39"/>
      <c r="B180" s="39" t="s">
        <v>9</v>
      </c>
      <c r="C180" s="38">
        <v>11200000</v>
      </c>
      <c r="D180" s="38">
        <v>0</v>
      </c>
      <c r="E180" s="38"/>
      <c r="F180" s="38">
        <f t="shared" si="114"/>
        <v>0</v>
      </c>
      <c r="G180" s="43">
        <f t="shared" si="115"/>
        <v>0</v>
      </c>
      <c r="H180" s="38">
        <f t="shared" si="116"/>
        <v>11200000</v>
      </c>
      <c r="I180" s="43">
        <f t="shared" si="117"/>
        <v>100</v>
      </c>
    </row>
    <row r="181" spans="1:9" s="13" customFormat="1" ht="15" customHeight="1" x14ac:dyDescent="0.25">
      <c r="A181" s="39"/>
      <c r="B181" s="39" t="s">
        <v>71</v>
      </c>
      <c r="C181" s="38">
        <v>1298000</v>
      </c>
      <c r="D181" s="38">
        <v>0</v>
      </c>
      <c r="E181" s="38"/>
      <c r="F181" s="38">
        <f>D181+E181</f>
        <v>0</v>
      </c>
      <c r="G181" s="43">
        <f>F181/C181*100</f>
        <v>0</v>
      </c>
      <c r="H181" s="38">
        <f>C181-F181</f>
        <v>1298000</v>
      </c>
      <c r="I181" s="43">
        <f>H181/C181*100</f>
        <v>100</v>
      </c>
    </row>
    <row r="182" spans="1:9" s="13" customFormat="1" ht="15" customHeight="1" x14ac:dyDescent="0.25">
      <c r="A182" s="39"/>
      <c r="B182" s="39" t="s">
        <v>10</v>
      </c>
      <c r="C182" s="38">
        <v>700000</v>
      </c>
      <c r="D182" s="38">
        <v>0</v>
      </c>
      <c r="E182" s="38"/>
      <c r="F182" s="38">
        <f t="shared" si="114"/>
        <v>0</v>
      </c>
      <c r="G182" s="43">
        <f t="shared" si="115"/>
        <v>0</v>
      </c>
      <c r="H182" s="38">
        <f t="shared" si="116"/>
        <v>700000</v>
      </c>
      <c r="I182" s="43">
        <f t="shared" si="117"/>
        <v>100</v>
      </c>
    </row>
    <row r="183" spans="1:9" s="13" customFormat="1" ht="15" customHeight="1" x14ac:dyDescent="0.25">
      <c r="A183" s="39"/>
      <c r="B183" s="39" t="s">
        <v>11</v>
      </c>
      <c r="C183" s="38">
        <v>430000</v>
      </c>
      <c r="D183" s="38">
        <v>0</v>
      </c>
      <c r="E183" s="38"/>
      <c r="F183" s="38">
        <f t="shared" si="114"/>
        <v>0</v>
      </c>
      <c r="G183" s="43">
        <f t="shared" si="115"/>
        <v>0</v>
      </c>
      <c r="H183" s="38">
        <f t="shared" si="116"/>
        <v>430000</v>
      </c>
      <c r="I183" s="43">
        <f t="shared" si="117"/>
        <v>100</v>
      </c>
    </row>
    <row r="184" spans="1:9" s="13" customFormat="1" ht="15" customHeight="1" x14ac:dyDescent="0.25">
      <c r="A184" s="39"/>
      <c r="B184" s="39" t="s">
        <v>54</v>
      </c>
      <c r="C184" s="38">
        <v>12000000</v>
      </c>
      <c r="D184" s="38">
        <v>7690000</v>
      </c>
      <c r="E184" s="38">
        <f>'014.052.GC.525112'!I19</f>
        <v>4310000</v>
      </c>
      <c r="F184" s="38">
        <f t="shared" si="114"/>
        <v>12000000</v>
      </c>
      <c r="G184" s="43">
        <f t="shared" si="115"/>
        <v>100</v>
      </c>
      <c r="H184" s="38">
        <f t="shared" si="116"/>
        <v>0</v>
      </c>
      <c r="I184" s="43">
        <f t="shared" si="117"/>
        <v>0</v>
      </c>
    </row>
    <row r="185" spans="1:9" s="13" customFormat="1" ht="15" customHeight="1" x14ac:dyDescent="0.25">
      <c r="A185" s="39" t="s">
        <v>0</v>
      </c>
      <c r="B185" s="39" t="s">
        <v>250</v>
      </c>
      <c r="C185" s="38">
        <v>8500000</v>
      </c>
      <c r="D185" s="38">
        <v>0</v>
      </c>
      <c r="E185" s="38"/>
      <c r="F185" s="38">
        <f t="shared" si="114"/>
        <v>0</v>
      </c>
      <c r="G185" s="43">
        <f t="shared" si="115"/>
        <v>0</v>
      </c>
      <c r="H185" s="38">
        <f t="shared" si="116"/>
        <v>8500000</v>
      </c>
      <c r="I185" s="43">
        <f t="shared" si="117"/>
        <v>100</v>
      </c>
    </row>
    <row r="186" spans="1:9" s="13" customFormat="1" ht="15" customHeight="1" x14ac:dyDescent="0.25">
      <c r="A186" s="39" t="s">
        <v>0</v>
      </c>
      <c r="B186" s="39" t="s">
        <v>251</v>
      </c>
      <c r="C186" s="38">
        <v>1000000</v>
      </c>
      <c r="D186" s="38">
        <v>0</v>
      </c>
      <c r="E186" s="38"/>
      <c r="F186" s="38">
        <f t="shared" si="114"/>
        <v>0</v>
      </c>
      <c r="G186" s="43">
        <f t="shared" si="115"/>
        <v>0</v>
      </c>
      <c r="H186" s="38">
        <f t="shared" si="116"/>
        <v>1000000</v>
      </c>
      <c r="I186" s="43">
        <f t="shared" si="117"/>
        <v>100</v>
      </c>
    </row>
    <row r="187" spans="1:9" s="13" customFormat="1" ht="15" customHeight="1" x14ac:dyDescent="0.25">
      <c r="A187" s="39" t="s">
        <v>0</v>
      </c>
      <c r="B187" s="39" t="s">
        <v>252</v>
      </c>
      <c r="C187" s="38">
        <v>3600000</v>
      </c>
      <c r="D187" s="38">
        <v>0</v>
      </c>
      <c r="E187" s="38"/>
      <c r="F187" s="38">
        <f>D187+E187</f>
        <v>0</v>
      </c>
      <c r="G187" s="43">
        <f>F187/C187*100</f>
        <v>0</v>
      </c>
      <c r="H187" s="38">
        <f>C187-F187</f>
        <v>3600000</v>
      </c>
      <c r="I187" s="43">
        <f>H187/C187*100</f>
        <v>100</v>
      </c>
    </row>
    <row r="188" spans="1:9" s="13" customFormat="1" ht="15" customHeight="1" x14ac:dyDescent="0.25">
      <c r="A188" s="39" t="s">
        <v>21</v>
      </c>
      <c r="B188" s="39" t="s">
        <v>22</v>
      </c>
      <c r="C188" s="38"/>
      <c r="D188" s="38"/>
      <c r="E188" s="38"/>
      <c r="F188" s="38"/>
      <c r="G188" s="38"/>
      <c r="H188" s="38"/>
      <c r="I188" s="38"/>
    </row>
    <row r="189" spans="1:9" s="13" customFormat="1" ht="15" customHeight="1" x14ac:dyDescent="0.25">
      <c r="A189" s="39"/>
      <c r="B189" s="39" t="s">
        <v>173</v>
      </c>
      <c r="C189" s="38">
        <v>1000000</v>
      </c>
      <c r="D189" s="38">
        <v>0</v>
      </c>
      <c r="E189" s="38"/>
      <c r="F189" s="38">
        <f t="shared" ref="F189:F194" si="118">D189+E189</f>
        <v>0</v>
      </c>
      <c r="G189" s="43">
        <f t="shared" ref="G189:G194" si="119">F189/C189*100</f>
        <v>0</v>
      </c>
      <c r="H189" s="38">
        <f t="shared" ref="H189:H194" si="120">C189-F189</f>
        <v>1000000</v>
      </c>
      <c r="I189" s="43">
        <f t="shared" ref="I189:I194" si="121">H189/C189*100</f>
        <v>100</v>
      </c>
    </row>
    <row r="190" spans="1:9" s="13" customFormat="1" ht="15" customHeight="1" x14ac:dyDescent="0.25">
      <c r="A190" s="39"/>
      <c r="B190" s="39" t="s">
        <v>174</v>
      </c>
      <c r="C190" s="38">
        <v>1360000</v>
      </c>
      <c r="D190" s="38">
        <v>0</v>
      </c>
      <c r="E190" s="38"/>
      <c r="F190" s="38">
        <f t="shared" si="118"/>
        <v>0</v>
      </c>
      <c r="G190" s="43">
        <f t="shared" si="119"/>
        <v>0</v>
      </c>
      <c r="H190" s="38">
        <f t="shared" si="120"/>
        <v>1360000</v>
      </c>
      <c r="I190" s="43">
        <f t="shared" si="121"/>
        <v>100</v>
      </c>
    </row>
    <row r="191" spans="1:9" s="13" customFormat="1" ht="15" customHeight="1" x14ac:dyDescent="0.25">
      <c r="A191" s="39"/>
      <c r="B191" s="39" t="s">
        <v>23</v>
      </c>
      <c r="C191" s="38">
        <v>7200000</v>
      </c>
      <c r="D191" s="38">
        <v>0</v>
      </c>
      <c r="E191" s="38"/>
      <c r="F191" s="38">
        <f>D191+E191</f>
        <v>0</v>
      </c>
      <c r="G191" s="43">
        <f>F191/C191*100</f>
        <v>0</v>
      </c>
      <c r="H191" s="38">
        <f>C191-F191</f>
        <v>7200000</v>
      </c>
      <c r="I191" s="43">
        <f>H191/C191*100</f>
        <v>100</v>
      </c>
    </row>
    <row r="192" spans="1:9" s="13" customFormat="1" ht="15" customHeight="1" x14ac:dyDescent="0.25">
      <c r="A192" s="39"/>
      <c r="B192" s="39" t="s">
        <v>175</v>
      </c>
      <c r="C192" s="38">
        <v>4000000</v>
      </c>
      <c r="D192" s="38">
        <v>2000000</v>
      </c>
      <c r="E192" s="38"/>
      <c r="F192" s="38">
        <f>D192+E192</f>
        <v>2000000</v>
      </c>
      <c r="G192" s="43">
        <f>F192/C192*100</f>
        <v>50</v>
      </c>
      <c r="H192" s="38">
        <f>C192-F192</f>
        <v>2000000</v>
      </c>
      <c r="I192" s="43">
        <f>H192/C192*100</f>
        <v>50</v>
      </c>
    </row>
    <row r="193" spans="1:9" s="13" customFormat="1" ht="15" customHeight="1" x14ac:dyDescent="0.25">
      <c r="A193" s="39"/>
      <c r="B193" s="39" t="s">
        <v>177</v>
      </c>
      <c r="C193" s="38">
        <v>70000000</v>
      </c>
      <c r="D193" s="38">
        <f>26500000+7850000</f>
        <v>34350000</v>
      </c>
      <c r="E193" s="38"/>
      <c r="F193" s="38">
        <f t="shared" si="118"/>
        <v>34350000</v>
      </c>
      <c r="G193" s="43">
        <f t="shared" si="119"/>
        <v>49.071428571428569</v>
      </c>
      <c r="H193" s="38">
        <f t="shared" si="120"/>
        <v>35650000</v>
      </c>
      <c r="I193" s="43">
        <f t="shared" si="121"/>
        <v>50.928571428571423</v>
      </c>
    </row>
    <row r="194" spans="1:9" s="13" customFormat="1" ht="15" customHeight="1" x14ac:dyDescent="0.25">
      <c r="A194" s="39"/>
      <c r="B194" s="39" t="s">
        <v>176</v>
      </c>
      <c r="C194" s="38">
        <v>46200000</v>
      </c>
      <c r="D194" s="38">
        <v>19950000</v>
      </c>
      <c r="E194" s="38"/>
      <c r="F194" s="38">
        <f t="shared" si="118"/>
        <v>19950000</v>
      </c>
      <c r="G194" s="43">
        <f t="shared" si="119"/>
        <v>43.18181818181818</v>
      </c>
      <c r="H194" s="38">
        <f t="shared" si="120"/>
        <v>26250000</v>
      </c>
      <c r="I194" s="43">
        <f t="shared" si="121"/>
        <v>56.81818181818182</v>
      </c>
    </row>
    <row r="195" spans="1:9" s="13" customFormat="1" ht="15" customHeight="1" x14ac:dyDescent="0.25">
      <c r="A195" s="39" t="s">
        <v>0</v>
      </c>
      <c r="B195" s="39" t="s">
        <v>253</v>
      </c>
      <c r="C195" s="38">
        <v>36000000</v>
      </c>
      <c r="D195" s="38">
        <v>0</v>
      </c>
      <c r="E195" s="38"/>
      <c r="F195" s="38">
        <f>D195+E195</f>
        <v>0</v>
      </c>
      <c r="G195" s="43">
        <f>F195/C195*100</f>
        <v>0</v>
      </c>
      <c r="H195" s="38">
        <f>C195-F195</f>
        <v>36000000</v>
      </c>
      <c r="I195" s="43">
        <f>H195/C195*100</f>
        <v>100</v>
      </c>
    </row>
    <row r="196" spans="1:9" s="13" customFormat="1" ht="15" customHeight="1" x14ac:dyDescent="0.25">
      <c r="A196" s="39" t="s">
        <v>26</v>
      </c>
      <c r="B196" s="39" t="s">
        <v>27</v>
      </c>
      <c r="C196" s="38"/>
      <c r="D196" s="38"/>
      <c r="E196" s="38"/>
      <c r="F196" s="38"/>
      <c r="G196" s="38"/>
      <c r="H196" s="38"/>
      <c r="I196" s="38"/>
    </row>
    <row r="197" spans="1:9" s="13" customFormat="1" ht="15" customHeight="1" x14ac:dyDescent="0.25">
      <c r="A197" s="39" t="s">
        <v>0</v>
      </c>
      <c r="B197" s="39" t="s">
        <v>178</v>
      </c>
      <c r="C197" s="38">
        <v>3000000</v>
      </c>
      <c r="D197" s="38">
        <v>0</v>
      </c>
      <c r="E197" s="38"/>
      <c r="F197" s="38">
        <f t="shared" ref="F197:F201" si="122">D197+E197</f>
        <v>0</v>
      </c>
      <c r="G197" s="43">
        <f t="shared" ref="G197:G201" si="123">F197/C197*100</f>
        <v>0</v>
      </c>
      <c r="H197" s="38">
        <f t="shared" ref="H197:H201" si="124">C197-F197</f>
        <v>3000000</v>
      </c>
      <c r="I197" s="43">
        <f t="shared" ref="I197:I201" si="125">H197/C197*100</f>
        <v>100</v>
      </c>
    </row>
    <row r="198" spans="1:9" s="13" customFormat="1" ht="15" customHeight="1" x14ac:dyDescent="0.25">
      <c r="A198" s="39" t="s">
        <v>0</v>
      </c>
      <c r="B198" s="39" t="s">
        <v>58</v>
      </c>
      <c r="C198" s="38">
        <v>1200000</v>
      </c>
      <c r="D198" s="38">
        <v>660000</v>
      </c>
      <c r="E198" s="38"/>
      <c r="F198" s="38">
        <f t="shared" si="122"/>
        <v>660000</v>
      </c>
      <c r="G198" s="43">
        <f t="shared" si="123"/>
        <v>55.000000000000007</v>
      </c>
      <c r="H198" s="38">
        <f t="shared" si="124"/>
        <v>540000</v>
      </c>
      <c r="I198" s="43">
        <f t="shared" si="125"/>
        <v>45</v>
      </c>
    </row>
    <row r="199" spans="1:9" s="13" customFormat="1" ht="15" customHeight="1" x14ac:dyDescent="0.25">
      <c r="A199" s="39" t="s">
        <v>0</v>
      </c>
      <c r="B199" s="39" t="s">
        <v>59</v>
      </c>
      <c r="C199" s="38">
        <v>21000000</v>
      </c>
      <c r="D199" s="38">
        <v>15750000</v>
      </c>
      <c r="E199" s="38"/>
      <c r="F199" s="38">
        <f t="shared" si="122"/>
        <v>15750000</v>
      </c>
      <c r="G199" s="43">
        <f t="shared" si="123"/>
        <v>75</v>
      </c>
      <c r="H199" s="38">
        <f t="shared" si="124"/>
        <v>5250000</v>
      </c>
      <c r="I199" s="43">
        <f t="shared" si="125"/>
        <v>25</v>
      </c>
    </row>
    <row r="200" spans="1:9" s="13" customFormat="1" ht="15" customHeight="1" x14ac:dyDescent="0.25">
      <c r="A200" s="39" t="s">
        <v>0</v>
      </c>
      <c r="B200" s="39" t="s">
        <v>72</v>
      </c>
      <c r="C200" s="38">
        <v>14400000</v>
      </c>
      <c r="D200" s="38">
        <v>9750000</v>
      </c>
      <c r="E200" s="38"/>
      <c r="F200" s="38">
        <f t="shared" si="122"/>
        <v>9750000</v>
      </c>
      <c r="G200" s="43">
        <f t="shared" si="123"/>
        <v>67.708333333333343</v>
      </c>
      <c r="H200" s="38">
        <f t="shared" si="124"/>
        <v>4650000</v>
      </c>
      <c r="I200" s="43">
        <f t="shared" si="125"/>
        <v>32.291666666666671</v>
      </c>
    </row>
    <row r="201" spans="1:9" s="13" customFormat="1" ht="15" customHeight="1" x14ac:dyDescent="0.25">
      <c r="A201" s="39" t="s">
        <v>0</v>
      </c>
      <c r="B201" s="39" t="s">
        <v>69</v>
      </c>
      <c r="C201" s="38">
        <v>2400000</v>
      </c>
      <c r="D201" s="38">
        <v>0</v>
      </c>
      <c r="E201" s="38"/>
      <c r="F201" s="38">
        <f t="shared" si="122"/>
        <v>0</v>
      </c>
      <c r="G201" s="43">
        <f t="shared" si="123"/>
        <v>0</v>
      </c>
      <c r="H201" s="38">
        <f t="shared" si="124"/>
        <v>2400000</v>
      </c>
      <c r="I201" s="43">
        <f t="shared" si="125"/>
        <v>100</v>
      </c>
    </row>
    <row r="202" spans="1:9" s="13" customFormat="1" ht="15" customHeight="1" x14ac:dyDescent="0.25">
      <c r="A202" s="39" t="s">
        <v>36</v>
      </c>
      <c r="B202" s="39" t="s">
        <v>37</v>
      </c>
      <c r="C202" s="38"/>
      <c r="D202" s="38"/>
      <c r="E202" s="38"/>
      <c r="F202" s="38"/>
      <c r="G202" s="38"/>
      <c r="H202" s="38"/>
      <c r="I202" s="38"/>
    </row>
    <row r="203" spans="1:9" s="13" customFormat="1" ht="15" customHeight="1" x14ac:dyDescent="0.25">
      <c r="A203" s="39" t="s">
        <v>0</v>
      </c>
      <c r="B203" s="57" t="s">
        <v>63</v>
      </c>
      <c r="C203" s="38">
        <v>28350000</v>
      </c>
      <c r="D203" s="38">
        <v>0</v>
      </c>
      <c r="E203" s="38"/>
      <c r="F203" s="38">
        <f t="shared" ref="F203:F204" si="126">D203+E203</f>
        <v>0</v>
      </c>
      <c r="G203" s="43">
        <f t="shared" ref="G203:G204" si="127">F203/C203*100</f>
        <v>0</v>
      </c>
      <c r="H203" s="38">
        <f t="shared" ref="H203:H204" si="128">C203-F203</f>
        <v>28350000</v>
      </c>
      <c r="I203" s="43">
        <f t="shared" ref="I203:I204" si="129">H203/C203*100</f>
        <v>100</v>
      </c>
    </row>
    <row r="204" spans="1:9" s="13" customFormat="1" ht="15" customHeight="1" x14ac:dyDescent="0.25">
      <c r="A204" s="39" t="s">
        <v>0</v>
      </c>
      <c r="B204" s="57" t="s">
        <v>62</v>
      </c>
      <c r="C204" s="38">
        <v>12750000</v>
      </c>
      <c r="D204" s="38">
        <v>0</v>
      </c>
      <c r="E204" s="38"/>
      <c r="F204" s="38">
        <f t="shared" si="126"/>
        <v>0</v>
      </c>
      <c r="G204" s="43">
        <f t="shared" si="127"/>
        <v>0</v>
      </c>
      <c r="H204" s="38">
        <f t="shared" si="128"/>
        <v>12750000</v>
      </c>
      <c r="I204" s="43">
        <f t="shared" si="129"/>
        <v>100</v>
      </c>
    </row>
    <row r="205" spans="1:9" s="13" customFormat="1" ht="15" customHeight="1" x14ac:dyDescent="0.25">
      <c r="A205" s="39"/>
      <c r="B205" s="39"/>
      <c r="C205" s="38"/>
      <c r="D205" s="38"/>
      <c r="E205" s="38"/>
      <c r="F205" s="38"/>
      <c r="G205" s="38"/>
      <c r="H205" s="38"/>
      <c r="I205" s="38"/>
    </row>
    <row r="206" spans="1:9" s="13" customFormat="1" ht="15" customHeight="1" x14ac:dyDescent="0.25">
      <c r="A206" s="37" t="s">
        <v>31</v>
      </c>
      <c r="B206" s="37" t="s">
        <v>32</v>
      </c>
      <c r="C206" s="38"/>
      <c r="D206" s="38"/>
      <c r="E206" s="38"/>
      <c r="F206" s="38"/>
      <c r="G206" s="38"/>
      <c r="H206" s="38"/>
      <c r="I206" s="38"/>
    </row>
    <row r="207" spans="1:9" s="13" customFormat="1" ht="15" customHeight="1" x14ac:dyDescent="0.25">
      <c r="A207" s="39" t="s">
        <v>6</v>
      </c>
      <c r="B207" s="39" t="s">
        <v>7</v>
      </c>
      <c r="C207" s="38"/>
      <c r="D207" s="38"/>
      <c r="E207" s="38"/>
      <c r="F207" s="38"/>
      <c r="G207" s="38"/>
      <c r="H207" s="38"/>
      <c r="I207" s="38"/>
    </row>
    <row r="208" spans="1:9" s="13" customFormat="1" ht="15" customHeight="1" x14ac:dyDescent="0.25">
      <c r="A208" s="39" t="s">
        <v>0</v>
      </c>
      <c r="B208" s="39" t="s">
        <v>54</v>
      </c>
      <c r="C208" s="38">
        <v>12000000</v>
      </c>
      <c r="D208" s="38">
        <v>0</v>
      </c>
      <c r="E208" s="38"/>
      <c r="F208" s="38">
        <f>D208+E208</f>
        <v>0</v>
      </c>
      <c r="G208" s="43">
        <f t="shared" ref="G208:G210" si="130">F208/C208*100</f>
        <v>0</v>
      </c>
      <c r="H208" s="38">
        <f>C208-F208</f>
        <v>12000000</v>
      </c>
      <c r="I208" s="43">
        <f t="shared" ref="I208:I210" si="131">H208/C208*100</f>
        <v>100</v>
      </c>
    </row>
    <row r="209" spans="1:9" s="13" customFormat="1" ht="15" customHeight="1" x14ac:dyDescent="0.25">
      <c r="A209" s="39" t="s">
        <v>0</v>
      </c>
      <c r="B209" s="39" t="s">
        <v>250</v>
      </c>
      <c r="C209" s="38">
        <v>9500000</v>
      </c>
      <c r="D209" s="38">
        <v>0</v>
      </c>
      <c r="E209" s="38"/>
      <c r="F209" s="38">
        <f t="shared" ref="F209:F210" si="132">D209+E209</f>
        <v>0</v>
      </c>
      <c r="G209" s="43">
        <f t="shared" si="130"/>
        <v>0</v>
      </c>
      <c r="H209" s="38">
        <f t="shared" ref="H209:H210" si="133">C209-F209</f>
        <v>9500000</v>
      </c>
      <c r="I209" s="43">
        <f t="shared" si="131"/>
        <v>100</v>
      </c>
    </row>
    <row r="210" spans="1:9" s="13" customFormat="1" ht="15" customHeight="1" x14ac:dyDescent="0.25">
      <c r="A210" s="39" t="s">
        <v>0</v>
      </c>
      <c r="B210" s="39" t="s">
        <v>251</v>
      </c>
      <c r="C210" s="38">
        <v>1000000</v>
      </c>
      <c r="D210" s="38">
        <v>0</v>
      </c>
      <c r="E210" s="38"/>
      <c r="F210" s="38">
        <f t="shared" si="132"/>
        <v>0</v>
      </c>
      <c r="G210" s="43">
        <f t="shared" si="130"/>
        <v>0</v>
      </c>
      <c r="H210" s="38">
        <f t="shared" si="133"/>
        <v>1000000</v>
      </c>
      <c r="I210" s="43">
        <f t="shared" si="131"/>
        <v>100</v>
      </c>
    </row>
    <row r="211" spans="1:9" s="13" customFormat="1" ht="15" customHeight="1" x14ac:dyDescent="0.25">
      <c r="A211" s="39" t="s">
        <v>21</v>
      </c>
      <c r="B211" s="39" t="s">
        <v>22</v>
      </c>
      <c r="C211" s="38"/>
      <c r="D211" s="38"/>
      <c r="E211" s="38"/>
      <c r="F211" s="38"/>
      <c r="G211" s="38"/>
      <c r="H211" s="38"/>
      <c r="I211" s="38"/>
    </row>
    <row r="212" spans="1:9" s="13" customFormat="1" ht="15" customHeight="1" x14ac:dyDescent="0.25">
      <c r="A212" s="39" t="s">
        <v>0</v>
      </c>
      <c r="B212" s="39" t="s">
        <v>73</v>
      </c>
      <c r="C212" s="38"/>
      <c r="D212" s="38"/>
      <c r="E212" s="38"/>
      <c r="F212" s="38"/>
      <c r="G212" s="38"/>
      <c r="H212" s="38"/>
      <c r="I212" s="38"/>
    </row>
    <row r="213" spans="1:9" s="13" customFormat="1" ht="15" customHeight="1" x14ac:dyDescent="0.25">
      <c r="A213" s="39" t="s">
        <v>0</v>
      </c>
      <c r="B213" s="57" t="s">
        <v>55</v>
      </c>
      <c r="C213" s="38">
        <v>8000000</v>
      </c>
      <c r="D213" s="38">
        <v>1000000</v>
      </c>
      <c r="E213" s="38"/>
      <c r="F213" s="38">
        <f t="shared" ref="F213:F217" si="134">D213+E213</f>
        <v>1000000</v>
      </c>
      <c r="G213" s="43">
        <f t="shared" ref="G213:G217" si="135">F213/C213*100</f>
        <v>12.5</v>
      </c>
      <c r="H213" s="38">
        <f t="shared" ref="H213:H217" si="136">C213-F213</f>
        <v>7000000</v>
      </c>
      <c r="I213" s="43">
        <f t="shared" ref="I213:I217" si="137">H213/C213*100</f>
        <v>87.5</v>
      </c>
    </row>
    <row r="214" spans="1:9" s="13" customFormat="1" ht="15" customHeight="1" x14ac:dyDescent="0.25">
      <c r="A214" s="39" t="s">
        <v>0</v>
      </c>
      <c r="B214" s="57" t="s">
        <v>56</v>
      </c>
      <c r="C214" s="38">
        <v>35000000</v>
      </c>
      <c r="D214" s="38">
        <v>7500000</v>
      </c>
      <c r="E214" s="38"/>
      <c r="F214" s="38">
        <f t="shared" si="134"/>
        <v>7500000</v>
      </c>
      <c r="G214" s="43">
        <f t="shared" si="135"/>
        <v>21.428571428571427</v>
      </c>
      <c r="H214" s="38">
        <f t="shared" si="136"/>
        <v>27500000</v>
      </c>
      <c r="I214" s="43">
        <f t="shared" si="137"/>
        <v>78.571428571428569</v>
      </c>
    </row>
    <row r="215" spans="1:9" s="13" customFormat="1" ht="15" customHeight="1" x14ac:dyDescent="0.25">
      <c r="A215" s="39" t="s">
        <v>0</v>
      </c>
      <c r="B215" s="57" t="s">
        <v>74</v>
      </c>
      <c r="C215" s="38">
        <v>16800000</v>
      </c>
      <c r="D215" s="38">
        <v>7800000</v>
      </c>
      <c r="E215" s="38"/>
      <c r="F215" s="38">
        <f t="shared" si="134"/>
        <v>7800000</v>
      </c>
      <c r="G215" s="43">
        <f t="shared" si="135"/>
        <v>46.428571428571431</v>
      </c>
      <c r="H215" s="38">
        <f t="shared" si="136"/>
        <v>9000000</v>
      </c>
      <c r="I215" s="43">
        <f t="shared" si="137"/>
        <v>53.571428571428569</v>
      </c>
    </row>
    <row r="216" spans="1:9" s="13" customFormat="1" ht="15" customHeight="1" x14ac:dyDescent="0.25">
      <c r="A216" s="39" t="s">
        <v>0</v>
      </c>
      <c r="B216" s="57" t="s">
        <v>66</v>
      </c>
      <c r="C216" s="38">
        <v>5250000</v>
      </c>
      <c r="D216" s="38">
        <v>0</v>
      </c>
      <c r="E216" s="38"/>
      <c r="F216" s="38">
        <f t="shared" si="134"/>
        <v>0</v>
      </c>
      <c r="G216" s="43">
        <f t="shared" si="135"/>
        <v>0</v>
      </c>
      <c r="H216" s="38">
        <f t="shared" si="136"/>
        <v>5250000</v>
      </c>
      <c r="I216" s="43">
        <f t="shared" si="137"/>
        <v>100</v>
      </c>
    </row>
    <row r="217" spans="1:9" s="13" customFormat="1" ht="15" customHeight="1" x14ac:dyDescent="0.25">
      <c r="A217" s="39" t="s">
        <v>0</v>
      </c>
      <c r="B217" s="57" t="s">
        <v>67</v>
      </c>
      <c r="C217" s="38">
        <v>500000</v>
      </c>
      <c r="D217" s="38">
        <v>0</v>
      </c>
      <c r="E217" s="38"/>
      <c r="F217" s="38">
        <f t="shared" si="134"/>
        <v>0</v>
      </c>
      <c r="G217" s="43">
        <f t="shared" si="135"/>
        <v>0</v>
      </c>
      <c r="H217" s="38">
        <f t="shared" si="136"/>
        <v>500000</v>
      </c>
      <c r="I217" s="43">
        <f t="shared" si="137"/>
        <v>100</v>
      </c>
    </row>
    <row r="218" spans="1:9" s="13" customFormat="1" ht="15" customHeight="1" x14ac:dyDescent="0.25">
      <c r="A218" s="39" t="s">
        <v>0</v>
      </c>
      <c r="B218" s="39" t="s">
        <v>253</v>
      </c>
      <c r="C218" s="38">
        <v>36000000</v>
      </c>
      <c r="D218" s="38">
        <v>0</v>
      </c>
      <c r="E218" s="38"/>
      <c r="F218" s="38">
        <f>D218+E218</f>
        <v>0</v>
      </c>
      <c r="G218" s="43">
        <f>F218/C218*100</f>
        <v>0</v>
      </c>
      <c r="H218" s="38">
        <f>C218-F218</f>
        <v>36000000</v>
      </c>
      <c r="I218" s="43">
        <f>H218/C218*100</f>
        <v>100</v>
      </c>
    </row>
    <row r="219" spans="1:9" s="13" customFormat="1" ht="15" customHeight="1" x14ac:dyDescent="0.25">
      <c r="A219" s="39" t="s">
        <v>26</v>
      </c>
      <c r="B219" s="39" t="s">
        <v>27</v>
      </c>
      <c r="C219" s="38"/>
      <c r="D219" s="38"/>
      <c r="E219" s="38"/>
      <c r="F219" s="38"/>
      <c r="G219" s="38"/>
      <c r="H219" s="38"/>
      <c r="I219" s="38"/>
    </row>
    <row r="220" spans="1:9" s="13" customFormat="1" ht="15" customHeight="1" x14ac:dyDescent="0.25">
      <c r="A220" s="39" t="s">
        <v>0</v>
      </c>
      <c r="B220" s="39" t="s">
        <v>75</v>
      </c>
      <c r="C220" s="38"/>
      <c r="D220" s="38"/>
      <c r="E220" s="38"/>
      <c r="F220" s="38"/>
      <c r="G220" s="38"/>
      <c r="H220" s="38"/>
      <c r="I220" s="38"/>
    </row>
    <row r="221" spans="1:9" s="13" customFormat="1" ht="15" customHeight="1" x14ac:dyDescent="0.25">
      <c r="A221" s="39" t="s">
        <v>0</v>
      </c>
      <c r="B221" s="57" t="s">
        <v>77</v>
      </c>
      <c r="C221" s="38">
        <v>1200000</v>
      </c>
      <c r="D221" s="38">
        <v>300000</v>
      </c>
      <c r="E221" s="38"/>
      <c r="F221" s="38">
        <f>D221+E221</f>
        <v>300000</v>
      </c>
      <c r="G221" s="43">
        <f>F221/C221*100</f>
        <v>25</v>
      </c>
      <c r="H221" s="38">
        <f>C221-F221</f>
        <v>900000</v>
      </c>
      <c r="I221" s="43">
        <f>H221/C221*100</f>
        <v>75</v>
      </c>
    </row>
    <row r="222" spans="1:9" s="13" customFormat="1" ht="15" customHeight="1" x14ac:dyDescent="0.25">
      <c r="A222" s="39" t="s">
        <v>0</v>
      </c>
      <c r="B222" s="57" t="s">
        <v>76</v>
      </c>
      <c r="C222" s="38">
        <v>3600000</v>
      </c>
      <c r="D222" s="38">
        <v>1350000</v>
      </c>
      <c r="E222" s="38"/>
      <c r="F222" s="38">
        <f t="shared" ref="F222:F225" si="138">D222+E222</f>
        <v>1350000</v>
      </c>
      <c r="G222" s="43">
        <f t="shared" ref="G222:G225" si="139">F222/C222*100</f>
        <v>37.5</v>
      </c>
      <c r="H222" s="38">
        <f t="shared" ref="H222:H225" si="140">C222-F222</f>
        <v>2250000</v>
      </c>
      <c r="I222" s="43">
        <f t="shared" ref="I222:I225" si="141">H222/C222*100</f>
        <v>62.5</v>
      </c>
    </row>
    <row r="223" spans="1:9" s="13" customFormat="1" ht="15" customHeight="1" x14ac:dyDescent="0.25">
      <c r="A223" s="39" t="s">
        <v>0</v>
      </c>
      <c r="B223" s="57" t="s">
        <v>78</v>
      </c>
      <c r="C223" s="38">
        <v>4500000</v>
      </c>
      <c r="D223" s="38">
        <v>3600000</v>
      </c>
      <c r="E223" s="38"/>
      <c r="F223" s="38">
        <f t="shared" si="138"/>
        <v>3600000</v>
      </c>
      <c r="G223" s="43">
        <f t="shared" si="139"/>
        <v>80</v>
      </c>
      <c r="H223" s="38">
        <f t="shared" si="140"/>
        <v>900000</v>
      </c>
      <c r="I223" s="43">
        <f t="shared" si="141"/>
        <v>20</v>
      </c>
    </row>
    <row r="224" spans="1:9" s="13" customFormat="1" ht="15" customHeight="1" x14ac:dyDescent="0.25">
      <c r="A224" s="39" t="s">
        <v>0</v>
      </c>
      <c r="B224" s="57" t="s">
        <v>79</v>
      </c>
      <c r="C224" s="38">
        <v>6000000</v>
      </c>
      <c r="D224" s="38">
        <v>0</v>
      </c>
      <c r="E224" s="38"/>
      <c r="F224" s="38">
        <f t="shared" si="138"/>
        <v>0</v>
      </c>
      <c r="G224" s="43">
        <f t="shared" si="139"/>
        <v>0</v>
      </c>
      <c r="H224" s="38">
        <f t="shared" si="140"/>
        <v>6000000</v>
      </c>
      <c r="I224" s="43">
        <f t="shared" si="141"/>
        <v>100</v>
      </c>
    </row>
    <row r="225" spans="1:9" s="13" customFormat="1" ht="15" customHeight="1" x14ac:dyDescent="0.25">
      <c r="A225" s="39" t="s">
        <v>0</v>
      </c>
      <c r="B225" s="57" t="s">
        <v>80</v>
      </c>
      <c r="C225" s="38">
        <v>3000000</v>
      </c>
      <c r="D225" s="38">
        <v>0</v>
      </c>
      <c r="E225" s="38"/>
      <c r="F225" s="38">
        <f t="shared" si="138"/>
        <v>0</v>
      </c>
      <c r="G225" s="43">
        <f t="shared" si="139"/>
        <v>0</v>
      </c>
      <c r="H225" s="38">
        <f t="shared" si="140"/>
        <v>3000000</v>
      </c>
      <c r="I225" s="43">
        <f t="shared" si="141"/>
        <v>100</v>
      </c>
    </row>
    <row r="226" spans="1:9" s="13" customFormat="1" ht="15" customHeight="1" x14ac:dyDescent="0.25">
      <c r="A226" s="39" t="s">
        <v>36</v>
      </c>
      <c r="B226" s="39" t="s">
        <v>37</v>
      </c>
      <c r="C226" s="38"/>
      <c r="D226" s="38"/>
      <c r="E226" s="38"/>
      <c r="F226" s="38"/>
      <c r="G226" s="38"/>
      <c r="H226" s="38"/>
      <c r="I226" s="38"/>
    </row>
    <row r="227" spans="1:9" s="13" customFormat="1" ht="15" customHeight="1" x14ac:dyDescent="0.25">
      <c r="A227" s="39" t="s">
        <v>0</v>
      </c>
      <c r="B227" s="39" t="s">
        <v>75</v>
      </c>
      <c r="C227" s="38"/>
      <c r="D227" s="38"/>
      <c r="E227" s="38"/>
      <c r="F227" s="38"/>
      <c r="G227" s="38"/>
      <c r="H227" s="38"/>
      <c r="I227" s="38"/>
    </row>
    <row r="228" spans="1:9" s="13" customFormat="1" ht="15" customHeight="1" x14ac:dyDescent="0.25">
      <c r="A228" s="39" t="s">
        <v>0</v>
      </c>
      <c r="B228" s="57" t="s">
        <v>62</v>
      </c>
      <c r="C228" s="38">
        <v>9300000</v>
      </c>
      <c r="D228" s="38">
        <v>0</v>
      </c>
      <c r="E228" s="38"/>
      <c r="F228" s="38">
        <f t="shared" ref="F228" si="142">D228+E228</f>
        <v>0</v>
      </c>
      <c r="G228" s="43">
        <f t="shared" ref="G228" si="143">F228/C228*100</f>
        <v>0</v>
      </c>
      <c r="H228" s="38">
        <f t="shared" ref="H228" si="144">C228-F228</f>
        <v>9300000</v>
      </c>
      <c r="I228" s="43">
        <f t="shared" ref="I228" si="145">H228/C228*100</f>
        <v>100</v>
      </c>
    </row>
    <row r="229" spans="1:9" s="13" customFormat="1" ht="15" customHeight="1" x14ac:dyDescent="0.25">
      <c r="A229" s="39"/>
      <c r="B229" s="39"/>
      <c r="C229" s="38"/>
      <c r="D229" s="38"/>
      <c r="E229" s="38"/>
      <c r="F229" s="38"/>
      <c r="G229" s="38"/>
      <c r="H229" s="38"/>
      <c r="I229" s="38"/>
    </row>
    <row r="230" spans="1:9" ht="19.899999999999999" customHeight="1" x14ac:dyDescent="0.25">
      <c r="A230" s="36" t="s">
        <v>81</v>
      </c>
      <c r="B230" s="36" t="s">
        <v>82</v>
      </c>
      <c r="C230" s="34"/>
      <c r="D230" s="34"/>
      <c r="E230" s="34"/>
      <c r="F230" s="34"/>
      <c r="G230" s="34"/>
      <c r="H230" s="34"/>
      <c r="I230" s="34"/>
    </row>
    <row r="231" spans="1:9" s="13" customFormat="1" ht="15" customHeight="1" x14ac:dyDescent="0.25">
      <c r="A231" s="37" t="s">
        <v>52</v>
      </c>
      <c r="B231" s="37" t="s">
        <v>53</v>
      </c>
      <c r="C231" s="38"/>
      <c r="D231" s="38"/>
      <c r="E231" s="38"/>
      <c r="F231" s="38"/>
      <c r="G231" s="38"/>
      <c r="H231" s="38"/>
      <c r="I231" s="38"/>
    </row>
    <row r="232" spans="1:9" s="13" customFormat="1" ht="15" customHeight="1" x14ac:dyDescent="0.25">
      <c r="A232" s="39" t="s">
        <v>6</v>
      </c>
      <c r="B232" s="39" t="s">
        <v>7</v>
      </c>
      <c r="C232" s="38"/>
      <c r="D232" s="38"/>
      <c r="E232" s="38"/>
      <c r="F232" s="38"/>
      <c r="G232" s="38"/>
      <c r="H232" s="38"/>
      <c r="I232" s="38"/>
    </row>
    <row r="233" spans="1:9" s="13" customFormat="1" ht="15" customHeight="1" x14ac:dyDescent="0.25">
      <c r="A233" s="39" t="s">
        <v>0</v>
      </c>
      <c r="B233" s="39" t="s">
        <v>83</v>
      </c>
      <c r="C233" s="38"/>
      <c r="D233" s="38"/>
      <c r="E233" s="38"/>
      <c r="F233" s="38"/>
      <c r="G233" s="38"/>
      <c r="H233" s="38"/>
      <c r="I233" s="38"/>
    </row>
    <row r="234" spans="1:9" s="13" customFormat="1" ht="15" customHeight="1" x14ac:dyDescent="0.25">
      <c r="A234" s="39" t="s">
        <v>0</v>
      </c>
      <c r="B234" s="57" t="s">
        <v>84</v>
      </c>
      <c r="C234" s="38">
        <v>3150000</v>
      </c>
      <c r="D234" s="38">
        <v>0</v>
      </c>
      <c r="E234" s="38"/>
      <c r="F234" s="38">
        <f t="shared" ref="F234:F235" si="146">D234+E234</f>
        <v>0</v>
      </c>
      <c r="G234" s="43">
        <f t="shared" ref="G234:G235" si="147">F234/C234*100</f>
        <v>0</v>
      </c>
      <c r="H234" s="38">
        <f t="shared" ref="H234:H235" si="148">C234-F234</f>
        <v>3150000</v>
      </c>
      <c r="I234" s="43">
        <f t="shared" ref="I234:I235" si="149">H234/C234*100</f>
        <v>100</v>
      </c>
    </row>
    <row r="235" spans="1:9" s="13" customFormat="1" ht="15" customHeight="1" x14ac:dyDescent="0.25">
      <c r="A235" s="39" t="s">
        <v>0</v>
      </c>
      <c r="B235" s="57" t="s">
        <v>85</v>
      </c>
      <c r="C235" s="38">
        <v>930000</v>
      </c>
      <c r="D235" s="38">
        <v>330000</v>
      </c>
      <c r="E235" s="38"/>
      <c r="F235" s="38">
        <f t="shared" si="146"/>
        <v>330000</v>
      </c>
      <c r="G235" s="43">
        <f t="shared" si="147"/>
        <v>35.483870967741936</v>
      </c>
      <c r="H235" s="38">
        <f t="shared" si="148"/>
        <v>600000</v>
      </c>
      <c r="I235" s="43">
        <f t="shared" si="149"/>
        <v>64.516129032258064</v>
      </c>
    </row>
    <row r="236" spans="1:9" s="13" customFormat="1" ht="15" customHeight="1" x14ac:dyDescent="0.25">
      <c r="A236" s="39" t="s">
        <v>21</v>
      </c>
      <c r="B236" s="39" t="s">
        <v>22</v>
      </c>
      <c r="C236" s="38"/>
      <c r="D236" s="38"/>
      <c r="E236" s="38"/>
      <c r="F236" s="38"/>
      <c r="G236" s="38"/>
      <c r="H236" s="38"/>
      <c r="I236" s="38"/>
    </row>
    <row r="237" spans="1:9" s="13" customFormat="1" ht="15" customHeight="1" x14ac:dyDescent="0.25">
      <c r="A237" s="39" t="s">
        <v>0</v>
      </c>
      <c r="B237" s="39" t="s">
        <v>83</v>
      </c>
      <c r="C237" s="38"/>
      <c r="D237" s="38"/>
      <c r="E237" s="38"/>
      <c r="F237" s="38"/>
      <c r="G237" s="38"/>
      <c r="H237" s="38"/>
      <c r="I237" s="38"/>
    </row>
    <row r="238" spans="1:9" s="13" customFormat="1" ht="15" customHeight="1" x14ac:dyDescent="0.25">
      <c r="A238" s="39" t="s">
        <v>0</v>
      </c>
      <c r="B238" s="57" t="s">
        <v>86</v>
      </c>
      <c r="C238" s="38">
        <v>4500000</v>
      </c>
      <c r="D238" s="38">
        <v>4450000</v>
      </c>
      <c r="E238" s="38"/>
      <c r="F238" s="38">
        <f t="shared" ref="F238:F241" si="150">D238+E238</f>
        <v>4450000</v>
      </c>
      <c r="G238" s="43">
        <f t="shared" ref="G238:G241" si="151">F238/C238*100</f>
        <v>98.888888888888886</v>
      </c>
      <c r="H238" s="38">
        <f t="shared" ref="H238:H241" si="152">C238-F238</f>
        <v>50000</v>
      </c>
      <c r="I238" s="43">
        <f t="shared" ref="I238:I241" si="153">H238/C238*100</f>
        <v>1.1111111111111112</v>
      </c>
    </row>
    <row r="239" spans="1:9" s="13" customFormat="1" ht="15" customHeight="1" x14ac:dyDescent="0.25">
      <c r="A239" s="39" t="s">
        <v>0</v>
      </c>
      <c r="B239" s="57" t="s">
        <v>87</v>
      </c>
      <c r="C239" s="38">
        <v>4500000</v>
      </c>
      <c r="D239" s="38">
        <v>4450000</v>
      </c>
      <c r="E239" s="38"/>
      <c r="F239" s="38">
        <f t="shared" si="150"/>
        <v>4450000</v>
      </c>
      <c r="G239" s="43">
        <f t="shared" si="151"/>
        <v>98.888888888888886</v>
      </c>
      <c r="H239" s="38">
        <f t="shared" si="152"/>
        <v>50000</v>
      </c>
      <c r="I239" s="43">
        <f t="shared" si="153"/>
        <v>1.1111111111111112</v>
      </c>
    </row>
    <row r="240" spans="1:9" s="13" customFormat="1" ht="15" customHeight="1" x14ac:dyDescent="0.25">
      <c r="A240" s="39" t="s">
        <v>0</v>
      </c>
      <c r="B240" s="57" t="s">
        <v>88</v>
      </c>
      <c r="C240" s="38">
        <v>4500000</v>
      </c>
      <c r="D240" s="38">
        <v>4450000</v>
      </c>
      <c r="E240" s="38"/>
      <c r="F240" s="38">
        <f t="shared" si="150"/>
        <v>4450000</v>
      </c>
      <c r="G240" s="43">
        <f t="shared" si="151"/>
        <v>98.888888888888886</v>
      </c>
      <c r="H240" s="38">
        <f t="shared" si="152"/>
        <v>50000</v>
      </c>
      <c r="I240" s="43">
        <f t="shared" si="153"/>
        <v>1.1111111111111112</v>
      </c>
    </row>
    <row r="241" spans="1:9" s="13" customFormat="1" ht="15" customHeight="1" x14ac:dyDescent="0.25">
      <c r="A241" s="39" t="s">
        <v>0</v>
      </c>
      <c r="B241" s="57" t="s">
        <v>89</v>
      </c>
      <c r="C241" s="38">
        <v>4500000</v>
      </c>
      <c r="D241" s="38">
        <v>4450000</v>
      </c>
      <c r="E241" s="38"/>
      <c r="F241" s="38">
        <f t="shared" si="150"/>
        <v>4450000</v>
      </c>
      <c r="G241" s="43">
        <f t="shared" si="151"/>
        <v>98.888888888888886</v>
      </c>
      <c r="H241" s="38">
        <f t="shared" si="152"/>
        <v>50000</v>
      </c>
      <c r="I241" s="43">
        <f t="shared" si="153"/>
        <v>1.1111111111111112</v>
      </c>
    </row>
    <row r="242" spans="1:9" s="13" customFormat="1" ht="15" customHeight="1" x14ac:dyDescent="0.25">
      <c r="A242" s="39" t="s">
        <v>26</v>
      </c>
      <c r="B242" s="39" t="s">
        <v>27</v>
      </c>
      <c r="C242" s="38"/>
      <c r="D242" s="38"/>
      <c r="E242" s="38"/>
      <c r="F242" s="38"/>
      <c r="G242" s="38"/>
      <c r="H242" s="38"/>
      <c r="I242" s="38"/>
    </row>
    <row r="243" spans="1:9" s="13" customFormat="1" ht="15" customHeight="1" x14ac:dyDescent="0.25">
      <c r="A243" s="39" t="s">
        <v>0</v>
      </c>
      <c r="B243" s="39" t="s">
        <v>83</v>
      </c>
      <c r="C243" s="38"/>
      <c r="D243" s="38"/>
      <c r="E243" s="38"/>
      <c r="F243" s="38"/>
      <c r="G243" s="38"/>
      <c r="H243" s="38"/>
      <c r="I243" s="38"/>
    </row>
    <row r="244" spans="1:9" s="13" customFormat="1" ht="15" customHeight="1" x14ac:dyDescent="0.25">
      <c r="A244" s="39" t="s">
        <v>0</v>
      </c>
      <c r="B244" s="57" t="s">
        <v>90</v>
      </c>
      <c r="C244" s="101">
        <v>8500000</v>
      </c>
      <c r="D244" s="101">
        <v>7972200</v>
      </c>
      <c r="E244" s="101"/>
      <c r="F244" s="101">
        <f t="shared" ref="F244:F246" si="154">D244+E244</f>
        <v>7972200</v>
      </c>
      <c r="G244" s="103">
        <f t="shared" ref="G244:G246" si="155">F244/C244*100</f>
        <v>93.790588235294109</v>
      </c>
      <c r="H244" s="101">
        <f t="shared" ref="H244:H246" si="156">C244-F244</f>
        <v>527800</v>
      </c>
      <c r="I244" s="103">
        <f t="shared" ref="I244:I246" si="157">H244/C244*100</f>
        <v>6.209411764705882</v>
      </c>
    </row>
    <row r="245" spans="1:9" s="13" customFormat="1" ht="15" customHeight="1" x14ac:dyDescent="0.25">
      <c r="A245" s="39" t="s">
        <v>0</v>
      </c>
      <c r="B245" s="57" t="s">
        <v>91</v>
      </c>
      <c r="C245" s="102"/>
      <c r="D245" s="102">
        <v>0</v>
      </c>
      <c r="E245" s="102"/>
      <c r="F245" s="102"/>
      <c r="G245" s="104"/>
      <c r="H245" s="102"/>
      <c r="I245" s="104"/>
    </row>
    <row r="246" spans="1:9" s="13" customFormat="1" ht="15" customHeight="1" x14ac:dyDescent="0.25">
      <c r="A246" s="39" t="s">
        <v>0</v>
      </c>
      <c r="B246" s="57" t="s">
        <v>92</v>
      </c>
      <c r="C246" s="38">
        <v>1200000</v>
      </c>
      <c r="D246" s="38">
        <v>1200000</v>
      </c>
      <c r="E246" s="38"/>
      <c r="F246" s="38">
        <f t="shared" si="154"/>
        <v>1200000</v>
      </c>
      <c r="G246" s="43">
        <f t="shared" si="155"/>
        <v>100</v>
      </c>
      <c r="H246" s="38">
        <f t="shared" si="156"/>
        <v>0</v>
      </c>
      <c r="I246" s="43">
        <f t="shared" si="157"/>
        <v>0</v>
      </c>
    </row>
    <row r="247" spans="1:9" s="13" customFormat="1" ht="15" customHeight="1" x14ac:dyDescent="0.25">
      <c r="A247" s="39" t="s">
        <v>36</v>
      </c>
      <c r="B247" s="39" t="s">
        <v>37</v>
      </c>
      <c r="C247" s="38"/>
      <c r="D247" s="38"/>
      <c r="E247" s="38"/>
      <c r="F247" s="38"/>
      <c r="G247" s="38"/>
      <c r="H247" s="38"/>
      <c r="I247" s="38"/>
    </row>
    <row r="248" spans="1:9" s="13" customFormat="1" ht="15" customHeight="1" x14ac:dyDescent="0.25">
      <c r="A248" s="39" t="s">
        <v>0</v>
      </c>
      <c r="B248" s="39" t="s">
        <v>83</v>
      </c>
      <c r="C248" s="38"/>
      <c r="D248" s="38"/>
      <c r="E248" s="38"/>
      <c r="F248" s="38"/>
      <c r="G248" s="38"/>
      <c r="H248" s="38"/>
      <c r="I248" s="38"/>
    </row>
    <row r="249" spans="1:9" s="13" customFormat="1" ht="15" customHeight="1" x14ac:dyDescent="0.25">
      <c r="A249" s="39" t="s">
        <v>0</v>
      </c>
      <c r="B249" s="57" t="s">
        <v>93</v>
      </c>
      <c r="C249" s="38">
        <v>48000000</v>
      </c>
      <c r="D249" s="38">
        <v>47808000</v>
      </c>
      <c r="E249" s="38"/>
      <c r="F249" s="38">
        <f>D249+E249</f>
        <v>47808000</v>
      </c>
      <c r="G249" s="43">
        <f t="shared" ref="G249" si="158">F249/C249*100</f>
        <v>99.6</v>
      </c>
      <c r="H249" s="38">
        <f>C249-F249</f>
        <v>192000</v>
      </c>
      <c r="I249" s="43">
        <f t="shared" ref="I249" si="159">H249/C249*100</f>
        <v>0.4</v>
      </c>
    </row>
    <row r="250" spans="1:9" s="13" customFormat="1" ht="15" customHeight="1" x14ac:dyDescent="0.25">
      <c r="A250" s="39"/>
      <c r="B250" s="39"/>
      <c r="C250" s="38"/>
      <c r="D250" s="38"/>
      <c r="E250" s="38"/>
      <c r="F250" s="38"/>
      <c r="G250" s="38"/>
      <c r="H250" s="38"/>
      <c r="I250" s="38"/>
    </row>
    <row r="251" spans="1:9" s="13" customFormat="1" ht="15" customHeight="1" x14ac:dyDescent="0.25">
      <c r="A251" s="37" t="s">
        <v>64</v>
      </c>
      <c r="B251" s="37" t="s">
        <v>65</v>
      </c>
      <c r="C251" s="38"/>
      <c r="D251" s="38"/>
      <c r="E251" s="38"/>
      <c r="F251" s="38"/>
      <c r="G251" s="38"/>
      <c r="H251" s="38"/>
      <c r="I251" s="38"/>
    </row>
    <row r="252" spans="1:9" s="13" customFormat="1" ht="15" customHeight="1" x14ac:dyDescent="0.25">
      <c r="A252" s="39" t="s">
        <v>6</v>
      </c>
      <c r="B252" s="39" t="s">
        <v>7</v>
      </c>
      <c r="C252" s="38"/>
      <c r="D252" s="38"/>
      <c r="E252" s="38"/>
      <c r="F252" s="38"/>
      <c r="G252" s="38"/>
      <c r="H252" s="38"/>
      <c r="I252" s="38"/>
    </row>
    <row r="253" spans="1:9" s="13" customFormat="1" ht="15" customHeight="1" x14ac:dyDescent="0.25">
      <c r="A253" s="39" t="s">
        <v>0</v>
      </c>
      <c r="B253" s="39" t="s">
        <v>94</v>
      </c>
      <c r="C253" s="38"/>
      <c r="D253" s="38"/>
      <c r="E253" s="38"/>
      <c r="F253" s="38"/>
      <c r="G253" s="38"/>
      <c r="H253" s="38"/>
      <c r="I253" s="38"/>
    </row>
    <row r="254" spans="1:9" s="13" customFormat="1" ht="15" customHeight="1" x14ac:dyDescent="0.25">
      <c r="A254" s="39" t="s">
        <v>0</v>
      </c>
      <c r="B254" s="57" t="s">
        <v>85</v>
      </c>
      <c r="C254" s="38">
        <v>1275000</v>
      </c>
      <c r="D254" s="38">
        <v>531250</v>
      </c>
      <c r="E254" s="38"/>
      <c r="F254" s="38">
        <f t="shared" ref="F254:F255" si="160">D254+E254</f>
        <v>531250</v>
      </c>
      <c r="G254" s="43">
        <f t="shared" ref="G254:G255" si="161">F254/C254*100</f>
        <v>41.666666666666671</v>
      </c>
      <c r="H254" s="38">
        <f t="shared" ref="H254:H255" si="162">C254-F254</f>
        <v>743750</v>
      </c>
      <c r="I254" s="43">
        <f t="shared" ref="I254:I255" si="163">H254/C254*100</f>
        <v>58.333333333333336</v>
      </c>
    </row>
    <row r="255" spans="1:9" s="13" customFormat="1" ht="15" customHeight="1" x14ac:dyDescent="0.25">
      <c r="A255" s="39" t="s">
        <v>0</v>
      </c>
      <c r="B255" s="57" t="s">
        <v>84</v>
      </c>
      <c r="C255" s="38">
        <v>2800000</v>
      </c>
      <c r="D255" s="38">
        <v>0</v>
      </c>
      <c r="E255" s="38"/>
      <c r="F255" s="38">
        <f t="shared" si="160"/>
        <v>0</v>
      </c>
      <c r="G255" s="43">
        <f t="shared" si="161"/>
        <v>0</v>
      </c>
      <c r="H255" s="38">
        <f t="shared" si="162"/>
        <v>2800000</v>
      </c>
      <c r="I255" s="43">
        <f t="shared" si="163"/>
        <v>100</v>
      </c>
    </row>
    <row r="256" spans="1:9" s="13" customFormat="1" ht="15" customHeight="1" x14ac:dyDescent="0.25">
      <c r="A256" s="39" t="s">
        <v>21</v>
      </c>
      <c r="B256" s="39" t="s">
        <v>22</v>
      </c>
      <c r="C256" s="38"/>
      <c r="D256" s="38"/>
      <c r="E256" s="38"/>
      <c r="F256" s="38"/>
      <c r="G256" s="38"/>
      <c r="H256" s="38"/>
      <c r="I256" s="38"/>
    </row>
    <row r="257" spans="1:9" s="13" customFormat="1" ht="15" customHeight="1" x14ac:dyDescent="0.25">
      <c r="A257" s="39" t="s">
        <v>0</v>
      </c>
      <c r="B257" s="39" t="s">
        <v>95</v>
      </c>
      <c r="C257" s="38"/>
      <c r="D257" s="38"/>
      <c r="E257" s="38"/>
      <c r="F257" s="38"/>
      <c r="G257" s="38"/>
      <c r="H257" s="38"/>
      <c r="I257" s="38"/>
    </row>
    <row r="258" spans="1:9" s="13" customFormat="1" ht="15" customHeight="1" x14ac:dyDescent="0.25">
      <c r="A258" s="39" t="s">
        <v>0</v>
      </c>
      <c r="B258" s="39" t="s">
        <v>86</v>
      </c>
      <c r="C258" s="38">
        <v>8000000</v>
      </c>
      <c r="D258" s="38">
        <v>7950000</v>
      </c>
      <c r="E258" s="38"/>
      <c r="F258" s="38">
        <f t="shared" ref="F258:F261" si="164">D258+E258</f>
        <v>7950000</v>
      </c>
      <c r="G258" s="43">
        <f t="shared" ref="G258:G261" si="165">F258/C258*100</f>
        <v>99.375</v>
      </c>
      <c r="H258" s="38">
        <f t="shared" ref="H258:H261" si="166">C258-F258</f>
        <v>50000</v>
      </c>
      <c r="I258" s="43">
        <f t="shared" ref="I258:I261" si="167">H258/C258*100</f>
        <v>0.625</v>
      </c>
    </row>
    <row r="259" spans="1:9" s="13" customFormat="1" ht="15" customHeight="1" x14ac:dyDescent="0.25">
      <c r="A259" s="39" t="s">
        <v>0</v>
      </c>
      <c r="B259" s="39" t="s">
        <v>87</v>
      </c>
      <c r="C259" s="38">
        <v>8000000</v>
      </c>
      <c r="D259" s="38">
        <v>7950000</v>
      </c>
      <c r="E259" s="38"/>
      <c r="F259" s="38">
        <f t="shared" si="164"/>
        <v>7950000</v>
      </c>
      <c r="G259" s="43">
        <f t="shared" si="165"/>
        <v>99.375</v>
      </c>
      <c r="H259" s="38">
        <f t="shared" si="166"/>
        <v>50000</v>
      </c>
      <c r="I259" s="43">
        <f t="shared" si="167"/>
        <v>0.625</v>
      </c>
    </row>
    <row r="260" spans="1:9" s="13" customFormat="1" ht="15" customHeight="1" x14ac:dyDescent="0.25">
      <c r="A260" s="39" t="s">
        <v>0</v>
      </c>
      <c r="B260" s="39" t="s">
        <v>88</v>
      </c>
      <c r="C260" s="38">
        <v>8000000</v>
      </c>
      <c r="D260" s="38">
        <v>7950000</v>
      </c>
      <c r="E260" s="38"/>
      <c r="F260" s="38">
        <f t="shared" si="164"/>
        <v>7950000</v>
      </c>
      <c r="G260" s="43">
        <f t="shared" si="165"/>
        <v>99.375</v>
      </c>
      <c r="H260" s="38">
        <f t="shared" si="166"/>
        <v>50000</v>
      </c>
      <c r="I260" s="43">
        <f t="shared" si="167"/>
        <v>0.625</v>
      </c>
    </row>
    <row r="261" spans="1:9" s="13" customFormat="1" ht="15" customHeight="1" x14ac:dyDescent="0.25">
      <c r="A261" s="39" t="s">
        <v>0</v>
      </c>
      <c r="B261" s="39" t="s">
        <v>89</v>
      </c>
      <c r="C261" s="38">
        <v>12000000</v>
      </c>
      <c r="D261" s="38">
        <v>11925000</v>
      </c>
      <c r="E261" s="38"/>
      <c r="F261" s="38">
        <f t="shared" si="164"/>
        <v>11925000</v>
      </c>
      <c r="G261" s="43">
        <f t="shared" si="165"/>
        <v>99.375</v>
      </c>
      <c r="H261" s="38">
        <f t="shared" si="166"/>
        <v>75000</v>
      </c>
      <c r="I261" s="43">
        <f t="shared" si="167"/>
        <v>0.625</v>
      </c>
    </row>
    <row r="262" spans="1:9" s="13" customFormat="1" ht="15" customHeight="1" x14ac:dyDescent="0.25">
      <c r="A262" s="39" t="s">
        <v>26</v>
      </c>
      <c r="B262" s="39" t="s">
        <v>27</v>
      </c>
      <c r="C262" s="38"/>
      <c r="D262" s="38"/>
      <c r="E262" s="38"/>
      <c r="F262" s="38"/>
      <c r="G262" s="38"/>
      <c r="H262" s="38"/>
      <c r="I262" s="38"/>
    </row>
    <row r="263" spans="1:9" s="13" customFormat="1" ht="15" customHeight="1" x14ac:dyDescent="0.25">
      <c r="A263" s="39" t="s">
        <v>0</v>
      </c>
      <c r="B263" s="39" t="s">
        <v>94</v>
      </c>
      <c r="C263" s="38"/>
      <c r="D263" s="38"/>
      <c r="E263" s="38"/>
      <c r="F263" s="38"/>
      <c r="G263" s="38"/>
      <c r="H263" s="38"/>
      <c r="I263" s="38"/>
    </row>
    <row r="264" spans="1:9" s="13" customFormat="1" ht="15" customHeight="1" x14ac:dyDescent="0.25">
      <c r="A264" s="39" t="s">
        <v>0</v>
      </c>
      <c r="B264" s="39" t="s">
        <v>179</v>
      </c>
      <c r="C264" s="101">
        <v>21000000</v>
      </c>
      <c r="D264" s="101">
        <v>24089013</v>
      </c>
      <c r="E264" s="101"/>
      <c r="F264" s="101">
        <f t="shared" ref="F264:F266" si="168">D264+E264</f>
        <v>24089013</v>
      </c>
      <c r="G264" s="103">
        <f t="shared" ref="G264:G266" si="169">F264/C264*100</f>
        <v>114.70958571428571</v>
      </c>
      <c r="H264" s="101">
        <f t="shared" ref="H264:H266" si="170">C264-F264</f>
        <v>-3089013</v>
      </c>
      <c r="I264" s="103">
        <f t="shared" ref="I264:I266" si="171">H264/C264*100</f>
        <v>-14.709585714285714</v>
      </c>
    </row>
    <row r="265" spans="1:9" s="13" customFormat="1" ht="15" customHeight="1" x14ac:dyDescent="0.25">
      <c r="A265" s="39" t="s">
        <v>0</v>
      </c>
      <c r="B265" s="39" t="s">
        <v>180</v>
      </c>
      <c r="C265" s="102"/>
      <c r="D265" s="102">
        <v>0</v>
      </c>
      <c r="E265" s="102"/>
      <c r="F265" s="102"/>
      <c r="G265" s="104"/>
      <c r="H265" s="102"/>
      <c r="I265" s="104"/>
    </row>
    <row r="266" spans="1:9" s="13" customFormat="1" ht="15" customHeight="1" x14ac:dyDescent="0.25">
      <c r="A266" s="39" t="s">
        <v>0</v>
      </c>
      <c r="B266" s="39" t="s">
        <v>96</v>
      </c>
      <c r="C266" s="38">
        <v>4800000</v>
      </c>
      <c r="D266" s="38">
        <v>1200000</v>
      </c>
      <c r="E266" s="38"/>
      <c r="F266" s="38">
        <f t="shared" si="168"/>
        <v>1200000</v>
      </c>
      <c r="G266" s="43">
        <f t="shared" si="169"/>
        <v>25</v>
      </c>
      <c r="H266" s="38">
        <f t="shared" si="170"/>
        <v>3600000</v>
      </c>
      <c r="I266" s="43">
        <f t="shared" si="171"/>
        <v>75</v>
      </c>
    </row>
    <row r="267" spans="1:9" s="13" customFormat="1" ht="15" customHeight="1" x14ac:dyDescent="0.25">
      <c r="A267" s="39" t="s">
        <v>36</v>
      </c>
      <c r="B267" s="39" t="s">
        <v>37</v>
      </c>
      <c r="C267" s="38"/>
      <c r="D267" s="38"/>
      <c r="E267" s="38"/>
      <c r="F267" s="38"/>
      <c r="G267" s="38"/>
      <c r="H267" s="38"/>
      <c r="I267" s="38"/>
    </row>
    <row r="268" spans="1:9" s="13" customFormat="1" ht="15" customHeight="1" x14ac:dyDescent="0.25">
      <c r="A268" s="39" t="s">
        <v>0</v>
      </c>
      <c r="B268" s="39" t="s">
        <v>95</v>
      </c>
      <c r="C268" s="38"/>
      <c r="D268" s="38"/>
      <c r="E268" s="38"/>
      <c r="F268" s="38"/>
      <c r="G268" s="38"/>
      <c r="H268" s="38"/>
      <c r="I268" s="38"/>
    </row>
    <row r="269" spans="1:9" s="13" customFormat="1" ht="15" customHeight="1" x14ac:dyDescent="0.25">
      <c r="A269" s="39" t="s">
        <v>0</v>
      </c>
      <c r="B269" s="39" t="s">
        <v>93</v>
      </c>
      <c r="C269" s="38">
        <v>108000000</v>
      </c>
      <c r="D269" s="38">
        <v>106595600</v>
      </c>
      <c r="E269" s="38"/>
      <c r="F269" s="38">
        <f>D269+E269</f>
        <v>106595600</v>
      </c>
      <c r="G269" s="43">
        <f t="shared" ref="G269" si="172">F269/C269*100</f>
        <v>98.699629629629626</v>
      </c>
      <c r="H269" s="38">
        <f>C269-F269</f>
        <v>1404400</v>
      </c>
      <c r="I269" s="43">
        <f t="shared" ref="I269" si="173">H269/C269*100</f>
        <v>1.3003703703703704</v>
      </c>
    </row>
    <row r="270" spans="1:9" s="13" customFormat="1" ht="15" customHeight="1" x14ac:dyDescent="0.25">
      <c r="A270" s="39"/>
      <c r="B270" s="39"/>
      <c r="C270" s="38"/>
      <c r="D270" s="38"/>
      <c r="E270" s="38"/>
      <c r="F270" s="38"/>
      <c r="G270" s="38"/>
      <c r="H270" s="38"/>
      <c r="I270" s="38"/>
    </row>
    <row r="271" spans="1:9" s="13" customFormat="1" ht="15" customHeight="1" x14ac:dyDescent="0.25">
      <c r="A271" s="37" t="s">
        <v>29</v>
      </c>
      <c r="B271" s="37" t="s">
        <v>30</v>
      </c>
      <c r="C271" s="38"/>
      <c r="D271" s="38"/>
      <c r="E271" s="38"/>
      <c r="F271" s="38"/>
      <c r="G271" s="38"/>
      <c r="H271" s="38"/>
      <c r="I271" s="38"/>
    </row>
    <row r="272" spans="1:9" s="13" customFormat="1" ht="15" customHeight="1" x14ac:dyDescent="0.25">
      <c r="A272" s="39" t="s">
        <v>6</v>
      </c>
      <c r="B272" s="39" t="s">
        <v>7</v>
      </c>
      <c r="C272" s="38"/>
      <c r="D272" s="38"/>
      <c r="E272" s="38"/>
      <c r="F272" s="38"/>
      <c r="G272" s="38"/>
      <c r="H272" s="38"/>
      <c r="I272" s="38"/>
    </row>
    <row r="273" spans="1:9" s="13" customFormat="1" ht="15" customHeight="1" x14ac:dyDescent="0.25">
      <c r="A273" s="39" t="s">
        <v>0</v>
      </c>
      <c r="B273" s="39" t="s">
        <v>97</v>
      </c>
      <c r="C273" s="38"/>
      <c r="D273" s="38"/>
      <c r="E273" s="38"/>
      <c r="F273" s="38"/>
      <c r="G273" s="38"/>
      <c r="H273" s="38"/>
      <c r="I273" s="38"/>
    </row>
    <row r="274" spans="1:9" s="13" customFormat="1" ht="15" customHeight="1" x14ac:dyDescent="0.25">
      <c r="A274" s="39" t="s">
        <v>0</v>
      </c>
      <c r="B274" s="39" t="s">
        <v>85</v>
      </c>
      <c r="C274" s="38">
        <v>850000</v>
      </c>
      <c r="D274" s="38">
        <v>595000</v>
      </c>
      <c r="E274" s="38"/>
      <c r="F274" s="38">
        <f t="shared" ref="F274:F276" si="174">D274+E274</f>
        <v>595000</v>
      </c>
      <c r="G274" s="43">
        <f t="shared" ref="G274:G276" si="175">F274/C274*100</f>
        <v>70</v>
      </c>
      <c r="H274" s="38">
        <f t="shared" ref="H274:H276" si="176">C274-F274</f>
        <v>255000</v>
      </c>
      <c r="I274" s="43">
        <f t="shared" ref="I274:I276" si="177">H274/C274*100</f>
        <v>30</v>
      </c>
    </row>
    <row r="275" spans="1:9" s="13" customFormat="1" ht="15" customHeight="1" x14ac:dyDescent="0.25">
      <c r="A275" s="39" t="s">
        <v>0</v>
      </c>
      <c r="B275" s="39" t="s">
        <v>84</v>
      </c>
      <c r="C275" s="38">
        <v>2975000</v>
      </c>
      <c r="D275" s="38">
        <v>0</v>
      </c>
      <c r="E275" s="38"/>
      <c r="F275" s="38">
        <f t="shared" si="174"/>
        <v>0</v>
      </c>
      <c r="G275" s="43">
        <f t="shared" si="175"/>
        <v>0</v>
      </c>
      <c r="H275" s="38">
        <f t="shared" si="176"/>
        <v>2975000</v>
      </c>
      <c r="I275" s="43">
        <f t="shared" si="177"/>
        <v>100</v>
      </c>
    </row>
    <row r="276" spans="1:9" s="13" customFormat="1" ht="15" customHeight="1" x14ac:dyDescent="0.25">
      <c r="A276" s="39" t="s">
        <v>0</v>
      </c>
      <c r="B276" s="39" t="s">
        <v>98</v>
      </c>
      <c r="C276" s="38">
        <v>350000</v>
      </c>
      <c r="D276" s="38">
        <v>0</v>
      </c>
      <c r="E276" s="38"/>
      <c r="F276" s="38">
        <f t="shared" si="174"/>
        <v>0</v>
      </c>
      <c r="G276" s="43">
        <f t="shared" si="175"/>
        <v>0</v>
      </c>
      <c r="H276" s="38">
        <f t="shared" si="176"/>
        <v>350000</v>
      </c>
      <c r="I276" s="43">
        <f t="shared" si="177"/>
        <v>100</v>
      </c>
    </row>
    <row r="277" spans="1:9" s="13" customFormat="1" ht="15" customHeight="1" x14ac:dyDescent="0.25">
      <c r="A277" s="39" t="s">
        <v>21</v>
      </c>
      <c r="B277" s="39" t="s">
        <v>22</v>
      </c>
      <c r="C277" s="38"/>
      <c r="D277" s="38"/>
      <c r="E277" s="38"/>
      <c r="F277" s="38"/>
      <c r="G277" s="38"/>
      <c r="H277" s="38"/>
      <c r="I277" s="38"/>
    </row>
    <row r="278" spans="1:9" s="13" customFormat="1" ht="15" customHeight="1" x14ac:dyDescent="0.25">
      <c r="A278" s="39" t="s">
        <v>0</v>
      </c>
      <c r="B278" s="39" t="s">
        <v>99</v>
      </c>
      <c r="C278" s="38"/>
      <c r="D278" s="38"/>
      <c r="E278" s="38"/>
      <c r="F278" s="38"/>
      <c r="G278" s="38"/>
      <c r="H278" s="38"/>
      <c r="I278" s="38"/>
    </row>
    <row r="279" spans="1:9" s="13" customFormat="1" ht="15" customHeight="1" x14ac:dyDescent="0.25">
      <c r="A279" s="39" t="s">
        <v>0</v>
      </c>
      <c r="B279" s="39" t="s">
        <v>86</v>
      </c>
      <c r="C279" s="38">
        <v>4250000</v>
      </c>
      <c r="D279" s="38">
        <v>4150000</v>
      </c>
      <c r="E279" s="38"/>
      <c r="F279" s="38">
        <f t="shared" ref="F279:F282" si="178">D279+E279</f>
        <v>4150000</v>
      </c>
      <c r="G279" s="43">
        <f t="shared" ref="G279:G282" si="179">F279/C279*100</f>
        <v>97.647058823529406</v>
      </c>
      <c r="H279" s="38">
        <f t="shared" ref="H279:H282" si="180">C279-F279</f>
        <v>100000</v>
      </c>
      <c r="I279" s="43">
        <f t="shared" ref="I279:I282" si="181">H279/C279*100</f>
        <v>2.3529411764705883</v>
      </c>
    </row>
    <row r="280" spans="1:9" s="13" customFormat="1" ht="15" customHeight="1" x14ac:dyDescent="0.25">
      <c r="A280" s="39" t="s">
        <v>0</v>
      </c>
      <c r="B280" s="39" t="s">
        <v>87</v>
      </c>
      <c r="C280" s="38">
        <v>4250000</v>
      </c>
      <c r="D280" s="38">
        <v>4150000</v>
      </c>
      <c r="E280" s="38"/>
      <c r="F280" s="38">
        <f t="shared" si="178"/>
        <v>4150000</v>
      </c>
      <c r="G280" s="43">
        <f t="shared" si="179"/>
        <v>97.647058823529406</v>
      </c>
      <c r="H280" s="38">
        <f t="shared" si="180"/>
        <v>100000</v>
      </c>
      <c r="I280" s="43">
        <f t="shared" si="181"/>
        <v>2.3529411764705883</v>
      </c>
    </row>
    <row r="281" spans="1:9" s="13" customFormat="1" ht="15" customHeight="1" x14ac:dyDescent="0.25">
      <c r="A281" s="39" t="s">
        <v>0</v>
      </c>
      <c r="B281" s="39" t="s">
        <v>88</v>
      </c>
      <c r="C281" s="38">
        <v>4250000</v>
      </c>
      <c r="D281" s="38">
        <v>4150000</v>
      </c>
      <c r="E281" s="38"/>
      <c r="F281" s="38">
        <f t="shared" si="178"/>
        <v>4150000</v>
      </c>
      <c r="G281" s="43">
        <f t="shared" si="179"/>
        <v>97.647058823529406</v>
      </c>
      <c r="H281" s="38">
        <f t="shared" si="180"/>
        <v>100000</v>
      </c>
      <c r="I281" s="43">
        <f t="shared" si="181"/>
        <v>2.3529411764705883</v>
      </c>
    </row>
    <row r="282" spans="1:9" s="13" customFormat="1" ht="15" customHeight="1" x14ac:dyDescent="0.25">
      <c r="A282" s="39" t="s">
        <v>0</v>
      </c>
      <c r="B282" s="39" t="s">
        <v>89</v>
      </c>
      <c r="C282" s="38">
        <v>4250000</v>
      </c>
      <c r="D282" s="38">
        <v>0</v>
      </c>
      <c r="E282" s="38"/>
      <c r="F282" s="38">
        <f t="shared" si="178"/>
        <v>0</v>
      </c>
      <c r="G282" s="43">
        <f t="shared" si="179"/>
        <v>0</v>
      </c>
      <c r="H282" s="38">
        <f t="shared" si="180"/>
        <v>4250000</v>
      </c>
      <c r="I282" s="43">
        <f t="shared" si="181"/>
        <v>100</v>
      </c>
    </row>
    <row r="283" spans="1:9" s="13" customFormat="1" ht="15" customHeight="1" x14ac:dyDescent="0.25">
      <c r="A283" s="39" t="s">
        <v>26</v>
      </c>
      <c r="B283" s="39" t="s">
        <v>27</v>
      </c>
      <c r="C283" s="38"/>
      <c r="D283" s="38"/>
      <c r="E283" s="38"/>
      <c r="F283" s="38"/>
      <c r="G283" s="38"/>
      <c r="H283" s="38"/>
      <c r="I283" s="38"/>
    </row>
    <row r="284" spans="1:9" s="13" customFormat="1" ht="15" customHeight="1" x14ac:dyDescent="0.25">
      <c r="A284" s="39" t="s">
        <v>0</v>
      </c>
      <c r="B284" s="39" t="s">
        <v>97</v>
      </c>
      <c r="C284" s="38"/>
      <c r="D284" s="38"/>
      <c r="E284" s="38"/>
      <c r="F284" s="38"/>
      <c r="G284" s="38"/>
      <c r="H284" s="38"/>
      <c r="I284" s="38"/>
    </row>
    <row r="285" spans="1:9" s="13" customFormat="1" ht="15" customHeight="1" x14ac:dyDescent="0.25">
      <c r="A285" s="39" t="s">
        <v>0</v>
      </c>
      <c r="B285" s="39" t="s">
        <v>100</v>
      </c>
      <c r="C285" s="101">
        <v>11000000</v>
      </c>
      <c r="D285" s="101">
        <v>10945000</v>
      </c>
      <c r="E285" s="101"/>
      <c r="F285" s="101">
        <f t="shared" ref="F285:F287" si="182">D285+E285</f>
        <v>10945000</v>
      </c>
      <c r="G285" s="103">
        <f t="shared" ref="G285:G287" si="183">F285/C285*100</f>
        <v>99.5</v>
      </c>
      <c r="H285" s="101">
        <f t="shared" ref="H285:H287" si="184">C285-F285</f>
        <v>55000</v>
      </c>
      <c r="I285" s="103">
        <f t="shared" ref="I285:I287" si="185">H285/C285*100</f>
        <v>0.5</v>
      </c>
    </row>
    <row r="286" spans="1:9" s="13" customFormat="1" ht="15" customHeight="1" x14ac:dyDescent="0.25">
      <c r="A286" s="39" t="s">
        <v>0</v>
      </c>
      <c r="B286" s="39" t="s">
        <v>181</v>
      </c>
      <c r="C286" s="102"/>
      <c r="D286" s="102"/>
      <c r="E286" s="102"/>
      <c r="F286" s="102"/>
      <c r="G286" s="104"/>
      <c r="H286" s="102"/>
      <c r="I286" s="104"/>
    </row>
    <row r="287" spans="1:9" s="13" customFormat="1" ht="15" customHeight="1" x14ac:dyDescent="0.25">
      <c r="A287" s="39" t="s">
        <v>0</v>
      </c>
      <c r="B287" s="39" t="s">
        <v>182</v>
      </c>
      <c r="C287" s="38">
        <v>600000</v>
      </c>
      <c r="D287" s="38"/>
      <c r="E287" s="38"/>
      <c r="F287" s="38">
        <f t="shared" si="182"/>
        <v>0</v>
      </c>
      <c r="G287" s="43">
        <f t="shared" si="183"/>
        <v>0</v>
      </c>
      <c r="H287" s="38">
        <f t="shared" si="184"/>
        <v>600000</v>
      </c>
      <c r="I287" s="43">
        <f t="shared" si="185"/>
        <v>100</v>
      </c>
    </row>
    <row r="288" spans="1:9" s="13" customFormat="1" ht="15" customHeight="1" x14ac:dyDescent="0.25">
      <c r="A288" s="39" t="s">
        <v>36</v>
      </c>
      <c r="B288" s="39" t="s">
        <v>37</v>
      </c>
      <c r="C288" s="38"/>
      <c r="D288" s="38"/>
      <c r="E288" s="38"/>
      <c r="F288" s="38"/>
      <c r="G288" s="38"/>
      <c r="H288" s="38"/>
      <c r="I288" s="38"/>
    </row>
    <row r="289" spans="1:9" s="13" customFormat="1" ht="15" customHeight="1" x14ac:dyDescent="0.25">
      <c r="A289" s="39" t="s">
        <v>0</v>
      </c>
      <c r="B289" s="39" t="s">
        <v>97</v>
      </c>
      <c r="C289" s="38"/>
      <c r="D289" s="38"/>
      <c r="E289" s="38"/>
      <c r="F289" s="38"/>
      <c r="G289" s="38"/>
      <c r="H289" s="38"/>
      <c r="I289" s="38"/>
    </row>
    <row r="290" spans="1:9" s="13" customFormat="1" ht="15" customHeight="1" x14ac:dyDescent="0.25">
      <c r="A290" s="39" t="s">
        <v>0</v>
      </c>
      <c r="B290" s="39" t="s">
        <v>93</v>
      </c>
      <c r="C290" s="38">
        <v>21250000</v>
      </c>
      <c r="D290" s="38">
        <v>20198600</v>
      </c>
      <c r="E290" s="38"/>
      <c r="F290" s="38">
        <f>D290+E290</f>
        <v>20198600</v>
      </c>
      <c r="G290" s="43">
        <f t="shared" ref="G290" si="186">F290/C290*100</f>
        <v>95.052235294117651</v>
      </c>
      <c r="H290" s="38">
        <f>C290-F290</f>
        <v>1051400</v>
      </c>
      <c r="I290" s="43">
        <f t="shared" ref="I290" si="187">H290/C290*100</f>
        <v>4.9477647058823528</v>
      </c>
    </row>
    <row r="291" spans="1:9" s="13" customFormat="1" ht="15" customHeight="1" x14ac:dyDescent="0.25">
      <c r="A291" s="39"/>
      <c r="B291" s="39"/>
      <c r="C291" s="38"/>
      <c r="D291" s="38"/>
      <c r="E291" s="38"/>
      <c r="F291" s="38"/>
      <c r="G291" s="38"/>
      <c r="H291" s="38"/>
      <c r="I291" s="38"/>
    </row>
    <row r="292" spans="1:9" s="13" customFormat="1" ht="15" customHeight="1" x14ac:dyDescent="0.25">
      <c r="A292" s="37" t="s">
        <v>31</v>
      </c>
      <c r="B292" s="37" t="s">
        <v>32</v>
      </c>
      <c r="C292" s="38"/>
      <c r="D292" s="38"/>
      <c r="E292" s="38"/>
      <c r="F292" s="38"/>
      <c r="G292" s="38"/>
      <c r="H292" s="38"/>
      <c r="I292" s="38"/>
    </row>
    <row r="293" spans="1:9" s="13" customFormat="1" ht="15" customHeight="1" x14ac:dyDescent="0.25">
      <c r="A293" s="39" t="s">
        <v>6</v>
      </c>
      <c r="B293" s="39" t="s">
        <v>7</v>
      </c>
      <c r="C293" s="38"/>
      <c r="D293" s="38"/>
      <c r="E293" s="38"/>
      <c r="F293" s="38"/>
      <c r="G293" s="38"/>
      <c r="H293" s="38"/>
      <c r="I293" s="38"/>
    </row>
    <row r="294" spans="1:9" s="13" customFormat="1" ht="15" customHeight="1" x14ac:dyDescent="0.25">
      <c r="A294" s="39" t="s">
        <v>0</v>
      </c>
      <c r="B294" s="39" t="s">
        <v>75</v>
      </c>
      <c r="C294" s="38"/>
      <c r="D294" s="38"/>
      <c r="E294" s="38"/>
      <c r="F294" s="38"/>
      <c r="G294" s="38"/>
      <c r="H294" s="38"/>
      <c r="I294" s="38"/>
    </row>
    <row r="295" spans="1:9" s="13" customFormat="1" ht="15" customHeight="1" x14ac:dyDescent="0.25">
      <c r="A295" s="39" t="s">
        <v>0</v>
      </c>
      <c r="B295" s="39" t="s">
        <v>84</v>
      </c>
      <c r="C295" s="38">
        <v>2325000</v>
      </c>
      <c r="D295" s="38">
        <v>0</v>
      </c>
      <c r="E295" s="38"/>
      <c r="F295" s="38">
        <f t="shared" ref="F295:F296" si="188">D295+E295</f>
        <v>0</v>
      </c>
      <c r="G295" s="43">
        <f t="shared" ref="G295:G296" si="189">F295/C295*100</f>
        <v>0</v>
      </c>
      <c r="H295" s="38">
        <f t="shared" ref="H295:H296" si="190">C295-F295</f>
        <v>2325000</v>
      </c>
      <c r="I295" s="43">
        <f t="shared" ref="I295:I296" si="191">H295/C295*100</f>
        <v>100</v>
      </c>
    </row>
    <row r="296" spans="1:9" s="13" customFormat="1" ht="15" customHeight="1" x14ac:dyDescent="0.25">
      <c r="A296" s="39" t="s">
        <v>0</v>
      </c>
      <c r="B296" s="39" t="s">
        <v>85</v>
      </c>
      <c r="C296" s="38">
        <v>465000</v>
      </c>
      <c r="D296" s="38">
        <v>0</v>
      </c>
      <c r="E296" s="38"/>
      <c r="F296" s="38">
        <f t="shared" si="188"/>
        <v>0</v>
      </c>
      <c r="G296" s="43">
        <f t="shared" si="189"/>
        <v>0</v>
      </c>
      <c r="H296" s="38">
        <f t="shared" si="190"/>
        <v>465000</v>
      </c>
      <c r="I296" s="43">
        <f t="shared" si="191"/>
        <v>100</v>
      </c>
    </row>
    <row r="297" spans="1:9" s="13" customFormat="1" ht="15" customHeight="1" x14ac:dyDescent="0.25">
      <c r="A297" s="39" t="s">
        <v>21</v>
      </c>
      <c r="B297" s="39" t="s">
        <v>22</v>
      </c>
      <c r="C297" s="38"/>
      <c r="D297" s="38"/>
      <c r="E297" s="38"/>
      <c r="F297" s="38"/>
      <c r="G297" s="38"/>
      <c r="H297" s="38"/>
      <c r="I297" s="38"/>
    </row>
    <row r="298" spans="1:9" s="13" customFormat="1" ht="15" customHeight="1" x14ac:dyDescent="0.25">
      <c r="A298" s="39" t="s">
        <v>0</v>
      </c>
      <c r="B298" s="39" t="s">
        <v>75</v>
      </c>
      <c r="C298" s="38"/>
      <c r="D298" s="38"/>
      <c r="E298" s="38"/>
      <c r="F298" s="38"/>
      <c r="G298" s="38"/>
      <c r="H298" s="38"/>
      <c r="I298" s="38"/>
    </row>
    <row r="299" spans="1:9" s="13" customFormat="1" ht="15" customHeight="1" x14ac:dyDescent="0.25">
      <c r="A299" s="39" t="s">
        <v>0</v>
      </c>
      <c r="B299" s="39" t="s">
        <v>86</v>
      </c>
      <c r="C299" s="38">
        <v>4650000</v>
      </c>
      <c r="D299" s="38">
        <v>0</v>
      </c>
      <c r="E299" s="38"/>
      <c r="F299" s="38">
        <f t="shared" ref="F299:F302" si="192">D299+E299</f>
        <v>0</v>
      </c>
      <c r="G299" s="43">
        <f t="shared" ref="G299:G302" si="193">F299/C299*100</f>
        <v>0</v>
      </c>
      <c r="H299" s="38">
        <f t="shared" ref="H299:H302" si="194">C299-F299</f>
        <v>4650000</v>
      </c>
      <c r="I299" s="43">
        <f t="shared" ref="I299:I302" si="195">H299/C299*100</f>
        <v>100</v>
      </c>
    </row>
    <row r="300" spans="1:9" s="13" customFormat="1" ht="15" customHeight="1" x14ac:dyDescent="0.25">
      <c r="A300" s="39" t="s">
        <v>0</v>
      </c>
      <c r="B300" s="39" t="s">
        <v>87</v>
      </c>
      <c r="C300" s="38">
        <v>4650000</v>
      </c>
      <c r="D300" s="38">
        <v>0</v>
      </c>
      <c r="E300" s="38"/>
      <c r="F300" s="38">
        <f t="shared" si="192"/>
        <v>0</v>
      </c>
      <c r="G300" s="43">
        <f t="shared" si="193"/>
        <v>0</v>
      </c>
      <c r="H300" s="38">
        <f t="shared" si="194"/>
        <v>4650000</v>
      </c>
      <c r="I300" s="43">
        <f t="shared" si="195"/>
        <v>100</v>
      </c>
    </row>
    <row r="301" spans="1:9" s="13" customFormat="1" ht="15" customHeight="1" x14ac:dyDescent="0.25">
      <c r="A301" s="39" t="s">
        <v>0</v>
      </c>
      <c r="B301" s="39" t="s">
        <v>88</v>
      </c>
      <c r="C301" s="38">
        <v>4650000</v>
      </c>
      <c r="D301" s="38">
        <v>0</v>
      </c>
      <c r="E301" s="38"/>
      <c r="F301" s="38">
        <f t="shared" si="192"/>
        <v>0</v>
      </c>
      <c r="G301" s="43">
        <f t="shared" si="193"/>
        <v>0</v>
      </c>
      <c r="H301" s="38">
        <f t="shared" si="194"/>
        <v>4650000</v>
      </c>
      <c r="I301" s="43">
        <f t="shared" si="195"/>
        <v>100</v>
      </c>
    </row>
    <row r="302" spans="1:9" s="13" customFormat="1" ht="15" customHeight="1" x14ac:dyDescent="0.25">
      <c r="A302" s="39" t="s">
        <v>0</v>
      </c>
      <c r="B302" s="39" t="s">
        <v>89</v>
      </c>
      <c r="C302" s="38">
        <v>6975000</v>
      </c>
      <c r="D302" s="38">
        <v>0</v>
      </c>
      <c r="E302" s="38"/>
      <c r="F302" s="38">
        <f t="shared" si="192"/>
        <v>0</v>
      </c>
      <c r="G302" s="43">
        <f t="shared" si="193"/>
        <v>0</v>
      </c>
      <c r="H302" s="38">
        <f t="shared" si="194"/>
        <v>6975000</v>
      </c>
      <c r="I302" s="43">
        <f t="shared" si="195"/>
        <v>100</v>
      </c>
    </row>
    <row r="303" spans="1:9" s="13" customFormat="1" ht="15" customHeight="1" x14ac:dyDescent="0.25">
      <c r="A303" s="39" t="s">
        <v>26</v>
      </c>
      <c r="B303" s="39" t="s">
        <v>27</v>
      </c>
      <c r="C303" s="38"/>
      <c r="D303" s="38"/>
      <c r="E303" s="38"/>
      <c r="F303" s="38"/>
      <c r="G303" s="38"/>
      <c r="H303" s="38"/>
      <c r="I303" s="38"/>
    </row>
    <row r="304" spans="1:9" s="13" customFormat="1" ht="15" customHeight="1" x14ac:dyDescent="0.25">
      <c r="A304" s="39" t="s">
        <v>0</v>
      </c>
      <c r="B304" s="39" t="s">
        <v>75</v>
      </c>
      <c r="C304" s="38"/>
      <c r="D304" s="38"/>
      <c r="E304" s="38"/>
      <c r="F304" s="38"/>
      <c r="G304" s="38"/>
      <c r="H304" s="38"/>
      <c r="I304" s="38"/>
    </row>
    <row r="305" spans="1:9" s="13" customFormat="1" ht="15" customHeight="1" x14ac:dyDescent="0.25">
      <c r="A305" s="39" t="s">
        <v>0</v>
      </c>
      <c r="B305" s="39" t="s">
        <v>183</v>
      </c>
      <c r="C305" s="101">
        <v>16500000</v>
      </c>
      <c r="D305" s="101">
        <v>0</v>
      </c>
      <c r="E305" s="101"/>
      <c r="F305" s="101">
        <f t="shared" ref="F305" si="196">D305+E305</f>
        <v>0</v>
      </c>
      <c r="G305" s="103">
        <f t="shared" ref="G305" si="197">F305/C305*100</f>
        <v>0</v>
      </c>
      <c r="H305" s="101">
        <f t="shared" ref="H305" si="198">C305-F305</f>
        <v>16500000</v>
      </c>
      <c r="I305" s="103">
        <f t="shared" ref="I305" si="199">H305/C305*100</f>
        <v>100</v>
      </c>
    </row>
    <row r="306" spans="1:9" s="13" customFormat="1" ht="15" customHeight="1" x14ac:dyDescent="0.25">
      <c r="A306" s="39" t="s">
        <v>0</v>
      </c>
      <c r="B306" s="39" t="s">
        <v>184</v>
      </c>
      <c r="C306" s="102"/>
      <c r="D306" s="102"/>
      <c r="E306" s="102"/>
      <c r="F306" s="102"/>
      <c r="G306" s="104"/>
      <c r="H306" s="102"/>
      <c r="I306" s="104"/>
    </row>
    <row r="307" spans="1:9" s="13" customFormat="1" ht="15" customHeight="1" x14ac:dyDescent="0.25">
      <c r="A307" s="39" t="s">
        <v>0</v>
      </c>
      <c r="B307" s="39" t="s">
        <v>101</v>
      </c>
      <c r="C307" s="38">
        <v>1200000</v>
      </c>
      <c r="D307" s="38">
        <v>0</v>
      </c>
      <c r="E307" s="38"/>
      <c r="F307" s="38">
        <f>D307+E307</f>
        <v>0</v>
      </c>
      <c r="G307" s="43">
        <f>F307/C307*100</f>
        <v>0</v>
      </c>
      <c r="H307" s="38">
        <f>C307-F307</f>
        <v>1200000</v>
      </c>
      <c r="I307" s="43">
        <f>H307/C307*100</f>
        <v>100</v>
      </c>
    </row>
    <row r="308" spans="1:9" s="13" customFormat="1" ht="15" customHeight="1" x14ac:dyDescent="0.25">
      <c r="A308" s="39" t="s">
        <v>36</v>
      </c>
      <c r="B308" s="39" t="s">
        <v>37</v>
      </c>
      <c r="C308" s="38"/>
      <c r="D308" s="38"/>
      <c r="E308" s="38"/>
      <c r="F308" s="38"/>
      <c r="G308" s="38"/>
      <c r="H308" s="38"/>
      <c r="I308" s="38"/>
    </row>
    <row r="309" spans="1:9" s="13" customFormat="1" ht="15" customHeight="1" x14ac:dyDescent="0.25">
      <c r="A309" s="39" t="s">
        <v>0</v>
      </c>
      <c r="B309" s="39" t="s">
        <v>75</v>
      </c>
      <c r="C309" s="38"/>
      <c r="D309" s="38"/>
      <c r="E309" s="38"/>
      <c r="F309" s="38"/>
      <c r="G309" s="38"/>
      <c r="H309" s="38"/>
      <c r="I309" s="38"/>
    </row>
    <row r="310" spans="1:9" s="13" customFormat="1" ht="15" customHeight="1" x14ac:dyDescent="0.25">
      <c r="A310" s="39" t="s">
        <v>0</v>
      </c>
      <c r="B310" s="39" t="s">
        <v>93</v>
      </c>
      <c r="C310" s="38">
        <v>46500000</v>
      </c>
      <c r="D310" s="38">
        <v>0</v>
      </c>
      <c r="E310" s="38"/>
      <c r="F310" s="38">
        <f>D310+E310</f>
        <v>0</v>
      </c>
      <c r="G310" s="43">
        <f t="shared" ref="G310" si="200">F310/C310*100</f>
        <v>0</v>
      </c>
      <c r="H310" s="38">
        <f>C310-F310</f>
        <v>46500000</v>
      </c>
      <c r="I310" s="43">
        <f t="shared" ref="I310" si="201">H310/C310*100</f>
        <v>100</v>
      </c>
    </row>
    <row r="311" spans="1:9" s="13" customFormat="1" ht="15" customHeight="1" x14ac:dyDescent="0.25">
      <c r="A311" s="39"/>
      <c r="B311" s="39"/>
      <c r="C311" s="38"/>
      <c r="D311" s="38"/>
      <c r="E311" s="38"/>
      <c r="F311" s="38"/>
      <c r="G311" s="38"/>
      <c r="H311" s="38"/>
      <c r="I311" s="38"/>
    </row>
    <row r="312" spans="1:9" ht="19.899999999999999" customHeight="1" x14ac:dyDescent="0.25">
      <c r="A312" s="36" t="s">
        <v>102</v>
      </c>
      <c r="B312" s="36" t="s">
        <v>103</v>
      </c>
      <c r="C312" s="34"/>
      <c r="D312" s="34"/>
      <c r="E312" s="34"/>
      <c r="F312" s="34"/>
      <c r="G312" s="34"/>
      <c r="H312" s="34"/>
      <c r="I312" s="34"/>
    </row>
    <row r="313" spans="1:9" s="13" customFormat="1" ht="15" customHeight="1" x14ac:dyDescent="0.25">
      <c r="A313" s="40" t="s">
        <v>52</v>
      </c>
      <c r="B313" s="40" t="s">
        <v>53</v>
      </c>
      <c r="C313" s="38"/>
      <c r="D313" s="38"/>
      <c r="E313" s="38"/>
      <c r="F313" s="38"/>
      <c r="G313" s="38"/>
      <c r="H313" s="38"/>
      <c r="I313" s="38"/>
    </row>
    <row r="314" spans="1:9" s="13" customFormat="1" ht="15" customHeight="1" x14ac:dyDescent="0.25">
      <c r="A314" s="39" t="s">
        <v>6</v>
      </c>
      <c r="B314" s="39" t="s">
        <v>7</v>
      </c>
      <c r="C314" s="38"/>
      <c r="D314" s="38"/>
      <c r="E314" s="38"/>
      <c r="F314" s="38"/>
      <c r="G314" s="38"/>
      <c r="H314" s="38"/>
      <c r="I314" s="38"/>
    </row>
    <row r="315" spans="1:9" s="13" customFormat="1" ht="15" customHeight="1" x14ac:dyDescent="0.25">
      <c r="A315" s="39" t="s">
        <v>0</v>
      </c>
      <c r="B315" s="39" t="s">
        <v>104</v>
      </c>
      <c r="C315" s="38">
        <v>5460000</v>
      </c>
      <c r="D315" s="38">
        <v>0</v>
      </c>
      <c r="E315" s="38"/>
      <c r="F315" s="38">
        <f t="shared" ref="F315:F320" si="202">D315+E315</f>
        <v>0</v>
      </c>
      <c r="G315" s="43">
        <f t="shared" ref="G315:G320" si="203">F315/C315*100</f>
        <v>0</v>
      </c>
      <c r="H315" s="38">
        <f t="shared" ref="H315:H320" si="204">C315-F315</f>
        <v>5460000</v>
      </c>
      <c r="I315" s="43">
        <f t="shared" ref="I315:I320" si="205">H315/C315*100</f>
        <v>100</v>
      </c>
    </row>
    <row r="316" spans="1:9" s="13" customFormat="1" ht="15" customHeight="1" x14ac:dyDescent="0.25">
      <c r="A316" s="39" t="s">
        <v>0</v>
      </c>
      <c r="B316" s="39" t="s">
        <v>254</v>
      </c>
      <c r="C316" s="38">
        <v>5460000</v>
      </c>
      <c r="D316" s="38">
        <v>0</v>
      </c>
      <c r="E316" s="38"/>
      <c r="F316" s="38">
        <f>D316+E316</f>
        <v>0</v>
      </c>
      <c r="G316" s="43">
        <f>F316/C316*100</f>
        <v>0</v>
      </c>
      <c r="H316" s="38">
        <f>C316-F316</f>
        <v>5460000</v>
      </c>
      <c r="I316" s="43">
        <f>H316/C316*100</f>
        <v>100</v>
      </c>
    </row>
    <row r="317" spans="1:9" s="13" customFormat="1" ht="15" customHeight="1" x14ac:dyDescent="0.25">
      <c r="A317" s="39" t="s">
        <v>0</v>
      </c>
      <c r="B317" s="39" t="s">
        <v>105</v>
      </c>
      <c r="C317" s="38">
        <v>150000</v>
      </c>
      <c r="D317" s="38">
        <v>0</v>
      </c>
      <c r="E317" s="38"/>
      <c r="F317" s="38">
        <f t="shared" si="202"/>
        <v>0</v>
      </c>
      <c r="G317" s="43">
        <f t="shared" si="203"/>
        <v>0</v>
      </c>
      <c r="H317" s="38">
        <f t="shared" si="204"/>
        <v>150000</v>
      </c>
      <c r="I317" s="43">
        <f t="shared" si="205"/>
        <v>100</v>
      </c>
    </row>
    <row r="318" spans="1:9" s="13" customFormat="1" ht="15" customHeight="1" x14ac:dyDescent="0.25">
      <c r="A318" s="39" t="s">
        <v>0</v>
      </c>
      <c r="B318" s="39" t="s">
        <v>106</v>
      </c>
      <c r="C318" s="38">
        <v>350000</v>
      </c>
      <c r="D318" s="38">
        <v>0</v>
      </c>
      <c r="E318" s="38"/>
      <c r="F318" s="38">
        <f t="shared" si="202"/>
        <v>0</v>
      </c>
      <c r="G318" s="43">
        <f t="shared" si="203"/>
        <v>0</v>
      </c>
      <c r="H318" s="38">
        <f t="shared" si="204"/>
        <v>350000</v>
      </c>
      <c r="I318" s="43">
        <f t="shared" si="205"/>
        <v>100</v>
      </c>
    </row>
    <row r="319" spans="1:9" s="13" customFormat="1" ht="15" customHeight="1" x14ac:dyDescent="0.25">
      <c r="A319" s="39" t="s">
        <v>0</v>
      </c>
      <c r="B319" s="39" t="s">
        <v>107</v>
      </c>
      <c r="C319" s="38">
        <v>7812000</v>
      </c>
      <c r="D319" s="38">
        <v>6270000</v>
      </c>
      <c r="E319" s="38"/>
      <c r="F319" s="38">
        <f t="shared" si="202"/>
        <v>6270000</v>
      </c>
      <c r="G319" s="43">
        <f t="shared" si="203"/>
        <v>80.261136712749618</v>
      </c>
      <c r="H319" s="38">
        <f t="shared" si="204"/>
        <v>1542000</v>
      </c>
      <c r="I319" s="43">
        <f t="shared" si="205"/>
        <v>19.738863287250382</v>
      </c>
    </row>
    <row r="320" spans="1:9" s="13" customFormat="1" ht="15" customHeight="1" x14ac:dyDescent="0.25">
      <c r="A320" s="39" t="s">
        <v>0</v>
      </c>
      <c r="B320" s="39" t="s">
        <v>108</v>
      </c>
      <c r="C320" s="38">
        <v>2250000</v>
      </c>
      <c r="D320" s="38">
        <v>0</v>
      </c>
      <c r="E320" s="38"/>
      <c r="F320" s="38">
        <f t="shared" si="202"/>
        <v>0</v>
      </c>
      <c r="G320" s="43">
        <f t="shared" si="203"/>
        <v>0</v>
      </c>
      <c r="H320" s="38">
        <f t="shared" si="204"/>
        <v>2250000</v>
      </c>
      <c r="I320" s="43">
        <f t="shared" si="205"/>
        <v>100</v>
      </c>
    </row>
    <row r="321" spans="1:9" s="13" customFormat="1" ht="15" customHeight="1" x14ac:dyDescent="0.25">
      <c r="A321" s="39" t="s">
        <v>21</v>
      </c>
      <c r="B321" s="39" t="s">
        <v>22</v>
      </c>
      <c r="C321" s="38"/>
      <c r="D321" s="38"/>
      <c r="E321" s="38"/>
      <c r="F321" s="38"/>
      <c r="G321" s="38"/>
      <c r="H321" s="38"/>
      <c r="I321" s="38"/>
    </row>
    <row r="322" spans="1:9" s="13" customFormat="1" ht="15" customHeight="1" x14ac:dyDescent="0.25">
      <c r="A322" s="39" t="s">
        <v>0</v>
      </c>
      <c r="B322" s="39" t="s">
        <v>109</v>
      </c>
      <c r="C322" s="38">
        <v>5520000</v>
      </c>
      <c r="D322" s="38">
        <v>920000</v>
      </c>
      <c r="E322" s="38"/>
      <c r="F322" s="38">
        <f t="shared" ref="F322:F326" si="206">D322+E322</f>
        <v>920000</v>
      </c>
      <c r="G322" s="43">
        <f t="shared" ref="G322:G326" si="207">F322/C322*100</f>
        <v>16.666666666666664</v>
      </c>
      <c r="H322" s="38">
        <f t="shared" ref="H322:H326" si="208">C322-F322</f>
        <v>4600000</v>
      </c>
      <c r="I322" s="43">
        <f t="shared" ref="I322:I326" si="209">H322/C322*100</f>
        <v>83.333333333333343</v>
      </c>
    </row>
    <row r="323" spans="1:9" s="13" customFormat="1" ht="15" customHeight="1" x14ac:dyDescent="0.25">
      <c r="A323" s="39" t="s">
        <v>0</v>
      </c>
      <c r="B323" s="39" t="s">
        <v>110</v>
      </c>
      <c r="C323" s="38">
        <v>10200000</v>
      </c>
      <c r="D323" s="38">
        <v>3170000</v>
      </c>
      <c r="E323" s="38"/>
      <c r="F323" s="38">
        <f t="shared" si="206"/>
        <v>3170000</v>
      </c>
      <c r="G323" s="43">
        <f t="shared" si="207"/>
        <v>31.078431372549019</v>
      </c>
      <c r="H323" s="38">
        <f t="shared" si="208"/>
        <v>7030000</v>
      </c>
      <c r="I323" s="43">
        <f t="shared" si="209"/>
        <v>68.921568627450981</v>
      </c>
    </row>
    <row r="324" spans="1:9" s="13" customFormat="1" ht="15" customHeight="1" x14ac:dyDescent="0.25">
      <c r="A324" s="39" t="s">
        <v>0</v>
      </c>
      <c r="B324" s="39" t="s">
        <v>111</v>
      </c>
      <c r="C324" s="38">
        <v>500000</v>
      </c>
      <c r="D324" s="38">
        <v>0</v>
      </c>
      <c r="E324" s="38"/>
      <c r="F324" s="38">
        <f t="shared" si="206"/>
        <v>0</v>
      </c>
      <c r="G324" s="43">
        <f t="shared" si="207"/>
        <v>0</v>
      </c>
      <c r="H324" s="38">
        <f t="shared" si="208"/>
        <v>500000</v>
      </c>
      <c r="I324" s="43">
        <f t="shared" si="209"/>
        <v>100</v>
      </c>
    </row>
    <row r="325" spans="1:9" s="13" customFormat="1" ht="15" customHeight="1" x14ac:dyDescent="0.25">
      <c r="A325" s="39" t="s">
        <v>0</v>
      </c>
      <c r="B325" s="39" t="s">
        <v>112</v>
      </c>
      <c r="C325" s="38">
        <v>1000000</v>
      </c>
      <c r="D325" s="38">
        <v>0</v>
      </c>
      <c r="E325" s="38"/>
      <c r="F325" s="38">
        <f t="shared" si="206"/>
        <v>0</v>
      </c>
      <c r="G325" s="43">
        <f t="shared" si="207"/>
        <v>0</v>
      </c>
      <c r="H325" s="38">
        <f t="shared" si="208"/>
        <v>1000000</v>
      </c>
      <c r="I325" s="43">
        <f t="shared" si="209"/>
        <v>100</v>
      </c>
    </row>
    <row r="326" spans="1:9" s="13" customFormat="1" ht="15" customHeight="1" x14ac:dyDescent="0.25">
      <c r="A326" s="39" t="s">
        <v>0</v>
      </c>
      <c r="B326" s="39" t="s">
        <v>113</v>
      </c>
      <c r="C326" s="38">
        <v>3000000</v>
      </c>
      <c r="D326" s="38">
        <v>0</v>
      </c>
      <c r="E326" s="38"/>
      <c r="F326" s="38">
        <f t="shared" si="206"/>
        <v>0</v>
      </c>
      <c r="G326" s="43">
        <f t="shared" si="207"/>
        <v>0</v>
      </c>
      <c r="H326" s="38">
        <f t="shared" si="208"/>
        <v>3000000</v>
      </c>
      <c r="I326" s="43">
        <f t="shared" si="209"/>
        <v>100</v>
      </c>
    </row>
    <row r="327" spans="1:9" s="13" customFormat="1" ht="15" customHeight="1" x14ac:dyDescent="0.25">
      <c r="A327" s="39" t="s">
        <v>26</v>
      </c>
      <c r="B327" s="39" t="s">
        <v>27</v>
      </c>
      <c r="C327" s="38"/>
      <c r="D327" s="38"/>
      <c r="E327" s="38"/>
      <c r="F327" s="38"/>
      <c r="G327" s="38"/>
      <c r="H327" s="38"/>
      <c r="I327" s="38"/>
    </row>
    <row r="328" spans="1:9" s="13" customFormat="1" ht="15" customHeight="1" x14ac:dyDescent="0.25">
      <c r="A328" s="39" t="s">
        <v>0</v>
      </c>
      <c r="B328" s="39" t="s">
        <v>114</v>
      </c>
      <c r="C328" s="38">
        <v>1500000</v>
      </c>
      <c r="D328" s="38">
        <v>0</v>
      </c>
      <c r="E328" s="38"/>
      <c r="F328" s="38">
        <f t="shared" ref="F328:F329" si="210">D328+E328</f>
        <v>0</v>
      </c>
      <c r="G328" s="43">
        <f t="shared" ref="G328:G329" si="211">F328/C328*100</f>
        <v>0</v>
      </c>
      <c r="H328" s="38">
        <f t="shared" ref="H328:H329" si="212">C328-F328</f>
        <v>1500000</v>
      </c>
      <c r="I328" s="43">
        <f t="shared" ref="I328:I329" si="213">H328/C328*100</f>
        <v>100</v>
      </c>
    </row>
    <row r="329" spans="1:9" s="13" customFormat="1" ht="15" customHeight="1" x14ac:dyDescent="0.25">
      <c r="A329" s="39" t="s">
        <v>0</v>
      </c>
      <c r="B329" s="39" t="s">
        <v>115</v>
      </c>
      <c r="C329" s="38">
        <v>3000000</v>
      </c>
      <c r="D329" s="38">
        <v>0</v>
      </c>
      <c r="E329" s="38"/>
      <c r="F329" s="38">
        <f t="shared" si="210"/>
        <v>0</v>
      </c>
      <c r="G329" s="43">
        <f t="shared" si="211"/>
        <v>0</v>
      </c>
      <c r="H329" s="38">
        <f t="shared" si="212"/>
        <v>3000000</v>
      </c>
      <c r="I329" s="43">
        <f t="shared" si="213"/>
        <v>100</v>
      </c>
    </row>
    <row r="330" spans="1:9" s="13" customFormat="1" ht="15" customHeight="1" x14ac:dyDescent="0.25">
      <c r="A330" s="39"/>
      <c r="B330" s="39"/>
      <c r="C330" s="38"/>
      <c r="D330" s="38"/>
      <c r="E330" s="38"/>
      <c r="F330" s="38"/>
      <c r="G330" s="38"/>
      <c r="H330" s="38"/>
      <c r="I330" s="38"/>
    </row>
    <row r="331" spans="1:9" s="13" customFormat="1" ht="15" customHeight="1" x14ac:dyDescent="0.25">
      <c r="A331" s="37" t="s">
        <v>64</v>
      </c>
      <c r="B331" s="37" t="s">
        <v>65</v>
      </c>
      <c r="C331" s="38"/>
      <c r="D331" s="38"/>
      <c r="E331" s="38"/>
      <c r="F331" s="38"/>
      <c r="G331" s="38"/>
      <c r="H331" s="38"/>
      <c r="I331" s="38"/>
    </row>
    <row r="332" spans="1:9" s="13" customFormat="1" ht="15" customHeight="1" x14ac:dyDescent="0.25">
      <c r="A332" s="39" t="s">
        <v>6</v>
      </c>
      <c r="B332" s="39" t="s">
        <v>7</v>
      </c>
      <c r="C332" s="38"/>
      <c r="D332" s="38"/>
      <c r="E332" s="38"/>
      <c r="F332" s="38"/>
      <c r="G332" s="38"/>
      <c r="H332" s="38"/>
      <c r="I332" s="38"/>
    </row>
    <row r="333" spans="1:9" s="13" customFormat="1" ht="15" customHeight="1" x14ac:dyDescent="0.25">
      <c r="A333" s="39" t="s">
        <v>0</v>
      </c>
      <c r="B333" s="39" t="s">
        <v>116</v>
      </c>
      <c r="C333" s="38">
        <v>4800000</v>
      </c>
      <c r="D333" s="38">
        <v>0</v>
      </c>
      <c r="E333" s="38"/>
      <c r="F333" s="38">
        <f t="shared" ref="F333:F338" si="214">D333+E333</f>
        <v>0</v>
      </c>
      <c r="G333" s="43">
        <f t="shared" ref="G333:G338" si="215">F333/C333*100</f>
        <v>0</v>
      </c>
      <c r="H333" s="38">
        <f t="shared" ref="H333:H338" si="216">C333-F333</f>
        <v>4800000</v>
      </c>
      <c r="I333" s="43">
        <f t="shared" ref="I333:I338" si="217">H333/C333*100</f>
        <v>100</v>
      </c>
    </row>
    <row r="334" spans="1:9" s="13" customFormat="1" ht="15" customHeight="1" x14ac:dyDescent="0.25">
      <c r="A334" s="39" t="s">
        <v>0</v>
      </c>
      <c r="B334" s="39" t="s">
        <v>254</v>
      </c>
      <c r="C334" s="38">
        <v>4800000</v>
      </c>
      <c r="D334" s="38">
        <v>0</v>
      </c>
      <c r="E334" s="38"/>
      <c r="F334" s="38">
        <f>D334+E334</f>
        <v>0</v>
      </c>
      <c r="G334" s="43">
        <f>F334/C334*100</f>
        <v>0</v>
      </c>
      <c r="H334" s="38">
        <f>C334-F334</f>
        <v>4800000</v>
      </c>
      <c r="I334" s="43">
        <f>H334/C334*100</f>
        <v>100</v>
      </c>
    </row>
    <row r="335" spans="1:9" s="13" customFormat="1" ht="15" customHeight="1" x14ac:dyDescent="0.25">
      <c r="A335" s="39" t="s">
        <v>0</v>
      </c>
      <c r="B335" s="39" t="s">
        <v>117</v>
      </c>
      <c r="C335" s="38">
        <v>150000</v>
      </c>
      <c r="D335" s="38">
        <v>0</v>
      </c>
      <c r="E335" s="38"/>
      <c r="F335" s="38">
        <f t="shared" si="214"/>
        <v>0</v>
      </c>
      <c r="G335" s="43">
        <f t="shared" si="215"/>
        <v>0</v>
      </c>
      <c r="H335" s="38">
        <f t="shared" si="216"/>
        <v>150000</v>
      </c>
      <c r="I335" s="43">
        <f t="shared" si="217"/>
        <v>100</v>
      </c>
    </row>
    <row r="336" spans="1:9" s="13" customFormat="1" ht="15" customHeight="1" x14ac:dyDescent="0.25">
      <c r="A336" s="39" t="s">
        <v>0</v>
      </c>
      <c r="B336" s="39" t="s">
        <v>118</v>
      </c>
      <c r="C336" s="38">
        <v>350000</v>
      </c>
      <c r="D336" s="38">
        <v>0</v>
      </c>
      <c r="E336" s="38"/>
      <c r="F336" s="38">
        <f t="shared" si="214"/>
        <v>0</v>
      </c>
      <c r="G336" s="43">
        <f t="shared" si="215"/>
        <v>0</v>
      </c>
      <c r="H336" s="38">
        <f t="shared" si="216"/>
        <v>350000</v>
      </c>
      <c r="I336" s="43">
        <f t="shared" si="217"/>
        <v>100</v>
      </c>
    </row>
    <row r="337" spans="1:9" s="13" customFormat="1" ht="15" customHeight="1" x14ac:dyDescent="0.25">
      <c r="A337" s="39" t="s">
        <v>0</v>
      </c>
      <c r="B337" s="39" t="s">
        <v>185</v>
      </c>
      <c r="C337" s="38">
        <v>2000000</v>
      </c>
      <c r="D337" s="38">
        <v>0</v>
      </c>
      <c r="E337" s="38"/>
      <c r="F337" s="38">
        <f t="shared" si="214"/>
        <v>0</v>
      </c>
      <c r="G337" s="43">
        <f t="shared" si="215"/>
        <v>0</v>
      </c>
      <c r="H337" s="38">
        <f t="shared" si="216"/>
        <v>2000000</v>
      </c>
      <c r="I337" s="43">
        <f t="shared" si="217"/>
        <v>100</v>
      </c>
    </row>
    <row r="338" spans="1:9" s="13" customFormat="1" ht="15" customHeight="1" x14ac:dyDescent="0.25">
      <c r="A338" s="39" t="s">
        <v>0</v>
      </c>
      <c r="B338" s="39" t="s">
        <v>186</v>
      </c>
      <c r="C338" s="38">
        <v>8451000</v>
      </c>
      <c r="D338" s="38">
        <v>5115750</v>
      </c>
      <c r="E338" s="38"/>
      <c r="F338" s="38">
        <f t="shared" si="214"/>
        <v>5115750</v>
      </c>
      <c r="G338" s="43">
        <f t="shared" si="215"/>
        <v>60.534256301029465</v>
      </c>
      <c r="H338" s="38">
        <f t="shared" si="216"/>
        <v>3335250</v>
      </c>
      <c r="I338" s="43">
        <f t="shared" si="217"/>
        <v>39.465743698970535</v>
      </c>
    </row>
    <row r="339" spans="1:9" s="13" customFormat="1" ht="15" customHeight="1" x14ac:dyDescent="0.25">
      <c r="A339" s="39" t="s">
        <v>21</v>
      </c>
      <c r="B339" s="39" t="s">
        <v>22</v>
      </c>
      <c r="C339" s="38"/>
      <c r="D339" s="38"/>
      <c r="E339" s="38"/>
      <c r="F339" s="38"/>
      <c r="G339" s="38"/>
      <c r="H339" s="38"/>
      <c r="I339" s="38"/>
    </row>
    <row r="340" spans="1:9" s="13" customFormat="1" ht="15" customHeight="1" x14ac:dyDescent="0.25">
      <c r="A340" s="39" t="s">
        <v>0</v>
      </c>
      <c r="B340" s="39" t="s">
        <v>119</v>
      </c>
      <c r="C340" s="38">
        <v>9200000</v>
      </c>
      <c r="D340" s="38">
        <v>1840000</v>
      </c>
      <c r="E340" s="38"/>
      <c r="F340" s="38">
        <f t="shared" ref="F340:F344" si="218">D340+E340</f>
        <v>1840000</v>
      </c>
      <c r="G340" s="43">
        <f t="shared" ref="G340:G344" si="219">F340/C340*100</f>
        <v>20</v>
      </c>
      <c r="H340" s="38">
        <f t="shared" ref="H340:H344" si="220">C340-F340</f>
        <v>7360000</v>
      </c>
      <c r="I340" s="43">
        <f t="shared" ref="I340:I344" si="221">H340/C340*100</f>
        <v>80</v>
      </c>
    </row>
    <row r="341" spans="1:9" s="13" customFormat="1" ht="15" customHeight="1" x14ac:dyDescent="0.25">
      <c r="A341" s="39" t="s">
        <v>0</v>
      </c>
      <c r="B341" s="39" t="s">
        <v>120</v>
      </c>
      <c r="C341" s="38">
        <v>62600000</v>
      </c>
      <c r="D341" s="38">
        <v>6180000</v>
      </c>
      <c r="E341" s="38"/>
      <c r="F341" s="38">
        <f t="shared" si="218"/>
        <v>6180000</v>
      </c>
      <c r="G341" s="43">
        <f t="shared" si="219"/>
        <v>9.8722044728434497</v>
      </c>
      <c r="H341" s="38">
        <f t="shared" si="220"/>
        <v>56420000</v>
      </c>
      <c r="I341" s="43">
        <f t="shared" si="221"/>
        <v>90.12779552715655</v>
      </c>
    </row>
    <row r="342" spans="1:9" s="13" customFormat="1" ht="15" customHeight="1" x14ac:dyDescent="0.25">
      <c r="A342" s="39" t="s">
        <v>0</v>
      </c>
      <c r="B342" s="39" t="s">
        <v>121</v>
      </c>
      <c r="C342" s="38">
        <v>13500000</v>
      </c>
      <c r="D342" s="38">
        <v>0</v>
      </c>
      <c r="E342" s="38"/>
      <c r="F342" s="38">
        <f t="shared" si="218"/>
        <v>0</v>
      </c>
      <c r="G342" s="43">
        <f t="shared" si="219"/>
        <v>0</v>
      </c>
      <c r="H342" s="38">
        <f t="shared" si="220"/>
        <v>13500000</v>
      </c>
      <c r="I342" s="43">
        <f t="shared" si="221"/>
        <v>100</v>
      </c>
    </row>
    <row r="343" spans="1:9" s="13" customFormat="1" ht="15" customHeight="1" x14ac:dyDescent="0.25">
      <c r="A343" s="39" t="s">
        <v>0</v>
      </c>
      <c r="B343" s="39" t="s">
        <v>122</v>
      </c>
      <c r="C343" s="38">
        <v>2250000</v>
      </c>
      <c r="D343" s="38">
        <v>0</v>
      </c>
      <c r="E343" s="38"/>
      <c r="F343" s="38">
        <f t="shared" si="218"/>
        <v>0</v>
      </c>
      <c r="G343" s="43">
        <f t="shared" si="219"/>
        <v>0</v>
      </c>
      <c r="H343" s="38">
        <f t="shared" si="220"/>
        <v>2250000</v>
      </c>
      <c r="I343" s="43">
        <f t="shared" si="221"/>
        <v>100</v>
      </c>
    </row>
    <row r="344" spans="1:9" s="13" customFormat="1" ht="15" customHeight="1" x14ac:dyDescent="0.25">
      <c r="A344" s="39" t="s">
        <v>0</v>
      </c>
      <c r="B344" s="39" t="s">
        <v>123</v>
      </c>
      <c r="C344" s="38">
        <v>4500000</v>
      </c>
      <c r="D344" s="38">
        <v>0</v>
      </c>
      <c r="E344" s="38"/>
      <c r="F344" s="38">
        <f t="shared" si="218"/>
        <v>0</v>
      </c>
      <c r="G344" s="43">
        <f t="shared" si="219"/>
        <v>0</v>
      </c>
      <c r="H344" s="38">
        <f t="shared" si="220"/>
        <v>4500000</v>
      </c>
      <c r="I344" s="43">
        <f t="shared" si="221"/>
        <v>100</v>
      </c>
    </row>
    <row r="345" spans="1:9" s="13" customFormat="1" ht="15" customHeight="1" x14ac:dyDescent="0.25">
      <c r="A345" s="39" t="s">
        <v>26</v>
      </c>
      <c r="B345" s="39" t="s">
        <v>27</v>
      </c>
      <c r="C345" s="38"/>
      <c r="D345" s="38"/>
      <c r="E345" s="38"/>
      <c r="F345" s="38"/>
      <c r="G345" s="38"/>
      <c r="H345" s="38"/>
      <c r="I345" s="38"/>
    </row>
    <row r="346" spans="1:9" s="13" customFormat="1" ht="15" customHeight="1" x14ac:dyDescent="0.25">
      <c r="A346" s="39" t="s">
        <v>0</v>
      </c>
      <c r="B346" s="39" t="s">
        <v>114</v>
      </c>
      <c r="C346" s="38">
        <v>1500000</v>
      </c>
      <c r="D346" s="38">
        <v>0</v>
      </c>
      <c r="E346" s="38"/>
      <c r="F346" s="38">
        <f t="shared" ref="F346:F347" si="222">D346+E346</f>
        <v>0</v>
      </c>
      <c r="G346" s="43">
        <f t="shared" ref="G346:G347" si="223">F346/C346*100</f>
        <v>0</v>
      </c>
      <c r="H346" s="38">
        <f t="shared" ref="H346:H347" si="224">C346-F346</f>
        <v>1500000</v>
      </c>
      <c r="I346" s="43">
        <f t="shared" ref="I346:I347" si="225">H346/C346*100</f>
        <v>100</v>
      </c>
    </row>
    <row r="347" spans="1:9" s="13" customFormat="1" ht="15" customHeight="1" x14ac:dyDescent="0.25">
      <c r="A347" s="39" t="s">
        <v>0</v>
      </c>
      <c r="B347" s="39" t="s">
        <v>124</v>
      </c>
      <c r="C347" s="38">
        <v>1500000</v>
      </c>
      <c r="D347" s="38">
        <v>0</v>
      </c>
      <c r="E347" s="38"/>
      <c r="F347" s="38">
        <f t="shared" si="222"/>
        <v>0</v>
      </c>
      <c r="G347" s="43">
        <f t="shared" si="223"/>
        <v>0</v>
      </c>
      <c r="H347" s="38">
        <f t="shared" si="224"/>
        <v>1500000</v>
      </c>
      <c r="I347" s="43">
        <f t="shared" si="225"/>
        <v>100</v>
      </c>
    </row>
    <row r="348" spans="1:9" s="13" customFormat="1" ht="15" customHeight="1" x14ac:dyDescent="0.25">
      <c r="A348" s="39"/>
      <c r="B348" s="39"/>
      <c r="C348" s="38"/>
      <c r="D348" s="38"/>
      <c r="E348" s="38"/>
      <c r="F348" s="38"/>
      <c r="G348" s="38"/>
      <c r="H348" s="38"/>
      <c r="I348" s="38"/>
    </row>
    <row r="349" spans="1:9" s="13" customFormat="1" ht="15" customHeight="1" x14ac:dyDescent="0.25">
      <c r="A349" s="37" t="s">
        <v>29</v>
      </c>
      <c r="B349" s="37" t="s">
        <v>125</v>
      </c>
      <c r="C349" s="38"/>
      <c r="D349" s="38"/>
      <c r="E349" s="38"/>
      <c r="F349" s="38"/>
      <c r="G349" s="38"/>
      <c r="H349" s="38"/>
      <c r="I349" s="38"/>
    </row>
    <row r="350" spans="1:9" s="13" customFormat="1" ht="15" customHeight="1" x14ac:dyDescent="0.25">
      <c r="A350" s="39" t="s">
        <v>6</v>
      </c>
      <c r="B350" s="39" t="s">
        <v>7</v>
      </c>
      <c r="C350" s="38"/>
      <c r="D350" s="38"/>
      <c r="E350" s="38"/>
      <c r="F350" s="38"/>
      <c r="G350" s="38"/>
      <c r="H350" s="38"/>
      <c r="I350" s="38"/>
    </row>
    <row r="351" spans="1:9" s="13" customFormat="1" ht="15" customHeight="1" x14ac:dyDescent="0.25">
      <c r="A351" s="39" t="s">
        <v>0</v>
      </c>
      <c r="B351" s="39" t="s">
        <v>126</v>
      </c>
      <c r="C351" s="38">
        <v>4980000</v>
      </c>
      <c r="D351" s="38">
        <v>4980000</v>
      </c>
      <c r="E351" s="38"/>
      <c r="F351" s="38">
        <f t="shared" ref="F351:F357" si="226">D351+E351</f>
        <v>4980000</v>
      </c>
      <c r="G351" s="43">
        <f t="shared" ref="G351:G357" si="227">F351/C351*100</f>
        <v>100</v>
      </c>
      <c r="H351" s="38">
        <f t="shared" ref="H351:H357" si="228">C351-F351</f>
        <v>0</v>
      </c>
      <c r="I351" s="43">
        <f t="shared" ref="I351:I357" si="229">H351/C351*100</f>
        <v>0</v>
      </c>
    </row>
    <row r="352" spans="1:9" s="13" customFormat="1" ht="15" customHeight="1" x14ac:dyDescent="0.25">
      <c r="A352" s="39" t="s">
        <v>0</v>
      </c>
      <c r="B352" s="39" t="s">
        <v>254</v>
      </c>
      <c r="C352" s="38">
        <v>4980000</v>
      </c>
      <c r="D352" s="38">
        <v>0</v>
      </c>
      <c r="E352" s="38"/>
      <c r="F352" s="38">
        <f>D352+E352</f>
        <v>0</v>
      </c>
      <c r="G352" s="43">
        <f>F352/C352*100</f>
        <v>0</v>
      </c>
      <c r="H352" s="38">
        <f>C352-F352</f>
        <v>4980000</v>
      </c>
      <c r="I352" s="43">
        <f>H352/C352*100</f>
        <v>100</v>
      </c>
    </row>
    <row r="353" spans="1:9" s="13" customFormat="1" ht="15" customHeight="1" x14ac:dyDescent="0.25">
      <c r="A353" s="39" t="s">
        <v>0</v>
      </c>
      <c r="B353" s="39" t="s">
        <v>127</v>
      </c>
      <c r="C353" s="38">
        <v>225000</v>
      </c>
      <c r="D353" s="38">
        <v>0</v>
      </c>
      <c r="E353" s="38">
        <f>'014.054.GC.525112'!I16</f>
        <v>225000</v>
      </c>
      <c r="F353" s="38">
        <f t="shared" si="226"/>
        <v>225000</v>
      </c>
      <c r="G353" s="43">
        <f t="shared" si="227"/>
        <v>100</v>
      </c>
      <c r="H353" s="38">
        <f t="shared" si="228"/>
        <v>0</v>
      </c>
      <c r="I353" s="43">
        <f t="shared" si="229"/>
        <v>0</v>
      </c>
    </row>
    <row r="354" spans="1:9" s="13" customFormat="1" ht="15" customHeight="1" x14ac:dyDescent="0.25">
      <c r="A354" s="39" t="s">
        <v>0</v>
      </c>
      <c r="B354" s="39" t="s">
        <v>128</v>
      </c>
      <c r="C354" s="38">
        <v>225000</v>
      </c>
      <c r="D354" s="38">
        <v>0</v>
      </c>
      <c r="E354" s="38">
        <f>'014.054.GC.525112'!I18</f>
        <v>225000</v>
      </c>
      <c r="F354" s="38">
        <f t="shared" si="226"/>
        <v>225000</v>
      </c>
      <c r="G354" s="43">
        <f t="shared" si="227"/>
        <v>100</v>
      </c>
      <c r="H354" s="38">
        <f t="shared" si="228"/>
        <v>0</v>
      </c>
      <c r="I354" s="43">
        <f t="shared" si="229"/>
        <v>0</v>
      </c>
    </row>
    <row r="355" spans="1:9" s="13" customFormat="1" ht="15" customHeight="1" x14ac:dyDescent="0.25">
      <c r="A355" s="39" t="s">
        <v>0</v>
      </c>
      <c r="B355" s="39" t="s">
        <v>129</v>
      </c>
      <c r="C355" s="38">
        <v>525000</v>
      </c>
      <c r="D355" s="38">
        <v>0</v>
      </c>
      <c r="E355" s="38">
        <f>'014.054.GC.525112'!I21</f>
        <v>525000</v>
      </c>
      <c r="F355" s="38">
        <f t="shared" si="226"/>
        <v>525000</v>
      </c>
      <c r="G355" s="43">
        <f t="shared" si="227"/>
        <v>100</v>
      </c>
      <c r="H355" s="38">
        <f t="shared" si="228"/>
        <v>0</v>
      </c>
      <c r="I355" s="43">
        <f t="shared" si="229"/>
        <v>0</v>
      </c>
    </row>
    <row r="356" spans="1:9" s="13" customFormat="1" ht="15" customHeight="1" x14ac:dyDescent="0.25">
      <c r="A356" s="39" t="s">
        <v>0</v>
      </c>
      <c r="B356" s="39" t="s">
        <v>107</v>
      </c>
      <c r="C356" s="38">
        <v>9000000</v>
      </c>
      <c r="D356" s="38">
        <v>4037500</v>
      </c>
      <c r="E356" s="38">
        <f>'014.054.GC.525112'!I24</f>
        <v>4962500</v>
      </c>
      <c r="F356" s="38">
        <f t="shared" si="226"/>
        <v>9000000</v>
      </c>
      <c r="G356" s="43">
        <f t="shared" si="227"/>
        <v>100</v>
      </c>
      <c r="H356" s="38">
        <f t="shared" si="228"/>
        <v>0</v>
      </c>
      <c r="I356" s="43">
        <f t="shared" si="229"/>
        <v>0</v>
      </c>
    </row>
    <row r="357" spans="1:9" s="13" customFormat="1" ht="15" customHeight="1" x14ac:dyDescent="0.25">
      <c r="A357" s="39" t="s">
        <v>0</v>
      </c>
      <c r="B357" s="39" t="s">
        <v>185</v>
      </c>
      <c r="C357" s="38">
        <v>2125000</v>
      </c>
      <c r="D357" s="38">
        <v>2125000</v>
      </c>
      <c r="E357" s="38"/>
      <c r="F357" s="38">
        <f t="shared" si="226"/>
        <v>2125000</v>
      </c>
      <c r="G357" s="43">
        <f t="shared" si="227"/>
        <v>100</v>
      </c>
      <c r="H357" s="38">
        <f t="shared" si="228"/>
        <v>0</v>
      </c>
      <c r="I357" s="43">
        <f t="shared" si="229"/>
        <v>0</v>
      </c>
    </row>
    <row r="358" spans="1:9" s="13" customFormat="1" ht="15" customHeight="1" x14ac:dyDescent="0.25">
      <c r="A358" s="39" t="s">
        <v>21</v>
      </c>
      <c r="B358" s="39" t="s">
        <v>22</v>
      </c>
      <c r="C358" s="38"/>
      <c r="D358" s="38"/>
      <c r="E358" s="38"/>
      <c r="F358" s="38"/>
      <c r="G358" s="38"/>
      <c r="H358" s="38"/>
      <c r="I358" s="38"/>
    </row>
    <row r="359" spans="1:9" s="13" customFormat="1" ht="15" customHeight="1" x14ac:dyDescent="0.25">
      <c r="A359" s="39" t="s">
        <v>0</v>
      </c>
      <c r="B359" s="39" t="s">
        <v>109</v>
      </c>
      <c r="C359" s="38">
        <v>12880000</v>
      </c>
      <c r="D359" s="38">
        <v>4140000</v>
      </c>
      <c r="E359" s="38"/>
      <c r="F359" s="38">
        <f t="shared" ref="F359:F363" si="230">D359+E359</f>
        <v>4140000</v>
      </c>
      <c r="G359" s="43">
        <f t="shared" ref="G359:G363" si="231">F359/C359*100</f>
        <v>32.142857142857146</v>
      </c>
      <c r="H359" s="38">
        <f t="shared" ref="H359:H363" si="232">C359-F359</f>
        <v>8740000</v>
      </c>
      <c r="I359" s="43">
        <f t="shared" ref="I359:I363" si="233">H359/C359*100</f>
        <v>67.857142857142861</v>
      </c>
    </row>
    <row r="360" spans="1:9" s="13" customFormat="1" ht="15" customHeight="1" x14ac:dyDescent="0.25">
      <c r="A360" s="39" t="s">
        <v>0</v>
      </c>
      <c r="B360" s="39" t="s">
        <v>110</v>
      </c>
      <c r="C360" s="38">
        <v>23800000</v>
      </c>
      <c r="D360" s="38">
        <v>14880000</v>
      </c>
      <c r="E360" s="38"/>
      <c r="F360" s="38">
        <f t="shared" si="230"/>
        <v>14880000</v>
      </c>
      <c r="G360" s="43">
        <f t="shared" si="231"/>
        <v>62.521008403361343</v>
      </c>
      <c r="H360" s="38">
        <f t="shared" si="232"/>
        <v>8920000</v>
      </c>
      <c r="I360" s="43">
        <f t="shared" si="233"/>
        <v>37.478991596638657</v>
      </c>
    </row>
    <row r="361" spans="1:9" s="13" customFormat="1" ht="15" customHeight="1" x14ac:dyDescent="0.25">
      <c r="A361" s="39" t="s">
        <v>0</v>
      </c>
      <c r="B361" s="39" t="s">
        <v>130</v>
      </c>
      <c r="C361" s="38">
        <v>1800000</v>
      </c>
      <c r="D361" s="38">
        <v>1500000</v>
      </c>
      <c r="E361" s="38"/>
      <c r="F361" s="38">
        <f t="shared" si="230"/>
        <v>1500000</v>
      </c>
      <c r="G361" s="43">
        <f t="shared" si="231"/>
        <v>83.333333333333343</v>
      </c>
      <c r="H361" s="38">
        <f t="shared" si="232"/>
        <v>300000</v>
      </c>
      <c r="I361" s="43">
        <f t="shared" si="233"/>
        <v>16.666666666666664</v>
      </c>
    </row>
    <row r="362" spans="1:9" s="13" customFormat="1" ht="15" customHeight="1" x14ac:dyDescent="0.25">
      <c r="A362" s="39" t="s">
        <v>0</v>
      </c>
      <c r="B362" s="39" t="s">
        <v>131</v>
      </c>
      <c r="C362" s="38">
        <v>1800000</v>
      </c>
      <c r="D362" s="38">
        <v>1450000</v>
      </c>
      <c r="E362" s="38"/>
      <c r="F362" s="38">
        <f t="shared" si="230"/>
        <v>1450000</v>
      </c>
      <c r="G362" s="43">
        <f t="shared" si="231"/>
        <v>80.555555555555557</v>
      </c>
      <c r="H362" s="38">
        <f t="shared" si="232"/>
        <v>350000</v>
      </c>
      <c r="I362" s="43">
        <f t="shared" si="233"/>
        <v>19.444444444444446</v>
      </c>
    </row>
    <row r="363" spans="1:9" s="13" customFormat="1" ht="15" customHeight="1" x14ac:dyDescent="0.25">
      <c r="A363" s="39"/>
      <c r="B363" s="39" t="s">
        <v>144</v>
      </c>
      <c r="C363" s="38">
        <v>4800000</v>
      </c>
      <c r="D363" s="38">
        <v>2500000</v>
      </c>
      <c r="E363" s="38">
        <f>'014.054.GC.525113'!I18</f>
        <v>200000</v>
      </c>
      <c r="F363" s="38">
        <f t="shared" si="230"/>
        <v>2700000</v>
      </c>
      <c r="G363" s="43">
        <f t="shared" si="231"/>
        <v>56.25</v>
      </c>
      <c r="H363" s="38">
        <f t="shared" si="232"/>
        <v>2100000</v>
      </c>
      <c r="I363" s="43">
        <f t="shared" si="233"/>
        <v>43.75</v>
      </c>
    </row>
    <row r="364" spans="1:9" s="13" customFormat="1" ht="15" customHeight="1" x14ac:dyDescent="0.25">
      <c r="A364" s="39" t="s">
        <v>26</v>
      </c>
      <c r="B364" s="39" t="s">
        <v>27</v>
      </c>
      <c r="C364" s="38"/>
      <c r="D364" s="38"/>
      <c r="E364" s="38"/>
      <c r="F364" s="38"/>
      <c r="G364" s="38"/>
      <c r="H364" s="38"/>
      <c r="I364" s="38"/>
    </row>
    <row r="365" spans="1:9" s="13" customFormat="1" ht="15" customHeight="1" x14ac:dyDescent="0.25">
      <c r="A365" s="39" t="s">
        <v>0</v>
      </c>
      <c r="B365" s="39" t="s">
        <v>132</v>
      </c>
      <c r="C365" s="101">
        <v>4800000</v>
      </c>
      <c r="D365" s="101">
        <v>4710000</v>
      </c>
      <c r="E365" s="101"/>
      <c r="F365" s="101">
        <f t="shared" ref="F365" si="234">D365+E365</f>
        <v>4710000</v>
      </c>
      <c r="G365" s="103">
        <f t="shared" ref="G365" si="235">F365/C365*100</f>
        <v>98.125</v>
      </c>
      <c r="H365" s="101">
        <f t="shared" ref="H365" si="236">C365-F365</f>
        <v>90000</v>
      </c>
      <c r="I365" s="103">
        <f t="shared" ref="I365" si="237">H365/C365*100</f>
        <v>1.875</v>
      </c>
    </row>
    <row r="366" spans="1:9" s="13" customFormat="1" ht="15" customHeight="1" x14ac:dyDescent="0.25">
      <c r="A366" s="39" t="s">
        <v>0</v>
      </c>
      <c r="B366" s="39" t="s">
        <v>134</v>
      </c>
      <c r="C366" s="102"/>
      <c r="D366" s="102"/>
      <c r="E366" s="102"/>
      <c r="F366" s="102"/>
      <c r="G366" s="104"/>
      <c r="H366" s="102"/>
      <c r="I366" s="104"/>
    </row>
    <row r="367" spans="1:9" s="13" customFormat="1" ht="15" customHeight="1" x14ac:dyDescent="0.25">
      <c r="A367" s="39" t="s">
        <v>0</v>
      </c>
      <c r="B367" s="39" t="s">
        <v>133</v>
      </c>
      <c r="C367" s="38">
        <v>1800000</v>
      </c>
      <c r="D367" s="38">
        <v>1350000</v>
      </c>
      <c r="E367" s="38"/>
      <c r="F367" s="38">
        <f>D367+E367</f>
        <v>1350000</v>
      </c>
      <c r="G367" s="43">
        <f>F367/C367*100</f>
        <v>75</v>
      </c>
      <c r="H367" s="38">
        <f>C367-F367</f>
        <v>450000</v>
      </c>
      <c r="I367" s="43">
        <f>H367/C367*100</f>
        <v>25</v>
      </c>
    </row>
    <row r="368" spans="1:9" s="13" customFormat="1" ht="15" customHeight="1" x14ac:dyDescent="0.25">
      <c r="A368" s="39"/>
      <c r="B368" s="39"/>
      <c r="C368" s="38"/>
      <c r="D368" s="38"/>
      <c r="E368" s="38"/>
      <c r="F368" s="38"/>
      <c r="G368" s="38"/>
      <c r="H368" s="38"/>
      <c r="I368" s="38"/>
    </row>
    <row r="369" spans="1:9" s="13" customFormat="1" ht="15" customHeight="1" x14ac:dyDescent="0.25">
      <c r="A369" s="37" t="s">
        <v>31</v>
      </c>
      <c r="B369" s="37" t="s">
        <v>32</v>
      </c>
      <c r="C369" s="38"/>
      <c r="D369" s="38"/>
      <c r="E369" s="38"/>
      <c r="F369" s="38"/>
      <c r="G369" s="38"/>
      <c r="H369" s="38"/>
      <c r="I369" s="38"/>
    </row>
    <row r="370" spans="1:9" s="13" customFormat="1" ht="15" customHeight="1" x14ac:dyDescent="0.25">
      <c r="A370" s="39" t="s">
        <v>6</v>
      </c>
      <c r="B370" s="39" t="s">
        <v>7</v>
      </c>
      <c r="C370" s="38"/>
      <c r="D370" s="38"/>
      <c r="E370" s="38"/>
      <c r="F370" s="38"/>
      <c r="G370" s="38"/>
      <c r="H370" s="38"/>
      <c r="I370" s="38"/>
    </row>
    <row r="371" spans="1:9" s="13" customFormat="1" ht="15" customHeight="1" x14ac:dyDescent="0.25">
      <c r="A371" s="39" t="s">
        <v>0</v>
      </c>
      <c r="B371" s="39" t="s">
        <v>75</v>
      </c>
      <c r="C371" s="38"/>
      <c r="D371" s="38"/>
      <c r="E371" s="38"/>
      <c r="F371" s="38"/>
      <c r="G371" s="38"/>
      <c r="H371" s="38"/>
      <c r="I371" s="38"/>
    </row>
    <row r="372" spans="1:9" s="13" customFormat="1" ht="15" customHeight="1" x14ac:dyDescent="0.25">
      <c r="A372" s="39" t="s">
        <v>0</v>
      </c>
      <c r="B372" s="39" t="s">
        <v>116</v>
      </c>
      <c r="C372" s="38">
        <v>5580000</v>
      </c>
      <c r="D372" s="38"/>
      <c r="E372" s="38"/>
      <c r="F372" s="38">
        <f t="shared" ref="F372:F378" si="238">D372+E372</f>
        <v>0</v>
      </c>
      <c r="G372" s="43">
        <f t="shared" ref="G372:G378" si="239">F372/C372*100</f>
        <v>0</v>
      </c>
      <c r="H372" s="38">
        <f t="shared" ref="H372:H378" si="240">C372-F372</f>
        <v>5580000</v>
      </c>
      <c r="I372" s="43">
        <f t="shared" ref="I372:I378" si="241">H372/C372*100</f>
        <v>100</v>
      </c>
    </row>
    <row r="373" spans="1:9" s="13" customFormat="1" ht="15" customHeight="1" x14ac:dyDescent="0.25">
      <c r="A373" s="39" t="s">
        <v>0</v>
      </c>
      <c r="B373" s="39" t="s">
        <v>254</v>
      </c>
      <c r="C373" s="38">
        <v>5580000</v>
      </c>
      <c r="D373" s="38">
        <v>0</v>
      </c>
      <c r="E373" s="38"/>
      <c r="F373" s="38">
        <f>D373+E373</f>
        <v>0</v>
      </c>
      <c r="G373" s="43">
        <f>F373/C373*100</f>
        <v>0</v>
      </c>
      <c r="H373" s="38">
        <f>C373-F373</f>
        <v>5580000</v>
      </c>
      <c r="I373" s="43">
        <f>H373/C373*100</f>
        <v>100</v>
      </c>
    </row>
    <row r="374" spans="1:9" s="13" customFormat="1" ht="15" customHeight="1" x14ac:dyDescent="0.25">
      <c r="A374" s="39" t="s">
        <v>0</v>
      </c>
      <c r="B374" s="39" t="s">
        <v>135</v>
      </c>
      <c r="C374" s="38">
        <v>150000</v>
      </c>
      <c r="D374" s="38"/>
      <c r="E374" s="38"/>
      <c r="F374" s="38">
        <f t="shared" si="238"/>
        <v>0</v>
      </c>
      <c r="G374" s="43">
        <f t="shared" si="239"/>
        <v>0</v>
      </c>
      <c r="H374" s="38">
        <f t="shared" si="240"/>
        <v>150000</v>
      </c>
      <c r="I374" s="43">
        <f t="shared" si="241"/>
        <v>100</v>
      </c>
    </row>
    <row r="375" spans="1:9" s="13" customFormat="1" ht="15" customHeight="1" x14ac:dyDescent="0.25">
      <c r="A375" s="39" t="s">
        <v>0</v>
      </c>
      <c r="B375" s="39" t="s">
        <v>136</v>
      </c>
      <c r="C375" s="38">
        <v>150000</v>
      </c>
      <c r="D375" s="38"/>
      <c r="E375" s="38"/>
      <c r="F375" s="38">
        <f t="shared" si="238"/>
        <v>0</v>
      </c>
      <c r="G375" s="43">
        <f t="shared" si="239"/>
        <v>0</v>
      </c>
      <c r="H375" s="38">
        <f t="shared" si="240"/>
        <v>150000</v>
      </c>
      <c r="I375" s="43">
        <f t="shared" si="241"/>
        <v>100</v>
      </c>
    </row>
    <row r="376" spans="1:9" s="13" customFormat="1" ht="15" customHeight="1" x14ac:dyDescent="0.25">
      <c r="A376" s="39" t="s">
        <v>0</v>
      </c>
      <c r="B376" s="39" t="s">
        <v>129</v>
      </c>
      <c r="C376" s="38">
        <v>350000</v>
      </c>
      <c r="D376" s="38"/>
      <c r="E376" s="38"/>
      <c r="F376" s="38">
        <f t="shared" si="238"/>
        <v>0</v>
      </c>
      <c r="G376" s="43">
        <f t="shared" si="239"/>
        <v>0</v>
      </c>
      <c r="H376" s="38">
        <f t="shared" si="240"/>
        <v>350000</v>
      </c>
      <c r="I376" s="43">
        <f t="shared" si="241"/>
        <v>100</v>
      </c>
    </row>
    <row r="377" spans="1:9" s="13" customFormat="1" ht="15" customHeight="1" x14ac:dyDescent="0.25">
      <c r="A377" s="39" t="s">
        <v>0</v>
      </c>
      <c r="B377" s="39" t="s">
        <v>185</v>
      </c>
      <c r="C377" s="38">
        <v>2325000</v>
      </c>
      <c r="D377" s="38"/>
      <c r="E377" s="38"/>
      <c r="F377" s="38">
        <f t="shared" ref="F377" si="242">D377+E377</f>
        <v>0</v>
      </c>
      <c r="G377" s="43">
        <f t="shared" ref="G377" si="243">F377/C377*100</f>
        <v>0</v>
      </c>
      <c r="H377" s="38">
        <f t="shared" ref="H377" si="244">C377-F377</f>
        <v>2325000</v>
      </c>
      <c r="I377" s="43">
        <f t="shared" ref="I377" si="245">H377/C377*100</f>
        <v>100</v>
      </c>
    </row>
    <row r="378" spans="1:9" s="13" customFormat="1" ht="15" customHeight="1" x14ac:dyDescent="0.25">
      <c r="A378" s="39" t="s">
        <v>0</v>
      </c>
      <c r="B378" s="39" t="s">
        <v>107</v>
      </c>
      <c r="C378" s="38">
        <v>1575000</v>
      </c>
      <c r="D378" s="38"/>
      <c r="E378" s="38"/>
      <c r="F378" s="38">
        <f t="shared" si="238"/>
        <v>0</v>
      </c>
      <c r="G378" s="43">
        <f t="shared" si="239"/>
        <v>0</v>
      </c>
      <c r="H378" s="38">
        <f t="shared" si="240"/>
        <v>1575000</v>
      </c>
      <c r="I378" s="43">
        <f t="shared" si="241"/>
        <v>100</v>
      </c>
    </row>
    <row r="379" spans="1:9" s="13" customFormat="1" ht="15" customHeight="1" x14ac:dyDescent="0.25">
      <c r="A379" s="39" t="s">
        <v>21</v>
      </c>
      <c r="B379" s="39" t="s">
        <v>22</v>
      </c>
      <c r="C379" s="38"/>
      <c r="D379" s="38"/>
      <c r="E379" s="38"/>
      <c r="F379" s="38"/>
      <c r="G379" s="38"/>
      <c r="H379" s="38"/>
      <c r="I379" s="38"/>
    </row>
    <row r="380" spans="1:9" s="13" customFormat="1" ht="15" customHeight="1" x14ac:dyDescent="0.25">
      <c r="A380" s="39" t="s">
        <v>0</v>
      </c>
      <c r="B380" s="39" t="s">
        <v>137</v>
      </c>
      <c r="C380" s="38"/>
      <c r="D380" s="38"/>
      <c r="E380" s="38"/>
      <c r="F380" s="38"/>
      <c r="G380" s="38"/>
      <c r="H380" s="38"/>
      <c r="I380" s="38"/>
    </row>
    <row r="381" spans="1:9" s="13" customFormat="1" ht="15" customHeight="1" x14ac:dyDescent="0.25">
      <c r="A381" s="39" t="s">
        <v>0</v>
      </c>
      <c r="B381" s="39" t="s">
        <v>138</v>
      </c>
      <c r="C381" s="38">
        <v>4500000</v>
      </c>
      <c r="D381" s="38"/>
      <c r="E381" s="38"/>
      <c r="F381" s="38">
        <f t="shared" ref="F381:F385" si="246">D381+E381</f>
        <v>0</v>
      </c>
      <c r="G381" s="43">
        <f t="shared" ref="G381:G385" si="247">F381/C381*100</f>
        <v>0</v>
      </c>
      <c r="H381" s="38">
        <f t="shared" ref="H381:H385" si="248">C381-F381</f>
        <v>4500000</v>
      </c>
      <c r="I381" s="43">
        <f t="shared" ref="I381:I385" si="249">H381/C381*100</f>
        <v>100</v>
      </c>
    </row>
    <row r="382" spans="1:9" s="13" customFormat="1" ht="15" customHeight="1" x14ac:dyDescent="0.25">
      <c r="A382" s="39" t="s">
        <v>0</v>
      </c>
      <c r="B382" s="39" t="s">
        <v>139</v>
      </c>
      <c r="C382" s="38">
        <v>900000</v>
      </c>
      <c r="D382" s="38"/>
      <c r="E382" s="38"/>
      <c r="F382" s="38">
        <f t="shared" si="246"/>
        <v>0</v>
      </c>
      <c r="G382" s="43">
        <f t="shared" si="247"/>
        <v>0</v>
      </c>
      <c r="H382" s="38">
        <f t="shared" si="248"/>
        <v>900000</v>
      </c>
      <c r="I382" s="43">
        <f t="shared" si="249"/>
        <v>100</v>
      </c>
    </row>
    <row r="383" spans="1:9" s="13" customFormat="1" ht="15" customHeight="1" x14ac:dyDescent="0.25">
      <c r="A383" s="39" t="s">
        <v>0</v>
      </c>
      <c r="B383" s="39" t="s">
        <v>140</v>
      </c>
      <c r="C383" s="38">
        <v>1800000</v>
      </c>
      <c r="D383" s="38"/>
      <c r="E383" s="38"/>
      <c r="F383" s="38">
        <f t="shared" si="246"/>
        <v>0</v>
      </c>
      <c r="G383" s="43">
        <f t="shared" si="247"/>
        <v>0</v>
      </c>
      <c r="H383" s="38">
        <f t="shared" si="248"/>
        <v>1800000</v>
      </c>
      <c r="I383" s="43">
        <f t="shared" si="249"/>
        <v>100</v>
      </c>
    </row>
    <row r="384" spans="1:9" s="13" customFormat="1" ht="15" customHeight="1" x14ac:dyDescent="0.25">
      <c r="A384" s="39" t="s">
        <v>0</v>
      </c>
      <c r="B384" s="39" t="s">
        <v>120</v>
      </c>
      <c r="C384" s="38">
        <v>11160000</v>
      </c>
      <c r="D384" s="38">
        <v>4650000</v>
      </c>
      <c r="E384" s="38"/>
      <c r="F384" s="38">
        <f t="shared" si="246"/>
        <v>4650000</v>
      </c>
      <c r="G384" s="43">
        <f t="shared" si="247"/>
        <v>41.666666666666671</v>
      </c>
      <c r="H384" s="38">
        <f t="shared" si="248"/>
        <v>6510000</v>
      </c>
      <c r="I384" s="43">
        <f t="shared" si="249"/>
        <v>58.333333333333336</v>
      </c>
    </row>
    <row r="385" spans="1:9" s="13" customFormat="1" ht="15" customHeight="1" x14ac:dyDescent="0.25">
      <c r="A385" s="39" t="s">
        <v>0</v>
      </c>
      <c r="B385" s="39" t="s">
        <v>141</v>
      </c>
      <c r="C385" s="38">
        <v>2760000</v>
      </c>
      <c r="D385" s="38">
        <v>1150000</v>
      </c>
      <c r="E385" s="38"/>
      <c r="F385" s="38">
        <f t="shared" si="246"/>
        <v>1150000</v>
      </c>
      <c r="G385" s="43">
        <f t="shared" si="247"/>
        <v>41.666666666666671</v>
      </c>
      <c r="H385" s="38">
        <f t="shared" si="248"/>
        <v>1610000</v>
      </c>
      <c r="I385" s="43">
        <f t="shared" si="249"/>
        <v>58.333333333333336</v>
      </c>
    </row>
    <row r="386" spans="1:9" s="13" customFormat="1" ht="15" customHeight="1" x14ac:dyDescent="0.25">
      <c r="A386" s="39" t="s">
        <v>26</v>
      </c>
      <c r="B386" s="39" t="s">
        <v>27</v>
      </c>
      <c r="C386" s="38"/>
      <c r="D386" s="38"/>
      <c r="E386" s="38"/>
      <c r="F386" s="38"/>
      <c r="G386" s="38"/>
      <c r="H386" s="38"/>
      <c r="I386" s="38"/>
    </row>
    <row r="387" spans="1:9" s="13" customFormat="1" ht="15" customHeight="1" x14ac:dyDescent="0.25">
      <c r="A387" s="39" t="s">
        <v>0</v>
      </c>
      <c r="B387" s="39" t="s">
        <v>75</v>
      </c>
      <c r="C387" s="38"/>
      <c r="D387" s="38"/>
      <c r="E387" s="38"/>
      <c r="F387" s="38"/>
      <c r="G387" s="38"/>
      <c r="H387" s="38"/>
      <c r="I387" s="38"/>
    </row>
    <row r="388" spans="1:9" s="13" customFormat="1" ht="15" customHeight="1" x14ac:dyDescent="0.25">
      <c r="A388" s="39" t="s">
        <v>0</v>
      </c>
      <c r="B388" s="39" t="s">
        <v>142</v>
      </c>
      <c r="C388" s="38">
        <v>1500000</v>
      </c>
      <c r="D388" s="38"/>
      <c r="E388" s="38"/>
      <c r="F388" s="38">
        <f t="shared" ref="F388:F389" si="250">D388+E388</f>
        <v>0</v>
      </c>
      <c r="G388" s="43">
        <f t="shared" ref="G388:G389" si="251">F388/C388*100</f>
        <v>0</v>
      </c>
      <c r="H388" s="38">
        <f t="shared" ref="H388:H389" si="252">C388-F388</f>
        <v>1500000</v>
      </c>
      <c r="I388" s="43">
        <f t="shared" ref="I388:I389" si="253">H388/C388*100</f>
        <v>100</v>
      </c>
    </row>
    <row r="389" spans="1:9" s="13" customFormat="1" ht="15" customHeight="1" x14ac:dyDescent="0.25">
      <c r="A389" s="39" t="s">
        <v>0</v>
      </c>
      <c r="B389" s="39" t="s">
        <v>143</v>
      </c>
      <c r="C389" s="38">
        <v>1500000</v>
      </c>
      <c r="D389" s="38"/>
      <c r="E389" s="38"/>
      <c r="F389" s="38">
        <f t="shared" si="250"/>
        <v>0</v>
      </c>
      <c r="G389" s="43">
        <f t="shared" si="251"/>
        <v>0</v>
      </c>
      <c r="H389" s="38">
        <f t="shared" si="252"/>
        <v>1500000</v>
      </c>
      <c r="I389" s="43">
        <f t="shared" si="253"/>
        <v>100</v>
      </c>
    </row>
    <row r="390" spans="1:9" s="13" customFormat="1" ht="15" customHeight="1" thickBot="1" x14ac:dyDescent="0.3">
      <c r="A390" s="39"/>
      <c r="B390" s="39"/>
      <c r="C390" s="38"/>
      <c r="D390" s="38"/>
      <c r="E390" s="38"/>
      <c r="F390" s="38"/>
      <c r="G390" s="43"/>
      <c r="H390" s="38"/>
      <c r="I390" s="43"/>
    </row>
    <row r="391" spans="1:9" ht="18.75" thickBot="1" x14ac:dyDescent="0.3">
      <c r="A391" s="6"/>
      <c r="B391" s="1" t="s">
        <v>155</v>
      </c>
      <c r="C391" s="2">
        <f>SUM(C10:C389)</f>
        <v>2781630000</v>
      </c>
      <c r="D391" s="2">
        <f>SUM(D10:D389)</f>
        <v>622452025</v>
      </c>
      <c r="E391" s="2">
        <f>SUM(E10:E389)</f>
        <v>10447500</v>
      </c>
      <c r="F391" s="2">
        <f>SUM(F10:F389)</f>
        <v>632899525</v>
      </c>
      <c r="G391" s="52">
        <f>F391/C391*100</f>
        <v>22.752829276359545</v>
      </c>
      <c r="H391" s="2">
        <f>SUM(H10:H389)</f>
        <v>2148730475</v>
      </c>
      <c r="I391" s="5">
        <f>H391/C391*100</f>
        <v>77.247170723640451</v>
      </c>
    </row>
    <row r="392" spans="1:9" x14ac:dyDescent="0.25">
      <c r="A392" s="27"/>
      <c r="B392" s="14"/>
      <c r="C392" s="15"/>
      <c r="D392" s="16"/>
      <c r="E392" s="17"/>
      <c r="F392" s="18"/>
      <c r="G392" s="19"/>
      <c r="H392" s="20"/>
      <c r="I392" s="43"/>
    </row>
    <row r="393" spans="1:9" x14ac:dyDescent="0.25">
      <c r="A393" s="28"/>
      <c r="B393" s="21" t="s">
        <v>157</v>
      </c>
      <c r="C393" s="15"/>
      <c r="D393" s="15">
        <v>5295000</v>
      </c>
      <c r="E393" s="22"/>
      <c r="F393" s="15">
        <f t="shared" ref="F393" si="254">D393+E393</f>
        <v>5295000</v>
      </c>
      <c r="G393" s="23"/>
      <c r="H393" s="15"/>
      <c r="I393" s="38"/>
    </row>
    <row r="394" spans="1:9" ht="15" thickBot="1" x14ac:dyDescent="0.3">
      <c r="A394" s="29"/>
      <c r="B394" s="21"/>
      <c r="C394" s="15"/>
      <c r="D394" s="16"/>
      <c r="E394" s="17"/>
      <c r="F394" s="24"/>
      <c r="G394" s="25"/>
      <c r="H394" s="26"/>
      <c r="I394" s="43"/>
    </row>
    <row r="395" spans="1:9" ht="18.75" thickBot="1" x14ac:dyDescent="0.3">
      <c r="A395" s="6"/>
      <c r="B395" s="1" t="s">
        <v>156</v>
      </c>
      <c r="C395" s="2"/>
      <c r="D395" s="2">
        <f>SUM(D393:D393)</f>
        <v>5295000</v>
      </c>
      <c r="E395" s="2">
        <f>SUM(E393:E393)</f>
        <v>0</v>
      </c>
      <c r="F395" s="2">
        <f>SUM(F393:F393)</f>
        <v>5295000</v>
      </c>
      <c r="G395" s="4"/>
      <c r="H395" s="2"/>
      <c r="I395" s="5"/>
    </row>
    <row r="398" spans="1:9" x14ac:dyDescent="0.25">
      <c r="D398" s="58" t="s">
        <v>165</v>
      </c>
      <c r="E398" s="46"/>
      <c r="F398" s="47" t="s">
        <v>169</v>
      </c>
    </row>
    <row r="399" spans="1:9" x14ac:dyDescent="0.25">
      <c r="D399" s="58" t="s">
        <v>166</v>
      </c>
      <c r="E399" s="46">
        <f>'014.052.GC.525112'!I19</f>
        <v>4310000</v>
      </c>
      <c r="F399" s="47" t="s">
        <v>170</v>
      </c>
    </row>
    <row r="400" spans="1:9" x14ac:dyDescent="0.25">
      <c r="D400" s="58" t="s">
        <v>167</v>
      </c>
      <c r="E400" s="48"/>
      <c r="F400" s="45"/>
    </row>
    <row r="401" spans="1:9" x14ac:dyDescent="0.25">
      <c r="D401" s="58" t="s">
        <v>168</v>
      </c>
      <c r="E401" s="46">
        <f>'014.054.GC.525112'!I26+'014.054.GC.525113'!I18</f>
        <v>6137500</v>
      </c>
      <c r="F401" s="47"/>
    </row>
    <row r="402" spans="1:9" x14ac:dyDescent="0.25">
      <c r="D402" s="59" t="s">
        <v>162</v>
      </c>
      <c r="E402" s="49"/>
      <c r="F402" s="47"/>
    </row>
    <row r="403" spans="1:9" x14ac:dyDescent="0.25">
      <c r="D403" s="60"/>
      <c r="E403" s="46">
        <f>SUM(E398:E402)</f>
        <v>10447500</v>
      </c>
      <c r="F403" s="50" t="s">
        <v>163</v>
      </c>
    </row>
    <row r="404" spans="1:9" x14ac:dyDescent="0.25">
      <c r="D404" s="60"/>
      <c r="E404" s="46">
        <f>E8-E403</f>
        <v>0</v>
      </c>
      <c r="F404" s="51" t="s">
        <v>164</v>
      </c>
    </row>
    <row r="411" spans="1:9" ht="15" x14ac:dyDescent="0.25">
      <c r="A411" s="54" t="s">
        <v>2</v>
      </c>
      <c r="B411" s="54" t="s">
        <v>3</v>
      </c>
      <c r="C411" s="55">
        <f>SUM(C12:C93)</f>
        <v>951405000</v>
      </c>
      <c r="D411" s="55">
        <f>SUM(D12:D93)</f>
        <v>0</v>
      </c>
      <c r="E411" s="55">
        <f>SUM(E12:E93)</f>
        <v>0</v>
      </c>
      <c r="F411" s="55">
        <f>SUM(F12:F93)</f>
        <v>0</v>
      </c>
      <c r="G411" s="56">
        <f>F411/C411*100</f>
        <v>0</v>
      </c>
      <c r="H411" s="55">
        <f>SUM(H12:H93)</f>
        <v>951405000</v>
      </c>
      <c r="I411" s="56">
        <f>H411/C411*100</f>
        <v>100</v>
      </c>
    </row>
    <row r="412" spans="1:9" ht="15" x14ac:dyDescent="0.25">
      <c r="A412" s="54" t="s">
        <v>38</v>
      </c>
      <c r="B412" s="54" t="s">
        <v>39</v>
      </c>
      <c r="C412" s="55">
        <f>SUM(C94:C229)</f>
        <v>1159257000</v>
      </c>
      <c r="D412" s="55">
        <f>SUM(D94:D229)</f>
        <v>263994112</v>
      </c>
      <c r="E412" s="55">
        <f>SUM(E94:E229)</f>
        <v>4310000</v>
      </c>
      <c r="F412" s="55">
        <f>SUM(F94:F229)</f>
        <v>268304112</v>
      </c>
      <c r="G412" s="56">
        <f>F412/C412*100</f>
        <v>23.144489272007846</v>
      </c>
      <c r="H412" s="55">
        <f>SUM(H94:H229)</f>
        <v>890952888</v>
      </c>
      <c r="I412" s="56">
        <f>H412/C412*100</f>
        <v>76.855510727992154</v>
      </c>
    </row>
    <row r="413" spans="1:9" ht="15" x14ac:dyDescent="0.25">
      <c r="A413" s="54" t="s">
        <v>81</v>
      </c>
      <c r="B413" s="54" t="s">
        <v>82</v>
      </c>
      <c r="C413" s="55">
        <f>SUM(C230:C311)</f>
        <v>395595000</v>
      </c>
      <c r="D413" s="55">
        <f>SUM(D230:D311)</f>
        <v>287489663</v>
      </c>
      <c r="E413" s="55">
        <f>SUM(E230:E311)</f>
        <v>0</v>
      </c>
      <c r="F413" s="55">
        <f>SUM(F230:F311)</f>
        <v>287489663</v>
      </c>
      <c r="G413" s="56">
        <f>F413/C413*100</f>
        <v>72.672724124420171</v>
      </c>
      <c r="H413" s="55">
        <f>SUM(H230:H311)</f>
        <v>108105337</v>
      </c>
      <c r="I413" s="56">
        <f>H413/C413*100</f>
        <v>27.327275875579822</v>
      </c>
    </row>
    <row r="414" spans="1:9" ht="15" x14ac:dyDescent="0.25">
      <c r="A414" s="54" t="s">
        <v>102</v>
      </c>
      <c r="B414" s="54" t="s">
        <v>103</v>
      </c>
      <c r="C414" s="55">
        <f>SUM(C312:C390)</f>
        <v>275373000</v>
      </c>
      <c r="D414" s="55">
        <f>SUM(D312:D390)</f>
        <v>70968250</v>
      </c>
      <c r="E414" s="55">
        <f>SUM(E312:E390)</f>
        <v>6137500</v>
      </c>
      <c r="F414" s="55">
        <f>SUM(F312:F390)</f>
        <v>77105750</v>
      </c>
      <c r="G414" s="56">
        <f>F414/C414*100</f>
        <v>28.000475718389239</v>
      </c>
      <c r="H414" s="55">
        <f>SUM(H312:H390)</f>
        <v>198267250</v>
      </c>
      <c r="I414" s="56">
        <f>H414/C414*100</f>
        <v>71.999524281610761</v>
      </c>
    </row>
    <row r="416" spans="1:9" x14ac:dyDescent="0.25">
      <c r="C416" s="9">
        <f>SUM(C411:C414)</f>
        <v>2781630000</v>
      </c>
      <c r="D416" s="9">
        <f t="shared" ref="D416:H416" si="255">SUM(D411:D414)</f>
        <v>622452025</v>
      </c>
      <c r="E416" s="9">
        <f t="shared" si="255"/>
        <v>10447500</v>
      </c>
      <c r="F416" s="9">
        <f t="shared" si="255"/>
        <v>632899525</v>
      </c>
      <c r="G416" s="56">
        <f>F416/C416*100</f>
        <v>22.752829276359545</v>
      </c>
      <c r="H416" s="9">
        <f t="shared" si="255"/>
        <v>2148730475</v>
      </c>
      <c r="I416" s="56">
        <f>H416/C416*100</f>
        <v>77.247170723640451</v>
      </c>
    </row>
  </sheetData>
  <mergeCells count="67">
    <mergeCell ref="I365:I366"/>
    <mergeCell ref="C117:C118"/>
    <mergeCell ref="D117:D118"/>
    <mergeCell ref="E117:E118"/>
    <mergeCell ref="F117:F118"/>
    <mergeCell ref="G117:G118"/>
    <mergeCell ref="H117:H118"/>
    <mergeCell ref="I117:I118"/>
    <mergeCell ref="C119:C120"/>
    <mergeCell ref="D119:D120"/>
    <mergeCell ref="C365:C366"/>
    <mergeCell ref="D365:D366"/>
    <mergeCell ref="E365:E366"/>
    <mergeCell ref="F365:F366"/>
    <mergeCell ref="G365:G366"/>
    <mergeCell ref="H365:H366"/>
    <mergeCell ref="H305:H306"/>
    <mergeCell ref="I305:I306"/>
    <mergeCell ref="C285:C286"/>
    <mergeCell ref="D285:D286"/>
    <mergeCell ref="E285:E286"/>
    <mergeCell ref="F285:F286"/>
    <mergeCell ref="G285:G286"/>
    <mergeCell ref="C305:C306"/>
    <mergeCell ref="D305:D306"/>
    <mergeCell ref="E305:E306"/>
    <mergeCell ref="F305:F306"/>
    <mergeCell ref="G305:G306"/>
    <mergeCell ref="C244:C245"/>
    <mergeCell ref="D244:D245"/>
    <mergeCell ref="E244:E245"/>
    <mergeCell ref="F244:F245"/>
    <mergeCell ref="G244:G245"/>
    <mergeCell ref="C264:C265"/>
    <mergeCell ref="D264:D265"/>
    <mergeCell ref="E264:E265"/>
    <mergeCell ref="F264:F265"/>
    <mergeCell ref="G264:G265"/>
    <mergeCell ref="H124:H125"/>
    <mergeCell ref="I124:I125"/>
    <mergeCell ref="E119:E120"/>
    <mergeCell ref="F119:F120"/>
    <mergeCell ref="H285:H286"/>
    <mergeCell ref="I244:I245"/>
    <mergeCell ref="H264:H265"/>
    <mergeCell ref="I264:I265"/>
    <mergeCell ref="H244:H245"/>
    <mergeCell ref="G119:G120"/>
    <mergeCell ref="H119:H120"/>
    <mergeCell ref="I119:I120"/>
    <mergeCell ref="I285:I286"/>
    <mergeCell ref="C124:C125"/>
    <mergeCell ref="D124:D125"/>
    <mergeCell ref="E124:E125"/>
    <mergeCell ref="F124:F125"/>
    <mergeCell ref="G124:G125"/>
    <mergeCell ref="A1:I1"/>
    <mergeCell ref="A2:I2"/>
    <mergeCell ref="A3:I3"/>
    <mergeCell ref="A5:A6"/>
    <mergeCell ref="B5:B6"/>
    <mergeCell ref="C5:C6"/>
    <mergeCell ref="D5:E5"/>
    <mergeCell ref="F5:F6"/>
    <mergeCell ref="G5:G6"/>
    <mergeCell ref="H5:H6"/>
    <mergeCell ref="I5:I6"/>
  </mergeCells>
  <printOptions horizontalCentered="1"/>
  <pageMargins left="0.19685039370078741" right="0.19685039370078741" top="0.39370078740157483" bottom="0.39370078740157483" header="0.31496062992125984" footer="0.31496062992125984"/>
  <pageSetup scale="60" fitToHeight="0" orientation="portrait" horizontalDpi="360" verticalDpi="360" r:id="rId1"/>
  <rowBreaks count="3" manualBreakCount="3">
    <brk id="152" max="8" man="1"/>
    <brk id="250" max="8" man="1"/>
    <brk id="347"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ACB9A-F081-4EF2-85D8-489CFD45084F}">
  <sheetPr>
    <tabColor theme="9" tint="-0.249977111117893"/>
  </sheetPr>
  <dimension ref="A1:M56"/>
  <sheetViews>
    <sheetView view="pageBreakPreview" topLeftCell="A8" zoomScaleSheetLayoutView="100" workbookViewId="0">
      <selection activeCell="G25" sqref="G25"/>
    </sheetView>
  </sheetViews>
  <sheetFormatPr defaultColWidth="9.140625" defaultRowHeight="12.75" x14ac:dyDescent="0.2"/>
  <cols>
    <col min="1" max="1" width="5.140625" style="64" customWidth="1"/>
    <col min="2" max="2" width="11.42578125" style="64" customWidth="1"/>
    <col min="3" max="3" width="17.7109375" style="64" customWidth="1"/>
    <col min="4" max="4" width="2.42578125" style="64" customWidth="1"/>
    <col min="5" max="5" width="6.5703125" style="64" customWidth="1"/>
    <col min="6" max="6" width="43.28515625" style="64" customWidth="1"/>
    <col min="7" max="7" width="9.7109375" style="64" bestFit="1" customWidth="1"/>
    <col min="8" max="8" width="8" style="64" bestFit="1" customWidth="1"/>
    <col min="9" max="9" width="12.42578125" style="64" customWidth="1"/>
    <col min="10" max="10" width="10.28515625" style="64" bestFit="1" customWidth="1"/>
    <col min="11" max="11" width="10.85546875" style="64" customWidth="1"/>
    <col min="12" max="12" width="15" style="64" bestFit="1" customWidth="1"/>
    <col min="13" max="16384" width="9.140625" style="64"/>
  </cols>
  <sheetData>
    <row r="1" spans="1:13" s="61" customFormat="1" ht="15" x14ac:dyDescent="0.25">
      <c r="A1" s="105" t="s">
        <v>256</v>
      </c>
      <c r="B1" s="105"/>
      <c r="C1" s="105"/>
      <c r="D1" s="105"/>
      <c r="E1" s="105"/>
      <c r="F1" s="105"/>
      <c r="G1" s="105"/>
      <c r="H1" s="105"/>
      <c r="I1" s="105"/>
      <c r="L1" s="61">
        <v>525112</v>
      </c>
      <c r="M1" s="61" t="s">
        <v>7</v>
      </c>
    </row>
    <row r="2" spans="1:13" s="61" customFormat="1" ht="15" x14ac:dyDescent="0.25">
      <c r="A2" s="106" t="s">
        <v>257</v>
      </c>
      <c r="B2" s="106"/>
      <c r="C2" s="106"/>
      <c r="D2" s="106"/>
      <c r="E2" s="106"/>
      <c r="F2" s="106"/>
      <c r="G2" s="106"/>
      <c r="H2" s="106"/>
      <c r="I2" s="106"/>
      <c r="L2" s="61">
        <v>525113</v>
      </c>
      <c r="M2" s="61" t="s">
        <v>22</v>
      </c>
    </row>
    <row r="3" spans="1:13" s="61" customFormat="1" ht="15" x14ac:dyDescent="0.25">
      <c r="L3" s="61">
        <v>525114</v>
      </c>
      <c r="M3" s="61" t="s">
        <v>27</v>
      </c>
    </row>
    <row r="4" spans="1:13" s="61" customFormat="1" ht="15" x14ac:dyDescent="0.25">
      <c r="L4" s="61">
        <v>525119</v>
      </c>
      <c r="M4" s="61" t="s">
        <v>258</v>
      </c>
    </row>
    <row r="5" spans="1:13" s="61" customFormat="1" ht="15" x14ac:dyDescent="0.25">
      <c r="A5" s="62" t="s">
        <v>259</v>
      </c>
      <c r="B5" s="61" t="s">
        <v>260</v>
      </c>
      <c r="D5" s="62" t="s">
        <v>261</v>
      </c>
      <c r="E5" s="62" t="s">
        <v>262</v>
      </c>
      <c r="L5" s="61">
        <v>525121</v>
      </c>
      <c r="M5" s="61" t="s">
        <v>50</v>
      </c>
    </row>
    <row r="6" spans="1:13" s="61" customFormat="1" ht="15" x14ac:dyDescent="0.25">
      <c r="A6" s="62" t="s">
        <v>263</v>
      </c>
      <c r="B6" s="61" t="s">
        <v>264</v>
      </c>
      <c r="D6" s="62" t="s">
        <v>261</v>
      </c>
      <c r="E6" s="61" t="s">
        <v>265</v>
      </c>
      <c r="G6" s="62"/>
    </row>
    <row r="7" spans="1:13" s="61" customFormat="1" ht="15" x14ac:dyDescent="0.25">
      <c r="A7" s="62" t="s">
        <v>266</v>
      </c>
      <c r="B7" s="61" t="s">
        <v>267</v>
      </c>
      <c r="D7" s="62" t="s">
        <v>261</v>
      </c>
      <c r="E7" s="61" t="s">
        <v>268</v>
      </c>
    </row>
    <row r="8" spans="1:13" s="61" customFormat="1" ht="15" x14ac:dyDescent="0.25">
      <c r="A8" s="62" t="s">
        <v>269</v>
      </c>
      <c r="B8" s="61" t="s">
        <v>270</v>
      </c>
      <c r="D8" s="62" t="s">
        <v>261</v>
      </c>
      <c r="E8" s="61" t="s">
        <v>271</v>
      </c>
      <c r="H8" s="62"/>
    </row>
    <row r="9" spans="1:13" s="61" customFormat="1" ht="15" x14ac:dyDescent="0.25"/>
    <row r="10" spans="1:13" s="61" customFormat="1" ht="51.75" customHeight="1" x14ac:dyDescent="0.25">
      <c r="A10" s="107" t="s">
        <v>272</v>
      </c>
      <c r="B10" s="107"/>
      <c r="C10" s="107"/>
      <c r="D10" s="107"/>
      <c r="E10" s="107"/>
      <c r="F10" s="107"/>
      <c r="G10" s="107"/>
      <c r="H10" s="107"/>
      <c r="I10" s="107"/>
      <c r="J10" s="107"/>
      <c r="K10" s="107"/>
    </row>
    <row r="11" spans="1:13" ht="15" customHeight="1" x14ac:dyDescent="0.2">
      <c r="A11" s="63"/>
      <c r="B11" s="63"/>
      <c r="C11" s="63"/>
      <c r="D11" s="63"/>
      <c r="E11" s="63"/>
      <c r="F11" s="63"/>
      <c r="G11" s="63"/>
      <c r="H11" s="63"/>
      <c r="I11" s="63"/>
    </row>
    <row r="12" spans="1:13" ht="15" x14ac:dyDescent="0.25">
      <c r="A12" s="65" t="s">
        <v>273</v>
      </c>
      <c r="C12" s="65" t="s">
        <v>274</v>
      </c>
      <c r="F12" s="65" t="str">
        <f>VLOOKUP(B15,L1:M5,2)</f>
        <v>Belanja Barang</v>
      </c>
    </row>
    <row r="13" spans="1:13" ht="24.75" customHeight="1" x14ac:dyDescent="0.2">
      <c r="A13" s="108" t="s">
        <v>275</v>
      </c>
      <c r="B13" s="108" t="s">
        <v>276</v>
      </c>
      <c r="C13" s="108" t="s">
        <v>277</v>
      </c>
      <c r="D13" s="110" t="s">
        <v>278</v>
      </c>
      <c r="E13" s="111"/>
      <c r="F13" s="112"/>
      <c r="G13" s="116" t="s">
        <v>279</v>
      </c>
      <c r="H13" s="116"/>
      <c r="I13" s="108" t="s">
        <v>148</v>
      </c>
      <c r="J13" s="117" t="s">
        <v>280</v>
      </c>
      <c r="K13" s="117"/>
    </row>
    <row r="14" spans="1:13" ht="18.75" customHeight="1" x14ac:dyDescent="0.2">
      <c r="A14" s="109"/>
      <c r="B14" s="109"/>
      <c r="C14" s="109"/>
      <c r="D14" s="113"/>
      <c r="E14" s="114"/>
      <c r="F14" s="115"/>
      <c r="G14" s="66" t="s">
        <v>281</v>
      </c>
      <c r="H14" s="66" t="s">
        <v>282</v>
      </c>
      <c r="I14" s="109"/>
      <c r="J14" s="67" t="s">
        <v>283</v>
      </c>
      <c r="K14" s="67" t="s">
        <v>284</v>
      </c>
    </row>
    <row r="15" spans="1:13" ht="59.25" customHeight="1" x14ac:dyDescent="0.2">
      <c r="A15" s="66">
        <v>1</v>
      </c>
      <c r="B15" s="68">
        <v>525112</v>
      </c>
      <c r="C15" s="68" t="s">
        <v>285</v>
      </c>
      <c r="D15" s="118" t="s">
        <v>286</v>
      </c>
      <c r="E15" s="119"/>
      <c r="F15" s="120"/>
      <c r="G15" s="69"/>
      <c r="H15" s="70"/>
      <c r="I15" s="70">
        <v>2670000</v>
      </c>
      <c r="J15" s="71">
        <f>10%*L15</f>
        <v>242727.27272727271</v>
      </c>
      <c r="K15" s="71">
        <f>2%*L15</f>
        <v>48545.454545454544</v>
      </c>
      <c r="L15" s="72">
        <f>10/11*I15</f>
        <v>2427272.7272727271</v>
      </c>
      <c r="M15" s="70">
        <v>2670000</v>
      </c>
    </row>
    <row r="16" spans="1:13" ht="59.25" customHeight="1" x14ac:dyDescent="0.2">
      <c r="A16" s="66">
        <v>2</v>
      </c>
      <c r="B16" s="68">
        <v>525112</v>
      </c>
      <c r="C16" s="68" t="s">
        <v>285</v>
      </c>
      <c r="D16" s="118" t="s">
        <v>287</v>
      </c>
      <c r="E16" s="119"/>
      <c r="F16" s="120"/>
      <c r="G16" s="69"/>
      <c r="H16" s="70"/>
      <c r="I16" s="70">
        <v>1640000</v>
      </c>
      <c r="J16" s="71">
        <f>10%*L16</f>
        <v>149090.90909090909</v>
      </c>
      <c r="K16" s="71">
        <f>4%*L16</f>
        <v>59636.363636363632</v>
      </c>
      <c r="L16" s="72">
        <f>10/11*I16</f>
        <v>1490909.0909090908</v>
      </c>
    </row>
    <row r="17" spans="1:12" ht="59.25" hidden="1" customHeight="1" x14ac:dyDescent="0.2">
      <c r="A17" s="66"/>
      <c r="B17" s="73"/>
      <c r="C17" s="68"/>
      <c r="D17" s="121"/>
      <c r="E17" s="121"/>
      <c r="F17" s="121"/>
      <c r="G17" s="69"/>
      <c r="H17" s="70"/>
      <c r="I17" s="70"/>
      <c r="J17" s="71">
        <f>10%*L17</f>
        <v>0</v>
      </c>
      <c r="K17" s="71">
        <f>4%*L17</f>
        <v>0</v>
      </c>
      <c r="L17" s="72">
        <f>10/11*I17</f>
        <v>0</v>
      </c>
    </row>
    <row r="18" spans="1:12" ht="19.5" customHeight="1" x14ac:dyDescent="0.2">
      <c r="A18" s="66"/>
      <c r="B18" s="73"/>
      <c r="C18" s="68"/>
      <c r="D18" s="74"/>
      <c r="E18" s="75"/>
      <c r="F18" s="76"/>
      <c r="G18" s="69"/>
      <c r="H18" s="77"/>
      <c r="I18" s="77"/>
      <c r="J18" s="78"/>
      <c r="K18" s="79"/>
    </row>
    <row r="19" spans="1:12" ht="27" customHeight="1" x14ac:dyDescent="0.2">
      <c r="A19" s="69"/>
      <c r="B19" s="80"/>
      <c r="C19" s="122"/>
      <c r="D19" s="123"/>
      <c r="E19" s="123"/>
      <c r="F19" s="123"/>
      <c r="G19" s="123"/>
      <c r="H19" s="124"/>
      <c r="I19" s="81">
        <f>SUM(I15:I18)</f>
        <v>4310000</v>
      </c>
      <c r="J19" s="81">
        <f>SUM(J15:J18)</f>
        <v>391818.18181818177</v>
      </c>
      <c r="K19" s="81">
        <f>SUM(K15:K18)</f>
        <v>108181.81818181818</v>
      </c>
      <c r="L19" s="82"/>
    </row>
    <row r="20" spans="1:12" x14ac:dyDescent="0.2">
      <c r="I20" s="83"/>
      <c r="L20" s="82"/>
    </row>
    <row r="21" spans="1:12" s="61" customFormat="1" ht="28.5" customHeight="1" x14ac:dyDescent="0.2">
      <c r="A21" s="107" t="s">
        <v>288</v>
      </c>
      <c r="B21" s="107"/>
      <c r="C21" s="107"/>
      <c r="D21" s="107"/>
      <c r="E21" s="107"/>
      <c r="F21" s="107"/>
      <c r="G21" s="107"/>
      <c r="H21" s="107"/>
      <c r="I21" s="107"/>
      <c r="L21" s="64"/>
    </row>
    <row r="22" spans="1:12" s="61" customFormat="1" ht="15" x14ac:dyDescent="0.2">
      <c r="I22" s="84"/>
      <c r="J22" s="85"/>
      <c r="L22" s="64"/>
    </row>
    <row r="23" spans="1:12" s="61" customFormat="1" ht="15" customHeight="1" x14ac:dyDescent="0.25">
      <c r="A23" s="61" t="s">
        <v>289</v>
      </c>
      <c r="I23" s="84"/>
    </row>
    <row r="24" spans="1:12" s="61" customFormat="1" ht="15" x14ac:dyDescent="0.25"/>
    <row r="25" spans="1:12" s="61" customFormat="1" ht="15" x14ac:dyDescent="0.25">
      <c r="G25" s="86"/>
      <c r="H25" s="86"/>
      <c r="I25" s="86"/>
    </row>
    <row r="26" spans="1:12" s="61" customFormat="1" ht="15" customHeight="1" x14ac:dyDescent="0.25">
      <c r="C26" s="86" t="s">
        <v>290</v>
      </c>
      <c r="G26" s="86"/>
      <c r="H26" s="86"/>
      <c r="I26" s="86" t="s">
        <v>291</v>
      </c>
    </row>
    <row r="27" spans="1:12" s="61" customFormat="1" ht="15" x14ac:dyDescent="0.25">
      <c r="G27" s="86"/>
      <c r="H27" s="86"/>
      <c r="I27" s="86"/>
    </row>
    <row r="28" spans="1:12" s="61" customFormat="1" ht="15" x14ac:dyDescent="0.25">
      <c r="I28" s="86"/>
    </row>
    <row r="29" spans="1:12" s="61" customFormat="1" ht="15" x14ac:dyDescent="0.25"/>
    <row r="30" spans="1:12" s="61" customFormat="1" ht="15" x14ac:dyDescent="0.25">
      <c r="C30" s="86" t="s">
        <v>292</v>
      </c>
      <c r="I30" s="86" t="s">
        <v>293</v>
      </c>
    </row>
    <row r="31" spans="1:12" s="61" customFormat="1" ht="15" x14ac:dyDescent="0.25">
      <c r="C31" s="86" t="s">
        <v>294</v>
      </c>
      <c r="G31" s="87"/>
      <c r="H31" s="87"/>
      <c r="I31" s="86" t="s">
        <v>295</v>
      </c>
    </row>
    <row r="56" spans="11:11" x14ac:dyDescent="0.2">
      <c r="K56" s="88"/>
    </row>
  </sheetData>
  <mergeCells count="15">
    <mergeCell ref="D15:F15"/>
    <mergeCell ref="D16:F16"/>
    <mergeCell ref="D17:F17"/>
    <mergeCell ref="C19:H19"/>
    <mergeCell ref="A21:I21"/>
    <mergeCell ref="A1:I1"/>
    <mergeCell ref="A2:I2"/>
    <mergeCell ref="A10:K10"/>
    <mergeCell ref="A13:A14"/>
    <mergeCell ref="B13:B14"/>
    <mergeCell ref="C13:C14"/>
    <mergeCell ref="D13:F14"/>
    <mergeCell ref="G13:H13"/>
    <mergeCell ref="I13:I14"/>
    <mergeCell ref="J13:K13"/>
  </mergeCells>
  <printOptions horizontalCentered="1"/>
  <pageMargins left="0.35433070866141736" right="0.23622047244094491" top="0.39370078740157483" bottom="0.39370078740157483" header="0.51181102362204722" footer="0.51181102362204722"/>
  <pageSetup paperSize="9" scale="6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A147-525F-4882-BF98-BD1DEC4FCB4E}">
  <sheetPr>
    <tabColor rgb="FF7030A0"/>
  </sheetPr>
  <dimension ref="A1:M63"/>
  <sheetViews>
    <sheetView tabSelected="1" view="pageBreakPreview" topLeftCell="A13" zoomScaleSheetLayoutView="100" workbookViewId="0">
      <selection activeCell="I22" sqref="I22"/>
    </sheetView>
  </sheetViews>
  <sheetFormatPr defaultColWidth="9.140625" defaultRowHeight="12.75" x14ac:dyDescent="0.2"/>
  <cols>
    <col min="1" max="1" width="5.140625" style="64" customWidth="1"/>
    <col min="2" max="2" width="11.42578125" style="64" customWidth="1"/>
    <col min="3" max="3" width="17.7109375" style="64" customWidth="1"/>
    <col min="4" max="4" width="2.42578125" style="64" customWidth="1"/>
    <col min="5" max="5" width="6.5703125" style="64" customWidth="1"/>
    <col min="6" max="6" width="43.28515625" style="64" customWidth="1"/>
    <col min="7" max="7" width="9.7109375" style="64" bestFit="1" customWidth="1"/>
    <col min="8" max="8" width="8" style="64" bestFit="1" customWidth="1"/>
    <col min="9" max="9" width="12.42578125" style="64" customWidth="1"/>
    <col min="10" max="10" width="10.28515625" style="64" bestFit="1" customWidth="1"/>
    <col min="11" max="11" width="10.85546875" style="64" customWidth="1"/>
    <col min="12" max="12" width="15" style="64" bestFit="1" customWidth="1"/>
    <col min="13" max="16384" width="9.140625" style="64"/>
  </cols>
  <sheetData>
    <row r="1" spans="1:13" s="61" customFormat="1" ht="15" x14ac:dyDescent="0.25">
      <c r="A1" s="105" t="s">
        <v>256</v>
      </c>
      <c r="B1" s="105"/>
      <c r="C1" s="105"/>
      <c r="D1" s="105"/>
      <c r="E1" s="105"/>
      <c r="F1" s="105"/>
      <c r="G1" s="105"/>
      <c r="H1" s="105"/>
      <c r="I1" s="105"/>
      <c r="L1" s="61">
        <v>525112</v>
      </c>
      <c r="M1" s="61" t="s">
        <v>7</v>
      </c>
    </row>
    <row r="2" spans="1:13" s="61" customFormat="1" ht="15" x14ac:dyDescent="0.25">
      <c r="A2" s="106" t="s">
        <v>257</v>
      </c>
      <c r="B2" s="106"/>
      <c r="C2" s="106"/>
      <c r="D2" s="106"/>
      <c r="E2" s="106"/>
      <c r="F2" s="106"/>
      <c r="G2" s="106"/>
      <c r="H2" s="106"/>
      <c r="I2" s="106"/>
      <c r="L2" s="61">
        <v>525113</v>
      </c>
      <c r="M2" s="61" t="s">
        <v>22</v>
      </c>
    </row>
    <row r="3" spans="1:13" s="61" customFormat="1" ht="15" x14ac:dyDescent="0.25">
      <c r="L3" s="61">
        <v>525114</v>
      </c>
      <c r="M3" s="61" t="s">
        <v>27</v>
      </c>
    </row>
    <row r="4" spans="1:13" s="61" customFormat="1" ht="15" x14ac:dyDescent="0.25">
      <c r="L4" s="61">
        <v>525119</v>
      </c>
      <c r="M4" s="61" t="s">
        <v>258</v>
      </c>
    </row>
    <row r="5" spans="1:13" s="61" customFormat="1" ht="15" x14ac:dyDescent="0.25">
      <c r="A5" s="62" t="s">
        <v>259</v>
      </c>
      <c r="B5" s="61" t="s">
        <v>260</v>
      </c>
      <c r="D5" s="62" t="s">
        <v>261</v>
      </c>
      <c r="E5" s="62" t="s">
        <v>262</v>
      </c>
      <c r="L5" s="61">
        <v>525121</v>
      </c>
      <c r="M5" s="61" t="s">
        <v>50</v>
      </c>
    </row>
    <row r="6" spans="1:13" s="61" customFormat="1" ht="15" x14ac:dyDescent="0.25">
      <c r="A6" s="62" t="s">
        <v>263</v>
      </c>
      <c r="B6" s="61" t="s">
        <v>264</v>
      </c>
      <c r="D6" s="62" t="s">
        <v>261</v>
      </c>
      <c r="E6" s="61" t="s">
        <v>265</v>
      </c>
      <c r="G6" s="62"/>
    </row>
    <row r="7" spans="1:13" s="61" customFormat="1" ht="15" x14ac:dyDescent="0.25">
      <c r="A7" s="62" t="s">
        <v>266</v>
      </c>
      <c r="B7" s="61" t="s">
        <v>267</v>
      </c>
      <c r="D7" s="62" t="s">
        <v>261</v>
      </c>
      <c r="E7" s="61" t="s">
        <v>268</v>
      </c>
    </row>
    <row r="8" spans="1:13" s="61" customFormat="1" ht="15" x14ac:dyDescent="0.25">
      <c r="A8" s="62" t="s">
        <v>269</v>
      </c>
      <c r="B8" s="61" t="s">
        <v>270</v>
      </c>
      <c r="D8" s="62" t="s">
        <v>261</v>
      </c>
      <c r="E8" s="61" t="s">
        <v>309</v>
      </c>
      <c r="H8" s="62"/>
    </row>
    <row r="9" spans="1:13" s="61" customFormat="1" ht="15" x14ac:dyDescent="0.25"/>
    <row r="10" spans="1:13" s="61" customFormat="1" ht="51.75" customHeight="1" x14ac:dyDescent="0.25">
      <c r="A10" s="107" t="s">
        <v>272</v>
      </c>
      <c r="B10" s="107"/>
      <c r="C10" s="107"/>
      <c r="D10" s="107"/>
      <c r="E10" s="107"/>
      <c r="F10" s="107"/>
      <c r="G10" s="107"/>
      <c r="H10" s="107"/>
      <c r="I10" s="107"/>
      <c r="J10" s="107"/>
      <c r="K10" s="107"/>
    </row>
    <row r="11" spans="1:13" ht="15" customHeight="1" x14ac:dyDescent="0.2">
      <c r="A11" s="63"/>
      <c r="B11" s="63"/>
      <c r="C11" s="63"/>
      <c r="D11" s="63"/>
      <c r="E11" s="63"/>
      <c r="F11" s="63"/>
      <c r="G11" s="63"/>
      <c r="H11" s="63"/>
      <c r="I11" s="63"/>
    </row>
    <row r="12" spans="1:13" ht="15" x14ac:dyDescent="0.25">
      <c r="A12" s="65" t="s">
        <v>273</v>
      </c>
      <c r="C12" s="65" t="s">
        <v>274</v>
      </c>
      <c r="F12" s="65" t="e">
        <f>VLOOKUP(#REF!,L1:M5,2)</f>
        <v>#REF!</v>
      </c>
    </row>
    <row r="13" spans="1:13" ht="24.75" customHeight="1" x14ac:dyDescent="0.2">
      <c r="A13" s="108" t="s">
        <v>275</v>
      </c>
      <c r="B13" s="108" t="s">
        <v>276</v>
      </c>
      <c r="C13" s="108" t="s">
        <v>277</v>
      </c>
      <c r="D13" s="110" t="s">
        <v>278</v>
      </c>
      <c r="E13" s="111"/>
      <c r="F13" s="112"/>
      <c r="G13" s="116" t="s">
        <v>279</v>
      </c>
      <c r="H13" s="116"/>
      <c r="I13" s="108" t="s">
        <v>148</v>
      </c>
      <c r="J13" s="117" t="s">
        <v>280</v>
      </c>
      <c r="K13" s="117"/>
    </row>
    <row r="14" spans="1:13" ht="18.75" customHeight="1" x14ac:dyDescent="0.2">
      <c r="A14" s="109"/>
      <c r="B14" s="109"/>
      <c r="C14" s="109"/>
      <c r="D14" s="113"/>
      <c r="E14" s="114"/>
      <c r="F14" s="115"/>
      <c r="G14" s="66" t="s">
        <v>281</v>
      </c>
      <c r="H14" s="66" t="s">
        <v>282</v>
      </c>
      <c r="I14" s="109"/>
      <c r="J14" s="67" t="s">
        <v>283</v>
      </c>
      <c r="K14" s="67" t="s">
        <v>284</v>
      </c>
    </row>
    <row r="15" spans="1:13" ht="59.25" customHeight="1" x14ac:dyDescent="0.2">
      <c r="A15" s="66">
        <v>1</v>
      </c>
      <c r="B15" s="68">
        <v>525112</v>
      </c>
      <c r="C15" s="68" t="s">
        <v>298</v>
      </c>
      <c r="D15" s="121" t="s">
        <v>299</v>
      </c>
      <c r="E15" s="121"/>
      <c r="F15" s="121"/>
      <c r="G15" s="69"/>
      <c r="H15" s="70"/>
      <c r="I15" s="70">
        <v>225000</v>
      </c>
      <c r="J15" s="71"/>
      <c r="K15" s="71"/>
      <c r="L15" s="72"/>
    </row>
    <row r="16" spans="1:13" ht="27" customHeight="1" x14ac:dyDescent="0.2">
      <c r="A16" s="69"/>
      <c r="B16" s="80"/>
      <c r="C16" s="122" t="s">
        <v>308</v>
      </c>
      <c r="D16" s="123"/>
      <c r="E16" s="123"/>
      <c r="F16" s="123"/>
      <c r="G16" s="123"/>
      <c r="H16" s="124"/>
      <c r="I16" s="81">
        <f>SUM(I15)</f>
        <v>225000</v>
      </c>
      <c r="J16" s="81"/>
      <c r="K16" s="81"/>
      <c r="L16" s="82"/>
    </row>
    <row r="17" spans="1:12" ht="59.25" customHeight="1" x14ac:dyDescent="0.2">
      <c r="A17" s="66">
        <v>2</v>
      </c>
      <c r="B17" s="68">
        <v>525112</v>
      </c>
      <c r="C17" s="68" t="s">
        <v>296</v>
      </c>
      <c r="D17" s="121" t="s">
        <v>297</v>
      </c>
      <c r="E17" s="121"/>
      <c r="F17" s="121"/>
      <c r="G17" s="69"/>
      <c r="H17" s="70"/>
      <c r="I17" s="70">
        <v>225000</v>
      </c>
      <c r="J17" s="71"/>
      <c r="K17" s="71"/>
      <c r="L17" s="72"/>
    </row>
    <row r="18" spans="1:12" ht="27" customHeight="1" x14ac:dyDescent="0.2">
      <c r="A18" s="69"/>
      <c r="B18" s="80"/>
      <c r="C18" s="122" t="s">
        <v>308</v>
      </c>
      <c r="D18" s="123"/>
      <c r="E18" s="123"/>
      <c r="F18" s="123"/>
      <c r="G18" s="123"/>
      <c r="H18" s="124"/>
      <c r="I18" s="81">
        <f>SUM(I17)</f>
        <v>225000</v>
      </c>
      <c r="J18" s="81"/>
      <c r="K18" s="81"/>
      <c r="L18" s="82"/>
    </row>
    <row r="19" spans="1:12" ht="59.25" customHeight="1" x14ac:dyDescent="0.2">
      <c r="A19" s="66">
        <v>3</v>
      </c>
      <c r="B19" s="68">
        <v>525112</v>
      </c>
      <c r="C19" s="68" t="s">
        <v>298</v>
      </c>
      <c r="D19" s="121" t="s">
        <v>300</v>
      </c>
      <c r="E19" s="121"/>
      <c r="F19" s="121"/>
      <c r="G19" s="69"/>
      <c r="H19" s="70"/>
      <c r="I19" s="70">
        <v>280000</v>
      </c>
      <c r="J19" s="71"/>
      <c r="K19" s="71"/>
      <c r="L19" s="72"/>
    </row>
    <row r="20" spans="1:12" ht="59.25" customHeight="1" x14ac:dyDescent="0.2">
      <c r="A20" s="66">
        <v>4</v>
      </c>
      <c r="B20" s="68">
        <v>525112</v>
      </c>
      <c r="C20" s="68" t="s">
        <v>298</v>
      </c>
      <c r="D20" s="121" t="s">
        <v>301</v>
      </c>
      <c r="E20" s="121"/>
      <c r="F20" s="121"/>
      <c r="G20" s="69"/>
      <c r="H20" s="70"/>
      <c r="I20" s="70">
        <v>245000</v>
      </c>
      <c r="J20" s="71"/>
      <c r="K20" s="71"/>
      <c r="L20" s="72"/>
    </row>
    <row r="21" spans="1:12" ht="27" customHeight="1" x14ac:dyDescent="0.2">
      <c r="A21" s="69"/>
      <c r="B21" s="80"/>
      <c r="C21" s="122" t="s">
        <v>308</v>
      </c>
      <c r="D21" s="123"/>
      <c r="E21" s="123"/>
      <c r="F21" s="123"/>
      <c r="G21" s="123"/>
      <c r="H21" s="124"/>
      <c r="I21" s="81">
        <f>SUM(I19:I20)</f>
        <v>525000</v>
      </c>
      <c r="J21" s="81"/>
      <c r="K21" s="81"/>
      <c r="L21" s="82"/>
    </row>
    <row r="22" spans="1:12" ht="59.25" customHeight="1" x14ac:dyDescent="0.2">
      <c r="A22" s="66">
        <v>5</v>
      </c>
      <c r="B22" s="68">
        <v>525112</v>
      </c>
      <c r="C22" s="68" t="s">
        <v>285</v>
      </c>
      <c r="D22" s="121" t="s">
        <v>302</v>
      </c>
      <c r="E22" s="121"/>
      <c r="F22" s="121"/>
      <c r="G22" s="69"/>
      <c r="H22" s="70"/>
      <c r="I22" s="70">
        <v>2700000</v>
      </c>
      <c r="J22" s="71">
        <f>10%*L22</f>
        <v>245454.54545454547</v>
      </c>
      <c r="K22" s="71">
        <f>4%*L22</f>
        <v>98181.818181818191</v>
      </c>
      <c r="L22" s="72">
        <f>10/11*I22</f>
        <v>2454545.4545454546</v>
      </c>
    </row>
    <row r="23" spans="1:12" ht="59.25" customHeight="1" x14ac:dyDescent="0.2">
      <c r="A23" s="66">
        <v>6</v>
      </c>
      <c r="B23" s="68">
        <v>525112</v>
      </c>
      <c r="C23" s="68" t="s">
        <v>285</v>
      </c>
      <c r="D23" s="121" t="s">
        <v>302</v>
      </c>
      <c r="E23" s="121"/>
      <c r="F23" s="121"/>
      <c r="G23" s="69"/>
      <c r="H23" s="70"/>
      <c r="I23" s="70">
        <v>2262500</v>
      </c>
      <c r="J23" s="71">
        <f>10%*L23</f>
        <v>205681.81818181818</v>
      </c>
      <c r="K23" s="71">
        <f>4%*L23</f>
        <v>82272.727272727265</v>
      </c>
      <c r="L23" s="72">
        <f>10/11*I23</f>
        <v>2056818.1818181816</v>
      </c>
    </row>
    <row r="24" spans="1:12" ht="27" customHeight="1" x14ac:dyDescent="0.2">
      <c r="A24" s="69"/>
      <c r="B24" s="80"/>
      <c r="C24" s="122" t="s">
        <v>308</v>
      </c>
      <c r="D24" s="123"/>
      <c r="E24" s="123"/>
      <c r="F24" s="123"/>
      <c r="G24" s="123"/>
      <c r="H24" s="124"/>
      <c r="I24" s="81">
        <f>SUM(I22:I23)</f>
        <v>4962500</v>
      </c>
      <c r="J24" s="81"/>
      <c r="K24" s="81"/>
      <c r="L24" s="82"/>
    </row>
    <row r="25" spans="1:12" ht="19.5" customHeight="1" x14ac:dyDescent="0.2">
      <c r="A25" s="66"/>
      <c r="B25" s="73"/>
      <c r="C25" s="68"/>
      <c r="D25" s="74"/>
      <c r="E25" s="75"/>
      <c r="F25" s="76"/>
      <c r="G25" s="69"/>
      <c r="H25" s="77"/>
      <c r="I25" s="77"/>
      <c r="J25" s="78"/>
      <c r="K25" s="79"/>
    </row>
    <row r="26" spans="1:12" ht="27" customHeight="1" x14ac:dyDescent="0.2">
      <c r="A26" s="90"/>
      <c r="B26" s="91"/>
      <c r="C26" s="125" t="s">
        <v>307</v>
      </c>
      <c r="D26" s="126"/>
      <c r="E26" s="126"/>
      <c r="F26" s="126"/>
      <c r="G26" s="126"/>
      <c r="H26" s="127"/>
      <c r="I26" s="92">
        <f>I16+I18+I21+I24</f>
        <v>5937500</v>
      </c>
      <c r="J26" s="92">
        <f>SUM(J15:J25)</f>
        <v>451136.36363636365</v>
      </c>
      <c r="K26" s="92">
        <f>SUM(K15:K25)</f>
        <v>180454.54545454547</v>
      </c>
      <c r="L26" s="82"/>
    </row>
    <row r="27" spans="1:12" x14ac:dyDescent="0.2">
      <c r="I27" s="83"/>
      <c r="L27" s="82"/>
    </row>
    <row r="28" spans="1:12" s="61" customFormat="1" ht="28.5" customHeight="1" x14ac:dyDescent="0.2">
      <c r="A28" s="107" t="s">
        <v>288</v>
      </c>
      <c r="B28" s="107"/>
      <c r="C28" s="107"/>
      <c r="D28" s="107"/>
      <c r="E28" s="107"/>
      <c r="F28" s="107"/>
      <c r="G28" s="107"/>
      <c r="H28" s="107"/>
      <c r="I28" s="107"/>
      <c r="L28" s="64"/>
    </row>
    <row r="29" spans="1:12" s="61" customFormat="1" ht="15" x14ac:dyDescent="0.2">
      <c r="I29" s="84"/>
      <c r="J29" s="85"/>
      <c r="L29" s="64"/>
    </row>
    <row r="30" spans="1:12" s="61" customFormat="1" ht="15" customHeight="1" x14ac:dyDescent="0.25">
      <c r="A30" s="61" t="s">
        <v>289</v>
      </c>
      <c r="I30" s="84"/>
    </row>
    <row r="31" spans="1:12" s="61" customFormat="1" ht="15" x14ac:dyDescent="0.25"/>
    <row r="32" spans="1:12" s="61" customFormat="1" ht="15" x14ac:dyDescent="0.25">
      <c r="G32" s="86"/>
      <c r="H32" s="86"/>
      <c r="I32" s="86"/>
    </row>
    <row r="33" spans="3:9" s="61" customFormat="1" ht="15" customHeight="1" x14ac:dyDescent="0.25">
      <c r="C33" s="86" t="s">
        <v>290</v>
      </c>
      <c r="G33" s="86"/>
      <c r="H33" s="86"/>
      <c r="I33" s="86" t="s">
        <v>291</v>
      </c>
    </row>
    <row r="34" spans="3:9" s="61" customFormat="1" ht="15" x14ac:dyDescent="0.25">
      <c r="G34" s="86"/>
      <c r="H34" s="86"/>
      <c r="I34" s="86"/>
    </row>
    <row r="35" spans="3:9" s="61" customFormat="1" ht="15" x14ac:dyDescent="0.25">
      <c r="I35" s="86"/>
    </row>
    <row r="36" spans="3:9" s="61" customFormat="1" ht="15" x14ac:dyDescent="0.25"/>
    <row r="37" spans="3:9" s="61" customFormat="1" ht="15" x14ac:dyDescent="0.25">
      <c r="C37" s="86" t="s">
        <v>292</v>
      </c>
      <c r="I37" s="86" t="s">
        <v>293</v>
      </c>
    </row>
    <row r="38" spans="3:9" s="61" customFormat="1" ht="15" x14ac:dyDescent="0.25">
      <c r="C38" s="86" t="s">
        <v>294</v>
      </c>
      <c r="G38" s="87"/>
      <c r="H38" s="87"/>
      <c r="I38" s="86" t="s">
        <v>295</v>
      </c>
    </row>
    <row r="63" spans="11:11" x14ac:dyDescent="0.2">
      <c r="K63" s="88"/>
    </row>
  </sheetData>
  <mergeCells count="22">
    <mergeCell ref="D17:F17"/>
    <mergeCell ref="D15:F15"/>
    <mergeCell ref="A28:I28"/>
    <mergeCell ref="D23:F23"/>
    <mergeCell ref="C26:H26"/>
    <mergeCell ref="C24:H24"/>
    <mergeCell ref="C21:H21"/>
    <mergeCell ref="D19:F19"/>
    <mergeCell ref="D20:F20"/>
    <mergeCell ref="D22:F22"/>
    <mergeCell ref="C16:H16"/>
    <mergeCell ref="C18:H18"/>
    <mergeCell ref="A1:I1"/>
    <mergeCell ref="A2:I2"/>
    <mergeCell ref="A10:K10"/>
    <mergeCell ref="A13:A14"/>
    <mergeCell ref="B13:B14"/>
    <mergeCell ref="C13:C14"/>
    <mergeCell ref="D13:F14"/>
    <mergeCell ref="G13:H13"/>
    <mergeCell ref="I13:I14"/>
    <mergeCell ref="J13:K13"/>
  </mergeCells>
  <printOptions horizontalCentered="1"/>
  <pageMargins left="0.35433070866141736" right="0.23622047244094491" top="0.39370078740157483" bottom="0.39370078740157483" header="0.51181102362204722" footer="0.51181102362204722"/>
  <pageSetup paperSize="9" scale="64" orientation="portrait" horizontalDpi="360" verticalDpi="36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E825-73C8-4461-8CAA-84751D094334}">
  <sheetPr>
    <tabColor rgb="FF7030A0"/>
  </sheetPr>
  <dimension ref="A1:M55"/>
  <sheetViews>
    <sheetView view="pageBreakPreview" zoomScaleSheetLayoutView="100" workbookViewId="0">
      <selection activeCell="H16" sqref="H16"/>
    </sheetView>
  </sheetViews>
  <sheetFormatPr defaultColWidth="9.140625" defaultRowHeight="12.75" x14ac:dyDescent="0.2"/>
  <cols>
    <col min="1" max="1" width="5.140625" style="64" customWidth="1"/>
    <col min="2" max="2" width="11.42578125" style="64" customWidth="1"/>
    <col min="3" max="3" width="17.7109375" style="64" customWidth="1"/>
    <col min="4" max="4" width="2.42578125" style="64" customWidth="1"/>
    <col min="5" max="5" width="6.5703125" style="64" customWidth="1"/>
    <col min="6" max="6" width="43.28515625" style="64" customWidth="1"/>
    <col min="7" max="7" width="9.7109375" style="64" bestFit="1" customWidth="1"/>
    <col min="8" max="8" width="8" style="64" bestFit="1" customWidth="1"/>
    <col min="9" max="9" width="12.42578125" style="64" customWidth="1"/>
    <col min="10" max="10" width="10.28515625" style="64" bestFit="1" customWidth="1"/>
    <col min="11" max="11" width="10.85546875" style="64" customWidth="1"/>
    <col min="12" max="12" width="15" style="64" bestFit="1" customWidth="1"/>
    <col min="13" max="16384" width="9.140625" style="64"/>
  </cols>
  <sheetData>
    <row r="1" spans="1:13" s="61" customFormat="1" ht="15" x14ac:dyDescent="0.25">
      <c r="A1" s="105" t="s">
        <v>256</v>
      </c>
      <c r="B1" s="105"/>
      <c r="C1" s="105"/>
      <c r="D1" s="105"/>
      <c r="E1" s="105"/>
      <c r="F1" s="105"/>
      <c r="G1" s="105"/>
      <c r="H1" s="105"/>
      <c r="I1" s="105"/>
      <c r="L1" s="61">
        <v>525112</v>
      </c>
      <c r="M1" s="61" t="s">
        <v>7</v>
      </c>
    </row>
    <row r="2" spans="1:13" s="61" customFormat="1" ht="15" x14ac:dyDescent="0.25">
      <c r="A2" s="106" t="s">
        <v>257</v>
      </c>
      <c r="B2" s="106"/>
      <c r="C2" s="106"/>
      <c r="D2" s="106"/>
      <c r="E2" s="106"/>
      <c r="F2" s="106"/>
      <c r="G2" s="106"/>
      <c r="H2" s="106"/>
      <c r="I2" s="106"/>
      <c r="L2" s="61">
        <v>525113</v>
      </c>
      <c r="M2" s="61" t="s">
        <v>22</v>
      </c>
    </row>
    <row r="3" spans="1:13" s="61" customFormat="1" ht="15" x14ac:dyDescent="0.25">
      <c r="L3" s="61">
        <v>525114</v>
      </c>
      <c r="M3" s="61" t="s">
        <v>27</v>
      </c>
    </row>
    <row r="4" spans="1:13" s="61" customFormat="1" ht="15" x14ac:dyDescent="0.25">
      <c r="L4" s="61">
        <v>525119</v>
      </c>
      <c r="M4" s="61" t="s">
        <v>258</v>
      </c>
    </row>
    <row r="5" spans="1:13" s="61" customFormat="1" ht="15" x14ac:dyDescent="0.25">
      <c r="A5" s="62" t="s">
        <v>259</v>
      </c>
      <c r="B5" s="61" t="s">
        <v>260</v>
      </c>
      <c r="D5" s="62" t="s">
        <v>261</v>
      </c>
      <c r="E5" s="62" t="s">
        <v>262</v>
      </c>
      <c r="L5" s="61">
        <v>525121</v>
      </c>
      <c r="M5" s="61" t="s">
        <v>50</v>
      </c>
    </row>
    <row r="6" spans="1:13" s="61" customFormat="1" ht="15" x14ac:dyDescent="0.25">
      <c r="A6" s="62" t="s">
        <v>263</v>
      </c>
      <c r="B6" s="61" t="s">
        <v>264</v>
      </c>
      <c r="D6" s="62" t="s">
        <v>261</v>
      </c>
      <c r="E6" s="61" t="s">
        <v>265</v>
      </c>
      <c r="G6" s="62"/>
    </row>
    <row r="7" spans="1:13" s="61" customFormat="1" ht="15" x14ac:dyDescent="0.25">
      <c r="A7" s="62" t="s">
        <v>266</v>
      </c>
      <c r="B7" s="61" t="s">
        <v>267</v>
      </c>
      <c r="D7" s="62" t="s">
        <v>261</v>
      </c>
      <c r="E7" s="61" t="s">
        <v>268</v>
      </c>
    </row>
    <row r="8" spans="1:13" s="61" customFormat="1" ht="15" x14ac:dyDescent="0.25">
      <c r="A8" s="62" t="s">
        <v>269</v>
      </c>
      <c r="B8" s="61" t="s">
        <v>270</v>
      </c>
      <c r="D8" s="62" t="s">
        <v>261</v>
      </c>
      <c r="E8" s="61" t="s">
        <v>303</v>
      </c>
      <c r="H8" s="62"/>
    </row>
    <row r="9" spans="1:13" s="61" customFormat="1" ht="15" x14ac:dyDescent="0.25"/>
    <row r="10" spans="1:13" s="61" customFormat="1" ht="51.75" customHeight="1" x14ac:dyDescent="0.25">
      <c r="A10" s="107" t="s">
        <v>272</v>
      </c>
      <c r="B10" s="107"/>
      <c r="C10" s="107"/>
      <c r="D10" s="107"/>
      <c r="E10" s="107"/>
      <c r="F10" s="107"/>
      <c r="G10" s="107"/>
      <c r="H10" s="107"/>
      <c r="I10" s="107"/>
      <c r="J10" s="107"/>
      <c r="K10" s="107"/>
    </row>
    <row r="11" spans="1:13" ht="15" customHeight="1" x14ac:dyDescent="0.2">
      <c r="A11" s="63"/>
      <c r="B11" s="63"/>
      <c r="C11" s="63"/>
      <c r="D11" s="63"/>
      <c r="E11" s="63"/>
      <c r="F11" s="63"/>
      <c r="G11" s="63"/>
      <c r="H11" s="63"/>
      <c r="I11" s="63"/>
    </row>
    <row r="12" spans="1:13" ht="15" x14ac:dyDescent="0.25">
      <c r="A12" s="65" t="s">
        <v>273</v>
      </c>
      <c r="C12" s="65" t="s">
        <v>304</v>
      </c>
      <c r="F12" s="65" t="str">
        <f>VLOOKUP(B15,L1:M5,2)</f>
        <v>Belanja Jasa</v>
      </c>
    </row>
    <row r="13" spans="1:13" ht="24.75" customHeight="1" x14ac:dyDescent="0.2">
      <c r="A13" s="108" t="s">
        <v>275</v>
      </c>
      <c r="B13" s="108" t="s">
        <v>276</v>
      </c>
      <c r="C13" s="108" t="s">
        <v>277</v>
      </c>
      <c r="D13" s="110" t="s">
        <v>278</v>
      </c>
      <c r="E13" s="111"/>
      <c r="F13" s="112"/>
      <c r="G13" s="116" t="s">
        <v>279</v>
      </c>
      <c r="H13" s="116"/>
      <c r="I13" s="108" t="s">
        <v>148</v>
      </c>
      <c r="J13" s="117" t="s">
        <v>280</v>
      </c>
      <c r="K13" s="117"/>
    </row>
    <row r="14" spans="1:13" ht="18.75" customHeight="1" x14ac:dyDescent="0.2">
      <c r="A14" s="109"/>
      <c r="B14" s="109"/>
      <c r="C14" s="109"/>
      <c r="D14" s="113"/>
      <c r="E14" s="114"/>
      <c r="F14" s="115"/>
      <c r="G14" s="66" t="s">
        <v>281</v>
      </c>
      <c r="H14" s="66" t="s">
        <v>282</v>
      </c>
      <c r="I14" s="109"/>
      <c r="J14" s="67" t="s">
        <v>283</v>
      </c>
      <c r="K14" s="67" t="s">
        <v>284</v>
      </c>
    </row>
    <row r="15" spans="1:13" ht="33" customHeight="1" x14ac:dyDescent="0.2">
      <c r="A15" s="66">
        <v>1</v>
      </c>
      <c r="B15" s="73">
        <v>525113</v>
      </c>
      <c r="C15" s="68" t="s">
        <v>305</v>
      </c>
      <c r="D15" s="118" t="s">
        <v>306</v>
      </c>
      <c r="E15" s="119"/>
      <c r="F15" s="120"/>
      <c r="G15" s="69"/>
      <c r="H15" s="70"/>
      <c r="I15" s="70">
        <v>200000</v>
      </c>
      <c r="J15" s="71"/>
      <c r="K15" s="71">
        <f>5%*I15</f>
        <v>10000</v>
      </c>
      <c r="L15" s="72">
        <f>10/11*I16</f>
        <v>0</v>
      </c>
    </row>
    <row r="16" spans="1:13" ht="33" customHeight="1" x14ac:dyDescent="0.2">
      <c r="A16" s="66"/>
      <c r="B16" s="73"/>
      <c r="C16" s="68"/>
      <c r="D16" s="118"/>
      <c r="E16" s="119"/>
      <c r="F16" s="120"/>
      <c r="G16" s="69"/>
      <c r="H16" s="70"/>
      <c r="I16" s="70"/>
      <c r="J16" s="71"/>
      <c r="K16" s="71"/>
      <c r="L16" s="72"/>
    </row>
    <row r="17" spans="1:12" ht="19.5" customHeight="1" x14ac:dyDescent="0.2">
      <c r="A17" s="66"/>
      <c r="B17" s="73"/>
      <c r="C17" s="68"/>
      <c r="D17" s="74"/>
      <c r="E17" s="75"/>
      <c r="F17" s="76"/>
      <c r="G17" s="69"/>
      <c r="H17" s="77"/>
      <c r="I17" s="77"/>
      <c r="J17" s="78"/>
      <c r="K17" s="79"/>
    </row>
    <row r="18" spans="1:12" ht="27" customHeight="1" x14ac:dyDescent="0.2">
      <c r="A18" s="69"/>
      <c r="B18" s="80"/>
      <c r="C18" s="122"/>
      <c r="D18" s="123"/>
      <c r="E18" s="123"/>
      <c r="F18" s="123"/>
      <c r="G18" s="123"/>
      <c r="H18" s="124"/>
      <c r="I18" s="81">
        <f>SUM(I15:I17)</f>
        <v>200000</v>
      </c>
      <c r="J18" s="81">
        <f>SUM(J16:J17)</f>
        <v>0</v>
      </c>
      <c r="K18" s="81">
        <f>SUM(K16:K17)</f>
        <v>0</v>
      </c>
      <c r="L18" s="82"/>
    </row>
    <row r="19" spans="1:12" x14ac:dyDescent="0.2">
      <c r="I19" s="83"/>
      <c r="L19" s="82"/>
    </row>
    <row r="20" spans="1:12" s="61" customFormat="1" ht="28.5" customHeight="1" x14ac:dyDescent="0.2">
      <c r="A20" s="89" t="s">
        <v>288</v>
      </c>
      <c r="B20" s="89"/>
      <c r="C20" s="89"/>
      <c r="D20" s="89"/>
      <c r="E20" s="89"/>
      <c r="F20" s="89"/>
      <c r="G20" s="89"/>
      <c r="H20" s="89"/>
      <c r="I20" s="89"/>
      <c r="L20" s="64"/>
    </row>
    <row r="21" spans="1:12" s="61" customFormat="1" ht="15" x14ac:dyDescent="0.2">
      <c r="I21" s="84"/>
      <c r="J21" s="85"/>
      <c r="L21" s="64"/>
    </row>
    <row r="22" spans="1:12" s="61" customFormat="1" ht="15" customHeight="1" x14ac:dyDescent="0.25">
      <c r="A22" s="61" t="s">
        <v>289</v>
      </c>
      <c r="I22" s="84"/>
    </row>
    <row r="23" spans="1:12" s="61" customFormat="1" ht="15" x14ac:dyDescent="0.25"/>
    <row r="24" spans="1:12" s="61" customFormat="1" ht="15" x14ac:dyDescent="0.25">
      <c r="G24" s="86"/>
      <c r="H24" s="86"/>
      <c r="I24" s="86"/>
    </row>
    <row r="25" spans="1:12" s="61" customFormat="1" ht="15" customHeight="1" x14ac:dyDescent="0.25">
      <c r="C25" s="86" t="s">
        <v>290</v>
      </c>
      <c r="G25" s="86"/>
      <c r="H25" s="86"/>
      <c r="I25" s="86" t="s">
        <v>291</v>
      </c>
    </row>
    <row r="26" spans="1:12" s="61" customFormat="1" ht="15" x14ac:dyDescent="0.25">
      <c r="G26" s="86"/>
      <c r="H26" s="86"/>
      <c r="I26" s="86"/>
    </row>
    <row r="27" spans="1:12" s="61" customFormat="1" ht="15" x14ac:dyDescent="0.25">
      <c r="I27" s="86"/>
    </row>
    <row r="28" spans="1:12" s="61" customFormat="1" ht="15" x14ac:dyDescent="0.25"/>
    <row r="29" spans="1:12" s="61" customFormat="1" ht="15" x14ac:dyDescent="0.25">
      <c r="C29" s="86" t="s">
        <v>292</v>
      </c>
      <c r="I29" s="86" t="s">
        <v>293</v>
      </c>
    </row>
    <row r="30" spans="1:12" s="61" customFormat="1" ht="15" x14ac:dyDescent="0.25">
      <c r="C30" s="86" t="s">
        <v>294</v>
      </c>
      <c r="G30" s="87"/>
      <c r="H30" s="87"/>
      <c r="I30" s="86" t="s">
        <v>295</v>
      </c>
    </row>
    <row r="55" spans="11:11" x14ac:dyDescent="0.2">
      <c r="K55" s="88"/>
    </row>
  </sheetData>
  <mergeCells count="13">
    <mergeCell ref="D15:F15"/>
    <mergeCell ref="D16:F16"/>
    <mergeCell ref="C18:H18"/>
    <mergeCell ref="A1:I1"/>
    <mergeCell ref="A2:I2"/>
    <mergeCell ref="A10:K10"/>
    <mergeCell ref="A13:A14"/>
    <mergeCell ref="B13:B14"/>
    <mergeCell ref="C13:C14"/>
    <mergeCell ref="D13:F14"/>
    <mergeCell ref="G13:H13"/>
    <mergeCell ref="I13:I14"/>
    <mergeCell ref="J13:K13"/>
  </mergeCells>
  <printOptions horizontalCentered="1"/>
  <pageMargins left="0.35433070866141736" right="0.23622047244094491" top="0.39370078740157483" bottom="0.39370078740157483" header="0.51181102362204722" footer="0.51181102362204722"/>
  <pageSetup paperSize="9" scale="64"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LRA BLU</vt:lpstr>
      <vt:lpstr>014.052.GC.525112</vt:lpstr>
      <vt:lpstr>014.054.GC.525112</vt:lpstr>
      <vt:lpstr>014.054.GC.525113</vt:lpstr>
      <vt:lpstr>'014.052.GC.525112'!Print_Area</vt:lpstr>
      <vt:lpstr>'014.054.GC.525112'!Print_Area</vt:lpstr>
      <vt:lpstr>'014.054.GC.525113'!Print_Area</vt:lpstr>
      <vt:lpstr>'LRA BLU'!Print_Area</vt:lpstr>
      <vt:lpstr>'014.052.GC.525112'!Print_Titles</vt:lpstr>
      <vt:lpstr>'014.054.GC.525112'!Print_Titles</vt:lpstr>
      <vt:lpstr>'014.054.GC.525113'!Print_Titles</vt:lpstr>
      <vt:lpstr>'LRA BLU'!Print_Titles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panji wisnu w</cp:lastModifiedBy>
  <cp:lastPrinted>2020-09-25T09:04:43Z</cp:lastPrinted>
  <dcterms:created xsi:type="dcterms:W3CDTF">2020-04-15T09:16:47Z</dcterms:created>
  <dcterms:modified xsi:type="dcterms:W3CDTF">2020-09-28T08:35:24Z</dcterms:modified>
</cp:coreProperties>
</file>