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-120" yWindow="-120" windowWidth="29040" windowHeight="15840" activeTab="0"/>
  </bookViews>
  <sheets>
    <sheet name="List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<sst xmlns="http://schemas.openxmlformats.org/spreadsheetml/2006/main" count="119" uniqueCount="67">
  <si>
    <t>Základní IP :</t>
  </si>
  <si>
    <t>Zadaná Adresa</t>
  </si>
  <si>
    <t>Zadaný První Host</t>
  </si>
  <si>
    <t>Zadaný Poslední Host</t>
  </si>
  <si>
    <t>Zadaný Broadcast</t>
  </si>
  <si>
    <t>Zadaná Maska</t>
  </si>
  <si>
    <t>Zadaný Prefix</t>
  </si>
  <si>
    <t>Masky</t>
  </si>
  <si>
    <t>255.255.255.0</t>
  </si>
  <si>
    <t>255.255.255.128</t>
  </si>
  <si>
    <t>255.255.255.192</t>
  </si>
  <si>
    <t>255.255.255.224</t>
  </si>
  <si>
    <t>255.255.255.240</t>
  </si>
  <si>
    <t>255.255.255.248</t>
  </si>
  <si>
    <t>255.255.255.252</t>
  </si>
  <si>
    <t>Binary</t>
  </si>
  <si>
    <t>00000000.</t>
  </si>
  <si>
    <t>10000000.</t>
  </si>
  <si>
    <t>11000000.</t>
  </si>
  <si>
    <t>11100000.</t>
  </si>
  <si>
    <t>11110000.</t>
  </si>
  <si>
    <t>11111000.</t>
  </si>
  <si>
    <t>11111100.</t>
  </si>
  <si>
    <t>Max Uživatelů</t>
  </si>
  <si>
    <t>Max + Broadcast + Adresa</t>
  </si>
  <si>
    <t>První část IP</t>
  </si>
  <si>
    <t>Druhá část IP</t>
  </si>
  <si>
    <t>Třetí část IP</t>
  </si>
  <si>
    <t>Čtvrtá část IP</t>
  </si>
  <si>
    <t>Poslední Host</t>
  </si>
  <si>
    <t>Subnet 1</t>
  </si>
  <si>
    <t>Subnet 2</t>
  </si>
  <si>
    <t>Subnet 3</t>
  </si>
  <si>
    <t>Max</t>
  </si>
  <si>
    <t>Broadcast</t>
  </si>
  <si>
    <t>Adresa</t>
  </si>
  <si>
    <t>Prefix</t>
  </si>
  <si>
    <t>Pismeno</t>
  </si>
  <si>
    <t>Počet uživatelů</t>
  </si>
  <si>
    <t>Pro normální počítání</t>
  </si>
  <si>
    <t>Subnet A</t>
  </si>
  <si>
    <t>Subnet B</t>
  </si>
  <si>
    <t>Subnet C</t>
  </si>
  <si>
    <t>Device</t>
  </si>
  <si>
    <t>Subnet</t>
  </si>
  <si>
    <t>Hosts</t>
  </si>
  <si>
    <t>Interface</t>
  </si>
  <si>
    <t>Subnet mask</t>
  </si>
  <si>
    <t>R1</t>
  </si>
  <si>
    <t>R2</t>
  </si>
  <si>
    <t>A</t>
  </si>
  <si>
    <t>B</t>
  </si>
  <si>
    <t>C</t>
  </si>
  <si>
    <t>D</t>
  </si>
  <si>
    <t>E</t>
  </si>
  <si>
    <t>FastEthernet 0/0</t>
  </si>
  <si>
    <t>FastEthernet 0/1</t>
  </si>
  <si>
    <t>Serial 0/0/0</t>
  </si>
  <si>
    <t>Poslední IP</t>
  </si>
  <si>
    <t>První IP</t>
  </si>
  <si>
    <t>Písmeno</t>
  </si>
  <si>
    <t>První Host</t>
  </si>
  <si>
    <t>Maska</t>
  </si>
  <si>
    <t>Poslední</t>
  </si>
  <si>
    <t xml:space="preserve">C </t>
  </si>
  <si>
    <t>Odpovědi</t>
  </si>
  <si>
    <t>Adresy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</si>
</sst>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1"/>
      <color theme="0"/>
      <name val="Adobe Heiti Std R"/>
      <family val="2"/>
      <charset val="128"/>
    </font>
    <font>
      <b/>
      <sz val="28"/>
      <color theme="0"/>
      <name val="Adobe Myungjo Std M"/>
      <family val="1"/>
      <charset val="128"/>
    </font>
    <font>
      <b/>
      <sz val="22"/>
      <color theme="0"/>
      <name val="Adobe Myungjo Std M"/>
      <family val="1"/>
      <charset val="128"/>
    </font>
    <font>
      <b/>
      <sz val="18"/>
      <color theme="0"/>
      <name val="Adobe Myungjo Std M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</border>
    <border>
      <left/>
      <right/>
      <top style="medium">
        <color theme="0"/>
      </top>
      <bottom/>
    </border>
    <border>
      <left/>
      <right style="medium">
        <color theme="0"/>
      </right>
      <top style="medium">
        <color theme="0"/>
      </top>
      <bottom/>
    </border>
    <border>
      <left style="medium">
        <color theme="0"/>
      </left>
      <right/>
      <top/>
      <bottom/>
    </border>
    <border>
      <left/>
      <right style="medium">
        <color theme="0"/>
      </right>
      <top/>
      <bottom/>
    </border>
    <border>
      <left style="medium">
        <color theme="0"/>
      </left>
      <right/>
      <top/>
      <bottom style="medium">
        <color theme="0"/>
      </bottom>
    </border>
    <border>
      <left/>
      <right/>
      <top/>
      <bottom style="medium">
        <color theme="0"/>
      </bottom>
    </border>
    <border>
      <left/>
      <right style="medium">
        <color theme="0"/>
      </right>
      <top/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medium">
        <color theme="0"/>
      </left>
      <right style="thin">
        <color theme="0"/>
      </right>
      <top/>
      <bottom style="thin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7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 /><Relationship Id="rId3" Type="http://schemas.openxmlformats.org/officeDocument/2006/relationships/image" Target="../media/image2.png" /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482361</xdr:colOff>
      <xdr:row>2</xdr:row>
      <xdr:rowOff>152400</xdr:rowOff>
    </xdr:from>
    <xdr:to>
      <xdr:col>11</xdr:col>
      <xdr:colOff>495300</xdr:colOff>
      <xdr:row>8</xdr:row>
      <xdr:rowOff>90206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e2f47cf-2043-4789-8d11-8603fc367831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0048875" y="838200"/>
          <a:ext cx="1838325" cy="11525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276225</xdr:colOff>
      <xdr:row>3</xdr:row>
      <xdr:rowOff>180975</xdr:rowOff>
    </xdr:from>
    <xdr:to>
      <xdr:col>8</xdr:col>
      <xdr:colOff>95250</xdr:colOff>
      <xdr:row>10</xdr:row>
      <xdr:rowOff>79002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dd4ea661-a323-4128-a0cc-1edab4fe3012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7496175" y="1057275"/>
          <a:ext cx="2162175" cy="133350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140834</xdr:colOff>
      <xdr:row>1</xdr:row>
      <xdr:rowOff>66675</xdr:rowOff>
    </xdr:from>
    <xdr:to>
      <xdr:col>8</xdr:col>
      <xdr:colOff>429033</xdr:colOff>
      <xdr:row>3</xdr:row>
      <xdr:rowOff>95250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b87ac6ec-8954-4d68-b68e-3ca70cf749fc}"/>
            </a:ext>
          </a:extLst>
        </xdr:cNvPr>
        <xdr:cNvPicPr>
          <a:picLocks noChangeArrowheads="1"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7362825" y="266700"/>
          <a:ext cx="2628900" cy="7048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238125</xdr:colOff>
      <xdr:row>51</xdr:row>
      <xdr:rowOff>28575</xdr:rowOff>
    </xdr:from>
    <xdr:ext cx="2867025" cy="685800"/>
    <xdr:pic>
      <xdr:nvPicPr>
        <xdr:cNvPr id="9" name="Obrázek 8">
          <a:extLst>
            <a:ext uri="{FF2B5EF4-FFF2-40B4-BE49-F238E27FC236}">
              <a16:creationId xmlns:a16="http://schemas.microsoft.com/office/drawing/2014/main" id="{81496dc7-726c-4fa5-98dc-514618845260}"/>
            </a:ext>
          </a:extLst>
        </xdr:cNvPr>
        <xdr:cNvPicPr>
          <a:picLocks noChangeArrowheads="1"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2515850" y="10887075"/>
          <a:ext cx="2867025" cy="68580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314325</xdr:colOff>
      <xdr:row>55</xdr:row>
      <xdr:rowOff>133350</xdr:rowOff>
    </xdr:from>
    <xdr:to>
      <xdr:col>14</xdr:col>
      <xdr:colOff>533400</xdr:colOff>
      <xdr:row>62</xdr:row>
      <xdr:rowOff>66675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cc9f8d38-2b93-4c1a-a8a4-5cf0172966a9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2592050" y="11772900"/>
          <a:ext cx="2162175" cy="1343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425749</xdr:colOff>
      <xdr:row>55</xdr:row>
      <xdr:rowOff>9526</xdr:rowOff>
    </xdr:from>
    <xdr:to>
      <xdr:col>15</xdr:col>
      <xdr:colOff>733424</xdr:colOff>
      <xdr:row>59</xdr:row>
      <xdr:rowOff>19049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id="{b2b739d9-e07f-4a2d-acb0-149351bee5b6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4649450" y="11649075"/>
          <a:ext cx="1295400" cy="8191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C5A875-261C-4574-A592-66D96BC04E8A}">
  <dimension ref="A2:Q76"/>
  <sheetViews>
    <sheetView tabSelected="1" zoomScale="85" zoomScaleNormal="85" workbookViewId="0" topLeftCell="A41">
      <selection pane="topLeft" activeCell="F40" sqref="F40"/>
    </sheetView>
  </sheetViews>
  <sheetFormatPr defaultRowHeight="15"/>
  <cols>
    <col min="1" max="1" width="14.285714285714286" style="1" customWidth="1"/>
    <col min="2" max="2" width="16.571428571428573" style="1" customWidth="1"/>
    <col min="3" max="3" width="17.714285714285715" style="1" customWidth="1"/>
    <col min="4" max="4" width="23.428571428571427" style="1" customWidth="1"/>
    <col min="5" max="5" width="19.571428571428573" style="1" customWidth="1"/>
    <col min="6" max="6" width="16.714285714285715" style="1" customWidth="1"/>
    <col min="7" max="7" width="17.428571428571427" style="1" customWidth="1"/>
    <col min="8" max="8" width="17.714285714285715" style="1" customWidth="1"/>
    <col min="9" max="11" width="9.142857142857142" style="1"/>
    <col min="12" max="12" width="13.285714285714286" style="1" customWidth="1"/>
    <col min="13" max="13" width="18.428571428571427" style="1" customWidth="1"/>
    <col min="14" max="14" width="10.714285714285714" style="1" customWidth="1"/>
    <col min="15" max="15" width="14.857142857142858" style="1" customWidth="1"/>
    <col min="16" max="16" width="16.857142857142858" style="1" customWidth="1"/>
    <col min="17" max="17" width="26.857142857142858" style="1" customWidth="1"/>
    <col min="18" max="16384" width="9.142857142857142" style="1"/>
  </cols>
  <sheetData>
    <row r="1" ht="15.75" thickBot="1"/>
    <row r="2" spans="1:12" ht="38.25">
      <c r="A2" s="6" t="s">
        <v>66</v>
      </c>
      <c r="B2" s="5"/>
      <c r="C2" s="5"/>
      <c r="D2" s="5"/>
      <c r="G2" s="8"/>
      <c r="H2" s="9"/>
      <c r="I2" s="9"/>
      <c r="J2" s="9"/>
      <c r="K2" s="9"/>
      <c r="L2" s="10"/>
    </row>
    <row r="3" spans="7:12" ht="15">
      <c r="G3" s="11"/>
      <c r="L3" s="12"/>
    </row>
    <row r="4" spans="1:17" ht="16.5" thickBot="1">
      <c r="A4" s="2"/>
      <c r="B4" s="3" t="s">
        <v>25</v>
      </c>
      <c r="C4" s="3" t="s">
        <v>26</v>
      </c>
      <c r="D4" s="3" t="s">
        <v>27</v>
      </c>
      <c r="E4" s="3" t="s">
        <v>28</v>
      </c>
      <c r="F4" s="2"/>
      <c r="G4" s="21"/>
      <c r="H4" s="2"/>
      <c r="I4" s="2"/>
      <c r="J4" s="2"/>
      <c r="K4" s="2"/>
      <c r="L4" s="22"/>
      <c r="M4" s="3" t="s">
        <v>7</v>
      </c>
      <c r="N4" s="3" t="s">
        <v>15</v>
      </c>
      <c r="O4" s="3" t="s">
        <v>23</v>
      </c>
      <c r="P4" s="3" t="s">
        <v>36</v>
      </c>
      <c r="Q4" s="3" t="s">
        <v>24</v>
      </c>
    </row>
    <row r="5" spans="1:17" ht="16.5" thickBot="1">
      <c r="A5" s="27" t="s">
        <v>0</v>
      </c>
      <c r="B5" s="33"/>
      <c r="C5" s="33"/>
      <c r="D5" s="33"/>
      <c r="E5" s="33"/>
      <c r="F5" s="2"/>
      <c r="G5" s="21"/>
      <c r="H5" s="2"/>
      <c r="I5" s="2"/>
      <c r="J5" s="2"/>
      <c r="K5" s="2"/>
      <c r="L5" s="22"/>
      <c r="M5" s="26" t="s">
        <v>8</v>
      </c>
      <c r="N5" s="18" t="s">
        <v>16</v>
      </c>
      <c r="O5" s="18">
        <v>254</v>
      </c>
      <c r="P5" s="18">
        <v>24</v>
      </c>
      <c r="Q5" s="19">
        <v>256</v>
      </c>
    </row>
    <row r="6" spans="1:17" ht="15.75">
      <c r="A6" s="2"/>
      <c r="B6" s="2"/>
      <c r="C6" s="2"/>
      <c r="D6" s="2"/>
      <c r="E6" s="2"/>
      <c r="F6" s="2"/>
      <c r="G6" s="21"/>
      <c r="H6" s="2"/>
      <c r="I6" s="2"/>
      <c r="J6" s="2"/>
      <c r="K6" s="2"/>
      <c r="L6" s="22"/>
      <c r="M6" s="13" t="s">
        <v>9</v>
      </c>
      <c r="N6" s="3" t="s">
        <v>17</v>
      </c>
      <c r="O6" s="3">
        <v>126</v>
      </c>
      <c r="P6" s="3">
        <v>25</v>
      </c>
      <c r="Q6" s="14">
        <v>128</v>
      </c>
    </row>
    <row r="7" spans="1:17" ht="16.5" thickBot="1">
      <c r="A7" s="2"/>
      <c r="B7" s="3" t="s">
        <v>38</v>
      </c>
      <c r="C7" s="3" t="s">
        <v>37</v>
      </c>
      <c r="D7" s="3" t="s">
        <v>36</v>
      </c>
      <c r="F7" s="2"/>
      <c r="G7" s="21"/>
      <c r="H7" s="2"/>
      <c r="I7" s="2"/>
      <c r="J7" s="2"/>
      <c r="K7" s="2"/>
      <c r="L7" s="22"/>
      <c r="M7" s="13" t="s">
        <v>10</v>
      </c>
      <c r="N7" s="3" t="s">
        <v>18</v>
      </c>
      <c r="O7" s="3">
        <v>62</v>
      </c>
      <c r="P7" s="3">
        <v>26</v>
      </c>
      <c r="Q7" s="14">
        <v>64</v>
      </c>
    </row>
    <row r="8" spans="1:17" ht="15.75">
      <c r="A8" s="29" t="s">
        <v>30</v>
      </c>
      <c r="B8" s="33"/>
      <c r="C8" s="33"/>
      <c r="D8" s="19">
        <f>IF(2&gt;=B8,P11,IF(6&gt;=B8,P10,IF(14&gt;=B8,P9,IF(30&gt;=B8,P8,IF(62&gt;=B8,P7,IF(126&gt;=B8,P6,IF(254&gt;=B8,P5)))))))</f>
        <v>30</v>
      </c>
      <c r="F8" s="2"/>
      <c r="G8" s="21"/>
      <c r="H8" s="2"/>
      <c r="I8" s="2"/>
      <c r="J8" s="2"/>
      <c r="K8" s="2"/>
      <c r="L8" s="22"/>
      <c r="M8" s="13" t="s">
        <v>11</v>
      </c>
      <c r="N8" s="3" t="s">
        <v>19</v>
      </c>
      <c r="O8" s="3">
        <v>30</v>
      </c>
      <c r="P8" s="3">
        <v>27</v>
      </c>
      <c r="Q8" s="14">
        <v>32</v>
      </c>
    </row>
    <row r="9" spans="1:17" ht="15.75">
      <c r="A9" s="30" t="s">
        <v>31</v>
      </c>
      <c r="B9" s="33"/>
      <c r="C9" s="33"/>
      <c r="D9" s="14">
        <f>IF(2&gt;=B9,P11,IF(6&gt;=B9,P10,IF(14&gt;=B9,P9,IF(30&gt;=B9,P8,IF(62&gt;=B9,P7,IF(126&gt;=B9,P6,IF(254&gt;=B9,P5)))))))</f>
        <v>30</v>
      </c>
      <c r="F9" s="2"/>
      <c r="G9" s="21"/>
      <c r="H9" s="2"/>
      <c r="I9" s="2"/>
      <c r="J9" s="2"/>
      <c r="K9" s="2"/>
      <c r="L9" s="22"/>
      <c r="M9" s="13" t="s">
        <v>12</v>
      </c>
      <c r="N9" s="3" t="s">
        <v>20</v>
      </c>
      <c r="O9" s="3">
        <v>14</v>
      </c>
      <c r="P9" s="3">
        <v>28</v>
      </c>
      <c r="Q9" s="14">
        <v>16</v>
      </c>
    </row>
    <row r="10" spans="1:17" ht="16.5" thickBot="1">
      <c r="A10" s="20" t="s">
        <v>32</v>
      </c>
      <c r="B10" s="33"/>
      <c r="C10" s="33"/>
      <c r="D10" s="17">
        <f>IF(2&gt;=B10,P11,IF(6&gt;=B10,P10,IF(14&gt;=B10,P9,IF(30&gt;=B10,P8,IF(62&gt;=B10,P7,IF(126&gt;=B10,P6,IF(254&gt;=B10,P5)))))))</f>
        <v>30</v>
      </c>
      <c r="F10" s="2"/>
      <c r="G10" s="21"/>
      <c r="H10" s="2"/>
      <c r="I10" s="2"/>
      <c r="J10" s="2"/>
      <c r="K10" s="2"/>
      <c r="L10" s="22"/>
      <c r="M10" s="13" t="s">
        <v>13</v>
      </c>
      <c r="N10" s="3" t="s">
        <v>21</v>
      </c>
      <c r="O10" s="3">
        <v>6</v>
      </c>
      <c r="P10" s="3">
        <v>29</v>
      </c>
      <c r="Q10" s="14">
        <v>8</v>
      </c>
    </row>
    <row r="11" spans="1:17" ht="16.5" thickBot="1">
      <c r="A11" s="2"/>
      <c r="B11" s="2"/>
      <c r="C11" s="2"/>
      <c r="D11" s="2"/>
      <c r="E11" s="2"/>
      <c r="F11" s="2"/>
      <c r="G11" s="23"/>
      <c r="H11" s="24"/>
      <c r="I11" s="24"/>
      <c r="J11" s="24"/>
      <c r="K11" s="24"/>
      <c r="L11" s="25"/>
      <c r="M11" s="15" t="s">
        <v>14</v>
      </c>
      <c r="N11" s="16" t="s">
        <v>22</v>
      </c>
      <c r="O11" s="16">
        <v>2</v>
      </c>
      <c r="P11" s="16">
        <v>30</v>
      </c>
      <c r="Q11" s="17">
        <v>4</v>
      </c>
    </row>
    <row r="12" spans="1:17" ht="15.7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6.5" thickBot="1">
      <c r="A13" s="2"/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2"/>
      <c r="M13" s="3"/>
      <c r="N13" s="3" t="s">
        <v>33</v>
      </c>
      <c r="O13" s="3" t="s">
        <v>35</v>
      </c>
      <c r="P13" s="3" t="s">
        <v>29</v>
      </c>
      <c r="Q13" s="3" t="s">
        <v>34</v>
      </c>
    </row>
    <row r="14" spans="1:17" ht="15.75">
      <c r="A14" s="29" t="str">
        <f>"Subnet 1"&amp;" "&amp;C8</f>
        <v xml:space="preserve">Subnet 1 </v>
      </c>
      <c r="B14" s="18" t="str">
        <f>B5&amp;"."&amp;C5&amp;"."&amp;D5&amp;"."&amp;E5</f>
        <v>...</v>
      </c>
      <c r="C14" s="18" t="str">
        <f>B5&amp;"."&amp;C5&amp;"."&amp;D5&amp;"."&amp;E5+1</f>
        <v>...1</v>
      </c>
      <c r="D14" s="18" t="str">
        <f>B5&amp;"."&amp;C5&amp;"."&amp;D5&amp;"."&amp;E5+N14</f>
        <v>...2</v>
      </c>
      <c r="E14" s="18" t="str">
        <f>B5&amp;"."&amp;C5&amp;"."&amp;D5&amp;"."&amp;Q14</f>
        <v>...3</v>
      </c>
      <c r="F14" s="18" t="str">
        <f>IF(D8=24,M5,IF(D8=25,M6,IF(D8=26,M7,IF(D8=27,M8,IF(D8=28,M9,IF(D8=29,M10,IF(D8=30,M11)))))))</f>
        <v>255.255.255.252</v>
      </c>
      <c r="G14" s="19">
        <f>D8</f>
        <v>30</v>
      </c>
      <c r="H14" s="2"/>
      <c r="M14" s="26" t="s">
        <v>30</v>
      </c>
      <c r="N14" s="18">
        <f>IF(D8=24,O5,IF(D8=25,O6,IF(D8=26,O7,IF(D8=27,O8,IF(D8=28,O9,IF(D8=29,O10,IF(D8=30,O11)))))))</f>
        <v>2</v>
      </c>
      <c r="O14" s="18">
        <f>E5</f>
        <v>0</v>
      </c>
      <c r="P14" s="18">
        <f>E5+N14</f>
        <v>2</v>
      </c>
      <c r="Q14" s="19">
        <f>P14+1</f>
        <v>3</v>
      </c>
    </row>
    <row r="15" spans="1:17" ht="15.75">
      <c r="A15" s="30" t="str">
        <f>"Subnet 2"&amp;" "&amp;C9</f>
        <v xml:space="preserve">Subnet 2 </v>
      </c>
      <c r="B15" s="3" t="str">
        <f>B5&amp;"."&amp;C5&amp;"."&amp;D5&amp;"."&amp;O15</f>
        <v>...4</v>
      </c>
      <c r="C15" s="3" t="str">
        <f>B5&amp;"."&amp;C5&amp;"."&amp;D5&amp;"."&amp;O15+1</f>
        <v>...5</v>
      </c>
      <c r="D15" s="3" t="str">
        <f>B5&amp;"."&amp;C5&amp;"."&amp;D5&amp;"."&amp;P15</f>
        <v>...6</v>
      </c>
      <c r="E15" s="3" t="str">
        <f>B5&amp;"."&amp;C5&amp;"."&amp;D5&amp;"."&amp;Q15</f>
        <v>...7</v>
      </c>
      <c r="F15" s="3" t="str">
        <f>IF(D9=24,M5,IF(D9=25,M6,IF(D9=26,M7,IF(D9=27,M8,IF(D9=28,M9,IF(D9=29,M10,IF(D9=30,M11)))))))</f>
        <v>255.255.255.252</v>
      </c>
      <c r="G15" s="14">
        <f>D9</f>
        <v>30</v>
      </c>
      <c r="H15" s="2"/>
      <c r="M15" s="13" t="s">
        <v>31</v>
      </c>
      <c r="N15" s="3">
        <f>IF(D9=24,O5,IF(D9=25,O6,IF(D9=26,O7,IF(D9=27,O8,IF(D9=28,O9,IF(D9=29,O10,IF(D9=30,O11)))))))</f>
        <v>2</v>
      </c>
      <c r="O15" s="3">
        <f>Q14+1</f>
        <v>4</v>
      </c>
      <c r="P15" s="3">
        <f>O15+N15</f>
        <v>6</v>
      </c>
      <c r="Q15" s="14">
        <f>P15+1</f>
        <v>7</v>
      </c>
    </row>
    <row r="16" spans="1:17" ht="16.5" thickBot="1">
      <c r="A16" s="20" t="str">
        <f>"Subnet 3"&amp;" "&amp;C10</f>
        <v xml:space="preserve">Subnet 3 </v>
      </c>
      <c r="B16" s="16" t="str">
        <f>B5&amp;"."&amp;C5&amp;"."&amp;D5&amp;"."&amp;O16</f>
        <v>...8</v>
      </c>
      <c r="C16" s="16" t="str">
        <f>B5&amp;"."&amp;C5&amp;"."&amp;D5&amp;"."&amp;O16+1</f>
        <v>...9</v>
      </c>
      <c r="D16" s="16" t="str">
        <f>B5&amp;"."&amp;C5&amp;"."&amp;D5&amp;"."&amp;P16</f>
        <v>...10</v>
      </c>
      <c r="E16" s="16" t="str">
        <f>B5&amp;"."&amp;C5&amp;"."&amp;D5&amp;"."&amp;Q16</f>
        <v>...11</v>
      </c>
      <c r="F16" s="16" t="str">
        <f>IF(D10=24,M5,IF(D10=25,M6,IF(D10=26,M7,IF(D10=27,M8,IF(D10=28,M9,IF(D10=29,M10,IF(D10=30,M11)))))))</f>
        <v>255.255.255.252</v>
      </c>
      <c r="G16" s="17">
        <f>D10</f>
        <v>30</v>
      </c>
      <c r="H16" s="2"/>
      <c r="M16" s="15" t="s">
        <v>32</v>
      </c>
      <c r="N16" s="16">
        <f>IF(D10=24,O5,IF(D10=25,O6,IF(D10=26,O7,IF(D10=27,O8,IF(D10=28,O9,IF(D10=29,O10,IF(D10=30,O11)))))))</f>
        <v>2</v>
      </c>
      <c r="O16" s="16">
        <f>Q15+1</f>
        <v>8</v>
      </c>
      <c r="P16" s="16">
        <f>O16+N16</f>
        <v>10</v>
      </c>
      <c r="Q16" s="17">
        <f>P16+1</f>
        <v>11</v>
      </c>
    </row>
    <row r="19" spans="1:7" ht="30">
      <c r="A19" s="7" t="s">
        <v>39</v>
      </c>
      <c r="B19" s="3"/>
      <c r="C19" s="3"/>
      <c r="D19" s="3"/>
      <c r="E19" s="3"/>
      <c r="F19" s="3"/>
      <c r="G19" s="3"/>
    </row>
    <row r="22" spans="1:7" ht="15.75">
      <c r="A22" s="2"/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</row>
    <row r="23" spans="1:7" ht="15.75">
      <c r="A23" s="31" t="s">
        <v>40</v>
      </c>
      <c r="B23" s="32"/>
      <c r="C23" s="32"/>
      <c r="D23" s="32"/>
      <c r="E23" s="32"/>
      <c r="F23" s="32"/>
      <c r="G23" s="32"/>
    </row>
    <row r="24" spans="1:7" ht="15.75">
      <c r="A24" s="31" t="s">
        <v>41</v>
      </c>
      <c r="B24" s="32"/>
      <c r="C24" s="32"/>
      <c r="D24" s="32"/>
      <c r="E24" s="32"/>
      <c r="F24" s="32"/>
      <c r="G24" s="32"/>
    </row>
    <row r="25" spans="1:7" ht="15.75">
      <c r="A25" s="31" t="s">
        <v>42</v>
      </c>
      <c r="B25" s="32"/>
      <c r="C25" s="32"/>
      <c r="D25" s="32"/>
      <c r="E25" s="32"/>
      <c r="F25" s="32"/>
      <c r="G25" s="32"/>
    </row>
    <row r="39" spans="6:12" ht="15.75">
      <c r="F39" s="2"/>
      <c r="G39" s="2"/>
      <c r="H39" s="2"/>
      <c r="I39" s="2"/>
      <c r="J39" s="2"/>
      <c r="K39" s="2"/>
      <c r="L39" s="2"/>
    </row>
    <row r="40" spans="6:12" ht="15.75">
      <c r="F40" s="2"/>
      <c r="G40" s="2"/>
      <c r="H40" s="2"/>
      <c r="I40" s="2"/>
      <c r="J40" s="2"/>
      <c r="K40" s="2"/>
      <c r="L40" s="2"/>
    </row>
    <row r="41" spans="1:12" ht="15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5.75">
      <c r="A42" s="2"/>
      <c r="B42" s="3"/>
      <c r="C42" s="3"/>
      <c r="D42" s="3"/>
      <c r="F42" s="2"/>
      <c r="G42" s="2"/>
      <c r="H42" s="2"/>
      <c r="I42" s="2"/>
      <c r="J42" s="2"/>
      <c r="K42" s="2"/>
      <c r="L42" s="2"/>
    </row>
    <row r="43" spans="1:12" ht="15.75">
      <c r="A43" s="4"/>
      <c r="B43" s="3"/>
      <c r="C43" s="3"/>
      <c r="D43" s="3"/>
      <c r="F43" s="2"/>
      <c r="G43" s="2"/>
      <c r="H43" s="2"/>
      <c r="I43" s="2"/>
      <c r="J43" s="2"/>
      <c r="K43" s="2"/>
      <c r="L43" s="2"/>
    </row>
    <row r="44" spans="1:12" ht="15.75">
      <c r="A44" s="4"/>
      <c r="B44" s="3"/>
      <c r="C44" s="3"/>
      <c r="D44" s="3"/>
      <c r="F44" s="2"/>
      <c r="G44" s="2"/>
      <c r="H44" s="2"/>
      <c r="I44" s="2"/>
      <c r="J44" s="2"/>
      <c r="K44" s="2"/>
      <c r="L44" s="2"/>
    </row>
    <row r="45" spans="1:12" ht="15.75">
      <c r="A45" s="4"/>
      <c r="B45" s="3"/>
      <c r="C45" s="3"/>
      <c r="D45" s="3"/>
      <c r="F45" s="2"/>
      <c r="G45" s="2"/>
      <c r="H45" s="2"/>
      <c r="I45" s="2"/>
      <c r="J45" s="2"/>
      <c r="K45" s="2"/>
      <c r="L45" s="2"/>
    </row>
    <row r="46" spans="1:12" ht="15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7" ht="15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>
      <c r="A48" s="2"/>
      <c r="B48" s="3"/>
      <c r="C48" s="3"/>
      <c r="D48" s="3"/>
      <c r="E48" s="3"/>
      <c r="F48" s="3"/>
      <c r="G48" s="3"/>
      <c r="H48" s="2"/>
      <c r="I48" s="2"/>
      <c r="J48" s="2"/>
      <c r="K48" s="2"/>
      <c r="L48" s="2"/>
      <c r="O48" s="3"/>
      <c r="P48" s="3"/>
      <c r="Q48" s="3"/>
    </row>
    <row r="49" spans="6:17" ht="15.75">
      <c r="F49" s="3"/>
      <c r="G49" s="3"/>
      <c r="H49" s="2"/>
      <c r="I49" s="2"/>
      <c r="J49" s="2"/>
      <c r="K49" s="2"/>
      <c r="L49" s="2"/>
      <c r="O49" s="3"/>
      <c r="P49" s="3"/>
      <c r="Q49" s="3"/>
    </row>
    <row r="50" spans="1:17" ht="38.25">
      <c r="A50" s="6" t="s">
        <v>66</v>
      </c>
      <c r="B50" s="3"/>
      <c r="C50" s="3"/>
      <c r="D50" s="3"/>
      <c r="E50" s="3"/>
      <c r="F50" s="3"/>
      <c r="G50" s="3"/>
      <c r="H50" s="2"/>
      <c r="I50" s="2"/>
      <c r="J50" s="2"/>
      <c r="K50" s="2"/>
      <c r="L50" s="2"/>
      <c r="O50" s="3"/>
      <c r="P50" s="3"/>
      <c r="Q50" s="3"/>
    </row>
    <row r="51" spans="2:17" ht="16.5" thickBot="1">
      <c r="B51" s="3"/>
      <c r="C51" s="3"/>
      <c r="D51" s="3"/>
      <c r="E51" s="3"/>
      <c r="F51" s="3"/>
      <c r="G51" s="3"/>
      <c r="H51" s="2"/>
      <c r="I51" s="2"/>
      <c r="J51" s="2"/>
      <c r="K51" s="2"/>
      <c r="L51" s="2"/>
      <c r="O51" s="3"/>
      <c r="P51" s="3"/>
      <c r="Q51" s="3"/>
    </row>
    <row r="52" spans="13:16" ht="15">
      <c r="M52" s="8"/>
      <c r="N52" s="9"/>
      <c r="O52" s="9"/>
      <c r="P52" s="10"/>
    </row>
    <row r="53" spans="13:16" ht="15">
      <c r="M53" s="11"/>
      <c r="P53" s="12"/>
    </row>
    <row r="54" spans="13:16" ht="15">
      <c r="M54" s="11"/>
      <c r="P54" s="12"/>
    </row>
    <row r="55" spans="1:16" ht="16.5" thickBot="1">
      <c r="A55" s="2"/>
      <c r="B55" s="3" t="s">
        <v>25</v>
      </c>
      <c r="C55" s="3" t="s">
        <v>26</v>
      </c>
      <c r="D55" s="3" t="s">
        <v>27</v>
      </c>
      <c r="E55" s="3" t="s">
        <v>28</v>
      </c>
      <c r="M55" s="11"/>
      <c r="P55" s="12"/>
    </row>
    <row r="56" spans="1:16" ht="16.5" thickBot="1">
      <c r="A56" s="27" t="s">
        <v>0</v>
      </c>
      <c r="B56" s="33">
        <v>192</v>
      </c>
      <c r="C56" s="33">
        <v>0</v>
      </c>
      <c r="D56" s="33">
        <v>2</v>
      </c>
      <c r="E56" s="33">
        <v>0</v>
      </c>
      <c r="M56" s="11"/>
      <c r="P56" s="12"/>
    </row>
    <row r="57" spans="13:16" ht="15">
      <c r="M57" s="11"/>
      <c r="P57" s="12"/>
    </row>
    <row r="58" spans="1:17" ht="16.5" thickBot="1">
      <c r="A58" s="3" t="s">
        <v>45</v>
      </c>
      <c r="B58" s="3" t="s">
        <v>60</v>
      </c>
      <c r="C58" s="3" t="s">
        <v>1</v>
      </c>
      <c r="D58" s="3" t="s">
        <v>61</v>
      </c>
      <c r="E58" s="3" t="s">
        <v>29</v>
      </c>
      <c r="F58" s="3" t="s">
        <v>34</v>
      </c>
      <c r="G58" s="3" t="s">
        <v>62</v>
      </c>
      <c r="H58" s="3" t="s">
        <v>36</v>
      </c>
      <c r="I58" s="3" t="s">
        <v>35</v>
      </c>
      <c r="J58" s="3" t="s">
        <v>33</v>
      </c>
      <c r="K58" s="3" t="s">
        <v>63</v>
      </c>
      <c r="L58" s="3" t="s">
        <v>34</v>
      </c>
      <c r="M58" s="13"/>
      <c r="N58" s="3"/>
      <c r="O58" s="3"/>
      <c r="P58" s="14"/>
      <c r="Q58" s="3"/>
    </row>
    <row r="59" spans="1:17" ht="15.75">
      <c r="A59" s="33">
        <v>115</v>
      </c>
      <c r="B59" s="33" t="s">
        <v>50</v>
      </c>
      <c r="C59" s="18" t="str">
        <f>B56&amp;"."&amp;C56&amp;"."&amp;D56&amp;"."&amp;E56</f>
        <v>192.0.2.0</v>
      </c>
      <c r="D59" s="18" t="str">
        <f>B56&amp;"."&amp;C56&amp;"."&amp;D56&amp;"."&amp;E56+1</f>
        <v>192.0.2.1</v>
      </c>
      <c r="E59" s="18" t="str">
        <f>B56&amp;"."&amp;C56&amp;"."&amp;D56&amp;"."&amp;K59</f>
        <v>192.0.2.126</v>
      </c>
      <c r="F59" s="18" t="str">
        <f>B56&amp;"."&amp;C56&amp;"."&amp;D56&amp;"."&amp;L59</f>
        <v>192.0.2.127</v>
      </c>
      <c r="G59" s="18" t="str">
        <f>IF(H59=24,M66,IF(H59=25,M67,IF(H59=26,M68,IF(H59=27,M69,IF(H59=28,M70,IF(H59=29,M71,IF(H59=30,M72)))))))</f>
        <v>255.255.255.128</v>
      </c>
      <c r="H59" s="18">
        <f>IF(2&gt;=A59,P72,IF(6&gt;=A59,P71,IF(14&gt;=A59,P70,IF(30&gt;=A59,P69,IF(62&gt;=A59,P68,IF(126&gt;=A59,P67,IF(254&gt;=A59,P66)))))))</f>
        <v>25</v>
      </c>
      <c r="I59" s="18">
        <v>0</v>
      </c>
      <c r="J59" s="18">
        <f>IF(H59=24,O66,IF(H59=25,O67,IF(H59=26,O68,IF(H59=27,O69,IF(H59=28,O70,IF(H59=29,O71,IF(H59=30,O72)))))))</f>
        <v>126</v>
      </c>
      <c r="K59" s="18">
        <f>I59+J59</f>
        <v>126</v>
      </c>
      <c r="L59" s="19">
        <f>K59+1</f>
        <v>127</v>
      </c>
      <c r="M59" s="3"/>
      <c r="N59" s="3"/>
      <c r="O59" s="3"/>
      <c r="P59" s="14"/>
      <c r="Q59" s="3"/>
    </row>
    <row r="60" spans="1:17" ht="15.75">
      <c r="A60" s="33">
        <v>30</v>
      </c>
      <c r="B60" s="33" t="s">
        <v>53</v>
      </c>
      <c r="C60" s="3" t="str">
        <f>B56&amp;"."&amp;C56&amp;"."&amp;D56&amp;"."&amp;I60</f>
        <v>192.0.2.128</v>
      </c>
      <c r="D60" s="3" t="str">
        <f>B56&amp;"."&amp;C56&amp;"."&amp;D56&amp;"."&amp;I60+1</f>
        <v>192.0.2.129</v>
      </c>
      <c r="E60" s="3" t="str">
        <f>B56&amp;"."&amp;C56&amp;"."&amp;D56&amp;"."&amp;K60</f>
        <v>192.0.2.158</v>
      </c>
      <c r="F60" s="3" t="str">
        <f>B56&amp;"."&amp;C56&amp;"."&amp;D56&amp;"."&amp;L60</f>
        <v>192.0.2.159</v>
      </c>
      <c r="G60" s="3" t="str">
        <f>IF(H60=24,M66,IF(H60=25,M67,IF(H60=26,M68,IF(H60=27,M69,IF(H60=28,M70,IF(H60=29,M71,IF(H60=30,M72)))))))</f>
        <v>255.255.255.224</v>
      </c>
      <c r="H60" s="3">
        <f>IF(2&gt;=A60,P72,IF(6&gt;=A60,P71,IF(14&gt;=A60,P70,IF(30&gt;=A60,P69,IF(62&gt;=A60,P68,IF(126&gt;=A60,P67,IF(254&gt;=A60,P66)))))))</f>
        <v>27</v>
      </c>
      <c r="I60" s="3">
        <f>L59+1</f>
        <v>128</v>
      </c>
      <c r="J60" s="3">
        <f>IF(H60=24,O66,IF(H60=25,O67,IF(H60=26,O68,IF(H60=27,O69,IF(H60=28,O70,IF(H60=29,O71,IF(H60=30,O72)))))))</f>
        <v>30</v>
      </c>
      <c r="K60" s="3">
        <f>I60+J60</f>
        <v>158</v>
      </c>
      <c r="L60" s="14">
        <f>K60+1</f>
        <v>159</v>
      </c>
      <c r="M60" s="3"/>
      <c r="N60" s="3"/>
      <c r="O60" s="3"/>
      <c r="P60" s="14"/>
      <c r="Q60" s="3"/>
    </row>
    <row r="61" spans="1:17" ht="15.75">
      <c r="A61" s="33">
        <v>13</v>
      </c>
      <c r="B61" s="33" t="s">
        <v>51</v>
      </c>
      <c r="C61" s="3" t="str">
        <f>B56&amp;"."&amp;C56&amp;"."&amp;D56&amp;"."&amp;I61</f>
        <v>192.0.2.160</v>
      </c>
      <c r="D61" s="3" t="str">
        <f>B56&amp;"."&amp;C56&amp;"."&amp;D56&amp;"."&amp;I61+1</f>
        <v>192.0.2.161</v>
      </c>
      <c r="E61" s="3" t="str">
        <f>B56&amp;"."&amp;C56&amp;"."&amp;D56&amp;"."&amp;K61</f>
        <v>192.0.2.174</v>
      </c>
      <c r="F61" s="3" t="str">
        <f>B56&amp;"."&amp;C56&amp;"."&amp;D56&amp;"."&amp;L61</f>
        <v>192.0.2.175</v>
      </c>
      <c r="G61" s="3" t="str">
        <f>IF(H61=24,M66,IF(H61=25,M67,IF(H61=26,M68,IF(H61=27,M69,IF(H61=28,M70,IF(H61=29,M71,IF(H61=30,M72)))))))</f>
        <v>255.255.255.240</v>
      </c>
      <c r="H61" s="3">
        <f>IF(2&gt;=A61,P72,IF(6&gt;=A61,P71,IF(14&gt;=A61,P70,IF(30&gt;=A61,P69,IF(62&gt;=A61,P68,IF(126&gt;=A61,P67,IF(254&gt;=A61,P66)))))))</f>
        <v>28</v>
      </c>
      <c r="I61" s="3">
        <f>L60+1</f>
        <v>160</v>
      </c>
      <c r="J61" s="3">
        <f>IF(H61=24,O66,IF(H61=25,O67,IF(H61=26,O68,IF(H61=27,O69,IF(H61=28,O70,IF(H61=29,O71,IF(H61=30,O72)))))))</f>
        <v>14</v>
      </c>
      <c r="K61" s="3">
        <f>I61+J61</f>
        <v>174</v>
      </c>
      <c r="L61" s="14">
        <f>K61+1</f>
        <v>175</v>
      </c>
      <c r="M61" s="3"/>
      <c r="N61" s="3"/>
      <c r="O61" s="3"/>
      <c r="P61" s="14"/>
      <c r="Q61" s="3"/>
    </row>
    <row r="62" spans="1:17" ht="15.75">
      <c r="A62" s="33">
        <v>4</v>
      </c>
      <c r="B62" s="33" t="s">
        <v>54</v>
      </c>
      <c r="C62" s="3" t="str">
        <f>B56&amp;"."&amp;C56&amp;"."&amp;D56&amp;"."&amp;I62</f>
        <v>192.0.2.176</v>
      </c>
      <c r="D62" s="3" t="str">
        <f>B56&amp;"."&amp;C56&amp;"."&amp;D56&amp;"."&amp;I62+1</f>
        <v>192.0.2.177</v>
      </c>
      <c r="E62" s="3" t="str">
        <f>B56&amp;"."&amp;C56&amp;"."&amp;D56&amp;"."&amp;K62</f>
        <v>192.0.2.182</v>
      </c>
      <c r="F62" s="3" t="str">
        <f>B56&amp;"."&amp;C56&amp;"."&amp;D56&amp;"."&amp;L62</f>
        <v>192.0.2.183</v>
      </c>
      <c r="G62" s="3" t="str">
        <f>IF(H62=24,M66,IF(H62=25,M67,IF(H62=26,M68,IF(H62=27,M69,IF(H62=28,M70,IF(H62=29,M71,IF(H62=30,M72)))))))</f>
        <v>255.255.255.248</v>
      </c>
      <c r="H62" s="3">
        <f>IF(2&gt;=A62,P72,IF(6&gt;=A62,P71,IF(14&gt;=A62,P70,IF(30&gt;=A62,P69,IF(62&gt;=A62,P68,IF(126&gt;=A62,P67,IF(254&gt;=A62,P66)))))))</f>
        <v>29</v>
      </c>
      <c r="I62" s="3">
        <f>L61+1</f>
        <v>176</v>
      </c>
      <c r="J62" s="3">
        <f>IF(H62=24,O66,IF(H62=25,O67,IF(H62=26,O68,IF(H62=27,O69,IF(H62=28,O70,IF(H62=29,O71,IF(H62=30,O72)))))))</f>
        <v>6</v>
      </c>
      <c r="K62" s="3">
        <f>I62+J62</f>
        <v>182</v>
      </c>
      <c r="L62" s="14">
        <f>K62+1</f>
        <v>183</v>
      </c>
      <c r="M62" s="3"/>
      <c r="N62" s="3"/>
      <c r="O62" s="3"/>
      <c r="P62" s="14"/>
      <c r="Q62" s="3"/>
    </row>
    <row r="63" spans="1:17" ht="16.5" thickBot="1">
      <c r="A63" s="33">
        <v>2</v>
      </c>
      <c r="B63" s="33" t="s">
        <v>52</v>
      </c>
      <c r="C63" s="16" t="str">
        <f>B56&amp;"."&amp;C56&amp;"."&amp;D56&amp;"."&amp;I63</f>
        <v>192.0.2.184</v>
      </c>
      <c r="D63" s="16" t="str">
        <f>B56&amp;"."&amp;C56&amp;"."&amp;D56&amp;"."&amp;I63+1</f>
        <v>192.0.2.185</v>
      </c>
      <c r="E63" s="16" t="str">
        <f>B56&amp;"."&amp;C56&amp;"."&amp;D56&amp;"."&amp;K63</f>
        <v>192.0.2.186</v>
      </c>
      <c r="F63" s="16" t="str">
        <f>B56&amp;"."&amp;C56&amp;"."&amp;D56&amp;"."&amp;L63</f>
        <v>192.0.2.187</v>
      </c>
      <c r="G63" s="16" t="str">
        <f>IF(H63=24,M66,IF(H63=25,M67,IF(H63=26,M68,IF(H63=27,M69,IF(H63=28,M70,IF(H63=29,M71,IF(H63=30,M72)))))))</f>
        <v>255.255.255.252</v>
      </c>
      <c r="H63" s="16">
        <f>IF(2&gt;=A63,P72,IF(6&gt;=A63,P71,IF(14&gt;=A63,P70,IF(30&gt;=A63,P69,IF(62&gt;=A63,P68,IF(126&gt;=A63,P67,IF(254&gt;=A63,P66)))))))</f>
        <v>30</v>
      </c>
      <c r="I63" s="16">
        <f>L62+1</f>
        <v>184</v>
      </c>
      <c r="J63" s="16">
        <f>IF(H63=24,O66,IF(H63=25,O67,IF(H63=26,O68,IF(H63=27,O69,IF(H63=28,O70,IF(H63=29,O71,IF(H63=30,O72)))))))</f>
        <v>2</v>
      </c>
      <c r="K63" s="16">
        <f>I63+J63</f>
        <v>186</v>
      </c>
      <c r="L63" s="17">
        <f>K63+1</f>
        <v>187</v>
      </c>
      <c r="M63" s="16"/>
      <c r="N63" s="16"/>
      <c r="O63" s="16"/>
      <c r="P63" s="17"/>
      <c r="Q63" s="3"/>
    </row>
    <row r="64" spans="1:17" ht="15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26.25" thickBot="1">
      <c r="A65" s="28" t="s">
        <v>65</v>
      </c>
      <c r="B65" s="3"/>
      <c r="C65" s="3"/>
      <c r="D65" s="3"/>
      <c r="E65" s="3"/>
      <c r="F65" s="3"/>
      <c r="G65" s="3"/>
      <c r="H65" s="3"/>
      <c r="I65" s="3"/>
      <c r="M65" s="3" t="s">
        <v>7</v>
      </c>
      <c r="N65" s="3" t="s">
        <v>15</v>
      </c>
      <c r="O65" s="3" t="s">
        <v>23</v>
      </c>
      <c r="P65" s="3" t="s">
        <v>36</v>
      </c>
      <c r="Q65" s="3" t="s">
        <v>24</v>
      </c>
    </row>
    <row r="66" spans="1:17" ht="16.5" thickBot="1">
      <c r="A66" s="3" t="s">
        <v>43</v>
      </c>
      <c r="B66" s="3" t="s">
        <v>44</v>
      </c>
      <c r="C66" s="3" t="s">
        <v>45</v>
      </c>
      <c r="D66" s="3" t="s">
        <v>46</v>
      </c>
      <c r="E66" s="3" t="s">
        <v>59</v>
      </c>
      <c r="F66" s="3" t="s">
        <v>58</v>
      </c>
      <c r="G66" s="3" t="s">
        <v>34</v>
      </c>
      <c r="H66" s="3" t="s">
        <v>47</v>
      </c>
      <c r="M66" s="26" t="s">
        <v>8</v>
      </c>
      <c r="N66" s="18" t="s">
        <v>16</v>
      </c>
      <c r="O66" s="18">
        <v>254</v>
      </c>
      <c r="P66" s="18">
        <v>24</v>
      </c>
      <c r="Q66" s="19">
        <v>256</v>
      </c>
    </row>
    <row r="67" spans="1:17" ht="15.75">
      <c r="A67" s="26"/>
      <c r="B67" s="32" t="s">
        <v>50</v>
      </c>
      <c r="C67" s="32">
        <f>IF(B59="A",A59,IF(B60="A",A60,IF(B61="A",A61,IF(B62="A",A62,IF(B63="A",A63)))))</f>
        <v>115</v>
      </c>
      <c r="D67" s="32" t="s">
        <v>55</v>
      </c>
      <c r="E67" s="32" t="str">
        <f>IF(B59="A",D59,IF(B60="A",D60,IF(B61="A",D61,IF(B62="A",D62,IF(B63="A",D63,)))))</f>
        <v>192.0.2.1</v>
      </c>
      <c r="F67" s="32" t="str">
        <f>IF(B59="A",E59,IF(B60="A",E60,IF(B61="A",E61,IF(B62="A",E62,IF(B63="A",E63,)))))</f>
        <v>192.0.2.126</v>
      </c>
      <c r="G67" s="32" t="str">
        <f>IF(B59="A",F59,IF(B60="A",F60,IF(B61="A",F61,IF(B62="A",F62,IF(B63="A",F63,)))))</f>
        <v>192.0.2.127</v>
      </c>
      <c r="H67" s="32" t="str">
        <f>IF(B59="A",G59,IF(B60="A",G60,IF(B61="A",G61,IF(B62="A",G62,IF(B63="A",G63,)))))</f>
        <v>255.255.255.128</v>
      </c>
      <c r="M67" s="13" t="s">
        <v>9</v>
      </c>
      <c r="N67" s="3" t="s">
        <v>17</v>
      </c>
      <c r="O67" s="3">
        <v>126</v>
      </c>
      <c r="P67" s="3">
        <v>25</v>
      </c>
      <c r="Q67" s="14">
        <v>128</v>
      </c>
    </row>
    <row r="68" spans="1:17" ht="15.75">
      <c r="A68" s="13"/>
      <c r="B68" s="32" t="s">
        <v>51</v>
      </c>
      <c r="C68" s="32">
        <f>IF(B59="B",A59,IF(B60="B",A60,IF(B61="B",A61,IF(B62="B",A62,IF(B63="B",A63)))))</f>
        <v>13</v>
      </c>
      <c r="D68" s="32" t="s">
        <v>56</v>
      </c>
      <c r="E68" s="32" t="str">
        <f>IF(B59="B",D59,IF(B60="B",D60,IF(B61="B",D61,IF(B62="B",D62,IF(B63="B",D63,)))))</f>
        <v>192.0.2.161</v>
      </c>
      <c r="F68" s="32" t="str">
        <f>IF(B59="B",E59,IF(B60="B",E60,IF(B61="B",E61,IF(B62="B",E62,IF(B63="B",E63,)))))</f>
        <v>192.0.2.174</v>
      </c>
      <c r="G68" s="32" t="str">
        <f>IF(B59="B",F59,IF(B60="B",F60,IF(B61="B",F61,IF(B62="B",F62,IF(B63="B",F63,)))))</f>
        <v>192.0.2.175</v>
      </c>
      <c r="H68" s="32" t="str">
        <f>IF(B59="B",G59,IF(B60="B",G60,IF(B61="B",G61,IF(B62="B",G62,IF(B63="B",G63,)))))</f>
        <v>255.255.255.240</v>
      </c>
      <c r="M68" s="13" t="s">
        <v>10</v>
      </c>
      <c r="N68" s="3" t="s">
        <v>18</v>
      </c>
      <c r="O68" s="3">
        <v>62</v>
      </c>
      <c r="P68" s="3">
        <v>26</v>
      </c>
      <c r="Q68" s="14">
        <v>64</v>
      </c>
    </row>
    <row r="69" spans="1:17" ht="15.75">
      <c r="A69" s="35" t="s">
        <v>48</v>
      </c>
      <c r="B69" s="32" t="s">
        <v>64</v>
      </c>
      <c r="C69" s="32">
        <f>IF(B59="C",A59,IF(B60="C",A60,IF(B61="C",A61,IF(B62="C",A62,IF(B63="C",A63)))))</f>
        <v>2</v>
      </c>
      <c r="D69" s="32" t="s">
        <v>57</v>
      </c>
      <c r="E69" s="32" t="str">
        <f>IF(B59="C",D59,IF(B60="C",D60,IF(B61="C",D61,IF(B62="C",D62,IF(B63="C",D63,)))))</f>
        <v>192.0.2.185</v>
      </c>
      <c r="F69" s="32" t="str">
        <f>IF(B59="C",E59,IF(B60="C",E60,IF(B61="C",E61,IF(B62="C",E62,IF(B63="C",E63,)))))</f>
        <v>192.0.2.186</v>
      </c>
      <c r="G69" s="32" t="str">
        <f>IF(B59="C",F59,IF(B60="C",F60,IF(B61="C",F61,IF(B62="C",F62,IF(B63="C",F63,)))))</f>
        <v>192.0.2.187</v>
      </c>
      <c r="H69" s="32" t="str">
        <f>IF(B59="C",G59,IF(B60="C",G60,IF(B61="C",G61,IF(B62="C",G62,IF(B63="C",G63,)))))</f>
        <v>255.255.255.252</v>
      </c>
      <c r="M69" s="13" t="s">
        <v>11</v>
      </c>
      <c r="N69" s="3" t="s">
        <v>19</v>
      </c>
      <c r="O69" s="3">
        <v>30</v>
      </c>
      <c r="P69" s="3">
        <v>27</v>
      </c>
      <c r="Q69" s="14">
        <v>32</v>
      </c>
    </row>
    <row r="70" spans="1:17" ht="15.75">
      <c r="A70" s="13" t="s">
        <v>49</v>
      </c>
      <c r="B70" s="34" t="s">
        <v>64</v>
      </c>
      <c r="C70" s="34"/>
      <c r="D70" s="34" t="s">
        <v>57</v>
      </c>
      <c r="E70" s="3"/>
      <c r="F70" s="3"/>
      <c r="G70" s="3"/>
      <c r="H70" s="14"/>
      <c r="M70" s="13" t="s">
        <v>12</v>
      </c>
      <c r="N70" s="3" t="s">
        <v>20</v>
      </c>
      <c r="O70" s="3">
        <v>14</v>
      </c>
      <c r="P70" s="3">
        <v>28</v>
      </c>
      <c r="Q70" s="14">
        <v>16</v>
      </c>
    </row>
    <row r="71" spans="1:17" ht="15.75">
      <c r="A71" s="13"/>
      <c r="B71" s="32" t="s">
        <v>53</v>
      </c>
      <c r="C71" s="32">
        <f>IF(B59="D",A59,IF(B60="D",A60,IF(B61="D",A61,IF(B62="D",A62,IF(B63="D",A63)))))</f>
        <v>30</v>
      </c>
      <c r="D71" s="32" t="s">
        <v>55</v>
      </c>
      <c r="E71" s="32" t="str">
        <f>IF(B59="D",D59,IF(B60="D",D60,IF(B61="D",D61,IF(B62="D",D62,IF(B63="D",D63,)))))</f>
        <v>192.0.2.129</v>
      </c>
      <c r="F71" s="32" t="str">
        <f>IF(B59="D",E59,IF(B60="D",E60,IF(B61="D",E61,IF(B62="D",E62,IF(B63="D",E63,)))))</f>
        <v>192.0.2.158</v>
      </c>
      <c r="G71" s="32" t="str">
        <f>IF(B59="D",F59,IF(B60="D",F60,IF(B61="D",F61,IF(B62="D",F62,IF(B63="D",F63,)))))</f>
        <v>192.0.2.159</v>
      </c>
      <c r="H71" s="32" t="str">
        <f>IF(B59="D",G59,IF(B60="D",G60,IF(B61="D",G61,IF(B62="D",G62,IF(B63="D",G63,)))))</f>
        <v>255.255.255.224</v>
      </c>
      <c r="M71" s="13" t="s">
        <v>13</v>
      </c>
      <c r="N71" s="3" t="s">
        <v>21</v>
      </c>
      <c r="O71" s="3">
        <v>6</v>
      </c>
      <c r="P71" s="3">
        <v>29</v>
      </c>
      <c r="Q71" s="14">
        <v>8</v>
      </c>
    </row>
    <row r="72" spans="1:17" ht="16.5" thickBot="1">
      <c r="A72" s="15"/>
      <c r="B72" s="32" t="s">
        <v>54</v>
      </c>
      <c r="C72" s="32">
        <f>IF(B59="E",A59,IF(B60="E",A60,IF(B61="E",A61,IF(B62="E",A62,IF(B63="E",A63)))))</f>
        <v>4</v>
      </c>
      <c r="D72" s="32" t="s">
        <v>56</v>
      </c>
      <c r="E72" s="32" t="str">
        <f>IF(B59="E",D59,IF(B60="E",D60,IF(B61="E",D61,IF(B62="E",D62,IF(B63="E",D63,)))))</f>
        <v>192.0.2.177</v>
      </c>
      <c r="F72" s="32" t="str">
        <f>IF(B59="E",E59,IF(B60="E",E60,IF(B61="E",E61,IF(B62="E",E62,IF(B63="E",E63,)))))</f>
        <v>192.0.2.182</v>
      </c>
      <c r="G72" s="32" t="str">
        <f>IF(B59="E",F59,IF(B60="E",F60,IF(B61="E",F61,IF(B62="E",F62,IF(B63="E",F63,)))))</f>
        <v>192.0.2.183</v>
      </c>
      <c r="H72" s="32" t="str">
        <f>IF(B59="E",G59,IF(B60="E",G60,IF(B61="E",G61,IF(B62="E",G62,IF(B63="E",G63,)))))</f>
        <v>255.255.255.248</v>
      </c>
      <c r="M72" s="15" t="s">
        <v>14</v>
      </c>
      <c r="N72" s="16" t="s">
        <v>22</v>
      </c>
      <c r="O72" s="16">
        <v>2</v>
      </c>
      <c r="P72" s="16">
        <v>30</v>
      </c>
      <c r="Q72" s="17">
        <v>4</v>
      </c>
    </row>
    <row r="73" spans="9:12" ht="15.75">
      <c r="I73" s="3"/>
      <c r="J73" s="3"/>
      <c r="K73" s="3"/>
      <c r="L73" s="3"/>
    </row>
    <row r="74" spans="9:17" ht="15.75">
      <c r="I74" s="3"/>
      <c r="J74" s="3"/>
      <c r="K74" s="3"/>
      <c r="L74" s="3"/>
      <c r="M74" s="3"/>
      <c r="N74" s="3"/>
      <c r="O74" s="3"/>
      <c r="P74" s="3"/>
      <c r="Q74" s="3"/>
    </row>
    <row r="75" spans="9:17" ht="15.75">
      <c r="I75" s="3"/>
      <c r="J75" s="3"/>
      <c r="K75" s="3"/>
      <c r="L75" s="3"/>
      <c r="M75" s="3"/>
      <c r="N75" s="3"/>
      <c r="O75" s="3"/>
      <c r="P75" s="3"/>
      <c r="Q75" s="3"/>
    </row>
    <row r="76" spans="1:17" ht="15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</sheetData>
  <pageMargins left="0.7" right="0.7" top="0.787401575" bottom="0.787401575" header="0.3" footer="0.3"/>
  <pageSetup orientation="portrait" paperSize="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