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 s="1"/>
  <c r="N8" i="1"/>
  <c r="O8" i="1" s="1"/>
  <c r="Q4" i="1" l="1"/>
  <c r="P4" i="1"/>
  <c r="O4" i="1"/>
  <c r="N4" i="1"/>
  <c r="M4" i="1"/>
  <c r="L4" i="1"/>
  <c r="F1" i="1"/>
  <c r="F10" i="1" s="1"/>
  <c r="I1" i="1" s="1"/>
  <c r="D2" i="1"/>
  <c r="C2" i="1"/>
  <c r="D3" i="1" l="1"/>
  <c r="I2" i="1"/>
  <c r="L5" i="1"/>
  <c r="L8" i="1" l="1"/>
  <c r="L7" i="1"/>
  <c r="L6" i="1"/>
  <c r="L10" i="1" l="1"/>
  <c r="L9" i="1"/>
</calcChain>
</file>

<file path=xl/sharedStrings.xml><?xml version="1.0" encoding="utf-8"?>
<sst xmlns="http://schemas.openxmlformats.org/spreadsheetml/2006/main" count="28" uniqueCount="28">
  <si>
    <t>мин</t>
  </si>
  <si>
    <t>макс</t>
  </si>
  <si>
    <t>h</t>
  </si>
  <si>
    <t>k</t>
  </si>
  <si>
    <t>f</t>
  </si>
  <si>
    <t>d</t>
  </si>
  <si>
    <t>сумма</t>
  </si>
  <si>
    <t>[29,978;29,9823)</t>
  </si>
  <si>
    <t>[29,9823;29,9866)</t>
  </si>
  <si>
    <t>[29,9866;29,9909)</t>
  </si>
  <si>
    <t>[29,9909;29,9952)</t>
  </si>
  <si>
    <t>[29,9952;29,9995)</t>
  </si>
  <si>
    <t>[29,9995;30,004]</t>
  </si>
  <si>
    <t>РАЗМАХ</t>
  </si>
  <si>
    <t>xi</t>
  </si>
  <si>
    <t>хср</t>
  </si>
  <si>
    <t>ско</t>
  </si>
  <si>
    <t>а</t>
  </si>
  <si>
    <t>Dmin</t>
  </si>
  <si>
    <t>Dmax</t>
  </si>
  <si>
    <t>b</t>
  </si>
  <si>
    <t>Za</t>
  </si>
  <si>
    <t>Zb</t>
  </si>
  <si>
    <t>Ф(Za)</t>
  </si>
  <si>
    <t>Ф(Zb)</t>
  </si>
  <si>
    <t>в процентах</t>
  </si>
  <si>
    <t>Qa неиспр.</t>
  </si>
  <si>
    <t>Qb испр.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</si>
</sst>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/>
    <xf numFmtId="0" fontId="0" fillId="10" borderId="3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482066607345722E-2"/>
          <c:y val="8.3102411975140303E-2"/>
          <c:w val="0.95677450766415395"/>
          <c:h val="0.85722141746802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Лист1!$L$2:$Q$2</c:f>
              <c:strCache>
                <c:ptCount val="6"/>
                <c:pt idx="0">
                  <c:v>[29,978;29,9823)</c:v>
                </c:pt>
                <c:pt idx="1">
                  <c:v>[29,9823;29,9866)</c:v>
                </c:pt>
                <c:pt idx="2">
                  <c:v>[29,9866;29,9909)</c:v>
                </c:pt>
                <c:pt idx="3">
                  <c:v>[29,9909;29,9952)</c:v>
                </c:pt>
                <c:pt idx="4">
                  <c:v>[29,9952;29,9995)</c:v>
                </c:pt>
                <c:pt idx="5">
                  <c:v>[29,9995;30,004]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Лист1!$L$2:$Q$2</c:f>
              <c:strCache>
                <c:ptCount val="6"/>
                <c:pt idx="0">
                  <c:v>[29,978;29,9823)</c:v>
                </c:pt>
                <c:pt idx="1">
                  <c:v>[29,9823;29,9866)</c:v>
                </c:pt>
                <c:pt idx="2">
                  <c:v>[29,9866;29,9909)</c:v>
                </c:pt>
                <c:pt idx="3">
                  <c:v>[29,9909;29,9952)</c:v>
                </c:pt>
                <c:pt idx="4">
                  <c:v>[29,9952;29,9995)</c:v>
                </c:pt>
                <c:pt idx="5">
                  <c:v>[29,9995;30,004]</c:v>
                </c:pt>
              </c:strCache>
            </c:strRef>
          </c:cat>
          <c:val>
            <c:numRef>
              <c:f>Лист1!$L$3:$Q$3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A-4C09-AABA-6882E7DB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0542968"/>
        <c:axId val="400545264"/>
      </c:barChart>
      <c:catAx>
        <c:axId val="40054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45264"/>
        <c:crosses val="autoZero"/>
        <c:auto val="1"/>
        <c:lblAlgn val="ctr"/>
        <c:lblOffset val="100"/>
        <c:noMultiLvlLbl val="0"/>
      </c:catAx>
      <c:valAx>
        <c:axId val="400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4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Контрольная карта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Лист1!$A$42:$A$61</c:f>
              <c:numCache>
                <c:formatCode>General</c:formatCode>
                <c:ptCount val="20"/>
                <c:pt idx="0">
                  <c:v>30.004000000000001</c:v>
                </c:pt>
                <c:pt idx="1">
                  <c:v>30</c:v>
                </c:pt>
                <c:pt idx="2">
                  <c:v>29.998000000000001</c:v>
                </c:pt>
                <c:pt idx="3">
                  <c:v>29.978000000000002</c:v>
                </c:pt>
                <c:pt idx="4">
                  <c:v>29.978000000000002</c:v>
                </c:pt>
                <c:pt idx="5">
                  <c:v>29.99</c:v>
                </c:pt>
                <c:pt idx="6">
                  <c:v>29.992000000000001</c:v>
                </c:pt>
                <c:pt idx="7">
                  <c:v>30</c:v>
                </c:pt>
                <c:pt idx="8">
                  <c:v>29.994</c:v>
                </c:pt>
                <c:pt idx="9">
                  <c:v>29.988</c:v>
                </c:pt>
                <c:pt idx="10">
                  <c:v>29.994</c:v>
                </c:pt>
                <c:pt idx="11">
                  <c:v>29.995999999999999</c:v>
                </c:pt>
                <c:pt idx="12">
                  <c:v>29.998000000000001</c:v>
                </c:pt>
                <c:pt idx="13">
                  <c:v>29.995999999999999</c:v>
                </c:pt>
                <c:pt idx="14">
                  <c:v>30.004000000000001</c:v>
                </c:pt>
                <c:pt idx="15">
                  <c:v>30</c:v>
                </c:pt>
                <c:pt idx="16">
                  <c:v>29.995999999999999</c:v>
                </c:pt>
                <c:pt idx="17">
                  <c:v>29.998000000000001</c:v>
                </c:pt>
                <c:pt idx="18">
                  <c:v>29.992000000000001</c:v>
                </c:pt>
                <c:pt idx="19">
                  <c:v>29.988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C-4B44-9C9A-28A92D88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6152"/>
        <c:axId val="535807792"/>
      </c:scatterChart>
      <c:valAx>
        <c:axId val="5358061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7792"/>
        <c:crosses val="autoZero"/>
        <c:crossBetween val="midCat"/>
      </c:valAx>
      <c:valAx>
        <c:axId val="535807792"/>
        <c:scaling>
          <c:orientation val="minMax"/>
          <c:max val="30.01"/>
          <c:min val="29.9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114299</xdr:rowOff>
    </xdr:from>
    <xdr:to>
      <xdr:col>14</xdr:col>
      <xdr:colOff>161925</xdr:colOff>
      <xdr:row>39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400049</xdr:colOff>
      <xdr:row>12</xdr:row>
      <xdr:rowOff>152400</xdr:rowOff>
    </xdr:from>
    <xdr:to>
      <xdr:col>18</xdr:col>
      <xdr:colOff>1114424</xdr:colOff>
      <xdr:row>28</xdr:row>
      <xdr:rowOff>174008</xdr:rowOff>
    </xdr:to>
    <xdr:pic>
      <xdr:nvPicPr>
        <xdr:cNvPr id="6" name="Рисунок 5" descr="http://ok-t.ru/studopediaru/baza11/261779143475.files/image003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4" y="2438400"/>
          <a:ext cx="4448175" cy="3069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314325</xdr:colOff>
      <xdr:row>29</xdr:row>
      <xdr:rowOff>104775</xdr:rowOff>
    </xdr:from>
    <xdr:to>
      <xdr:col>19</xdr:col>
      <xdr:colOff>123825</xdr:colOff>
      <xdr:row>40</xdr:row>
      <xdr:rowOff>76200</xdr:rowOff>
    </xdr:to>
    <xdr:sp macro="" textlink="">
      <xdr:nvSpPr>
        <xdr:cNvPr id="5" name="TextBox 4"/>
        <xdr:cNvSpPr txBox="1"/>
      </xdr:nvSpPr>
      <xdr:spPr>
        <a:xfrm>
          <a:off x="10172700" y="5629275"/>
          <a:ext cx="608647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 по гистограмме: полученная нами гистограмма является смещенной влево (ассиметрия влево). Может вызываться смещением процесса к верхней границе допуска, либо из множества измерений отсортированы результаты, которые выпадают за пределы верхней границы допуска, либо природа процесса физически запрещает любые измерения больше чем максимальные значения допуска.</a:t>
          </a:r>
        </a:p>
        <a:p>
          <a:r>
            <a:rPr lang="ru-RU" sz="1100"/>
            <a:t>Вывод по </a:t>
          </a:r>
          <a:r>
            <a:rPr lang="en-US" sz="1100"/>
            <a:t>Q</a:t>
          </a:r>
          <a:r>
            <a:rPr lang="ru-RU" sz="1100"/>
            <a:t>:</a:t>
          </a:r>
          <a:r>
            <a:rPr lang="ru-RU" sz="1100" baseline="0"/>
            <a:t> процентное значение испраимого брака 4,552 достаточно велико для любого производства, а значение неисправимого брака 21,476 намного больше допустимых значений, можно сделать вывод, что  на данном производстве следует провести анализ работы по выпуску продукции, выявить причины пояления такого большого количества брака и уменьшить  вероятность его появления.</a:t>
          </a:r>
          <a:endParaRPr lang="ru-RU" sz="1100"/>
        </a:p>
      </xdr:txBody>
    </xdr:sp>
    <xdr:clientData/>
  </xdr:twoCellAnchor>
  <xdr:twoCellAnchor>
    <xdr:from>
      <xdr:col>1</xdr:col>
      <xdr:colOff>533400</xdr:colOff>
      <xdr:row>40</xdr:row>
      <xdr:rowOff>152399</xdr:rowOff>
    </xdr:from>
    <xdr:to>
      <xdr:col>11</xdr:col>
      <xdr:colOff>866775</xdr:colOff>
      <xdr:row>58</xdr:row>
      <xdr:rowOff>123824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42</xdr:row>
      <xdr:rowOff>66675</xdr:rowOff>
    </xdr:from>
    <xdr:to>
      <xdr:col>17</xdr:col>
      <xdr:colOff>142875</xdr:colOff>
      <xdr:row>50</xdr:row>
      <xdr:rowOff>0</xdr:rowOff>
    </xdr:to>
    <xdr:sp macro="" textlink="">
      <xdr:nvSpPr>
        <xdr:cNvPr id="8" name="TextBox 7"/>
        <xdr:cNvSpPr txBox="1"/>
      </xdr:nvSpPr>
      <xdr:spPr>
        <a:xfrm>
          <a:off x="8124825" y="8067675"/>
          <a:ext cx="50006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 1.  выход за</a:t>
          </a:r>
          <a:r>
            <a:rPr lang="ru-RU" sz="1100" baseline="0"/>
            <a:t> контрольные пределы (1,15)</a:t>
          </a:r>
          <a:r>
            <a:rPr lang="en-US" sz="1100" baseline="0"/>
            <a:t>;</a:t>
          </a:r>
          <a:r>
            <a:rPr lang="ru-RU" sz="1100" baseline="0"/>
            <a:t> процесс вышел из-под контроля.</a:t>
          </a:r>
        </a:p>
        <a:p>
          <a:r>
            <a:rPr lang="ru-RU" sz="1100" baseline="0"/>
            <a:t>2. Расположение группы последовательных точек около одной контрольной границы, но не выход за нее (2,8,16), что свидетельствует о нарушении уровня настройки оборудования.</a:t>
          </a:r>
        </a:p>
        <a:p>
          <a:r>
            <a:rPr lang="ru-RU" sz="1100" baseline="0"/>
            <a:t>3. Сильное рассеяние точек (3,4,5,8,10,17,18,20) на контрольной карте относительно средней линии, что свидетельствует о снижении точности технологического процесса.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0.92004</cdr:x>
      <cdr:y>0.06572</cdr:y>
    </cdr:from>
    <cdr:to>
      <cdr:x>0.92004</cdr:x>
      <cdr:y>0.94494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V="1">
          <a:off x="8220075" y="352426"/>
          <a:ext cx="0" cy="471487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0.26688</cdr:x>
      <cdr:y>0.06631</cdr:y>
    </cdr:from>
    <cdr:to>
      <cdr:x>0.26688</cdr:x>
      <cdr:y>0.94553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 flipV="1">
          <a:off x="2384425" y="355601"/>
          <a:ext cx="0" cy="471487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0.25906</cdr:x>
      <cdr:y>0.02309</cdr:y>
    </cdr:from>
    <cdr:to>
      <cdr:x>0.36141</cdr:x>
      <cdr:y>0.19361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14575" y="123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Dmin=29,985</a:t>
          </a:r>
          <a:endParaRPr lang="ru-RU" sz="1100"/>
        </a:p>
      </cdr:txBody>
    </cdr:sp>
  </cdr:relSizeAnchor>
  <cdr:relSizeAnchor xmlns:cdr="http://schemas.openxmlformats.org/drawingml/2006/chartDrawing">
    <cdr:from>
      <cdr:x>0.84222</cdr:x>
      <cdr:y>0.02487</cdr:y>
    </cdr:from>
    <cdr:to>
      <cdr:x>0.94456</cdr:x>
      <cdr:y>0.19538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4750" y="133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Dmax=30</a:t>
          </a:r>
          <a:endParaRPr lang="ru-RU" sz="1100"/>
        </a:p>
      </cdr:txBody>
    </cdr:sp>
  </cdr:relSizeAnchor>
  <cdr:relSizeAnchor xmlns:cdr="http://schemas.openxmlformats.org/drawingml/2006/chartDrawing">
    <cdr:from>
      <cdr:x>0.66915</cdr:x>
      <cdr:y>0.06513</cdr:y>
    </cdr:from>
    <cdr:to>
      <cdr:x>0.66915</cdr:x>
      <cdr:y>0.94435</cdr:y>
    </cdr:to>
    <cdr:cxnSp macro="">
      <cdr:nvCxnSpPr>
        <cdr:cNvPr id="9" name="Прямая соединительная линия 8"/>
        <cdr:cNvCxnSpPr/>
      </cdr:nvCxnSpPr>
      <cdr:spPr>
        <a:xfrm xmlns:a="http://schemas.openxmlformats.org/drawingml/2006/main" flipV="1">
          <a:off x="5978525" y="349251"/>
          <a:ext cx="0" cy="47148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0.66844</cdr:x>
      <cdr:y>0.04441</cdr:y>
    </cdr:from>
    <cdr:to>
      <cdr:x>0.77079</cdr:x>
      <cdr:y>0.21492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972175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Хср=29,95225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0.08444</cdr:x>
      <cdr:y>0.34921</cdr:y>
    </cdr:from>
    <cdr:to>
      <cdr:x>0.95418</cdr:x>
      <cdr:y>0.34921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542925" y="1187450"/>
          <a:ext cx="559182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0.07704</cdr:x>
      <cdr:y>0.66776</cdr:y>
    </cdr:from>
    <cdr:to>
      <cdr:x>0.94853</cdr:x>
      <cdr:y>0.66776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495300" y="2270654"/>
          <a:ext cx="5603181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0.08148</cdr:x>
      <cdr:y>0.46016</cdr:y>
    </cdr:from>
    <cdr:to>
      <cdr:x>0.95503</cdr:x>
      <cdr:y>0.46016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523875" y="1564746"/>
          <a:ext cx="5616364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0.85528</cdr:x>
      <cdr:y>0.26797</cdr:y>
    </cdr:from>
    <cdr:to>
      <cdr:x>0.96423</cdr:x>
      <cdr:y>0.35294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10151" y="781050"/>
          <a:ext cx="638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Dmax</a:t>
          </a:r>
          <a:endParaRPr lang="ru-RU" sz="1100"/>
        </a:p>
      </cdr:txBody>
    </cdr:sp>
  </cdr:relSizeAnchor>
  <cdr:relSizeAnchor xmlns:cdr="http://schemas.openxmlformats.org/drawingml/2006/chartDrawing">
    <cdr:from>
      <cdr:x>0.90081</cdr:x>
      <cdr:y>0.38235</cdr:y>
    </cdr:from>
    <cdr:to>
      <cdr:x>0.98862</cdr:x>
      <cdr:y>0.46078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276851" y="1114425"/>
          <a:ext cx="5143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Xcp</a:t>
          </a:r>
          <a:endParaRPr lang="ru-RU" sz="1100"/>
        </a:p>
      </cdr:txBody>
    </cdr:sp>
  </cdr:relSizeAnchor>
  <cdr:relSizeAnchor xmlns:cdr="http://schemas.openxmlformats.org/drawingml/2006/chartDrawing">
    <cdr:from>
      <cdr:x>0.86667</cdr:x>
      <cdr:y>0.56863</cdr:y>
    </cdr:from>
    <cdr:to>
      <cdr:x>0.95447</cdr:x>
      <cdr:y>0.6634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076826" y="1657350"/>
          <a:ext cx="5143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Dmin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26" workbookViewId="0">
      <selection activeCell="S50" sqref="S50"/>
    </sheetView>
  </sheetViews>
  <sheetFormatPr defaultRowHeight="15" x14ac:dyDescent="0.25"/>
  <cols>
    <col min="12" max="12" width="15" customWidth="1"/>
    <col min="13" max="13" width="16.5703125" customWidth="1"/>
    <col min="14" max="14" width="15.7109375" customWidth="1"/>
    <col min="15" max="15" width="16" customWidth="1"/>
    <col min="16" max="16" width="16.140625" customWidth="1"/>
    <col min="17" max="17" width="14.7109375" customWidth="1"/>
    <col min="19" max="19" width="38.140625" customWidth="1"/>
  </cols>
  <sheetData>
    <row r="1" spans="1:19" x14ac:dyDescent="0.25">
      <c r="A1" s="17">
        <v>29.978000000000002</v>
      </c>
      <c r="C1" s="14" t="s">
        <v>0</v>
      </c>
      <c r="D1" s="15" t="s">
        <v>1</v>
      </c>
      <c r="E1" s="16">
        <v>29.978000000000002</v>
      </c>
      <c r="F1" s="16">
        <f>COUNTIF(A1:A19,29.978)</f>
        <v>2</v>
      </c>
      <c r="H1" s="12" t="s">
        <v>3</v>
      </c>
      <c r="I1" s="12">
        <f>1+3.33*LOG10(F10)</f>
        <v>5.3324298855610577</v>
      </c>
      <c r="J1">
        <v>6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9" x14ac:dyDescent="0.25">
      <c r="A2" s="17">
        <v>29.978000000000002</v>
      </c>
      <c r="C2" s="14">
        <f>MIN(A1:A19)</f>
        <v>29.978000000000002</v>
      </c>
      <c r="D2" s="15">
        <f>MAX(A1:A19)</f>
        <v>30.004000000000001</v>
      </c>
      <c r="E2" s="16">
        <v>29.988</v>
      </c>
      <c r="F2" s="16">
        <v>2</v>
      </c>
      <c r="H2" s="12" t="s">
        <v>2</v>
      </c>
      <c r="I2" s="12">
        <f>(D2-C2)/J1</f>
        <v>4.3333333333333002E-3</v>
      </c>
      <c r="K2" s="6" t="s">
        <v>5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</row>
    <row r="3" spans="1:19" x14ac:dyDescent="0.25">
      <c r="A3" s="17">
        <v>29.988</v>
      </c>
      <c r="C3" s="14" t="s">
        <v>13</v>
      </c>
      <c r="D3" s="15">
        <f>D2-C2</f>
        <v>2.5999999999999801E-2</v>
      </c>
      <c r="E3" s="16">
        <v>29.99</v>
      </c>
      <c r="F3" s="16">
        <v>1</v>
      </c>
      <c r="H3" s="12" t="s">
        <v>18</v>
      </c>
      <c r="I3" s="13">
        <v>29.984999999999999</v>
      </c>
      <c r="K3" s="6" t="s">
        <v>4</v>
      </c>
      <c r="L3" s="6">
        <v>2</v>
      </c>
      <c r="M3" s="6">
        <v>0</v>
      </c>
      <c r="N3" s="6">
        <v>3</v>
      </c>
      <c r="O3" s="6">
        <v>4</v>
      </c>
      <c r="P3" s="6">
        <v>6</v>
      </c>
      <c r="Q3" s="6">
        <v>5</v>
      </c>
    </row>
    <row r="4" spans="1:19" x14ac:dyDescent="0.25">
      <c r="A4" s="17">
        <v>29.988</v>
      </c>
      <c r="E4" s="16">
        <v>29.992000000000001</v>
      </c>
      <c r="F4" s="16">
        <v>2</v>
      </c>
      <c r="H4" s="12" t="s">
        <v>19</v>
      </c>
      <c r="I4" s="12">
        <v>30</v>
      </c>
      <c r="K4" s="6" t="s">
        <v>14</v>
      </c>
      <c r="L4" s="6">
        <f>(29.978+29.9823)/2</f>
        <v>29.980150000000002</v>
      </c>
      <c r="M4" s="6">
        <f>(29.9823+29.9866)/2</f>
        <v>29.984449999999999</v>
      </c>
      <c r="N4" s="6">
        <f>(29.9909+29.9952)/2</f>
        <v>29.99305</v>
      </c>
      <c r="O4" s="6">
        <f>(29.9909+29.9952)/2</f>
        <v>29.99305</v>
      </c>
      <c r="P4" s="6">
        <f>(29.9952+29.9995)/2</f>
        <v>29.997350000000001</v>
      </c>
      <c r="Q4" s="6">
        <f>(29.9995+30.004)/2</f>
        <v>30.001750000000001</v>
      </c>
    </row>
    <row r="5" spans="1:19" x14ac:dyDescent="0.25">
      <c r="A5" s="17">
        <v>29.99</v>
      </c>
      <c r="E5" s="16">
        <v>29.994</v>
      </c>
      <c r="F5" s="16">
        <v>2</v>
      </c>
      <c r="K5" s="8" t="s">
        <v>15</v>
      </c>
      <c r="L5" s="8">
        <f>(L4*L3+M4*M3+N4*N3+O4*O3+P4*P3+Q4*Q3)/F10</f>
        <v>29.995225000000005</v>
      </c>
    </row>
    <row r="6" spans="1:19" x14ac:dyDescent="0.25">
      <c r="A6" s="17">
        <v>29.992000000000001</v>
      </c>
      <c r="E6" s="16">
        <v>29.995999999999999</v>
      </c>
      <c r="F6" s="16">
        <v>3</v>
      </c>
      <c r="K6" s="8" t="s">
        <v>16</v>
      </c>
      <c r="L6" s="8">
        <f>SQRT(((L4^2*L3+M4^2*M3+N4^2*N3+O4^2*O3+P4^2*P3+Q4^2*Q3)/F10)-L5^2)</f>
        <v>6.0315731530246296E-3</v>
      </c>
      <c r="M6" s="7" t="s">
        <v>23</v>
      </c>
      <c r="N6" s="4">
        <v>0.45448</v>
      </c>
      <c r="S6" s="1"/>
    </row>
    <row r="7" spans="1:19" x14ac:dyDescent="0.25">
      <c r="A7" s="17">
        <v>29.992000000000001</v>
      </c>
      <c r="E7" s="16">
        <v>29.998000000000001</v>
      </c>
      <c r="F7" s="16">
        <v>3</v>
      </c>
      <c r="K7" s="9" t="s">
        <v>17</v>
      </c>
      <c r="L7" s="9">
        <f>L5-I3</f>
        <v>1.022500000000548E-2</v>
      </c>
      <c r="M7" s="4" t="s">
        <v>24</v>
      </c>
      <c r="N7" s="4">
        <v>0.28523999999999999</v>
      </c>
      <c r="O7" s="3" t="s">
        <v>25</v>
      </c>
    </row>
    <row r="8" spans="1:19" x14ac:dyDescent="0.25">
      <c r="A8" s="17">
        <v>29.994</v>
      </c>
      <c r="E8" s="16">
        <v>30</v>
      </c>
      <c r="F8" s="16">
        <v>3</v>
      </c>
      <c r="K8" s="9" t="s">
        <v>20</v>
      </c>
      <c r="L8" s="9">
        <f>I4-L5</f>
        <v>4.7749999999950887E-3</v>
      </c>
      <c r="M8" s="5" t="s">
        <v>26</v>
      </c>
      <c r="N8" s="5">
        <f>0.5-N6</f>
        <v>4.5520000000000005E-2</v>
      </c>
      <c r="O8" s="2">
        <f>N8*100</f>
        <v>4.5520000000000005</v>
      </c>
    </row>
    <row r="9" spans="1:19" x14ac:dyDescent="0.25">
      <c r="A9" s="17">
        <v>29.994</v>
      </c>
      <c r="E9" s="16">
        <v>30.004000000000001</v>
      </c>
      <c r="F9" s="16">
        <v>2</v>
      </c>
      <c r="K9" s="11" t="s">
        <v>21</v>
      </c>
      <c r="L9" s="11">
        <f>L7/L6</f>
        <v>1.6952459566668754</v>
      </c>
      <c r="M9" s="10" t="s">
        <v>27</v>
      </c>
      <c r="N9" s="5">
        <f>0.5-N7</f>
        <v>0.21476000000000001</v>
      </c>
      <c r="O9" s="2">
        <f>N9*100</f>
        <v>21.475999999999999</v>
      </c>
    </row>
    <row r="10" spans="1:19" x14ac:dyDescent="0.25">
      <c r="A10" s="17">
        <v>29.995999999999999</v>
      </c>
      <c r="E10" s="16" t="s">
        <v>6</v>
      </c>
      <c r="F10" s="16">
        <f>SUM(F1:F9)</f>
        <v>20</v>
      </c>
      <c r="K10" s="11" t="s">
        <v>22</v>
      </c>
      <c r="L10" s="11">
        <f>L8/L6</f>
        <v>0.79166742719527294</v>
      </c>
    </row>
    <row r="11" spans="1:19" x14ac:dyDescent="0.25">
      <c r="A11" s="17">
        <v>29.995999999999999</v>
      </c>
    </row>
    <row r="12" spans="1:19" x14ac:dyDescent="0.25">
      <c r="A12" s="17">
        <v>29.995999999999999</v>
      </c>
    </row>
    <row r="13" spans="1:19" x14ac:dyDescent="0.25">
      <c r="A13" s="17">
        <v>29.998000000000001</v>
      </c>
    </row>
    <row r="14" spans="1:19" x14ac:dyDescent="0.25">
      <c r="A14" s="17">
        <v>29.998000000000001</v>
      </c>
    </row>
    <row r="15" spans="1:19" x14ac:dyDescent="0.25">
      <c r="A15" s="17">
        <v>29.998000000000001</v>
      </c>
    </row>
    <row r="16" spans="1:19" x14ac:dyDescent="0.25">
      <c r="A16" s="17">
        <v>30</v>
      </c>
    </row>
    <row r="17" spans="1:1" x14ac:dyDescent="0.25">
      <c r="A17" s="17">
        <v>30</v>
      </c>
    </row>
    <row r="18" spans="1:1" x14ac:dyDescent="0.25">
      <c r="A18" s="17">
        <v>30</v>
      </c>
    </row>
    <row r="19" spans="1:1" x14ac:dyDescent="0.25">
      <c r="A19" s="17">
        <v>30.004000000000001</v>
      </c>
    </row>
    <row r="20" spans="1:1" x14ac:dyDescent="0.25">
      <c r="A20" s="17">
        <v>30.004000000000001</v>
      </c>
    </row>
    <row r="37" spans="1:23" x14ac:dyDescent="0.25">
      <c r="P37" s="18"/>
      <c r="Q37" s="18"/>
      <c r="R37" s="18"/>
      <c r="S37" s="18"/>
      <c r="T37" s="18"/>
      <c r="U37" s="18"/>
      <c r="V37" s="18"/>
      <c r="W37" s="18"/>
    </row>
    <row r="38" spans="1:23" x14ac:dyDescent="0.25">
      <c r="P38" s="18"/>
      <c r="Q38" s="18"/>
      <c r="R38" s="18"/>
      <c r="S38" s="18"/>
      <c r="T38" s="18"/>
      <c r="U38" s="18"/>
      <c r="V38" s="18"/>
      <c r="W38" s="18"/>
    </row>
    <row r="39" spans="1:23" x14ac:dyDescent="0.25">
      <c r="P39" s="18"/>
      <c r="Q39" s="18"/>
      <c r="R39" s="18"/>
      <c r="S39" s="18"/>
      <c r="T39" s="18"/>
      <c r="U39" s="18"/>
      <c r="V39" s="18"/>
      <c r="W39" s="18"/>
    </row>
    <row r="40" spans="1:23" x14ac:dyDescent="0.25">
      <c r="P40" s="18"/>
      <c r="Q40" s="18"/>
      <c r="R40" s="18"/>
      <c r="S40" s="18"/>
      <c r="T40" s="18"/>
      <c r="U40" s="18"/>
      <c r="V40" s="18"/>
      <c r="W40" s="18"/>
    </row>
    <row r="41" spans="1:23" x14ac:dyDescent="0.25">
      <c r="P41" s="18"/>
      <c r="Q41" s="18"/>
      <c r="R41" s="18"/>
      <c r="S41" s="18"/>
      <c r="T41" s="18"/>
      <c r="U41" s="18"/>
      <c r="V41" s="18"/>
      <c r="W41" s="18"/>
    </row>
    <row r="42" spans="1:23" x14ac:dyDescent="0.25">
      <c r="A42">
        <v>30.004000000000001</v>
      </c>
      <c r="P42" s="18"/>
      <c r="Q42" s="18"/>
      <c r="R42" s="18"/>
      <c r="S42" s="18"/>
      <c r="T42" s="18"/>
      <c r="U42" s="18"/>
      <c r="V42" s="18"/>
      <c r="W42" s="18"/>
    </row>
    <row r="43" spans="1:23" x14ac:dyDescent="0.25">
      <c r="A43">
        <v>30</v>
      </c>
      <c r="P43" s="18"/>
      <c r="Q43" s="18"/>
      <c r="R43" s="18"/>
      <c r="S43" s="18"/>
      <c r="T43" s="18"/>
      <c r="U43" s="18"/>
      <c r="V43" s="18"/>
      <c r="W43" s="18"/>
    </row>
    <row r="44" spans="1:23" x14ac:dyDescent="0.25">
      <c r="A44">
        <v>29.998000000000001</v>
      </c>
      <c r="P44" s="18"/>
      <c r="Q44" s="18"/>
      <c r="R44" s="18"/>
      <c r="S44" s="18"/>
      <c r="T44" s="18"/>
      <c r="U44" s="18"/>
      <c r="V44" s="18"/>
      <c r="W44" s="18"/>
    </row>
    <row r="45" spans="1:23" x14ac:dyDescent="0.25">
      <c r="A45">
        <v>29.978000000000002</v>
      </c>
    </row>
    <row r="46" spans="1:23" x14ac:dyDescent="0.25">
      <c r="A46">
        <v>29.978000000000002</v>
      </c>
    </row>
    <row r="47" spans="1:23" x14ac:dyDescent="0.25">
      <c r="A47">
        <v>29.99</v>
      </c>
    </row>
    <row r="48" spans="1:23" x14ac:dyDescent="0.25">
      <c r="A48">
        <v>29.992000000000001</v>
      </c>
    </row>
    <row r="49" spans="1:1" x14ac:dyDescent="0.25">
      <c r="A49">
        <v>30</v>
      </c>
    </row>
    <row r="50" spans="1:1" x14ac:dyDescent="0.25">
      <c r="A50">
        <v>29.994</v>
      </c>
    </row>
    <row r="51" spans="1:1" x14ac:dyDescent="0.25">
      <c r="A51">
        <v>29.988</v>
      </c>
    </row>
    <row r="52" spans="1:1" x14ac:dyDescent="0.25">
      <c r="A52">
        <v>29.994</v>
      </c>
    </row>
    <row r="53" spans="1:1" x14ac:dyDescent="0.25">
      <c r="A53">
        <v>29.995999999999999</v>
      </c>
    </row>
    <row r="54" spans="1:1" x14ac:dyDescent="0.25">
      <c r="A54">
        <v>29.998000000000001</v>
      </c>
    </row>
    <row r="55" spans="1:1" x14ac:dyDescent="0.25">
      <c r="A55">
        <v>29.995999999999999</v>
      </c>
    </row>
    <row r="56" spans="1:1" x14ac:dyDescent="0.25">
      <c r="A56">
        <v>30.004000000000001</v>
      </c>
    </row>
    <row r="57" spans="1:1" x14ac:dyDescent="0.25">
      <c r="A57">
        <v>30</v>
      </c>
    </row>
    <row r="58" spans="1:1" x14ac:dyDescent="0.25">
      <c r="A58">
        <v>29.995999999999999</v>
      </c>
    </row>
    <row r="59" spans="1:1" x14ac:dyDescent="0.25">
      <c r="A59">
        <v>29.998000000000001</v>
      </c>
    </row>
    <row r="60" spans="1:1" x14ac:dyDescent="0.25">
      <c r="A60">
        <v>29.992000000000001</v>
      </c>
    </row>
    <row r="61" spans="1:1" x14ac:dyDescent="0.25">
      <c r="A61">
        <v>29.988</v>
      </c>
    </row>
  </sheetData>
  <autoFilter ref="A1:A2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2019-10-03T09:46:26Z</dcterms:modified>
</cp:coreProperties>
</file>