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ownloads\"/>
    </mc:Choice>
  </mc:AlternateContent>
  <xr:revisionPtr revIDLastSave="0" documentId="13_ncr:1_{920B6129-EA78-442A-BADC-A7234413F21A}" xr6:coauthVersionLast="45" xr6:coauthVersionMax="46" xr10:uidLastSave="{00000000-0000-0000-0000-000000000000}"/>
  <bookViews>
    <workbookView xWindow="-108" yWindow="-108" windowWidth="23256" windowHeight="12720" xr2:uid="{BEE03667-0DA3-47E3-BA3E-E0039CC70EB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G19" i="1"/>
  <c r="H19" i="1"/>
  <c r="I19" i="1"/>
  <c r="E19" i="1"/>
  <c r="P15" i="1" l="1"/>
  <c r="M15" i="1"/>
  <c r="AB16" i="1"/>
  <c r="AB15" i="1"/>
  <c r="Y17" i="1"/>
  <c r="Y16" i="1"/>
  <c r="Y15" i="1"/>
  <c r="V19" i="1"/>
  <c r="V18" i="1"/>
  <c r="V17" i="1"/>
  <c r="V16" i="1"/>
  <c r="V15" i="1"/>
  <c r="S17" i="1"/>
  <c r="S15" i="1"/>
  <c r="S16" i="1"/>
  <c r="P17" i="1"/>
  <c r="P16" i="1"/>
  <c r="M16" i="1"/>
  <c r="I18" i="1"/>
  <c r="H18" i="1"/>
  <c r="G18" i="1"/>
  <c r="F18" i="1"/>
  <c r="E18" i="1"/>
  <c r="I17" i="1"/>
  <c r="H17" i="1"/>
  <c r="G17" i="1"/>
  <c r="F17" i="1"/>
  <c r="E17" i="1"/>
  <c r="I16" i="1"/>
  <c r="H16" i="1"/>
  <c r="G16" i="1"/>
  <c r="F16" i="1"/>
  <c r="E16" i="1"/>
  <c r="I15" i="1"/>
  <c r="H15" i="1"/>
  <c r="G15" i="1"/>
  <c r="F15" i="1"/>
  <c r="E15" i="1"/>
  <c r="I14" i="1"/>
  <c r="H14" i="1"/>
  <c r="G14" i="1"/>
  <c r="F14" i="1"/>
  <c r="E14" i="1"/>
</calcChain>
</file>

<file path=xl/sharedStrings.xml><?xml version="1.0" encoding="utf-8"?>
<sst xmlns="http://schemas.openxmlformats.org/spreadsheetml/2006/main" count="108" uniqueCount="39">
  <si>
    <t>Женский</t>
  </si>
  <si>
    <t>Гуманитарное</t>
  </si>
  <si>
    <t>Нет</t>
  </si>
  <si>
    <t>Да</t>
  </si>
  <si>
    <t>Нормально</t>
  </si>
  <si>
    <t>Достижение успеха</t>
  </si>
  <si>
    <t>Пока не решил(а)</t>
  </si>
  <si>
    <t>Избегание неудач</t>
  </si>
  <si>
    <t>Есть только у одного из родителей</t>
  </si>
  <si>
    <t>Нервно</t>
  </si>
  <si>
    <t>Мужской</t>
  </si>
  <si>
    <t>Получение работы</t>
  </si>
  <si>
    <t>Получение димплома</t>
  </si>
  <si>
    <t>Получение знаний</t>
  </si>
  <si>
    <t>Отсрочка</t>
  </si>
  <si>
    <t>Одобрение родителей</t>
  </si>
  <si>
    <t>Отметка времени</t>
  </si>
  <si>
    <t>Укажите курс, на котором Вы обучаетесь</t>
  </si>
  <si>
    <t>Укажите Ваш пол</t>
  </si>
  <si>
    <t>Укажите направление Вашей специальности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</si>
  <si>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работы]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</si>
  <si>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диплома]</t>
  </si>
  <si>
    <t>Укажите, насколько Вам важны следующие мотивы учебной деятельности от 1 до 5,                              где 1 – абсолютно неважно, а 5 – очень важно [Получение знаний]</t>
  </si>
  <si>
    <t>Укажите, насколько Вам важны следующие мотивы учебной деятельности от 1 до 5,                              где 1 – абсолютно неважно, а 5 – очень важно [Отсрочка]</t>
  </si>
  <si>
    <t>Укажите, насколько Вам важны следующие мотивы учебной деятельности от 1 до 5,                              где 1 – абсолютно неважно, а 5 – очень важно [Одобрение родителей]</t>
  </si>
  <si>
    <t>Сожалеете ли Вы о поступлении в университет?</t>
  </si>
  <si>
    <t>Хотели бы Вы после окончания университета работать по своей специальности?</t>
  </si>
  <si>
    <t>Есть ли высшее образование у Ваших родителей?</t>
  </si>
  <si>
    <t>Насколько Вы стремитесь к хорошим оценкам?</t>
  </si>
  <si>
    <t>Как Вы себя чувствуете, если Вам не удается сдать на отлично сессию/дисциплину</t>
  </si>
  <si>
    <t>Что Вы предпочтете: достижение успеха или избегание неудач?</t>
  </si>
  <si>
    <t>У одного</t>
  </si>
  <si>
    <t>Совсем не стремлюсь</t>
  </si>
  <si>
    <t>Слабо</t>
  </si>
  <si>
    <t>Средне</t>
  </si>
  <si>
    <t>Сильно</t>
  </si>
  <si>
    <t>Обязан получать только отлично</t>
  </si>
  <si>
    <t>Спокойно</t>
  </si>
  <si>
    <t>У обоих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</si>
</sst>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Гуманитарное</a:t>
            </a:r>
            <a:r>
              <a:rPr lang="ru-RU" baseline="0"/>
              <a:t> направление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Лист1!$D$14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Лист1!$E$13:$I$13</c:f>
              <c:strCache>
                <c:ptCount val="5"/>
                <c:pt idx="0">
                  <c:v>Получение работы</c:v>
                </c:pt>
                <c:pt idx="1">
                  <c:v>Получение димплома</c:v>
                </c:pt>
                <c:pt idx="2">
                  <c:v>Получение знаний</c:v>
                </c:pt>
                <c:pt idx="3">
                  <c:v>Отсрочка</c:v>
                </c:pt>
                <c:pt idx="4">
                  <c:v>Одобрение родителей</c:v>
                </c:pt>
              </c:strCache>
            </c:strRef>
          </c:cat>
          <c:val>
            <c:numRef>
              <c:f>Лист1!$E$14:$I$14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42A8-8605-9DBAA5AE57A5}"/>
            </c:ext>
          </c:extLst>
        </c:ser>
        <c:ser>
          <c:idx val="1"/>
          <c:order val="1"/>
          <c:tx>
            <c:strRef>
              <c:f>Лист1!$D$15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Лист1!$E$13:$I$13</c:f>
              <c:strCache>
                <c:ptCount val="5"/>
                <c:pt idx="0">
                  <c:v>Получение работы</c:v>
                </c:pt>
                <c:pt idx="1">
                  <c:v>Получение димплома</c:v>
                </c:pt>
                <c:pt idx="2">
                  <c:v>Получение знаний</c:v>
                </c:pt>
                <c:pt idx="3">
                  <c:v>Отсрочка</c:v>
                </c:pt>
                <c:pt idx="4">
                  <c:v>Одобрение родителей</c:v>
                </c:pt>
              </c:strCache>
            </c:strRef>
          </c:cat>
          <c:val>
            <c:numRef>
              <c:f>Лист1!$E$15:$I$15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0-42A8-8605-9DBAA5AE57A5}"/>
            </c:ext>
          </c:extLst>
        </c:ser>
        <c:ser>
          <c:idx val="2"/>
          <c:order val="2"/>
          <c:tx>
            <c:strRef>
              <c:f>Лист1!$D$16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Лист1!$E$13:$I$13</c:f>
              <c:strCache>
                <c:ptCount val="5"/>
                <c:pt idx="0">
                  <c:v>Получение работы</c:v>
                </c:pt>
                <c:pt idx="1">
                  <c:v>Получение димплома</c:v>
                </c:pt>
                <c:pt idx="2">
                  <c:v>Получение знаний</c:v>
                </c:pt>
                <c:pt idx="3">
                  <c:v>Отсрочка</c:v>
                </c:pt>
                <c:pt idx="4">
                  <c:v>Одобрение родителей</c:v>
                </c:pt>
              </c:strCache>
            </c:strRef>
          </c:cat>
          <c:val>
            <c:numRef>
              <c:f>Лист1!$E$16:$I$16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0-42A8-8605-9DBAA5AE57A5}"/>
            </c:ext>
          </c:extLst>
        </c:ser>
        <c:ser>
          <c:idx val="3"/>
          <c:order val="3"/>
          <c:tx>
            <c:strRef>
              <c:f>Лист1!$D$17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Лист1!$E$13:$I$13</c:f>
              <c:strCache>
                <c:ptCount val="5"/>
                <c:pt idx="0">
                  <c:v>Получение работы</c:v>
                </c:pt>
                <c:pt idx="1">
                  <c:v>Получение димплома</c:v>
                </c:pt>
                <c:pt idx="2">
                  <c:v>Получение знаний</c:v>
                </c:pt>
                <c:pt idx="3">
                  <c:v>Отсрочка</c:v>
                </c:pt>
                <c:pt idx="4">
                  <c:v>Одобрение родителей</c:v>
                </c:pt>
              </c:strCache>
            </c:strRef>
          </c:cat>
          <c:val>
            <c:numRef>
              <c:f>Лист1!$E$17:$I$17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42A8-8605-9DBAA5AE57A5}"/>
            </c:ext>
          </c:extLst>
        </c:ser>
        <c:ser>
          <c:idx val="4"/>
          <c:order val="4"/>
          <c:tx>
            <c:strRef>
              <c:f>Лист1!$D$18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Лист1!$E$13:$I$13</c:f>
              <c:strCache>
                <c:ptCount val="5"/>
                <c:pt idx="0">
                  <c:v>Получение работы</c:v>
                </c:pt>
                <c:pt idx="1">
                  <c:v>Получение димплома</c:v>
                </c:pt>
                <c:pt idx="2">
                  <c:v>Получение знаний</c:v>
                </c:pt>
                <c:pt idx="3">
                  <c:v>Отсрочка</c:v>
                </c:pt>
                <c:pt idx="4">
                  <c:v>Одобрение родителей</c:v>
                </c:pt>
              </c:strCache>
            </c:strRef>
          </c:cat>
          <c:val>
            <c:numRef>
              <c:f>Лист1!$E$18:$I$18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F0-42A8-8605-9DBAA5AE5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829696"/>
        <c:axId val="469826368"/>
      </c:barChart>
      <c:catAx>
        <c:axId val="46982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826368"/>
        <c:crosses val="autoZero"/>
        <c:auto val="1"/>
        <c:lblAlgn val="ctr"/>
        <c:lblOffset val="100"/>
        <c:noMultiLvlLbl val="0"/>
      </c:catAx>
      <c:valAx>
        <c:axId val="4698263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6982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Сожалеете ли Вы о поступлении в университет?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B55-41E5-8FCC-8FE85BE2DE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B55-41E5-8FCC-8FE85BE2DEE1}"/>
              </c:ext>
            </c:extLst>
          </c:dPt>
          <c:cat>
            <c:strRef>
              <c:f>Лист1!$L$15:$L$16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Лист1!$M$15:$M$16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D-46CA-82BD-B827609F5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Хотели бы Вы после окончания университета работать по своей специальности?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17-469F-8DE4-985EFB9F9A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17-469F-8DE4-985EFB9F9A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17-469F-8DE4-985EFB9F9ACC}"/>
              </c:ext>
            </c:extLst>
          </c:dPt>
          <c:cat>
            <c:strRef>
              <c:f>Лист1!$O$15:$O$17</c:f>
              <c:strCache>
                <c:ptCount val="3"/>
                <c:pt idx="0">
                  <c:v>Да</c:v>
                </c:pt>
                <c:pt idx="1">
                  <c:v>Пока не решил(а)</c:v>
                </c:pt>
                <c:pt idx="2">
                  <c:v>Нет</c:v>
                </c:pt>
              </c:strCache>
            </c:strRef>
          </c:cat>
          <c:val>
            <c:numRef>
              <c:f>Лист1!$P$15:$P$17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6-4FD9-AB65-47B500384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Есть ли высшее образование у Ваших родителей?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87-4046-B46B-43D0772CC2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87-4046-B46B-43D0772CC2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87-4046-B46B-43D0772CC2FD}"/>
              </c:ext>
            </c:extLst>
          </c:dPt>
          <c:cat>
            <c:strRef>
              <c:f>Лист1!$R$15:$R$17</c:f>
              <c:strCache>
                <c:ptCount val="3"/>
                <c:pt idx="0">
                  <c:v>У обоих</c:v>
                </c:pt>
                <c:pt idx="1">
                  <c:v>У одного</c:v>
                </c:pt>
                <c:pt idx="2">
                  <c:v>Нет</c:v>
                </c:pt>
              </c:strCache>
            </c:strRef>
          </c:cat>
          <c:val>
            <c:numRef>
              <c:f>Лист1!$S$15:$S$17</c:f>
              <c:numCache>
                <c:formatCode>General</c:formatCode>
                <c:ptCount val="3"/>
                <c:pt idx="0">
                  <c:v>5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A-49FB-B7E5-254FA8E4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Насколько Вы стремитесь к хорошим оценкам?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F8-4510-8338-D7FD453397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F8-4510-8338-D7FD453397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BF8-4510-8338-D7FD453397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BF8-4510-8338-D7FD453397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BF8-4510-8338-D7FD45339744}"/>
              </c:ext>
            </c:extLst>
          </c:dPt>
          <c:cat>
            <c:strRef>
              <c:f>Лист1!$U$15:$U$19</c:f>
              <c:strCache>
                <c:ptCount val="5"/>
                <c:pt idx="0">
                  <c:v>Совсем не стремлюсь</c:v>
                </c:pt>
                <c:pt idx="1">
                  <c:v>Слабо</c:v>
                </c:pt>
                <c:pt idx="2">
                  <c:v>Средне</c:v>
                </c:pt>
                <c:pt idx="3">
                  <c:v>Сильно</c:v>
                </c:pt>
                <c:pt idx="4">
                  <c:v>Обязан получать только отлично</c:v>
                </c:pt>
              </c:strCache>
            </c:strRef>
          </c:cat>
          <c:val>
            <c:numRef>
              <c:f>Лист1!$V$15:$V$19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7A-4E9E-B5DD-42C05365E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 Вы себя чувствуете, если Вам не удается сдать на отлично сессию/дисциплину?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60-497A-BD8C-5AA127357B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60-497A-BD8C-5AA127357B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60-497A-BD8C-5AA127357B25}"/>
              </c:ext>
            </c:extLst>
          </c:dPt>
          <c:cat>
            <c:strRef>
              <c:f>Лист1!$X$15:$X$17</c:f>
              <c:strCache>
                <c:ptCount val="3"/>
                <c:pt idx="0">
                  <c:v>Нормально</c:v>
                </c:pt>
                <c:pt idx="1">
                  <c:v>Спокойно</c:v>
                </c:pt>
                <c:pt idx="2">
                  <c:v>Нервно</c:v>
                </c:pt>
              </c:strCache>
            </c:strRef>
          </c:cat>
          <c:val>
            <c:numRef>
              <c:f>Лист1!$Y$15:$Y$17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3-43BB-9FD2-0324B2EE5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Что Вы предпочтете: достижение успеха или избегание неудач?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8F-4F92-893C-C44F6723FC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8F-4F92-893C-C44F6723FC6D}"/>
              </c:ext>
            </c:extLst>
          </c:dPt>
          <c:cat>
            <c:strRef>
              <c:f>Лист1!$AA$15:$AA$16</c:f>
              <c:strCache>
                <c:ptCount val="2"/>
                <c:pt idx="0">
                  <c:v>Достижение успеха</c:v>
                </c:pt>
                <c:pt idx="1">
                  <c:v>Избегание неудач</c:v>
                </c:pt>
              </c:strCache>
            </c:strRef>
          </c:cat>
          <c:val>
            <c:numRef>
              <c:f>Лист1!$AB$15:$AB$16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A-4061-83E5-405626355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373380</xdr:colOff>
      <xdr:row>19</xdr:row>
      <xdr:rowOff>87630</xdr:rowOff>
    </xdr:from>
    <xdr:to>
      <xdr:col>9</xdr:col>
      <xdr:colOff>68580</xdr:colOff>
      <xdr:row>34</xdr:row>
      <xdr:rowOff>87630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70A4D4-5955-44FA-A2DF-47C57EE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84666</xdr:colOff>
      <xdr:row>19</xdr:row>
      <xdr:rowOff>97367</xdr:rowOff>
    </xdr:from>
    <xdr:to>
      <xdr:col>14</xdr:col>
      <xdr:colOff>389466</xdr:colOff>
      <xdr:row>34</xdr:row>
      <xdr:rowOff>46567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3542F1C-4C4B-4723-B16B-7BF76E91E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338666</xdr:colOff>
      <xdr:row>19</xdr:row>
      <xdr:rowOff>88901</xdr:rowOff>
    </xdr:from>
    <xdr:to>
      <xdr:col>19</xdr:col>
      <xdr:colOff>685799</xdr:colOff>
      <xdr:row>34</xdr:row>
      <xdr:rowOff>38101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2A7F801-93C4-431D-AF80-74B02C72B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728133</xdr:colOff>
      <xdr:row>19</xdr:row>
      <xdr:rowOff>105833</xdr:rowOff>
    </xdr:from>
    <xdr:to>
      <xdr:col>26</xdr:col>
      <xdr:colOff>220133</xdr:colOff>
      <xdr:row>34</xdr:row>
      <xdr:rowOff>55033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BFEF43B-B250-4690-B01C-E86385B2E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127000</xdr:colOff>
      <xdr:row>34</xdr:row>
      <xdr:rowOff>71967</xdr:rowOff>
    </xdr:from>
    <xdr:to>
      <xdr:col>14</xdr:col>
      <xdr:colOff>431800</xdr:colOff>
      <xdr:row>49</xdr:row>
      <xdr:rowOff>21167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7D2BCD6-D277-4681-B48E-F387565E6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465666</xdr:colOff>
      <xdr:row>34</xdr:row>
      <xdr:rowOff>88900</xdr:rowOff>
    </xdr:from>
    <xdr:to>
      <xdr:col>19</xdr:col>
      <xdr:colOff>812799</xdr:colOff>
      <xdr:row>49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826D28C-57B9-4D74-AB6A-0735E77CA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829733</xdr:colOff>
      <xdr:row>34</xdr:row>
      <xdr:rowOff>71967</xdr:rowOff>
    </xdr:from>
    <xdr:to>
      <xdr:col>26</xdr:col>
      <xdr:colOff>321733</xdr:colOff>
      <xdr:row>49</xdr:row>
      <xdr:rowOff>21167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FCD19C9-186B-4F25-9A9B-AB3560566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6317-0026-4541-9C34-0C8F76D5DE10}">
  <dimension ref="A1:AB19"/>
  <sheetViews>
    <sheetView tabSelected="1" zoomScale="90" zoomScaleNormal="90" workbookViewId="0">
      <selection activeCell="H19" sqref="H19"/>
    </sheetView>
  </sheetViews>
  <sheetFormatPr defaultRowHeight="14.4" x14ac:dyDescent="0.3"/>
  <cols>
    <col min="14" max="14" width="26.6640625" customWidth="1"/>
    <col min="18" max="18" width="11.21875" customWidth="1"/>
    <col min="19" max="19" width="23.6640625" customWidth="1"/>
    <col min="20" max="20" width="13.109375" customWidth="1"/>
    <col min="21" max="22" width="12.6640625" customWidth="1"/>
  </cols>
  <sheetData>
    <row r="1" spans="1:28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</row>
    <row r="2" spans="1:28" x14ac:dyDescent="0.3">
      <c r="A2" s="1">
        <v>44331.670081666671</v>
      </c>
      <c r="B2" s="2">
        <v>1</v>
      </c>
      <c r="C2" s="2" t="s">
        <v>0</v>
      </c>
      <c r="D2" s="2" t="s">
        <v>1</v>
      </c>
      <c r="E2" s="2">
        <v>5</v>
      </c>
      <c r="F2" s="2">
        <v>4</v>
      </c>
      <c r="G2" s="2">
        <v>5</v>
      </c>
      <c r="H2" s="2">
        <v>1</v>
      </c>
      <c r="I2" s="2">
        <v>2</v>
      </c>
      <c r="J2" s="2" t="s">
        <v>2</v>
      </c>
      <c r="K2" s="2" t="s">
        <v>3</v>
      </c>
      <c r="L2" s="2" t="s">
        <v>3</v>
      </c>
      <c r="M2" s="2">
        <v>3</v>
      </c>
      <c r="N2" s="2" t="s">
        <v>4</v>
      </c>
      <c r="O2" s="2" t="s">
        <v>5</v>
      </c>
    </row>
    <row r="3" spans="1:28" x14ac:dyDescent="0.3">
      <c r="A3" s="1">
        <v>44331.699187002319</v>
      </c>
      <c r="B3" s="2">
        <v>1</v>
      </c>
      <c r="C3" s="2" t="s">
        <v>0</v>
      </c>
      <c r="D3" s="2" t="s">
        <v>1</v>
      </c>
      <c r="E3" s="2">
        <v>5</v>
      </c>
      <c r="F3" s="2">
        <v>3</v>
      </c>
      <c r="G3" s="2">
        <v>3</v>
      </c>
      <c r="H3" s="2">
        <v>1</v>
      </c>
      <c r="I3" s="2">
        <v>1</v>
      </c>
      <c r="J3" s="2" t="s">
        <v>3</v>
      </c>
      <c r="K3" s="2" t="s">
        <v>6</v>
      </c>
      <c r="L3" s="2" t="s">
        <v>3</v>
      </c>
      <c r="M3" s="2">
        <v>4</v>
      </c>
      <c r="N3" s="2" t="s">
        <v>9</v>
      </c>
      <c r="O3" s="2" t="s">
        <v>7</v>
      </c>
    </row>
    <row r="4" spans="1:28" x14ac:dyDescent="0.3">
      <c r="A4" s="1">
        <v>44331.726783020829</v>
      </c>
      <c r="B4" s="2">
        <v>1</v>
      </c>
      <c r="C4" s="2" t="s">
        <v>0</v>
      </c>
      <c r="D4" s="2" t="s">
        <v>1</v>
      </c>
      <c r="E4" s="2">
        <v>4</v>
      </c>
      <c r="F4" s="2">
        <v>5</v>
      </c>
      <c r="G4" s="2">
        <v>4</v>
      </c>
      <c r="H4" s="2">
        <v>1</v>
      </c>
      <c r="I4" s="2">
        <v>3</v>
      </c>
      <c r="J4" s="2" t="s">
        <v>2</v>
      </c>
      <c r="K4" s="2" t="s">
        <v>3</v>
      </c>
      <c r="L4" s="2" t="s">
        <v>8</v>
      </c>
      <c r="M4" s="2">
        <v>4</v>
      </c>
      <c r="N4" s="2" t="s">
        <v>4</v>
      </c>
      <c r="O4" s="2" t="s">
        <v>5</v>
      </c>
    </row>
    <row r="5" spans="1:28" x14ac:dyDescent="0.3">
      <c r="A5" s="1">
        <v>44331.751732557866</v>
      </c>
      <c r="B5" s="2">
        <v>1</v>
      </c>
      <c r="C5" s="2" t="s">
        <v>0</v>
      </c>
      <c r="D5" s="2" t="s">
        <v>1</v>
      </c>
      <c r="E5" s="2">
        <v>4</v>
      </c>
      <c r="F5" s="2">
        <v>4</v>
      </c>
      <c r="G5" s="2">
        <v>5</v>
      </c>
      <c r="H5" s="2">
        <v>1</v>
      </c>
      <c r="I5" s="2">
        <v>3</v>
      </c>
      <c r="J5" s="2" t="s">
        <v>2</v>
      </c>
      <c r="K5" s="2" t="s">
        <v>3</v>
      </c>
      <c r="L5" s="2" t="s">
        <v>2</v>
      </c>
      <c r="M5" s="2">
        <v>4</v>
      </c>
      <c r="N5" s="2" t="s">
        <v>37</v>
      </c>
      <c r="O5" s="2" t="s">
        <v>5</v>
      </c>
    </row>
    <row r="6" spans="1:28" x14ac:dyDescent="0.3">
      <c r="A6" s="1">
        <v>44331.754981006947</v>
      </c>
      <c r="B6" s="2">
        <v>1</v>
      </c>
      <c r="C6" s="2" t="s">
        <v>0</v>
      </c>
      <c r="D6" s="2" t="s">
        <v>1</v>
      </c>
      <c r="E6" s="2">
        <v>5</v>
      </c>
      <c r="F6" s="2">
        <v>4</v>
      </c>
      <c r="G6" s="2">
        <v>5</v>
      </c>
      <c r="H6" s="2">
        <v>1</v>
      </c>
      <c r="I6" s="2">
        <v>3</v>
      </c>
      <c r="J6" s="2" t="s">
        <v>2</v>
      </c>
      <c r="K6" s="2" t="s">
        <v>2</v>
      </c>
      <c r="L6" s="2" t="s">
        <v>2</v>
      </c>
      <c r="M6" s="2">
        <v>5</v>
      </c>
      <c r="N6" s="2" t="s">
        <v>9</v>
      </c>
      <c r="O6" s="2" t="s">
        <v>5</v>
      </c>
    </row>
    <row r="7" spans="1:28" x14ac:dyDescent="0.3">
      <c r="A7" s="1">
        <v>44331.759537395832</v>
      </c>
      <c r="B7" s="2">
        <v>1</v>
      </c>
      <c r="C7" s="2" t="s">
        <v>0</v>
      </c>
      <c r="D7" s="2" t="s">
        <v>1</v>
      </c>
      <c r="E7" s="2">
        <v>5</v>
      </c>
      <c r="F7" s="2">
        <v>5</v>
      </c>
      <c r="G7" s="2">
        <v>5</v>
      </c>
      <c r="H7" s="2">
        <v>1</v>
      </c>
      <c r="I7" s="2">
        <v>2</v>
      </c>
      <c r="J7" s="2" t="s">
        <v>2</v>
      </c>
      <c r="K7" s="2" t="s">
        <v>3</v>
      </c>
      <c r="L7" s="2" t="s">
        <v>3</v>
      </c>
      <c r="M7" s="2">
        <v>4</v>
      </c>
      <c r="N7" s="2" t="s">
        <v>9</v>
      </c>
      <c r="O7" s="2" t="s">
        <v>7</v>
      </c>
    </row>
    <row r="8" spans="1:28" x14ac:dyDescent="0.3">
      <c r="A8" s="1">
        <v>44331.765105023151</v>
      </c>
      <c r="B8" s="2">
        <v>1</v>
      </c>
      <c r="C8" s="2" t="s">
        <v>0</v>
      </c>
      <c r="D8" s="2" t="s">
        <v>1</v>
      </c>
      <c r="E8" s="2">
        <v>5</v>
      </c>
      <c r="F8" s="2">
        <v>5</v>
      </c>
      <c r="G8" s="2">
        <v>5</v>
      </c>
      <c r="H8" s="2">
        <v>1</v>
      </c>
      <c r="I8" s="2">
        <v>4</v>
      </c>
      <c r="J8" s="2" t="s">
        <v>2</v>
      </c>
      <c r="K8" s="2" t="s">
        <v>6</v>
      </c>
      <c r="L8" s="2" t="s">
        <v>8</v>
      </c>
      <c r="M8" s="2">
        <v>5</v>
      </c>
      <c r="N8" s="2" t="s">
        <v>9</v>
      </c>
      <c r="O8" s="2" t="s">
        <v>5</v>
      </c>
    </row>
    <row r="9" spans="1:28" x14ac:dyDescent="0.3">
      <c r="A9" s="1">
        <v>44331.771986261578</v>
      </c>
      <c r="B9" s="2">
        <v>1</v>
      </c>
      <c r="C9" s="2" t="s">
        <v>0</v>
      </c>
      <c r="D9" s="2" t="s">
        <v>1</v>
      </c>
      <c r="E9" s="2">
        <v>1</v>
      </c>
      <c r="F9" s="2">
        <v>4</v>
      </c>
      <c r="G9" s="2">
        <v>3</v>
      </c>
      <c r="H9" s="2">
        <v>1</v>
      </c>
      <c r="I9" s="2">
        <v>1</v>
      </c>
      <c r="J9" s="2" t="s">
        <v>2</v>
      </c>
      <c r="K9" s="2" t="s">
        <v>2</v>
      </c>
      <c r="L9" s="2" t="s">
        <v>3</v>
      </c>
      <c r="M9" s="2">
        <v>2</v>
      </c>
      <c r="N9" s="2" t="s">
        <v>9</v>
      </c>
      <c r="O9" s="2" t="s">
        <v>7</v>
      </c>
    </row>
    <row r="10" spans="1:28" x14ac:dyDescent="0.3">
      <c r="A10" s="1">
        <v>44331.876144872687</v>
      </c>
      <c r="B10" s="2">
        <v>1</v>
      </c>
      <c r="C10" s="2" t="s">
        <v>10</v>
      </c>
      <c r="D10" s="2" t="s">
        <v>1</v>
      </c>
      <c r="E10" s="2">
        <v>4</v>
      </c>
      <c r="F10" s="2">
        <v>5</v>
      </c>
      <c r="G10" s="2">
        <v>5</v>
      </c>
      <c r="H10" s="2">
        <v>1</v>
      </c>
      <c r="I10" s="2">
        <v>1</v>
      </c>
      <c r="J10" s="2" t="s">
        <v>2</v>
      </c>
      <c r="K10" s="2" t="s">
        <v>3</v>
      </c>
      <c r="L10" s="2" t="s">
        <v>3</v>
      </c>
      <c r="M10" s="2">
        <v>2</v>
      </c>
      <c r="N10" s="2" t="s">
        <v>9</v>
      </c>
      <c r="O10" s="2" t="s">
        <v>5</v>
      </c>
    </row>
    <row r="11" spans="1:28" x14ac:dyDescent="0.3">
      <c r="A11" s="1">
        <v>44332.812749988429</v>
      </c>
      <c r="B11" s="2">
        <v>2</v>
      </c>
      <c r="C11" s="2" t="s">
        <v>0</v>
      </c>
      <c r="D11" s="2" t="s">
        <v>1</v>
      </c>
      <c r="E11" s="2">
        <v>5</v>
      </c>
      <c r="F11" s="2">
        <v>5</v>
      </c>
      <c r="G11" s="2">
        <v>4</v>
      </c>
      <c r="H11" s="2">
        <v>1</v>
      </c>
      <c r="I11" s="2">
        <v>2</v>
      </c>
      <c r="J11" s="2" t="s">
        <v>2</v>
      </c>
      <c r="K11" s="2" t="s">
        <v>2</v>
      </c>
      <c r="L11" s="2" t="s">
        <v>2</v>
      </c>
      <c r="M11" s="2">
        <v>3</v>
      </c>
      <c r="N11" s="2" t="s">
        <v>4</v>
      </c>
      <c r="O11" s="2" t="s">
        <v>7</v>
      </c>
    </row>
    <row r="12" spans="1:28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28" x14ac:dyDescent="0.3">
      <c r="A13" s="1"/>
      <c r="B13" s="2"/>
      <c r="C13" s="2"/>
      <c r="D13" s="2"/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s="2"/>
      <c r="K13" s="2"/>
      <c r="L13" s="2"/>
      <c r="M13" s="2"/>
      <c r="N13" s="2"/>
      <c r="O13" s="2"/>
      <c r="R13" s="2"/>
    </row>
    <row r="14" spans="1:28" x14ac:dyDescent="0.3">
      <c r="A14" s="1"/>
      <c r="B14" s="2"/>
      <c r="C14" s="2"/>
      <c r="D14" s="3">
        <v>5</v>
      </c>
      <c r="E14">
        <f>COUNTIF(E2:E11,5)</f>
        <v>6</v>
      </c>
      <c r="F14">
        <f t="shared" ref="F14:I14" si="0">COUNTIF(F2:F11,5)</f>
        <v>5</v>
      </c>
      <c r="G14">
        <f t="shared" si="0"/>
        <v>6</v>
      </c>
      <c r="H14">
        <f t="shared" si="0"/>
        <v>0</v>
      </c>
      <c r="I14">
        <f t="shared" si="0"/>
        <v>0</v>
      </c>
      <c r="J14" s="2"/>
      <c r="K14" s="2"/>
      <c r="L14" s="2"/>
      <c r="M14" s="2"/>
      <c r="N14" s="2"/>
      <c r="O14" s="2"/>
    </row>
    <row r="15" spans="1:28" x14ac:dyDescent="0.3">
      <c r="A15" s="1"/>
      <c r="B15" s="2"/>
      <c r="C15" s="2"/>
      <c r="D15" s="3">
        <v>4</v>
      </c>
      <c r="E15">
        <f>COUNTIF(E2:E11,4)</f>
        <v>3</v>
      </c>
      <c r="F15">
        <f t="shared" ref="F15:I15" si="1">COUNTIF(F2:F11,4)</f>
        <v>4</v>
      </c>
      <c r="G15">
        <f t="shared" si="1"/>
        <v>2</v>
      </c>
      <c r="H15">
        <f t="shared" si="1"/>
        <v>0</v>
      </c>
      <c r="I15">
        <f t="shared" si="1"/>
        <v>1</v>
      </c>
      <c r="J15" s="2"/>
      <c r="K15" s="2"/>
      <c r="L15" s="2" t="s">
        <v>3</v>
      </c>
      <c r="M15" s="2">
        <f>COUNTIF(J2:J11,"Да")</f>
        <v>1</v>
      </c>
      <c r="N15" s="2"/>
      <c r="O15" s="2" t="s">
        <v>3</v>
      </c>
      <c r="P15" s="2">
        <f>COUNTIF(K2:K11,"Да")</f>
        <v>5</v>
      </c>
      <c r="Q15" s="2"/>
      <c r="R15" s="2" t="s">
        <v>38</v>
      </c>
      <c r="S15" s="2">
        <f>COUNTIF(L2:L11,"Да")</f>
        <v>5</v>
      </c>
      <c r="U15" t="s">
        <v>32</v>
      </c>
      <c r="V15">
        <f>COUNTIF(M2:M11,1)</f>
        <v>0</v>
      </c>
      <c r="X15" t="s">
        <v>4</v>
      </c>
      <c r="Y15">
        <f>COUNTIF(N2:N11,"Нормально")</f>
        <v>3</v>
      </c>
      <c r="AA15" t="s">
        <v>5</v>
      </c>
      <c r="AB15">
        <f>COUNTIF(O2:O11,"Достижение успеха")</f>
        <v>6</v>
      </c>
    </row>
    <row r="16" spans="1:28" x14ac:dyDescent="0.3">
      <c r="A16" s="1"/>
      <c r="B16" s="2"/>
      <c r="C16" s="2"/>
      <c r="D16" s="3">
        <v>3</v>
      </c>
      <c r="E16">
        <f>COUNTIF(E2:E11,3)</f>
        <v>0</v>
      </c>
      <c r="F16">
        <f t="shared" ref="F16:I16" si="2">COUNTIF(F2:F11,3)</f>
        <v>1</v>
      </c>
      <c r="G16">
        <f t="shared" si="2"/>
        <v>2</v>
      </c>
      <c r="H16">
        <f t="shared" si="2"/>
        <v>0</v>
      </c>
      <c r="I16">
        <f t="shared" si="2"/>
        <v>3</v>
      </c>
      <c r="J16" s="2"/>
      <c r="K16" s="2"/>
      <c r="L16" s="2" t="s">
        <v>2</v>
      </c>
      <c r="M16" s="2">
        <f>COUNTIF(J2:J11,"Нет")</f>
        <v>9</v>
      </c>
      <c r="N16" s="2"/>
      <c r="O16" s="2" t="s">
        <v>6</v>
      </c>
      <c r="P16" s="2">
        <f>COUNTIF(K3:K12,"Пока не решил(а)")</f>
        <v>2</v>
      </c>
      <c r="Q16" s="2"/>
      <c r="R16" s="2" t="s">
        <v>31</v>
      </c>
      <c r="S16" s="2">
        <f>COUNTIF(L2:L11,"Есть только у одного из родителей")</f>
        <v>2</v>
      </c>
      <c r="U16" t="s">
        <v>33</v>
      </c>
      <c r="V16">
        <f>COUNTIF(M2:M11,2)</f>
        <v>2</v>
      </c>
      <c r="X16" t="s">
        <v>37</v>
      </c>
      <c r="Y16">
        <f>COUNTIF(N2:N11,"Спокойно")</f>
        <v>1</v>
      </c>
      <c r="AA16" t="s">
        <v>7</v>
      </c>
      <c r="AB16">
        <f>COUNTIF(O2:O11,"Избегание неудач")</f>
        <v>4</v>
      </c>
    </row>
    <row r="17" spans="1:25" x14ac:dyDescent="0.3">
      <c r="A17" s="1"/>
      <c r="B17" s="2"/>
      <c r="C17" s="2"/>
      <c r="D17" s="3">
        <v>2</v>
      </c>
      <c r="E17">
        <f>COUNTIF(E2:E11,2)</f>
        <v>0</v>
      </c>
      <c r="F17">
        <f t="shared" ref="F17:I17" si="3">COUNTIF(F2:F11,2)</f>
        <v>0</v>
      </c>
      <c r="G17">
        <f t="shared" si="3"/>
        <v>0</v>
      </c>
      <c r="H17">
        <f t="shared" si="3"/>
        <v>0</v>
      </c>
      <c r="I17">
        <f t="shared" si="3"/>
        <v>3</v>
      </c>
      <c r="J17" s="2"/>
      <c r="K17" s="2"/>
      <c r="L17" s="2"/>
      <c r="M17" s="2"/>
      <c r="N17" s="2"/>
      <c r="O17" s="2" t="s">
        <v>2</v>
      </c>
      <c r="P17" s="2">
        <f>COUNTIF(K4:K13,"Нет")</f>
        <v>3</v>
      </c>
      <c r="R17" t="s">
        <v>2</v>
      </c>
      <c r="S17">
        <f>COUNTIF(L2:L11,"Нет")</f>
        <v>3</v>
      </c>
      <c r="U17" t="s">
        <v>34</v>
      </c>
      <c r="V17">
        <f>COUNTIF(M2:M11,3)</f>
        <v>2</v>
      </c>
      <c r="X17" t="s">
        <v>9</v>
      </c>
      <c r="Y17">
        <f>COUNTIF(N2:N11,"Нервно")</f>
        <v>6</v>
      </c>
    </row>
    <row r="18" spans="1:25" x14ac:dyDescent="0.3">
      <c r="A18" s="1"/>
      <c r="B18" s="2"/>
      <c r="C18" s="2"/>
      <c r="D18" s="3">
        <v>1</v>
      </c>
      <c r="E18">
        <f>COUNTIF(E2:E11,1)</f>
        <v>1</v>
      </c>
      <c r="F18">
        <f t="shared" ref="F18:I18" si="4">COUNTIF(F2:F11,1)</f>
        <v>0</v>
      </c>
      <c r="G18">
        <f t="shared" si="4"/>
        <v>0</v>
      </c>
      <c r="H18">
        <f t="shared" si="4"/>
        <v>10</v>
      </c>
      <c r="I18">
        <f t="shared" si="4"/>
        <v>3</v>
      </c>
      <c r="J18" s="2"/>
      <c r="K18" s="2"/>
      <c r="L18" s="2"/>
      <c r="M18" s="2"/>
      <c r="N18" s="2"/>
      <c r="O18" s="2"/>
      <c r="U18" t="s">
        <v>35</v>
      </c>
      <c r="V18">
        <f>COUNTIF(M2:M11,4)</f>
        <v>4</v>
      </c>
    </row>
    <row r="19" spans="1:25" x14ac:dyDescent="0.3">
      <c r="E19">
        <f>SUM(E14*5+E15*4+E16*3+E17*2+E18*1)/50</f>
        <v>0.86</v>
      </c>
      <c r="F19">
        <f t="shared" ref="F19:I19" si="5">SUM(F14*5+F15*4+F16*3+F17*2+F18*1)/50</f>
        <v>0.88</v>
      </c>
      <c r="G19">
        <f t="shared" si="5"/>
        <v>0.88</v>
      </c>
      <c r="H19">
        <f t="shared" si="5"/>
        <v>0.2</v>
      </c>
      <c r="I19">
        <f t="shared" si="5"/>
        <v>0.44</v>
      </c>
      <c r="U19" t="s">
        <v>36</v>
      </c>
      <c r="V19">
        <f>COUNTIF(M2:M11,5)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Konstantin Kireev</cp:lastModifiedBy>
  <dcterms:created xsi:type="dcterms:W3CDTF">2021-05-16T18:04:16Z</dcterms:created>
  <dcterms:modified xsi:type="dcterms:W3CDTF">2021-05-16T19:34:33Z</dcterms:modified>
</cp:coreProperties>
</file>