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ndh\Downloads\"/>
    </mc:Choice>
  </mc:AlternateContent>
  <xr:revisionPtr revIDLastSave="0" documentId="13_ncr:1_{8B40EA5C-312B-4545-844D-00E5EEE43BED}" xr6:coauthVersionLast="45" xr6:coauthVersionMax="46" xr10:uidLastSave="{00000000-0000-0000-0000-000000000000}"/>
  <bookViews>
    <workbookView xWindow="-108" yWindow="-108" windowWidth="23256" windowHeight="12720" xr2:uid="{9411C44D-A1A7-4777-9DF6-23F42CE4779D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G27" i="1"/>
  <c r="H27" i="1"/>
  <c r="I27" i="1"/>
  <c r="E27" i="1"/>
  <c r="O28" i="1" l="1"/>
  <c r="O27" i="1"/>
  <c r="O24" i="1"/>
  <c r="O22" i="1"/>
  <c r="O23" i="1"/>
  <c r="L26" i="1"/>
  <c r="L25" i="1"/>
  <c r="L24" i="1"/>
  <c r="L23" i="1"/>
  <c r="L22" i="1"/>
  <c r="L30" i="1"/>
  <c r="L29" i="1"/>
  <c r="E31" i="1"/>
  <c r="E30" i="1"/>
  <c r="F23" i="1"/>
  <c r="F24" i="1"/>
  <c r="F26" i="1"/>
  <c r="G26" i="1"/>
  <c r="H26" i="1"/>
  <c r="I26" i="1"/>
  <c r="F25" i="1"/>
  <c r="G25" i="1"/>
  <c r="H25" i="1"/>
  <c r="I25" i="1"/>
  <c r="G24" i="1"/>
  <c r="H24" i="1"/>
  <c r="I24" i="1"/>
  <c r="G23" i="1"/>
  <c r="H23" i="1"/>
  <c r="I23" i="1"/>
  <c r="F22" i="1"/>
  <c r="G22" i="1"/>
  <c r="H22" i="1"/>
  <c r="I22" i="1"/>
  <c r="E24" i="1"/>
  <c r="E26" i="1"/>
  <c r="E25" i="1"/>
  <c r="E22" i="1"/>
  <c r="E23" i="1"/>
</calcChain>
</file>

<file path=xl/sharedStrings.xml><?xml version="1.0" encoding="utf-8"?>
<sst xmlns="http://schemas.openxmlformats.org/spreadsheetml/2006/main" count="162" uniqueCount="41">
  <si>
    <t>Мужской</t>
  </si>
  <si>
    <t>Техническое</t>
  </si>
  <si>
    <t>Нет</t>
  </si>
  <si>
    <t>Да</t>
  </si>
  <si>
    <t>Нормально</t>
  </si>
  <si>
    <t>Достижение успеха</t>
  </si>
  <si>
    <t>Есть только у одного из родителей</t>
  </si>
  <si>
    <t>Спокойно</t>
  </si>
  <si>
    <t>Пока не решил(а)</t>
  </si>
  <si>
    <t>Избегание неудач</t>
  </si>
  <si>
    <t>Женский</t>
  </si>
  <si>
    <t>Нервно</t>
  </si>
  <si>
    <t>Отметка времени</t>
  </si>
  <si>
    <t>Укажите курс, на котором Вы обучаетесь</t>
  </si>
  <si>
    <t>Укажите Ваш пол</t>
  </si>
  <si>
    <t>Укажите направление Вашей специальности</t>
  </si>
  <si>
    <t>Укажите, насколько Вам важны следующие мотивы учебной деятельности от 1 до 5,                              где 1 – абсолютно неважно, а 5 – очень важно [Получение работы]</t>
  </si>
  <si>
    <t>Укажите, насколько Вам важны следующие мотивы учебной деятельности от 1 до 5,                              где 1 – абсолютно неважно, а 5 – очень важно [Получение диплома]</t>
  </si>
  <si>
    <t>Укажите, насколько Вам важны следующие мотивы учебной деятельности от 1 до 5,                              где 1 – абсолютно неважно, а 5 – очень важно [Получение знаний]</t>
  </si>
  <si>
    <t>Укажите, насколько Вам важны следующие мотивы учебной деятельности от 1 до 5,                              где 1 – абсолютно неважно, а 5 – очень важно [Отсрочка]</t>
  </si>
  <si>
    <t>Укажите, насколько Вам важны следующие мотивы учебной деятельности от 1 до 5,                              где 1 – абсолютно неважно, а 5 – очень важно [Одобрение родителей]</t>
  </si>
  <si>
    <t>Сожалеете ли Вы о поступлении в университет?</t>
  </si>
  <si>
    <t>Хотели бы Вы после окончания университета работать по своей специальности?</t>
  </si>
  <si>
    <t>Есть ли высшее образование у Ваших родителей?</t>
  </si>
  <si>
    <t>Насколько Вы стремитесь к хорошим оценкам?</t>
  </si>
  <si>
    <t>Как Вы себя чувствуете, если Вам не удается сдать на отлично сессию/дисциплину</t>
  </si>
  <si>
    <t>Что Вы предпочтете: достижение успеха или избегание неудач?</t>
  </si>
  <si>
    <t>раб по сцеп?</t>
  </si>
  <si>
    <t>Не решил(а)</t>
  </si>
  <si>
    <t>Получение работы</t>
  </si>
  <si>
    <t>Получение димплома</t>
  </si>
  <si>
    <t>Получение знаний</t>
  </si>
  <si>
    <t>Отсрочка</t>
  </si>
  <si>
    <t>Одобрение родителей</t>
  </si>
  <si>
    <t>У обоих</t>
  </si>
  <si>
    <t>У одного</t>
  </si>
  <si>
    <t>Слабо</t>
  </si>
  <si>
    <t>Средне</t>
  </si>
  <si>
    <t>Совсем не стремлюсь</t>
  </si>
  <si>
    <t>Сильно</t>
  </si>
  <si>
    <t>Обязан получать только отлично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</si>
</sst>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0" xfId="0" applyNumberFormat="1" applyFont="1"/>
    <xf numFmtId="0" fontId="1" fillId="0" borderId="0" xfId="0" applyFont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Собираешься</a:t>
            </a:r>
            <a:r>
              <a:rPr lang="ru-RU" baseline="0"/>
              <a:t> работать по специальности?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E8-4DBF-8E97-FECD3F7F7C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E8-4DBF-8E97-FECD3F7F7C8D}"/>
              </c:ext>
            </c:extLst>
          </c:dPt>
          <c:cat>
            <c:strRef>
              <c:f>Лист1!$D$30:$D$31</c:f>
              <c:strCache>
                <c:ptCount val="2"/>
                <c:pt idx="0">
                  <c:v>Да</c:v>
                </c:pt>
                <c:pt idx="1">
                  <c:v>Не решил(а)</c:v>
                </c:pt>
              </c:strCache>
            </c:strRef>
          </c:cat>
          <c:val>
            <c:numRef>
              <c:f>Лист1!$E$30:$E$31</c:f>
              <c:numCache>
                <c:formatCode>General</c:formatCode>
                <c:ptCount val="2"/>
                <c:pt idx="0">
                  <c:v>15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1-412D-B5F8-69677197D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Техническое</a:t>
            </a:r>
            <a:r>
              <a:rPr lang="ru-RU" baseline="0"/>
              <a:t> направление</a:t>
            </a:r>
            <a:endParaRPr lang="ru-RU"/>
          </a:p>
        </c:rich>
      </c:tx>
      <c:layout>
        <c:manualLayout>
          <c:xMode val="edge"/>
          <c:yMode val="edge"/>
          <c:x val="0.3011248906386701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Лист1!$D$22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Лист1!$E$21:$I$21</c:f>
              <c:strCache>
                <c:ptCount val="5"/>
                <c:pt idx="0">
                  <c:v>Получение работы</c:v>
                </c:pt>
                <c:pt idx="1">
                  <c:v>Получение димплома</c:v>
                </c:pt>
                <c:pt idx="2">
                  <c:v>Получение знаний</c:v>
                </c:pt>
                <c:pt idx="3">
                  <c:v>Отсрочка</c:v>
                </c:pt>
                <c:pt idx="4">
                  <c:v>Одобрение родителей</c:v>
                </c:pt>
              </c:strCache>
            </c:strRef>
          </c:cat>
          <c:val>
            <c:numRef>
              <c:f>Лист1!$E$22:$I$22</c:f>
              <c:numCache>
                <c:formatCode>General</c:formatCode>
                <c:ptCount val="5"/>
                <c:pt idx="0">
                  <c:v>14</c:v>
                </c:pt>
                <c:pt idx="1">
                  <c:v>2</c:v>
                </c:pt>
                <c:pt idx="2">
                  <c:v>10</c:v>
                </c:pt>
                <c:pt idx="3">
                  <c:v>7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C9-4350-B0DF-15EF5A51FAD5}"/>
            </c:ext>
          </c:extLst>
        </c:ser>
        <c:ser>
          <c:idx val="1"/>
          <c:order val="1"/>
          <c:tx>
            <c:strRef>
              <c:f>Лист1!$D$23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Лист1!$E$21:$I$21</c:f>
              <c:strCache>
                <c:ptCount val="5"/>
                <c:pt idx="0">
                  <c:v>Получение работы</c:v>
                </c:pt>
                <c:pt idx="1">
                  <c:v>Получение димплома</c:v>
                </c:pt>
                <c:pt idx="2">
                  <c:v>Получение знаний</c:v>
                </c:pt>
                <c:pt idx="3">
                  <c:v>Отсрочка</c:v>
                </c:pt>
                <c:pt idx="4">
                  <c:v>Одобрение родителей</c:v>
                </c:pt>
              </c:strCache>
            </c:strRef>
          </c:cat>
          <c:val>
            <c:numRef>
              <c:f>Лист1!$E$23:$I$23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C9-4350-B0DF-15EF5A51FAD5}"/>
            </c:ext>
          </c:extLst>
        </c:ser>
        <c:ser>
          <c:idx val="2"/>
          <c:order val="2"/>
          <c:tx>
            <c:strRef>
              <c:f>Лист1!$D$24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Лист1!$E$21:$I$21</c:f>
              <c:strCache>
                <c:ptCount val="5"/>
                <c:pt idx="0">
                  <c:v>Получение работы</c:v>
                </c:pt>
                <c:pt idx="1">
                  <c:v>Получение димплома</c:v>
                </c:pt>
                <c:pt idx="2">
                  <c:v>Получение знаний</c:v>
                </c:pt>
                <c:pt idx="3">
                  <c:v>Отсрочка</c:v>
                </c:pt>
                <c:pt idx="4">
                  <c:v>Одобрение родителей</c:v>
                </c:pt>
              </c:strCache>
            </c:strRef>
          </c:cat>
          <c:val>
            <c:numRef>
              <c:f>Лист1!$E$24:$I$24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C9-4350-B0DF-15EF5A51FAD5}"/>
            </c:ext>
          </c:extLst>
        </c:ser>
        <c:ser>
          <c:idx val="3"/>
          <c:order val="3"/>
          <c:tx>
            <c:strRef>
              <c:f>Лист1!$D$25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Лист1!$E$21:$I$21</c:f>
              <c:strCache>
                <c:ptCount val="5"/>
                <c:pt idx="0">
                  <c:v>Получение работы</c:v>
                </c:pt>
                <c:pt idx="1">
                  <c:v>Получение димплома</c:v>
                </c:pt>
                <c:pt idx="2">
                  <c:v>Получение знаний</c:v>
                </c:pt>
                <c:pt idx="3">
                  <c:v>Отсрочка</c:v>
                </c:pt>
                <c:pt idx="4">
                  <c:v>Одобрение родителей</c:v>
                </c:pt>
              </c:strCache>
            </c:strRef>
          </c:cat>
          <c:val>
            <c:numRef>
              <c:f>Лист1!$E$25:$I$25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C9-4350-B0DF-15EF5A51FAD5}"/>
            </c:ext>
          </c:extLst>
        </c:ser>
        <c:ser>
          <c:idx val="4"/>
          <c:order val="4"/>
          <c:tx>
            <c:strRef>
              <c:f>Лист1!$D$26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Лист1!$E$21:$I$21</c:f>
              <c:strCache>
                <c:ptCount val="5"/>
                <c:pt idx="0">
                  <c:v>Получение работы</c:v>
                </c:pt>
                <c:pt idx="1">
                  <c:v>Получение димплома</c:v>
                </c:pt>
                <c:pt idx="2">
                  <c:v>Получение знаний</c:v>
                </c:pt>
                <c:pt idx="3">
                  <c:v>Отсрочка</c:v>
                </c:pt>
                <c:pt idx="4">
                  <c:v>Одобрение родителей</c:v>
                </c:pt>
              </c:strCache>
            </c:strRef>
          </c:cat>
          <c:val>
            <c:numRef>
              <c:f>Лист1!$E$26:$I$26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C9-4350-B0DF-15EF5A51F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3486816"/>
        <c:axId val="463484736"/>
      </c:barChart>
      <c:catAx>
        <c:axId val="46348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484736"/>
        <c:crosses val="autoZero"/>
        <c:auto val="1"/>
        <c:lblAlgn val="ctr"/>
        <c:lblOffset val="100"/>
        <c:noMultiLvlLbl val="0"/>
      </c:catAx>
      <c:valAx>
        <c:axId val="46348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48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Сожалеете о</a:t>
            </a:r>
            <a:r>
              <a:rPr lang="ru-RU" baseline="0"/>
              <a:t> </a:t>
            </a:r>
            <a:r>
              <a:rPr lang="ru-RU"/>
              <a:t>поступлении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CB-45FE-9A92-3D952E02D54E}"/>
              </c:ext>
            </c:extLst>
          </c:dPt>
          <c:cat>
            <c:strRef>
              <c:f>Лист1!$H$30</c:f>
              <c:strCache>
                <c:ptCount val="1"/>
                <c:pt idx="0">
                  <c:v>Нет</c:v>
                </c:pt>
              </c:strCache>
            </c:strRef>
          </c:cat>
          <c:val>
            <c:numRef>
              <c:f>Лист1!$I$30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E8-47AE-B5B8-272828D4C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</a:t>
            </a:r>
            <a:r>
              <a:rPr lang="ru-RU" baseline="0"/>
              <a:t> скольких родителей есть высшее образование?</a:t>
            </a:r>
            <a:endParaRPr lang="ru-RU"/>
          </a:p>
        </c:rich>
      </c:tx>
      <c:layout>
        <c:manualLayout>
          <c:xMode val="edge"/>
          <c:yMode val="edge"/>
          <c:x val="0.1844582239720035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BC-49C8-869B-AF7130FB91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BC-49C8-869B-AF7130FB916D}"/>
              </c:ext>
            </c:extLst>
          </c:dPt>
          <c:cat>
            <c:strRef>
              <c:f>Лист1!$K$29:$K$30</c:f>
              <c:strCache>
                <c:ptCount val="2"/>
                <c:pt idx="0">
                  <c:v>У обоих</c:v>
                </c:pt>
                <c:pt idx="1">
                  <c:v>У одного</c:v>
                </c:pt>
              </c:strCache>
            </c:strRef>
          </c:cat>
          <c:val>
            <c:numRef>
              <c:f>Лист1!$L$29:$L$30</c:f>
              <c:numCache>
                <c:formatCode>General</c:formatCode>
                <c:ptCount val="2"/>
                <c:pt idx="0">
                  <c:v>13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4D-4E2B-9F63-2E7BB9D0B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Насколько</a:t>
            </a:r>
            <a:r>
              <a:rPr lang="ru-RU" baseline="0"/>
              <a:t> стремлюсь к получению хороших оценок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CED-40CC-B149-DF91C1BDBE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CED-40CC-B149-DF91C1BDBE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CED-40CC-B149-DF91C1BDBE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CED-40CC-B149-DF91C1BDBE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CED-40CC-B149-DF91C1BDBE71}"/>
              </c:ext>
            </c:extLst>
          </c:dPt>
          <c:cat>
            <c:strRef>
              <c:f>Лист1!$K$22:$K$26</c:f>
              <c:strCache>
                <c:ptCount val="5"/>
                <c:pt idx="0">
                  <c:v>Совсем не стремлюсь</c:v>
                </c:pt>
                <c:pt idx="1">
                  <c:v>Слабо</c:v>
                </c:pt>
                <c:pt idx="2">
                  <c:v>Средне</c:v>
                </c:pt>
                <c:pt idx="3">
                  <c:v>Сильно</c:v>
                </c:pt>
                <c:pt idx="4">
                  <c:v>Обязан получать только отлично</c:v>
                </c:pt>
              </c:strCache>
            </c:strRef>
          </c:cat>
          <c:val>
            <c:numRef>
              <c:f>Лист1!$L$22:$L$26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9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87-455B-BF3A-BC0F8AC7C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Как Вы себя чувствуете, если Вам не удается сдать на отлично сессию/дисциплину?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32-4DA4-BCE2-12B46E9685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32-4DA4-BCE2-12B46E9685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B32-4DA4-BCE2-12B46E96856F}"/>
              </c:ext>
            </c:extLst>
          </c:dPt>
          <c:cat>
            <c:strRef>
              <c:f>Лист1!$N$22:$N$24</c:f>
              <c:strCache>
                <c:ptCount val="3"/>
                <c:pt idx="0">
                  <c:v>Нормально</c:v>
                </c:pt>
                <c:pt idx="1">
                  <c:v>Спокойно</c:v>
                </c:pt>
                <c:pt idx="2">
                  <c:v>Нервно</c:v>
                </c:pt>
              </c:strCache>
            </c:strRef>
          </c:cat>
          <c:val>
            <c:numRef>
              <c:f>Лист1!$O$22:$O$24</c:f>
              <c:numCache>
                <c:formatCode>General</c:formatCode>
                <c:ptCount val="3"/>
                <c:pt idx="0">
                  <c:v>7</c:v>
                </c:pt>
                <c:pt idx="1">
                  <c:v>7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3-4E4F-A357-34AAB1F9E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Что Вы предпочтете: достижение успеха или избегание неудач?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29-4F90-A2E3-358B390472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29-4F90-A2E3-358B3904720F}"/>
              </c:ext>
            </c:extLst>
          </c:dPt>
          <c:cat>
            <c:strRef>
              <c:f>Лист1!$N$27:$N$28</c:f>
              <c:strCache>
                <c:ptCount val="2"/>
                <c:pt idx="0">
                  <c:v>Достижение успеха</c:v>
                </c:pt>
                <c:pt idx="1">
                  <c:v>Избегание неудач</c:v>
                </c:pt>
              </c:strCache>
            </c:strRef>
          </c:cat>
          <c:val>
            <c:numRef>
              <c:f>Лист1!$O$27:$O$28</c:f>
              <c:numCache>
                <c:formatCode>General</c:formatCode>
                <c:ptCount val="2"/>
                <c:pt idx="0">
                  <c:v>16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B6-42A0-A9B8-E24C0C12B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441960</xdr:colOff>
      <xdr:row>33</xdr:row>
      <xdr:rowOff>7620</xdr:rowOff>
    </xdr:from>
    <xdr:to>
      <xdr:col>7</xdr:col>
      <xdr:colOff>510540</xdr:colOff>
      <xdr:row>48</xdr:row>
      <xdr:rowOff>7620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34084AB5-7378-42DD-A8C6-51DDE81158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670560</xdr:colOff>
      <xdr:row>33</xdr:row>
      <xdr:rowOff>7620</xdr:rowOff>
    </xdr:from>
    <xdr:to>
      <xdr:col>4</xdr:col>
      <xdr:colOff>441960</xdr:colOff>
      <xdr:row>48</xdr:row>
      <xdr:rowOff>7620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82605A56-C83E-43EE-8C1E-A36C9CCDB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502920</xdr:colOff>
      <xdr:row>33</xdr:row>
      <xdr:rowOff>15240</xdr:rowOff>
    </xdr:from>
    <xdr:to>
      <xdr:col>11</xdr:col>
      <xdr:colOff>487680</xdr:colOff>
      <xdr:row>48</xdr:row>
      <xdr:rowOff>15240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D19E2CB0-E44C-4C6A-B1FC-37B001BFF2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464820</xdr:colOff>
      <xdr:row>33</xdr:row>
      <xdr:rowOff>15240</xdr:rowOff>
    </xdr:from>
    <xdr:to>
      <xdr:col>14</xdr:col>
      <xdr:colOff>1417320</xdr:colOff>
      <xdr:row>48</xdr:row>
      <xdr:rowOff>15240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id="{3BF00F7F-0E2B-4C93-A0D5-912638D4C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449580</xdr:colOff>
      <xdr:row>48</xdr:row>
      <xdr:rowOff>7620</xdr:rowOff>
    </xdr:from>
    <xdr:to>
      <xdr:col>7</xdr:col>
      <xdr:colOff>518160</xdr:colOff>
      <xdr:row>63</xdr:row>
      <xdr:rowOff>7620</xdr:rowOff>
    </xdr:to>
    <xdr:graphicFrame macro="">
      <xdr:nvGraphicFramePr>
        <xdr:cNvPr id="23" name="Диаграмма 22">
          <a:extLst>
            <a:ext uri="{FF2B5EF4-FFF2-40B4-BE49-F238E27FC236}">
              <a16:creationId xmlns:a16="http://schemas.microsoft.com/office/drawing/2014/main" id="{B74E1D31-B2DC-49C7-B89B-589EA62E6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518160</xdr:colOff>
      <xdr:row>48</xdr:row>
      <xdr:rowOff>38100</xdr:rowOff>
    </xdr:from>
    <xdr:to>
      <xdr:col>11</xdr:col>
      <xdr:colOff>502920</xdr:colOff>
      <xdr:row>63</xdr:row>
      <xdr:rowOff>38100</xdr:rowOff>
    </xdr:to>
    <xdr:graphicFrame macro="">
      <xdr:nvGraphicFramePr>
        <xdr:cNvPr id="24" name="Диаграмма 23">
          <a:extLst>
            <a:ext uri="{FF2B5EF4-FFF2-40B4-BE49-F238E27FC236}">
              <a16:creationId xmlns:a16="http://schemas.microsoft.com/office/drawing/2014/main" id="{C6AD37FC-9F6E-4D5D-A09A-B2CB012B0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495300</xdr:colOff>
      <xdr:row>48</xdr:row>
      <xdr:rowOff>22860</xdr:rowOff>
    </xdr:from>
    <xdr:to>
      <xdr:col>14</xdr:col>
      <xdr:colOff>1447800</xdr:colOff>
      <xdr:row>63</xdr:row>
      <xdr:rowOff>22860</xdr:rowOff>
    </xdr:to>
    <xdr:graphicFrame macro="">
      <xdr:nvGraphicFramePr>
        <xdr:cNvPr id="25" name="Диаграмма 24">
          <a:extLst>
            <a:ext uri="{FF2B5EF4-FFF2-40B4-BE49-F238E27FC236}">
              <a16:creationId xmlns:a16="http://schemas.microsoft.com/office/drawing/2014/main" id="{89475F08-C565-49C3-81E8-9320776DB2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81D1-1DB9-4362-A4EE-1786F98CA55C}">
  <dimension ref="A1:O31"/>
  <sheetViews>
    <sheetView tabSelected="1" workbookViewId="0">
      <selection activeCell="G29" sqref="G29"/>
    </sheetView>
  </sheetViews>
  <sheetFormatPr defaultRowHeight="14.4" x14ac:dyDescent="0.3"/>
  <cols>
    <col min="2" max="2" width="17.88671875" customWidth="1"/>
    <col min="3" max="3" width="38.109375" customWidth="1"/>
    <col min="4" max="4" width="14" customWidth="1"/>
    <col min="5" max="5" width="24.33203125" customWidth="1"/>
    <col min="6" max="6" width="21.21875" customWidth="1"/>
    <col min="7" max="7" width="20.109375" customWidth="1"/>
    <col min="8" max="8" width="12.5546875" customWidth="1"/>
    <col min="9" max="9" width="17" customWidth="1"/>
    <col min="10" max="10" width="13.6640625" customWidth="1"/>
    <col min="11" max="11" width="23.6640625" customWidth="1"/>
    <col min="12" max="12" width="19.33203125" customWidth="1"/>
    <col min="14" max="14" width="24.5546875" customWidth="1"/>
    <col min="15" max="15" width="23.77734375" customWidth="1"/>
    <col min="16" max="16" width="24.5546875" customWidth="1"/>
  </cols>
  <sheetData>
    <row r="1" spans="1:15" x14ac:dyDescent="0.3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2" t="s">
        <v>25</v>
      </c>
      <c r="O1" s="2" t="s">
        <v>26</v>
      </c>
    </row>
    <row r="2" spans="1:15" x14ac:dyDescent="0.3">
      <c r="A2" s="1">
        <v>44331.65712581019</v>
      </c>
      <c r="B2" s="2">
        <v>3</v>
      </c>
      <c r="C2" s="2" t="s">
        <v>0</v>
      </c>
      <c r="D2" s="2" t="s">
        <v>1</v>
      </c>
      <c r="E2" s="2">
        <v>5</v>
      </c>
      <c r="F2" s="2">
        <v>4</v>
      </c>
      <c r="G2" s="2">
        <v>3</v>
      </c>
      <c r="H2" s="2">
        <v>5</v>
      </c>
      <c r="I2" s="2">
        <v>2</v>
      </c>
      <c r="J2" s="2" t="s">
        <v>2</v>
      </c>
      <c r="K2" s="2" t="s">
        <v>3</v>
      </c>
      <c r="L2" s="2" t="s">
        <v>3</v>
      </c>
      <c r="M2" s="2">
        <v>3</v>
      </c>
      <c r="N2" s="2" t="s">
        <v>4</v>
      </c>
      <c r="O2" s="2" t="s">
        <v>5</v>
      </c>
    </row>
    <row r="3" spans="1:15" x14ac:dyDescent="0.3">
      <c r="A3" s="1">
        <v>44331.658588877312</v>
      </c>
      <c r="B3" s="2">
        <v>3</v>
      </c>
      <c r="C3" s="2" t="s">
        <v>0</v>
      </c>
      <c r="D3" s="2" t="s">
        <v>1</v>
      </c>
      <c r="E3" s="2">
        <v>5</v>
      </c>
      <c r="F3" s="2">
        <v>3</v>
      </c>
      <c r="G3" s="2">
        <v>4</v>
      </c>
      <c r="H3" s="2">
        <v>4</v>
      </c>
      <c r="I3" s="2">
        <v>4</v>
      </c>
      <c r="J3" s="2" t="s">
        <v>2</v>
      </c>
      <c r="K3" s="2" t="s">
        <v>3</v>
      </c>
      <c r="L3" s="2" t="s">
        <v>6</v>
      </c>
      <c r="M3" s="2">
        <v>4</v>
      </c>
      <c r="N3" s="2" t="s">
        <v>4</v>
      </c>
      <c r="O3" s="2" t="s">
        <v>5</v>
      </c>
    </row>
    <row r="4" spans="1:15" x14ac:dyDescent="0.3">
      <c r="A4" s="1">
        <v>44331.673938067128</v>
      </c>
      <c r="B4" s="2">
        <v>3</v>
      </c>
      <c r="C4" s="2" t="s">
        <v>0</v>
      </c>
      <c r="D4" s="2" t="s">
        <v>1</v>
      </c>
      <c r="E4" s="2">
        <v>5</v>
      </c>
      <c r="F4" s="2">
        <v>3</v>
      </c>
      <c r="G4" s="2">
        <v>5</v>
      </c>
      <c r="H4" s="2">
        <v>3</v>
      </c>
      <c r="I4" s="2">
        <v>1</v>
      </c>
      <c r="J4" s="2" t="s">
        <v>2</v>
      </c>
      <c r="K4" s="2" t="s">
        <v>3</v>
      </c>
      <c r="L4" s="2" t="s">
        <v>3</v>
      </c>
      <c r="M4" s="2">
        <v>4</v>
      </c>
      <c r="N4" s="2" t="s">
        <v>7</v>
      </c>
      <c r="O4" s="2" t="s">
        <v>5</v>
      </c>
    </row>
    <row r="5" spans="1:15" x14ac:dyDescent="0.3">
      <c r="A5" s="1">
        <v>44331.675993900462</v>
      </c>
      <c r="B5" s="2">
        <v>3</v>
      </c>
      <c r="C5" s="2" t="s">
        <v>0</v>
      </c>
      <c r="D5" s="2" t="s">
        <v>1</v>
      </c>
      <c r="E5" s="2">
        <v>5</v>
      </c>
      <c r="F5" s="2">
        <v>4</v>
      </c>
      <c r="G5" s="2">
        <v>4</v>
      </c>
      <c r="H5" s="2">
        <v>5</v>
      </c>
      <c r="I5" s="2">
        <v>3</v>
      </c>
      <c r="J5" s="2" t="s">
        <v>2</v>
      </c>
      <c r="K5" s="2" t="s">
        <v>8</v>
      </c>
      <c r="L5" s="2" t="s">
        <v>3</v>
      </c>
      <c r="M5" s="2">
        <v>3</v>
      </c>
      <c r="N5" s="2" t="s">
        <v>4</v>
      </c>
      <c r="O5" s="2" t="s">
        <v>5</v>
      </c>
    </row>
    <row r="6" spans="1:15" x14ac:dyDescent="0.3">
      <c r="A6" s="1">
        <v>44331.676048217589</v>
      </c>
      <c r="B6" s="2">
        <v>3</v>
      </c>
      <c r="C6" s="2" t="s">
        <v>0</v>
      </c>
      <c r="D6" s="2" t="s">
        <v>1</v>
      </c>
      <c r="E6" s="2">
        <v>5</v>
      </c>
      <c r="F6" s="2">
        <v>1</v>
      </c>
      <c r="G6" s="2">
        <v>5</v>
      </c>
      <c r="H6" s="2">
        <v>1</v>
      </c>
      <c r="I6" s="2">
        <v>1</v>
      </c>
      <c r="J6" s="2" t="s">
        <v>2</v>
      </c>
      <c r="K6" s="2" t="s">
        <v>3</v>
      </c>
      <c r="L6" s="2" t="s">
        <v>6</v>
      </c>
      <c r="M6" s="2">
        <v>1</v>
      </c>
      <c r="N6" s="2" t="s">
        <v>7</v>
      </c>
      <c r="O6" s="2" t="s">
        <v>5</v>
      </c>
    </row>
    <row r="7" spans="1:15" x14ac:dyDescent="0.3">
      <c r="A7" s="1">
        <v>44331.6760621875</v>
      </c>
      <c r="B7" s="2">
        <v>3</v>
      </c>
      <c r="C7" s="2" t="s">
        <v>0</v>
      </c>
      <c r="D7" s="2" t="s">
        <v>1</v>
      </c>
      <c r="E7" s="2">
        <v>5</v>
      </c>
      <c r="F7" s="2">
        <v>5</v>
      </c>
      <c r="G7" s="2">
        <v>5</v>
      </c>
      <c r="H7" s="2">
        <v>5</v>
      </c>
      <c r="I7" s="2">
        <v>5</v>
      </c>
      <c r="J7" s="2" t="s">
        <v>2</v>
      </c>
      <c r="K7" s="2" t="s">
        <v>8</v>
      </c>
      <c r="L7" s="2" t="s">
        <v>6</v>
      </c>
      <c r="M7" s="2">
        <v>5</v>
      </c>
      <c r="N7" s="2" t="s">
        <v>11</v>
      </c>
      <c r="O7" s="2" t="s">
        <v>5</v>
      </c>
    </row>
    <row r="8" spans="1:15" x14ac:dyDescent="0.3">
      <c r="A8" s="1">
        <v>44331.678265821756</v>
      </c>
      <c r="B8" s="2">
        <v>3</v>
      </c>
      <c r="C8" s="2" t="s">
        <v>0</v>
      </c>
      <c r="D8" s="2" t="s">
        <v>1</v>
      </c>
      <c r="E8" s="2">
        <v>5</v>
      </c>
      <c r="F8" s="2">
        <v>3</v>
      </c>
      <c r="G8" s="2">
        <v>5</v>
      </c>
      <c r="H8" s="2">
        <v>5</v>
      </c>
      <c r="I8" s="2">
        <v>1</v>
      </c>
      <c r="J8" s="2" t="s">
        <v>2</v>
      </c>
      <c r="K8" s="2" t="s">
        <v>3</v>
      </c>
      <c r="L8" s="2" t="s">
        <v>3</v>
      </c>
      <c r="M8" s="2">
        <v>3</v>
      </c>
      <c r="N8" s="2" t="s">
        <v>4</v>
      </c>
      <c r="O8" s="2" t="s">
        <v>5</v>
      </c>
    </row>
    <row r="9" spans="1:15" x14ac:dyDescent="0.3">
      <c r="A9" s="1">
        <v>44331.687627141204</v>
      </c>
      <c r="B9" s="2">
        <v>3</v>
      </c>
      <c r="C9" s="2" t="s">
        <v>0</v>
      </c>
      <c r="D9" s="2" t="s">
        <v>1</v>
      </c>
      <c r="E9" s="2">
        <v>5</v>
      </c>
      <c r="F9" s="2">
        <v>3</v>
      </c>
      <c r="G9" s="2">
        <v>5</v>
      </c>
      <c r="H9" s="2">
        <v>1</v>
      </c>
      <c r="I9" s="2">
        <v>2</v>
      </c>
      <c r="J9" s="2" t="s">
        <v>2</v>
      </c>
      <c r="K9" s="2" t="s">
        <v>3</v>
      </c>
      <c r="L9" s="2" t="s">
        <v>6</v>
      </c>
      <c r="M9" s="2">
        <v>3</v>
      </c>
      <c r="N9" s="2" t="s">
        <v>7</v>
      </c>
      <c r="O9" s="2" t="s">
        <v>5</v>
      </c>
    </row>
    <row r="10" spans="1:15" x14ac:dyDescent="0.3">
      <c r="A10" s="1">
        <v>44331.691333900468</v>
      </c>
      <c r="B10" s="2">
        <v>3</v>
      </c>
      <c r="C10" s="2" t="s">
        <v>0</v>
      </c>
      <c r="D10" s="2" t="s">
        <v>1</v>
      </c>
      <c r="E10" s="2">
        <v>4</v>
      </c>
      <c r="F10" s="2">
        <v>4</v>
      </c>
      <c r="G10" s="2">
        <v>5</v>
      </c>
      <c r="H10" s="2">
        <v>5</v>
      </c>
      <c r="I10" s="2">
        <v>1</v>
      </c>
      <c r="J10" s="2" t="s">
        <v>2</v>
      </c>
      <c r="K10" s="2" t="s">
        <v>8</v>
      </c>
      <c r="L10" s="2" t="s">
        <v>3</v>
      </c>
      <c r="M10" s="2">
        <v>3</v>
      </c>
      <c r="N10" s="2" t="s">
        <v>4</v>
      </c>
      <c r="O10" s="2" t="s">
        <v>5</v>
      </c>
    </row>
    <row r="11" spans="1:15" x14ac:dyDescent="0.3">
      <c r="A11" s="1">
        <v>44331.692387685187</v>
      </c>
      <c r="B11" s="2">
        <v>3</v>
      </c>
      <c r="C11" s="2" t="s">
        <v>0</v>
      </c>
      <c r="D11" s="2" t="s">
        <v>1</v>
      </c>
      <c r="E11" s="2">
        <v>4</v>
      </c>
      <c r="F11" s="2">
        <v>3</v>
      </c>
      <c r="G11" s="2">
        <v>5</v>
      </c>
      <c r="H11" s="2">
        <v>3</v>
      </c>
      <c r="I11" s="2">
        <v>4</v>
      </c>
      <c r="J11" s="2" t="s">
        <v>2</v>
      </c>
      <c r="K11" s="2" t="s">
        <v>3</v>
      </c>
      <c r="L11" s="2" t="s">
        <v>3</v>
      </c>
      <c r="M11" s="2">
        <v>4</v>
      </c>
      <c r="N11" s="2" t="s">
        <v>7</v>
      </c>
      <c r="O11" s="2" t="s">
        <v>9</v>
      </c>
    </row>
    <row r="12" spans="1:15" x14ac:dyDescent="0.3">
      <c r="A12" s="1">
        <v>44331.701641250002</v>
      </c>
      <c r="B12" s="2">
        <v>4</v>
      </c>
      <c r="C12" s="2" t="s">
        <v>0</v>
      </c>
      <c r="D12" s="2" t="s">
        <v>1</v>
      </c>
      <c r="E12" s="2">
        <v>5</v>
      </c>
      <c r="F12" s="2">
        <v>5</v>
      </c>
      <c r="G12" s="2">
        <v>4</v>
      </c>
      <c r="H12" s="2">
        <v>5</v>
      </c>
      <c r="I12" s="2">
        <v>3</v>
      </c>
      <c r="J12" s="2" t="s">
        <v>2</v>
      </c>
      <c r="K12" s="2" t="s">
        <v>3</v>
      </c>
      <c r="L12" s="2" t="s">
        <v>3</v>
      </c>
      <c r="M12" s="2">
        <v>3</v>
      </c>
      <c r="N12" s="2" t="s">
        <v>7</v>
      </c>
      <c r="O12" s="2" t="s">
        <v>5</v>
      </c>
    </row>
    <row r="13" spans="1:15" x14ac:dyDescent="0.3">
      <c r="A13" s="1">
        <v>44331.748373993054</v>
      </c>
      <c r="B13" s="2">
        <v>3</v>
      </c>
      <c r="C13" s="2" t="s">
        <v>0</v>
      </c>
      <c r="D13" s="2" t="s">
        <v>1</v>
      </c>
      <c r="E13" s="2">
        <v>5</v>
      </c>
      <c r="F13" s="2">
        <v>3</v>
      </c>
      <c r="G13" s="2">
        <v>5</v>
      </c>
      <c r="H13" s="2">
        <v>1</v>
      </c>
      <c r="I13" s="2">
        <v>5</v>
      </c>
      <c r="J13" s="2" t="s">
        <v>2</v>
      </c>
      <c r="K13" s="2" t="s">
        <v>3</v>
      </c>
      <c r="L13" s="2" t="s">
        <v>3</v>
      </c>
      <c r="M13" s="2">
        <v>5</v>
      </c>
      <c r="N13" s="2" t="s">
        <v>11</v>
      </c>
      <c r="O13" s="2" t="s">
        <v>5</v>
      </c>
    </row>
    <row r="14" spans="1:15" x14ac:dyDescent="0.3">
      <c r="A14" s="1">
        <v>44331.888823807865</v>
      </c>
      <c r="B14" s="2">
        <v>3</v>
      </c>
      <c r="C14" s="2" t="s">
        <v>0</v>
      </c>
      <c r="D14" s="2" t="s">
        <v>1</v>
      </c>
      <c r="E14" s="2">
        <v>1</v>
      </c>
      <c r="F14" s="2">
        <v>2</v>
      </c>
      <c r="G14" s="2">
        <v>2</v>
      </c>
      <c r="H14" s="2">
        <v>1</v>
      </c>
      <c r="I14" s="2">
        <v>1</v>
      </c>
      <c r="J14" s="2" t="s">
        <v>2</v>
      </c>
      <c r="K14" s="2" t="s">
        <v>3</v>
      </c>
      <c r="L14" s="2" t="s">
        <v>3</v>
      </c>
      <c r="M14" s="2">
        <v>3</v>
      </c>
      <c r="N14" s="2" t="s">
        <v>7</v>
      </c>
      <c r="O14" s="2" t="s">
        <v>9</v>
      </c>
    </row>
    <row r="15" spans="1:15" x14ac:dyDescent="0.3">
      <c r="A15" s="1">
        <v>44331.943677048606</v>
      </c>
      <c r="B15" s="2">
        <v>3</v>
      </c>
      <c r="C15" s="2" t="s">
        <v>10</v>
      </c>
      <c r="D15" s="2" t="s">
        <v>1</v>
      </c>
      <c r="E15" s="2">
        <v>5</v>
      </c>
      <c r="F15" s="2">
        <v>4</v>
      </c>
      <c r="G15" s="2">
        <v>5</v>
      </c>
      <c r="H15" s="2">
        <v>1</v>
      </c>
      <c r="I15" s="2">
        <v>1</v>
      </c>
      <c r="J15" s="2" t="s">
        <v>2</v>
      </c>
      <c r="K15" s="2" t="s">
        <v>3</v>
      </c>
      <c r="L15" s="2" t="s">
        <v>3</v>
      </c>
      <c r="M15" s="2">
        <v>4</v>
      </c>
      <c r="N15" s="2" t="s">
        <v>11</v>
      </c>
      <c r="O15" s="2" t="s">
        <v>5</v>
      </c>
    </row>
    <row r="16" spans="1:15" x14ac:dyDescent="0.3">
      <c r="A16" s="1">
        <v>44332.042392754629</v>
      </c>
      <c r="B16" s="2">
        <v>3</v>
      </c>
      <c r="C16" s="2" t="s">
        <v>10</v>
      </c>
      <c r="D16" s="2" t="s">
        <v>1</v>
      </c>
      <c r="E16" s="2">
        <v>5</v>
      </c>
      <c r="F16" s="2">
        <v>3</v>
      </c>
      <c r="G16" s="2">
        <v>4</v>
      </c>
      <c r="H16" s="2">
        <v>1</v>
      </c>
      <c r="I16" s="2">
        <v>3</v>
      </c>
      <c r="J16" s="2" t="s">
        <v>2</v>
      </c>
      <c r="K16" s="2" t="s">
        <v>3</v>
      </c>
      <c r="L16" s="2" t="s">
        <v>3</v>
      </c>
      <c r="M16" s="2">
        <v>3</v>
      </c>
      <c r="N16" s="2" t="s">
        <v>4</v>
      </c>
      <c r="O16" s="2" t="s">
        <v>5</v>
      </c>
    </row>
    <row r="17" spans="1:15" x14ac:dyDescent="0.3">
      <c r="A17" s="1">
        <v>44332.709900717593</v>
      </c>
      <c r="B17" s="2">
        <v>3</v>
      </c>
      <c r="C17" s="2" t="s">
        <v>0</v>
      </c>
      <c r="D17" s="2" t="s">
        <v>1</v>
      </c>
      <c r="E17" s="2">
        <v>5</v>
      </c>
      <c r="F17" s="2">
        <v>2</v>
      </c>
      <c r="G17" s="2">
        <v>4</v>
      </c>
      <c r="H17" s="2">
        <v>5</v>
      </c>
      <c r="I17" s="2">
        <v>3</v>
      </c>
      <c r="J17" s="2" t="s">
        <v>2</v>
      </c>
      <c r="K17" s="2" t="s">
        <v>3</v>
      </c>
      <c r="L17" s="2" t="s">
        <v>3</v>
      </c>
      <c r="M17" s="2">
        <v>2</v>
      </c>
      <c r="N17" s="2" t="s">
        <v>4</v>
      </c>
      <c r="O17" s="2" t="s">
        <v>5</v>
      </c>
    </row>
    <row r="18" spans="1:15" x14ac:dyDescent="0.3">
      <c r="A18" s="1">
        <v>44332.743871469909</v>
      </c>
      <c r="B18" s="2">
        <v>3</v>
      </c>
      <c r="C18" s="2" t="s">
        <v>0</v>
      </c>
      <c r="D18" s="2" t="s">
        <v>1</v>
      </c>
      <c r="E18" s="2">
        <v>4</v>
      </c>
      <c r="F18" s="2">
        <v>1</v>
      </c>
      <c r="G18" s="2">
        <v>5</v>
      </c>
      <c r="H18" s="2">
        <v>1</v>
      </c>
      <c r="I18" s="2">
        <v>4</v>
      </c>
      <c r="J18" s="2" t="s">
        <v>2</v>
      </c>
      <c r="K18" s="2" t="s">
        <v>3</v>
      </c>
      <c r="L18" s="2" t="s">
        <v>6</v>
      </c>
      <c r="M18" s="2">
        <v>1</v>
      </c>
      <c r="N18" s="2" t="s">
        <v>11</v>
      </c>
      <c r="O18" s="2" t="s">
        <v>5</v>
      </c>
    </row>
    <row r="19" spans="1:15" x14ac:dyDescent="0.3">
      <c r="A19" s="1">
        <v>44332.809499502313</v>
      </c>
      <c r="B19" s="2">
        <v>3</v>
      </c>
      <c r="C19" s="2" t="s">
        <v>0</v>
      </c>
      <c r="D19" s="2" t="s">
        <v>1</v>
      </c>
      <c r="E19" s="2">
        <v>5</v>
      </c>
      <c r="F19" s="2">
        <v>3</v>
      </c>
      <c r="G19" s="2">
        <v>4</v>
      </c>
      <c r="H19" s="2">
        <v>4</v>
      </c>
      <c r="I19" s="2">
        <v>1</v>
      </c>
      <c r="J19" s="2" t="s">
        <v>2</v>
      </c>
      <c r="K19" s="2" t="s">
        <v>3</v>
      </c>
      <c r="L19" s="2" t="s">
        <v>3</v>
      </c>
      <c r="M19" s="2">
        <v>3</v>
      </c>
      <c r="N19" s="2" t="s">
        <v>7</v>
      </c>
      <c r="O19" s="2" t="s">
        <v>5</v>
      </c>
    </row>
    <row r="21" spans="1:15" x14ac:dyDescent="0.3">
      <c r="D21" s="2"/>
      <c r="E21" t="s">
        <v>29</v>
      </c>
      <c r="F21" t="s">
        <v>30</v>
      </c>
      <c r="G21" t="s">
        <v>31</v>
      </c>
      <c r="H21" t="s">
        <v>32</v>
      </c>
      <c r="I21" t="s">
        <v>33</v>
      </c>
    </row>
    <row r="22" spans="1:15" x14ac:dyDescent="0.3">
      <c r="D22" s="3">
        <v>5</v>
      </c>
      <c r="E22">
        <f>COUNTIF(E2:E19,5)</f>
        <v>14</v>
      </c>
      <c r="F22">
        <f t="shared" ref="F22:I22" si="0">COUNTIF(F2:F19,5)</f>
        <v>2</v>
      </c>
      <c r="G22">
        <f t="shared" si="0"/>
        <v>10</v>
      </c>
      <c r="H22">
        <f t="shared" si="0"/>
        <v>7</v>
      </c>
      <c r="I22">
        <f t="shared" si="0"/>
        <v>2</v>
      </c>
      <c r="K22" t="s">
        <v>38</v>
      </c>
      <c r="L22">
        <f>COUNTIF(M2:M19,1)</f>
        <v>2</v>
      </c>
      <c r="N22" s="2" t="s">
        <v>4</v>
      </c>
      <c r="O22">
        <f>COUNTIF(N2:N19,"Нормально")</f>
        <v>7</v>
      </c>
    </row>
    <row r="23" spans="1:15" x14ac:dyDescent="0.3">
      <c r="D23" s="3">
        <v>4</v>
      </c>
      <c r="E23">
        <f>COUNTIF(E2:E19,4)</f>
        <v>3</v>
      </c>
      <c r="F23">
        <f t="shared" ref="F23:I23" si="1">COUNTIF(F2:F19,4)</f>
        <v>4</v>
      </c>
      <c r="G23">
        <f t="shared" si="1"/>
        <v>6</v>
      </c>
      <c r="H23">
        <f t="shared" si="1"/>
        <v>2</v>
      </c>
      <c r="I23">
        <f t="shared" si="1"/>
        <v>3</v>
      </c>
      <c r="K23" t="s">
        <v>36</v>
      </c>
      <c r="L23">
        <f>COUNTIF(M2:M19,2)</f>
        <v>1</v>
      </c>
      <c r="N23" s="2" t="s">
        <v>7</v>
      </c>
      <c r="O23">
        <f>COUNTIF(N2:N19,"Спокойно")</f>
        <v>7</v>
      </c>
    </row>
    <row r="24" spans="1:15" x14ac:dyDescent="0.3">
      <c r="D24" s="3">
        <v>3</v>
      </c>
      <c r="E24">
        <f>COUNTIF(E2:E19,3)</f>
        <v>0</v>
      </c>
      <c r="F24">
        <f t="shared" ref="F24:I24" si="2">COUNTIF(F2:F19,3)</f>
        <v>8</v>
      </c>
      <c r="G24">
        <f t="shared" si="2"/>
        <v>1</v>
      </c>
      <c r="H24">
        <f t="shared" si="2"/>
        <v>2</v>
      </c>
      <c r="I24">
        <f t="shared" si="2"/>
        <v>4</v>
      </c>
      <c r="K24" t="s">
        <v>37</v>
      </c>
      <c r="L24">
        <f>COUNTIF(M2:M19,3)</f>
        <v>9</v>
      </c>
      <c r="N24" s="2" t="s">
        <v>11</v>
      </c>
      <c r="O24">
        <f>COUNTIF(N2:N19,"Нервно")</f>
        <v>4</v>
      </c>
    </row>
    <row r="25" spans="1:15" x14ac:dyDescent="0.3">
      <c r="D25" s="3">
        <v>2</v>
      </c>
      <c r="E25">
        <f>COUNTIF(E2:E19,2)</f>
        <v>0</v>
      </c>
      <c r="F25">
        <f t="shared" ref="F25:I25" si="3">COUNTIF(F2:F19,2)</f>
        <v>2</v>
      </c>
      <c r="G25">
        <f t="shared" si="3"/>
        <v>1</v>
      </c>
      <c r="H25">
        <f t="shared" si="3"/>
        <v>0</v>
      </c>
      <c r="I25">
        <f t="shared" si="3"/>
        <v>2</v>
      </c>
      <c r="K25" t="s">
        <v>39</v>
      </c>
      <c r="L25">
        <f>COUNTIF(M2:M19,4)</f>
        <v>4</v>
      </c>
    </row>
    <row r="26" spans="1:15" x14ac:dyDescent="0.3">
      <c r="D26" s="3">
        <v>1</v>
      </c>
      <c r="E26">
        <f>COUNTIF(E2:E19,1)</f>
        <v>1</v>
      </c>
      <c r="F26">
        <f t="shared" ref="F26:I26" si="4">COUNTIF(F2:F19,1)</f>
        <v>2</v>
      </c>
      <c r="G26">
        <f t="shared" si="4"/>
        <v>0</v>
      </c>
      <c r="H26">
        <f t="shared" si="4"/>
        <v>7</v>
      </c>
      <c r="I26">
        <f t="shared" si="4"/>
        <v>7</v>
      </c>
      <c r="K26" t="s">
        <v>40</v>
      </c>
      <c r="L26">
        <f>COUNTIF(M2:M19,5)</f>
        <v>2</v>
      </c>
    </row>
    <row r="27" spans="1:15" x14ac:dyDescent="0.3">
      <c r="E27">
        <f>SUM(E22*5+E23*4+E24*3+E25*2+E26*1)/90</f>
        <v>0.92222222222222228</v>
      </c>
      <c r="F27">
        <f t="shared" ref="F27:I27" si="5">SUM(F22*5+F23*4+F24*3+F25*2+F26*1)/90</f>
        <v>0.62222222222222223</v>
      </c>
      <c r="G27">
        <f t="shared" si="5"/>
        <v>0.87777777777777777</v>
      </c>
      <c r="H27">
        <f t="shared" si="5"/>
        <v>0.62222222222222223</v>
      </c>
      <c r="I27">
        <f t="shared" si="5"/>
        <v>0.5</v>
      </c>
      <c r="N27" t="s">
        <v>5</v>
      </c>
      <c r="O27">
        <f>COUNTIF(O2:O19,"Достижение успеха")</f>
        <v>16</v>
      </c>
    </row>
    <row r="28" spans="1:15" x14ac:dyDescent="0.3">
      <c r="D28" t="s">
        <v>27</v>
      </c>
      <c r="N28" t="s">
        <v>9</v>
      </c>
      <c r="O28">
        <f>COUNTIF(O2:O19,"Избегание неудач")</f>
        <v>2</v>
      </c>
    </row>
    <row r="29" spans="1:15" x14ac:dyDescent="0.3">
      <c r="K29" t="s">
        <v>34</v>
      </c>
      <c r="L29">
        <f>COUNTIF(L2:L19,"Да")</f>
        <v>13</v>
      </c>
    </row>
    <row r="30" spans="1:15" x14ac:dyDescent="0.3">
      <c r="D30" t="s">
        <v>3</v>
      </c>
      <c r="E30">
        <f>COUNTIF(K2:K19,"Да")</f>
        <v>15</v>
      </c>
      <c r="H30" t="s">
        <v>2</v>
      </c>
      <c r="I30">
        <v>29</v>
      </c>
      <c r="K30" t="s">
        <v>35</v>
      </c>
      <c r="L30">
        <f>COUNTIF(L2:L19,"Есть только у одного из родителей")</f>
        <v>5</v>
      </c>
    </row>
    <row r="31" spans="1:15" x14ac:dyDescent="0.3">
      <c r="D31" t="s">
        <v>28</v>
      </c>
      <c r="E31">
        <f>COUNTIF(K2:K19,"Пока не решил(а)")</f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Daniil</dc:creator>
  <cp:lastModifiedBy>Konstantin Kireev</cp:lastModifiedBy>
  <dcterms:created xsi:type="dcterms:W3CDTF">2021-05-16T16:55:56Z</dcterms:created>
  <dcterms:modified xsi:type="dcterms:W3CDTF">2021-05-16T19:34:31Z</dcterms:modified>
</cp:coreProperties>
</file>