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andresrsalamanca/the_car_mentor/BD/"/>
    </mc:Choice>
  </mc:AlternateContent>
  <xr:revisionPtr revIDLastSave="0" documentId="13_ncr:1_{93DB1F04-D45F-CA4F-AA70-BDC8A73BB560}" xr6:coauthVersionLast="47" xr6:coauthVersionMax="47" xr10:uidLastSave="{00000000-0000-0000-0000-000000000000}"/>
  <bookViews>
    <workbookView xWindow="0" yWindow="740" windowWidth="29040" windowHeight="15840" xr2:uid="{FEF63703-99E6-479C-9C5A-DF67AA52FBA7}"/>
  </bookViews>
  <sheets>
    <sheet name="vehiculos" sheetId="2" r:id="rId1"/>
    <sheet name="Hoja1" sheetId="1" r:id="rId2"/>
  </sheets>
  <definedNames>
    <definedName name="DatosExternos_1" localSheetId="0" hidden="1">vehiculos!$A$14:$CN$61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J15" i="2" l="1"/>
  <c r="BJ28" i="2"/>
  <c r="BV61" i="2"/>
  <c r="AW61" i="2"/>
  <c r="AP59" i="2"/>
  <c r="AP60" i="2"/>
  <c r="AP61" i="2"/>
  <c r="AA61" i="2"/>
  <c r="BJ61" i="2"/>
  <c r="BV60" i="2"/>
  <c r="AW60" i="2"/>
  <c r="AO60" i="2"/>
  <c r="AA60" i="2"/>
  <c r="BJ60" i="2"/>
  <c r="BV59" i="2"/>
  <c r="AW59" i="2"/>
  <c r="AO58" i="2"/>
  <c r="AO59" i="2"/>
  <c r="AA59" i="2"/>
  <c r="BV58" i="2"/>
  <c r="AW58" i="2"/>
  <c r="AP25" i="2"/>
  <c r="AP26" i="2"/>
  <c r="AP27" i="2"/>
  <c r="AP29" i="2"/>
  <c r="AP30" i="2"/>
  <c r="AP31" i="2"/>
  <c r="AP32" i="2"/>
  <c r="AP33" i="2"/>
  <c r="AP34" i="2"/>
  <c r="AP35" i="2"/>
  <c r="AP36" i="2"/>
  <c r="AP37" i="2"/>
  <c r="AP38" i="2"/>
  <c r="AP39" i="2"/>
  <c r="AP40" i="2"/>
  <c r="AP41" i="2"/>
  <c r="AP42" i="2"/>
  <c r="AP43" i="2"/>
  <c r="AP44" i="2"/>
  <c r="AP45" i="2"/>
  <c r="AP46" i="2"/>
  <c r="AP47" i="2"/>
  <c r="AP48" i="2"/>
  <c r="AP49" i="2"/>
  <c r="AP50" i="2"/>
  <c r="AP51" i="2"/>
  <c r="AP52" i="2"/>
  <c r="AP53" i="2"/>
  <c r="AP54" i="2"/>
  <c r="AP55" i="2"/>
  <c r="AP56" i="2"/>
  <c r="AP57" i="2"/>
  <c r="AP58" i="2"/>
  <c r="AA58" i="2"/>
  <c r="BV57" i="2"/>
  <c r="AW57" i="2"/>
  <c r="AO57" i="2"/>
  <c r="AA57" i="2"/>
  <c r="BV56" i="2"/>
  <c r="AW52" i="2"/>
  <c r="AW53" i="2"/>
  <c r="AW54" i="2"/>
  <c r="AW55" i="2"/>
  <c r="AW56" i="2"/>
  <c r="AO52" i="2"/>
  <c r="AO53" i="2"/>
  <c r="AO54" i="2"/>
  <c r="AO55" i="2"/>
  <c r="AO56" i="2"/>
  <c r="AA52" i="2"/>
  <c r="AA53" i="2"/>
  <c r="AA54" i="2"/>
  <c r="AA55" i="2"/>
  <c r="AA56" i="2"/>
  <c r="BV51" i="2"/>
  <c r="AW45" i="2"/>
  <c r="AW46" i="2"/>
  <c r="AW47" i="2"/>
  <c r="AW48" i="2"/>
  <c r="AW49" i="2"/>
  <c r="AW50" i="2"/>
  <c r="AW51" i="2"/>
  <c r="AO45" i="2"/>
  <c r="AO46" i="2"/>
  <c r="AO47" i="2"/>
  <c r="AO48" i="2"/>
  <c r="AO49" i="2"/>
  <c r="AO50" i="2"/>
  <c r="AO51" i="2"/>
  <c r="AA45" i="2"/>
  <c r="AA46" i="2"/>
  <c r="AA47" i="2"/>
  <c r="AA48" i="2"/>
  <c r="AA49" i="2"/>
  <c r="AA50" i="2"/>
  <c r="AA51" i="2"/>
  <c r="BV44" i="2"/>
  <c r="AW44" i="2"/>
  <c r="AO44" i="2"/>
  <c r="AA44" i="2"/>
  <c r="BV43" i="2"/>
  <c r="AW43" i="2"/>
  <c r="AO43" i="2"/>
  <c r="AA43" i="2"/>
  <c r="BV42" i="2"/>
  <c r="AW33" i="2"/>
  <c r="AW34" i="2"/>
  <c r="AW35" i="2"/>
  <c r="AW36" i="2"/>
  <c r="AW37" i="2"/>
  <c r="AW38" i="2"/>
  <c r="AW39" i="2"/>
  <c r="AW40" i="2"/>
  <c r="AW41" i="2"/>
  <c r="AW42" i="2"/>
  <c r="AO33" i="2"/>
  <c r="AO34" i="2"/>
  <c r="AO35" i="2"/>
  <c r="AO36" i="2"/>
  <c r="AO37" i="2"/>
  <c r="AO38" i="2"/>
  <c r="AO39" i="2"/>
  <c r="AO40" i="2"/>
  <c r="AO41" i="2"/>
  <c r="AO42" i="2"/>
  <c r="BV32" i="2"/>
  <c r="BV30" i="2"/>
  <c r="BV29" i="2"/>
  <c r="AA33" i="2"/>
  <c r="AA34" i="2"/>
  <c r="AA35" i="2"/>
  <c r="AA36" i="2"/>
  <c r="AA37" i="2"/>
  <c r="AA38" i="2"/>
  <c r="AA39" i="2"/>
  <c r="AA40" i="2"/>
  <c r="AA41" i="2"/>
  <c r="AA42" i="2"/>
  <c r="BN42" i="2"/>
  <c r="AW31" i="2"/>
  <c r="AW32" i="2"/>
  <c r="AO31" i="2"/>
  <c r="AO32" i="2"/>
  <c r="AA31" i="2"/>
  <c r="AA32" i="2"/>
  <c r="AW30" i="2"/>
  <c r="AO30" i="2"/>
  <c r="AA30" i="2"/>
  <c r="AP24" i="2"/>
  <c r="BJ16" i="2"/>
  <c r="BJ17" i="2"/>
  <c r="BJ18" i="2"/>
  <c r="BJ19" i="2"/>
  <c r="BJ20" i="2"/>
  <c r="BJ21" i="2"/>
  <c r="BJ22" i="2"/>
  <c r="BJ23" i="2"/>
  <c r="BJ24" i="2"/>
  <c r="BJ25" i="2"/>
  <c r="BJ26" i="2"/>
  <c r="BJ27" i="2"/>
  <c r="BJ29" i="2"/>
  <c r="BJ30" i="2"/>
  <c r="BJ31" i="2"/>
  <c r="BJ32" i="2"/>
  <c r="BJ33" i="2"/>
  <c r="BJ34" i="2"/>
  <c r="BJ35" i="2"/>
  <c r="BJ36" i="2"/>
  <c r="BJ37" i="2"/>
  <c r="BJ38" i="2"/>
  <c r="BJ39" i="2"/>
  <c r="BJ40" i="2"/>
  <c r="BJ41" i="2"/>
  <c r="BJ42" i="2"/>
  <c r="BJ43" i="2"/>
  <c r="BJ44" i="2"/>
  <c r="BJ45" i="2"/>
  <c r="BJ46" i="2"/>
  <c r="BJ47" i="2"/>
  <c r="BJ48" i="2"/>
  <c r="BJ49" i="2"/>
  <c r="BJ50" i="2"/>
  <c r="BJ51" i="2"/>
  <c r="BJ52" i="2"/>
  <c r="BJ53" i="2"/>
  <c r="BJ54" i="2"/>
  <c r="BJ55" i="2"/>
  <c r="BJ56" i="2"/>
  <c r="BJ57" i="2"/>
  <c r="BJ58" i="2"/>
  <c r="BJ59" i="2"/>
  <c r="AW29" i="2"/>
  <c r="AO25" i="2"/>
  <c r="AO26" i="2"/>
  <c r="AO27" i="2"/>
  <c r="AO29" i="2"/>
  <c r="BV24" i="2"/>
  <c r="BV23" i="2"/>
  <c r="BV22" i="2"/>
  <c r="BV21" i="2"/>
  <c r="AW21" i="2"/>
  <c r="AW22" i="2"/>
  <c r="AW23" i="2"/>
  <c r="AW24" i="2"/>
  <c r="AW25" i="2"/>
  <c r="AW26" i="2"/>
  <c r="AW27" i="2"/>
  <c r="AO21" i="2"/>
  <c r="AO22" i="2"/>
  <c r="AO23" i="2"/>
  <c r="AA21" i="2"/>
  <c r="AA22" i="2"/>
  <c r="AA23" i="2"/>
  <c r="AA24" i="2"/>
  <c r="AA25" i="2"/>
  <c r="AA26" i="2"/>
  <c r="AA27" i="2"/>
  <c r="AA29" i="2"/>
  <c r="BV20" i="2"/>
  <c r="AW20" i="2"/>
  <c r="AO20" i="2"/>
  <c r="AA20" i="2"/>
  <c r="AA17" i="2"/>
  <c r="AA18" i="2"/>
  <c r="AA19" i="2"/>
  <c r="AA16"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E98EAF-AF07-4458-A362-8199A4156456}" keepAlive="1" name="Consulta - vehiculos" description="Conexión a la consulta 'vehiculos' en el libro." type="5" refreshedVersion="8" background="1" saveData="1">
    <dbPr connection="Provider=Microsoft.Mashup.OleDb.1;Data Source=$Workbook$;Location=vehiculos;Extended Properties=&quot;&quot;" command="SELECT * FROM [vehiculos]"/>
  </connection>
</connections>
</file>

<file path=xl/sharedStrings.xml><?xml version="1.0" encoding="utf-8"?>
<sst xmlns="http://schemas.openxmlformats.org/spreadsheetml/2006/main" count="573" uniqueCount="317">
  <si>
    <t>e-bike</t>
  </si>
  <si>
    <t>Otra micromovilidad</t>
  </si>
  <si>
    <t>Turismos/comerciales térmicos hev y phev</t>
  </si>
  <si>
    <t>Turismos/comerciales eléctricos y phev</t>
  </si>
  <si>
    <t>nombre</t>
  </si>
  <si>
    <t>tipo_vehiculo</t>
  </si>
  <si>
    <t>marca</t>
  </si>
  <si>
    <t>modelo</t>
  </si>
  <si>
    <t>permiso_conduccion</t>
  </si>
  <si>
    <t>bike_category</t>
  </si>
  <si>
    <t>tipo_carroceria</t>
  </si>
  <si>
    <t>generacion</t>
  </si>
  <si>
    <t>inicio_produccion</t>
  </si>
  <si>
    <t>fin_produccion</t>
  </si>
  <si>
    <t>restyling</t>
  </si>
  <si>
    <t>test_euroncap</t>
  </si>
  <si>
    <t>version</t>
  </si>
  <si>
    <t>tipo_mecanica</t>
  </si>
  <si>
    <t>traccion</t>
  </si>
  <si>
    <t>cambio_automatico</t>
  </si>
  <si>
    <t>reductoras</t>
  </si>
  <si>
    <t>euro_standard</t>
  </si>
  <si>
    <t>distintivo_ambiental</t>
  </si>
  <si>
    <t>Peso_max_bici_ciclista</t>
  </si>
  <si>
    <t>peso</t>
  </si>
  <si>
    <t>cilindrada</t>
  </si>
  <si>
    <t>potencia_termico_hev_phev</t>
  </si>
  <si>
    <t>potencia_electrico</t>
  </si>
  <si>
    <t>Potencia máxima de carga</t>
  </si>
  <si>
    <t>tipo_de_carga</t>
  </si>
  <si>
    <t>relacion_peso_potencia</t>
  </si>
  <si>
    <t>par_termico_hev_phev</t>
  </si>
  <si>
    <t>par_electrico</t>
  </si>
  <si>
    <t>rpm_par_maximo</t>
  </si>
  <si>
    <t>aceleracion_0_100</t>
  </si>
  <si>
    <t>consumo_oficial_medio_termico_phev_hev NEDC</t>
  </si>
  <si>
    <t>consumo_ofiial_medio_termico_phev_hev WLTP</t>
  </si>
  <si>
    <t>consumo_oficial_medio_electrico NEDC</t>
  </si>
  <si>
    <t>consumo_oficial_medio_electrico WLTP</t>
  </si>
  <si>
    <t>consumo_medio_corregido_usuarios_termico_hev_phev</t>
  </si>
  <si>
    <t>consumo_medio_corregido_usuarios_ev</t>
  </si>
  <si>
    <t>Indice_consumo_energia</t>
  </si>
  <si>
    <t>capacidad_deposito</t>
  </si>
  <si>
    <t>capacidad_bateria</t>
  </si>
  <si>
    <t>autonomia_termico_phev_hev</t>
  </si>
  <si>
    <t>autonomia_electrico</t>
  </si>
  <si>
    <t>capacidad_remolque_con_freno</t>
  </si>
  <si>
    <t>capacidad_remolque_sin_freno</t>
  </si>
  <si>
    <t>largo</t>
  </si>
  <si>
    <t>ancho</t>
  </si>
  <si>
    <t>alto</t>
  </si>
  <si>
    <t>batalla</t>
  </si>
  <si>
    <t>superficie_planta</t>
  </si>
  <si>
    <t>altura_libre_suelo</t>
  </si>
  <si>
    <t>diametro_giro</t>
  </si>
  <si>
    <t>maletero_minimo</t>
  </si>
  <si>
    <t>maletro_maximo</t>
  </si>
  <si>
    <t>plazas</t>
  </si>
  <si>
    <t>asientos_independientes</t>
  </si>
  <si>
    <t>indice_habitabilidad</t>
  </si>
  <si>
    <t>indice_altura_interior</t>
  </si>
  <si>
    <t>nuevo</t>
  </si>
  <si>
    <t>ocasion</t>
  </si>
  <si>
    <t>km_ocasion</t>
  </si>
  <si>
    <t>ano_unidad</t>
  </si>
  <si>
    <t>anos_vehiculo</t>
  </si>
  <si>
    <t>compra</t>
  </si>
  <si>
    <t>precio_compra_contado</t>
  </si>
  <si>
    <t>precio_compra_financiado_total</t>
  </si>
  <si>
    <t>precio_compra_pro</t>
  </si>
  <si>
    <t>renting</t>
  </si>
  <si>
    <t>suscripcion</t>
  </si>
  <si>
    <t>entrada_min</t>
  </si>
  <si>
    <t>entrada_max</t>
  </si>
  <si>
    <t>cuota_minima</t>
  </si>
  <si>
    <t>cuota_maxima</t>
  </si>
  <si>
    <t>cuota_maxima_pro</t>
  </si>
  <si>
    <t>costes_de_uso</t>
  </si>
  <si>
    <t>ahorro_respecto_media</t>
  </si>
  <si>
    <t>premium</t>
  </si>
  <si>
    <t>singular</t>
  </si>
  <si>
    <t>estetica</t>
  </si>
  <si>
    <t>deportividad</t>
  </si>
  <si>
    <t>acceso_low_cost</t>
  </si>
  <si>
    <t>tecnologia</t>
  </si>
  <si>
    <t>costes_mantenimiento</t>
  </si>
  <si>
    <t>fiabilidad</t>
  </si>
  <si>
    <t>durabilidad</t>
  </si>
  <si>
    <t>devaluacion</t>
  </si>
  <si>
    <t>comodidad</t>
  </si>
  <si>
    <t>seguridad</t>
  </si>
  <si>
    <t>anuncio</t>
  </si>
  <si>
    <t>valoracion_resenas_proveedor</t>
  </si>
  <si>
    <t>valoracion_interna_proveedor</t>
  </si>
  <si>
    <t>provincia_anuncio</t>
  </si>
  <si>
    <t>descripcion</t>
  </si>
  <si>
    <t>info fiabilidad</t>
  </si>
  <si>
    <t>Suzuki ignis 1.2 dualjet GLX</t>
  </si>
  <si>
    <t>TURISMO</t>
  </si>
  <si>
    <t>SUZUKI</t>
  </si>
  <si>
    <t>IGNIS</t>
  </si>
  <si>
    <t>SUV</t>
  </si>
  <si>
    <t>FF21S</t>
  </si>
  <si>
    <t>EN VENTA</t>
  </si>
  <si>
    <t>1.2 DUALJET GLX</t>
  </si>
  <si>
    <t>MHEV</t>
  </si>
  <si>
    <t>FWD</t>
  </si>
  <si>
    <t>6</t>
  </si>
  <si>
    <t>ECO</t>
  </si>
  <si>
    <t>NA</t>
  </si>
  <si>
    <t>Sin Descripción</t>
  </si>
  <si>
    <t>Suzuki ignis 1.2 dualjet 4X4 GLE</t>
  </si>
  <si>
    <t>1.2 DUALJET 4X4 GLE</t>
  </si>
  <si>
    <t>AWD</t>
  </si>
  <si>
    <t>KIA Niro 1.6 PHEV Concept</t>
  </si>
  <si>
    <t>KIA</t>
  </si>
  <si>
    <t>NIRO</t>
  </si>
  <si>
    <t>SG2</t>
  </si>
  <si>
    <t>1.6 PHEV</t>
  </si>
  <si>
    <t>PHEV</t>
  </si>
  <si>
    <t>6D</t>
  </si>
  <si>
    <t>0</t>
  </si>
  <si>
    <t>Toyota Prius</t>
  </si>
  <si>
    <t>TOYOTA</t>
  </si>
  <si>
    <t>PRIUS</t>
  </si>
  <si>
    <t>DOS VOL</t>
  </si>
  <si>
    <t>XW30</t>
  </si>
  <si>
    <t>2016</t>
  </si>
  <si>
    <t>1.8 HSD ADVANCE</t>
  </si>
  <si>
    <t>HEV</t>
  </si>
  <si>
    <t>5</t>
  </si>
  <si>
    <t>Audi A3 Sportback 30 TFSI S-Line</t>
  </si>
  <si>
    <t>AUDI</t>
  </si>
  <si>
    <t>A3</t>
  </si>
  <si>
    <t>8Y</t>
  </si>
  <si>
    <t>30 TFSI S-LINE</t>
  </si>
  <si>
    <t>GASOLINA</t>
  </si>
  <si>
    <t>C</t>
  </si>
  <si>
    <t>FALSE</t>
  </si>
  <si>
    <t>https://innovacar.com/coches-ocasion-valencia/audi-a3-sportback-30-tfsi-s-line-5p/</t>
  </si>
  <si>
    <t>VALENCIA</t>
  </si>
  <si>
    <t>El eficiente motor, su diseño afilado y la alta carga tecnológica compensan un espacio interior o algunos materiales de acabado por debajo de la media. Si te gustan los productos bien hechos, ni te lo pienses.</t>
  </si>
  <si>
    <t xml:space="preserve">Audi Q3 2.0 Tdi Auto. Quattro </t>
  </si>
  <si>
    <t>Q3</t>
  </si>
  <si>
    <t>8U</t>
  </si>
  <si>
    <t>2.0 TDI QUATTRO</t>
  </si>
  <si>
    <t>DIESEL</t>
  </si>
  <si>
    <t>B</t>
  </si>
  <si>
    <t>https://innovacar.com/coches-ocasion-valencia/audi-q3-2-0-tdi-aut-quattro-5p/</t>
  </si>
  <si>
    <t>Su tamaño compact0, la robustez de construcción interior y su  diseño intemporal que resiste bien el paso de los años harán que te olvides del acceso al maletero u poco alto o una dinámica de conducción pesada. Con la tracción Quattro ningún adversidad te frenará. Para evitar problemas, vigilar el buen mantenimiento del sistema Quattro y que la bomba de agua haya sido sustituida recientemente.</t>
  </si>
  <si>
    <t>BMW 216d Grand Tourer</t>
  </si>
  <si>
    <t>BMW</t>
  </si>
  <si>
    <t>SERIE 2</t>
  </si>
  <si>
    <t>MONOVOLUMEN</t>
  </si>
  <si>
    <t>F45</t>
  </si>
  <si>
    <t>216D GRAND TOURER</t>
  </si>
  <si>
    <t>https://innovacar.com/coches-ocasion-valencia/bmw-216d-gran-tourer-5p/</t>
  </si>
  <si>
    <t>Aunque tiene una estética particular y una modularidad limitada, la calidad de construcción está fuera de toda duda. Si buscas un modelo original para toda la familia ve a por él. Para un uso sin sobresaltos asegurar una buena limpieza de la válvula EGR y un buen cuidado del turbo.</t>
  </si>
  <si>
    <t>BMW 218d Aut Active Tourer 5p</t>
  </si>
  <si>
    <t>218D ACTIVE TOURER</t>
  </si>
  <si>
    <t>https://innovacar.com/coches-ocasion-valencia/bmw-218d-aut-active-tourer-5p/</t>
  </si>
  <si>
    <t>Aunque tiene una estética particular y una modularidad limitada, la calidad de construcción y sus mototres refinados quedán fuera de toda duda. Si buscas un modelo original para toda la familia ve a por él. Para un uso sin sobresaltos asegurar una buena limpieza de la válvula EGR y un buen cuidado del turbo.</t>
  </si>
  <si>
    <t>BMW I3 Aut 4p</t>
  </si>
  <si>
    <t>I3</t>
  </si>
  <si>
    <t>I01</t>
  </si>
  <si>
    <t>BEV</t>
  </si>
  <si>
    <t>RWD</t>
  </si>
  <si>
    <t>https://innovacar.com/coches-ocasion-valencia/bmw-i3-aut-4p/</t>
  </si>
  <si>
    <t>Su estilo futurista, excelente aceleración, gran maniobrabilidad compensan el pequeño maletero o la falta de espacio en los asientos traseros. Si no vas a transportar un equipo de baloncesto, buscas economía en el uso y quieres que se giren la cabezas a tu paso, has dado con tu vehículo.</t>
  </si>
  <si>
    <t>BMW M340i XDrive Aut</t>
  </si>
  <si>
    <t>SERIE 3</t>
  </si>
  <si>
    <t>TRES VOL</t>
  </si>
  <si>
    <t xml:space="preserve">BMW X6 XDrive40d Aut </t>
  </si>
  <si>
    <t>X6</t>
  </si>
  <si>
    <t>Citroen C4 Cactus 1.6 Hdi Aut</t>
  </si>
  <si>
    <t>CITROEN</t>
  </si>
  <si>
    <t>C4 CACTUS</t>
  </si>
  <si>
    <t>Dacia Jogger 1.0i Gas Xtreme</t>
  </si>
  <si>
    <t>DACIA</t>
  </si>
  <si>
    <t>JOGGER</t>
  </si>
  <si>
    <t>FAMILIAR</t>
  </si>
  <si>
    <t>1 GEN</t>
  </si>
  <si>
    <t>JOGGER ECO-G</t>
  </si>
  <si>
    <t>GLP</t>
  </si>
  <si>
    <t>TRUE</t>
  </si>
  <si>
    <t>https://innovacar.com/coches-ocasion-valencia/dacia-jogger-1-0i-gas-xtreme-5p/</t>
  </si>
  <si>
    <t>Con su precio de derribo para el espcacio que ofrece, te olvidarás de una flexibilidad interior reducida o unos materiales interiores de acceso. Con el motor de funcionamiento dual GLP y gasolina obtendrás autonomías muy elevadas y la preciada etiqueta ECO. Tu coche ideal para la familia sin grandes gastos.</t>
  </si>
  <si>
    <t xml:space="preserve">Dacia Sandero 1.0i </t>
  </si>
  <si>
    <t>SANDERO</t>
  </si>
  <si>
    <t>2 GEN</t>
  </si>
  <si>
    <t>SANDERO 1.0</t>
  </si>
  <si>
    <t>https://innovacar.com/coches-ocasion-valencia/dacia-sandero-1-0i-5p/</t>
  </si>
  <si>
    <t>Espacioso, barato y con una estética agraciada, no se puede pedir más por menos. Y dado el año de fabricación de este modelo puedes olvidarte de los problemas de dirección que afectaron a los modelos de inicio de producción. Ni te lo pienses.</t>
  </si>
  <si>
    <t>Dacia Sandero Stepway 1.5 Dci</t>
  </si>
  <si>
    <t>SANDERO STEPWAY</t>
  </si>
  <si>
    <t>Fiat 500 1.2i Lounge 3p</t>
  </si>
  <si>
    <t>FIAT</t>
  </si>
  <si>
    <t>500 1.2 LOUNGE</t>
  </si>
  <si>
    <t>https://innovacar.com/coches-ocasion-valencia/fiat-500-1-2i-lounge-3p/</t>
  </si>
  <si>
    <t>Su icónico diseño, dimensiones compactas, maniobrabilidad y eficiente mecánica hará que te olvides de las justas plazas traseras. Por el año de este coche también te puedes olvidar de los problemas de inicio de producción relacionados con la dirección o la caja de cambio.</t>
  </si>
  <si>
    <t>Ford Kuga 1.5i ST-Line</t>
  </si>
  <si>
    <t>FORD</t>
  </si>
  <si>
    <t>KUGA</t>
  </si>
  <si>
    <t>Mercedes Benz B 200d Aut</t>
  </si>
  <si>
    <t>MERCEDES BENZ</t>
  </si>
  <si>
    <t>CLASE B</t>
  </si>
  <si>
    <t>Mercedes Benz E 63 S AMG State 4matic</t>
  </si>
  <si>
    <t>CLASE E</t>
  </si>
  <si>
    <t>Mercedes Benz S 400 Hybrid</t>
  </si>
  <si>
    <t>CLASE S</t>
  </si>
  <si>
    <t>Mini Cooper D</t>
  </si>
  <si>
    <t>MINI</t>
  </si>
  <si>
    <t>COOPER</t>
  </si>
  <si>
    <t>Mini One 3p</t>
  </si>
  <si>
    <t>ONE</t>
  </si>
  <si>
    <t>Mini Cooper D 5p</t>
  </si>
  <si>
    <t>Nissan Juke 1.5 Dci Tekna</t>
  </si>
  <si>
    <t>NISSAN</t>
  </si>
  <si>
    <t>JUKE</t>
  </si>
  <si>
    <t>Nissan Qashqai 1.3i Aut 4×2</t>
  </si>
  <si>
    <t>QASHQAI</t>
  </si>
  <si>
    <t>Opel Combo 1.5 Td Furgón 4p</t>
  </si>
  <si>
    <t>COMERCIAL</t>
  </si>
  <si>
    <t>OPEL</t>
  </si>
  <si>
    <t>COMBO</t>
  </si>
  <si>
    <t>FURGONETA</t>
  </si>
  <si>
    <t>E</t>
  </si>
  <si>
    <t>COMBO LIFE 1.5 TD</t>
  </si>
  <si>
    <t>https://innovacar.com/coches-ocasion-valencia/opel-combo-1-5-td-furgon-4p/</t>
  </si>
  <si>
    <t xml:space="preserve">Carga todo lo que desees con este furgón hecho para durar. </t>
  </si>
  <si>
    <t>Peugeot 5008 1.2i Allure 7p</t>
  </si>
  <si>
    <t>PEUGEOT</t>
  </si>
  <si>
    <t>T87</t>
  </si>
  <si>
    <t>ACTUALIDAD</t>
  </si>
  <si>
    <t xml:space="preserve">5008 ALLURE 1.2 </t>
  </si>
  <si>
    <t>https://innovacar.com/coches-ocasion-valencia/peugeot-5008-1-2i-allure-7p/</t>
  </si>
  <si>
    <t>Su gran espacio interior, la flexibilidad de sus asientos individuales y la capaciad de maletero compensasn un equipameinto de serie justo y que la última fila de asientos solo sea útil para niños. Si eres una gran familia, no tardes en decidirte. Por el año de fabricación puedes estar tranquilo en cuanto los problemas de fiabilidad de las primeras series aunque vigila que el mantenimiento de la distribución y correa de accesorios esté hecha.</t>
  </si>
  <si>
    <t>Porsche 911 997 Carrera 4 Coupe Aut 2p</t>
  </si>
  <si>
    <t>PORSCHE</t>
  </si>
  <si>
    <t>COUPE</t>
  </si>
  <si>
    <t>911 CARRERA 4 COUPE</t>
  </si>
  <si>
    <t>https://innovacar.com/coches-ocasion-valencia/porsche-911-997-carrera-4-coupe-aut-2p/</t>
  </si>
  <si>
    <t>El mito. Prestaciones de infarto, facilidad de conducción para un superdeportivo y una calidad de construcción y fiabilidad sorprendentes. Te arrepentirás si lo dejas escapar. Un valor seguro. Incluso como inversión a futuro.</t>
  </si>
  <si>
    <t>Renault Express 1.5 Dci Furgón 4p</t>
  </si>
  <si>
    <t>RENAULT</t>
  </si>
  <si>
    <t>EXPRESS</t>
  </si>
  <si>
    <t>Renault Kangoo 1.5 Dci Furgón 4p</t>
  </si>
  <si>
    <t>KANGOO</t>
  </si>
  <si>
    <t>Renault Megane GT-Sport 1.6 Tce Aut 5p</t>
  </si>
  <si>
    <t>MEGANE</t>
  </si>
  <si>
    <t>Renault Megane Sport Tourer 1.2 Tce Aut ZEN 5p</t>
  </si>
  <si>
    <t>Renault Scenic 1.3 Tce Limited 5p</t>
  </si>
  <si>
    <t>SCENIC</t>
  </si>
  <si>
    <t>Skoda Fabia 1.0i 5p</t>
  </si>
  <si>
    <t>SKODA</t>
  </si>
  <si>
    <t>FABIA</t>
  </si>
  <si>
    <t>Suzuki Jimny 1.3i 3p</t>
  </si>
  <si>
    <t>JIMNY</t>
  </si>
  <si>
    <t>TODOTERRENO</t>
  </si>
  <si>
    <t>FJ</t>
  </si>
  <si>
    <t xml:space="preserve">JIMNY </t>
  </si>
  <si>
    <t>4WD</t>
  </si>
  <si>
    <t>https://innovacar.com/coches-ocasion-valencia/suzuki-jimny-1-3i-3p/</t>
  </si>
  <si>
    <t xml:space="preserve">Un auténtico todoterreno con una robustez de construcción extraordinaria con el que podrás llegar al fin del mundo con un gasto de uso muy contenido. Eso sí, su pequeño maletero y plazas traseras te obligarán a pensar bien quien te acompaña y reducir al máximo el equipaje. </t>
  </si>
  <si>
    <t>Volkswagen Caravelle 2.5 Tdi 9p</t>
  </si>
  <si>
    <t>VOLKSWAGEN</t>
  </si>
  <si>
    <t>CARAVELLE</t>
  </si>
  <si>
    <t>Volkswagen Tiguan 2.0 Tdi Aut</t>
  </si>
  <si>
    <t>TIGUAN</t>
  </si>
  <si>
    <t>OSSBY GEO</t>
  </si>
  <si>
    <t>BICI</t>
  </si>
  <si>
    <t>OSSBY</t>
  </si>
  <si>
    <t>GEO</t>
  </si>
  <si>
    <t>https://ossby.com/ossby-geo/</t>
  </si>
  <si>
    <t>ESPAÑA</t>
  </si>
  <si>
    <t>Un diseño rompedor para moverte por la ciudad con una bici muy bien construida, compacta y Made in Spain. Si quieres moverte por la ciudad sin esfuerzo,  llamando la atención y sin contaminar un ápice, ya estás tardadndo en hacerte con ella.</t>
  </si>
  <si>
    <t>KLETA E-KLETA</t>
  </si>
  <si>
    <t>KLETA</t>
  </si>
  <si>
    <t>E-KLETA</t>
  </si>
  <si>
    <t>https://www.kleta.com/</t>
  </si>
  <si>
    <t>La mejor solución para despreocuparte de todo practicando una movilidad racional y sin esfuerzo gracias a su asistencia eléctrica. Únete a la familia de la rueda amarilla y siente que contribuyes a conseguir que tu ciudad sea más limpia y humana.</t>
  </si>
  <si>
    <t>FORD PUMA ST LINE</t>
  </si>
  <si>
    <t>PUMA</t>
  </si>
  <si>
    <t>K2</t>
  </si>
  <si>
    <t>PUMA ST LINE 1.0 ECOBOOST</t>
  </si>
  <si>
    <t>https://www.fordpaterna.com/</t>
  </si>
  <si>
    <t xml:space="preserve">Su economía de uso y un espacio y capacidad de carga sorprendentes para su tamaño harán que pases por alto un diseño, acabados y tecnología interiores un pelín desfasados. Su estética agraciada también es un plus. Adelante con él. </t>
  </si>
  <si>
    <t>OPEL CORSA 1.2 XEL EDITION</t>
  </si>
  <si>
    <t>CORSA</t>
  </si>
  <si>
    <t>F</t>
  </si>
  <si>
    <t>1.2</t>
  </si>
  <si>
    <t>https://rentingfinders.com/ofertas-renting-opel/corsa/1-2-xel-edition/</t>
  </si>
  <si>
    <t>Muy bien equipado y con una mecánica agradable, es una solución maestra para presupuestos ajustados que prefieren evitar un desembolso inicial para compra y disfrutar de la tranquilidad del renting. Además su buena fiabilidad general hará que viajes tranquilo en cualquier circunstancia. Ni te lo pienses.</t>
  </si>
  <si>
    <t>POLESTAR 2</t>
  </si>
  <si>
    <t>POLESTAR</t>
  </si>
  <si>
    <t>LONG RANGE SINGLE MOTOR</t>
  </si>
  <si>
    <t>https://rentingfinders.com/ofertas-renting-polestar/2/long-range-single-motorrwd/</t>
  </si>
  <si>
    <t>Su diseño, clase y motor eléctrico harán que te distingas entre la multitud. La rígida dinámica de conducción puede resultar poco confortanble para los más sensibles de espalda. Pero si no es tu caso, contrátalo ya.</t>
  </si>
  <si>
    <t>LEXUS UX</t>
  </si>
  <si>
    <t>LEXUS</t>
  </si>
  <si>
    <t>UX</t>
  </si>
  <si>
    <t>UX 250H</t>
  </si>
  <si>
    <t>https://rentingfinders.com/ofertas-renting-lexus/ux/250h-2wd-business-hev/</t>
  </si>
  <si>
    <t>Refinado, elegante y con la calidad habitual de Lexus. Tiene un maletero un poco más pequeño que sus rivales, pero no es obstáculo para disfrutar de su excelente fiabilidad y costes contenidos de uso.</t>
  </si>
  <si>
    <t>HYUNDAI I10 66CV KLASS</t>
  </si>
  <si>
    <t>HYUNDAI</t>
  </si>
  <si>
    <t>I10</t>
  </si>
  <si>
    <t>LA</t>
  </si>
  <si>
    <t>1.0 KLASS</t>
  </si>
  <si>
    <t>https://es.subscription.mocean.com/productos/i10-66cv-klass</t>
  </si>
  <si>
    <t>Un modelo de suscripción para los más prácticos y despreocupados. Disfrutas de su fiabilidad, calidad de construcción y espacio interior para un modelo tan pequeñín y cuando necesites más espacio, lo devuelves y te suscribes a un modelo mayor. Mocean te lo pone más fácil imposible.</t>
  </si>
  <si>
    <t>BMW I4</t>
  </si>
  <si>
    <t>I4</t>
  </si>
  <si>
    <t>G22</t>
  </si>
  <si>
    <t>I4 EDRIVE</t>
  </si>
  <si>
    <t>https://bertolin.concesionariobmw.es/</t>
  </si>
  <si>
    <t>Fantástico comportamiento, refinamiento y carga tecnológica. Además de un estilo que no deja indiferente. Si buscas un eléctrico con sensaciones deportivas y cargado de tecnología este va a ser tu compañero ideal.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</si>
</sst>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9"/>
      <color theme="1"/>
      <name val="Calibri"/>
      <family val="2"/>
      <scheme val="minor"/>
    </font>
    <font>
      <u/>
      <sz val="11"/>
      <color theme="10"/>
      <name val="Calibri"/>
      <family val="2"/>
      <scheme val="minor"/>
    </font>
    <font>
      <sz val="9"/>
      <color theme="2" tint="-0.249977111117893"/>
      <name val="Calibri"/>
      <family val="2"/>
      <scheme val="minor"/>
    </font>
    <font>
      <sz val="9"/>
      <name val="Calibri"/>
      <family val="2"/>
      <scheme val="minor"/>
    </font>
    <font>
      <sz val="8"/>
      <name val="Calibri"/>
      <family val="2"/>
      <scheme val="minor"/>
    </font>
    <font>
      <sz val="9"/>
      <color theme="3" tint="0.39997558519241921"/>
      <name val="Calibri"/>
      <family val="2"/>
      <scheme val="minor"/>
    </font>
    <font>
      <b/>
      <sz val="12"/>
      <color theme="0"/>
      <name val="Calibri"/>
      <family val="2"/>
      <scheme val="minor"/>
    </font>
    <font>
      <b/>
      <sz val="12"/>
      <color theme="1"/>
      <name val="Calibri"/>
      <family val="2"/>
      <scheme val="minor"/>
    </font>
    <font>
      <b/>
      <sz val="12"/>
      <color theme="4" tint="-0.499984740745262"/>
      <name val="Calibri"/>
      <family val="2"/>
      <scheme val="minor"/>
    </font>
    <font>
      <sz val="14"/>
      <color theme="1"/>
      <name val="Calibri"/>
      <family val="2"/>
      <scheme val="minor"/>
    </font>
  </fonts>
  <fills count="8">
    <fill>
      <patternFill patternType="none"/>
    </fill>
    <fill>
      <patternFill patternType="gray125"/>
    </fill>
    <fill>
      <patternFill patternType="solid">
        <fgColor theme="7" tint="-0.249977111117893"/>
        <bgColor indexed="64"/>
      </patternFill>
    </fill>
    <fill>
      <patternFill patternType="solid">
        <fgColor theme="8" tint="0.39997558519241921"/>
        <bgColor indexed="64"/>
      </patternFill>
    </fill>
    <fill>
      <patternFill patternType="solid">
        <fgColor theme="6"/>
        <bgColor indexed="64"/>
      </patternFill>
    </fill>
    <fill>
      <patternFill patternType="solid">
        <fgColor theme="8" tint="-0.249977111117893"/>
        <bgColor indexed="64"/>
      </patternFill>
    </fill>
    <fill>
      <patternFill patternType="solid">
        <fgColor theme="2" tint="-0.249977111117893"/>
        <bgColor indexed="64"/>
      </patternFill>
    </fill>
    <fill>
      <patternFill patternType="solid">
        <fgColor theme="6" tint="-0.49998474074526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2" fillId="0" borderId="0" xfId="0" applyFont="1"/>
    <xf numFmtId="0" fontId="2" fillId="0" borderId="0" xfId="1" applyNumberFormat="1" applyFont="1" applyAlignment="1">
      <alignment vertical="center"/>
    </xf>
    <xf numFmtId="0" fontId="4" fillId="0" borderId="0" xfId="0" applyFont="1"/>
    <xf numFmtId="0" fontId="4" fillId="0" borderId="0" xfId="1" applyNumberFormat="1" applyFont="1" applyAlignment="1">
      <alignment vertical="center"/>
    </xf>
    <xf numFmtId="0" fontId="5" fillId="0" borderId="0" xfId="0" applyFont="1"/>
    <xf numFmtId="0" fontId="5" fillId="0" borderId="0" xfId="1" applyNumberFormat="1" applyFont="1" applyAlignment="1">
      <alignment vertical="center"/>
    </xf>
    <xf numFmtId="0" fontId="7" fillId="0" borderId="0" xfId="0" applyFont="1"/>
    <xf numFmtId="0" fontId="1" fillId="0" borderId="0" xfId="0" applyFont="1"/>
    <xf numFmtId="0" fontId="2" fillId="0" borderId="0" xfId="0" applyNumberFormat="1" applyFont="1"/>
    <xf numFmtId="0" fontId="2" fillId="0" borderId="0" xfId="0" applyNumberFormat="1" applyFont="1" applyAlignment="1">
      <alignment wrapText="1"/>
    </xf>
    <xf numFmtId="0" fontId="2" fillId="0" borderId="0" xfId="0" applyFont="1" applyAlignment="1">
      <alignment wrapText="1"/>
    </xf>
    <xf numFmtId="0" fontId="2" fillId="3" borderId="0" xfId="0" applyFont="1" applyFill="1" applyAlignment="1">
      <alignment wrapText="1"/>
    </xf>
    <xf numFmtId="0" fontId="2" fillId="5" borderId="0" xfId="0" applyNumberFormat="1" applyFont="1" applyFill="1" applyAlignment="1">
      <alignment wrapText="1"/>
    </xf>
    <xf numFmtId="0" fontId="2" fillId="5" borderId="0" xfId="0" applyFont="1" applyFill="1" applyAlignment="1">
      <alignment wrapText="1"/>
    </xf>
    <xf numFmtId="0" fontId="2" fillId="7" borderId="0" xfId="0" applyFont="1" applyFill="1" applyAlignment="1">
      <alignment wrapText="1"/>
    </xf>
    <xf numFmtId="0" fontId="2" fillId="2" borderId="0" xfId="0" applyFont="1" applyFill="1" applyAlignment="1">
      <alignment wrapText="1"/>
    </xf>
    <xf numFmtId="0" fontId="2" fillId="3" borderId="0" xfId="0" applyNumberFormat="1" applyFont="1" applyFill="1" applyAlignment="1">
      <alignment wrapText="1"/>
    </xf>
    <xf numFmtId="0" fontId="7" fillId="7" borderId="0" xfId="0" applyFont="1" applyFill="1" applyAlignment="1">
      <alignment wrapText="1"/>
    </xf>
    <xf numFmtId="0" fontId="2" fillId="4" borderId="0" xfId="0" applyFont="1" applyFill="1" applyAlignment="1">
      <alignment wrapText="1"/>
    </xf>
    <xf numFmtId="0" fontId="2" fillId="6" borderId="0" xfId="0" applyNumberFormat="1" applyFont="1" applyFill="1" applyAlignment="1">
      <alignment wrapText="1"/>
    </xf>
    <xf numFmtId="0" fontId="2" fillId="6" borderId="0" xfId="0" applyFont="1" applyFill="1" applyAlignment="1">
      <alignment wrapText="1"/>
    </xf>
    <xf numFmtId="0" fontId="11" fillId="0" borderId="0" xfId="0" applyFont="1" applyAlignment="1">
      <alignment wrapText="1"/>
    </xf>
    <xf numFmtId="0" fontId="9" fillId="0" borderId="0" xfId="0" applyFont="1"/>
    <xf numFmtId="0" fontId="10" fillId="3" borderId="0" xfId="0" applyFont="1" applyFill="1"/>
    <xf numFmtId="0" fontId="9" fillId="5" borderId="0" xfId="0" applyFont="1" applyFill="1"/>
    <xf numFmtId="0" fontId="8" fillId="5" borderId="0" xfId="0" applyFont="1" applyFill="1"/>
    <xf numFmtId="0" fontId="9" fillId="7" borderId="0" xfId="0" applyFont="1" applyFill="1"/>
    <xf numFmtId="0" fontId="9" fillId="2" borderId="0" xfId="0" applyFont="1" applyFill="1"/>
    <xf numFmtId="0" fontId="9" fillId="4" borderId="0" xfId="0" applyFont="1" applyFill="1"/>
    <xf numFmtId="0" fontId="8" fillId="6" borderId="0" xfId="0" applyFont="1" applyFill="1"/>
  </cellXfs>
  <cellStyles count="2">
    <cellStyle name="Hipervínculo" xfId="1" builtinId="8"/>
    <cellStyle name="Normal" xfId="0" builtinId="0"/>
  </cellStyles>
  <dxfs count="95">
    <dxf>
      <font>
        <b/>
        <strike val="0"/>
        <outline val="0"/>
        <shadow val="0"/>
        <u val="none"/>
        <vertAlign val="baseline"/>
        <sz val="12"/>
        <color theme="1"/>
        <name val="Calibri"/>
        <family val="2"/>
        <scheme val="minor"/>
      </font>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3" tint="0.39997558519241921"/>
        <name val="Calibri"/>
        <family val="2"/>
        <scheme val="minor"/>
      </font>
    </dxf>
    <dxf>
      <font>
        <strike val="0"/>
        <outline val="0"/>
        <shadow val="0"/>
        <u val="none"/>
        <vertAlign val="baseline"/>
        <sz val="9"/>
        <color theme="3" tint="0.3999755851924192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0" formatCode="General"/>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6015D6F9-82A5-445C-82E7-DB6619BA67F8}" autoFormatId="16" applyNumberFormats="0" applyBorderFormats="0" applyFontFormats="0" applyPatternFormats="0" applyAlignmentFormats="0" applyWidthHeightFormats="0">
  <queryTableRefresh nextId="164" unboundColumnsRight="1">
    <queryTableFields count="93">
      <queryTableField id="1" name="nombre" tableColumnId="1"/>
      <queryTableField id="2" name="tipo_vehiculo" tableColumnId="2"/>
      <queryTableField id="3" name="marca" tableColumnId="3"/>
      <queryTableField id="4" name="modelo" tableColumnId="4"/>
      <queryTableField id="151" dataBound="0" tableColumnId="113"/>
      <queryTableField id="150" dataBound="0" tableColumnId="112"/>
      <queryTableField id="5" name="tipo_de_carroceria" tableColumnId="5"/>
      <queryTableField id="6" name="generacion" tableColumnId="6"/>
      <queryTableField id="7" name="inicio_produccion" tableColumnId="7"/>
      <queryTableField id="8" name="fin_produccion" tableColumnId="8"/>
      <queryTableField id="9" name="restyling" tableColumnId="9"/>
      <queryTableField id="65" name="test_euroncap" tableColumnId="65"/>
      <queryTableField id="10" name="version" tableColumnId="96"/>
      <queryTableField id="11" name="tipo_mecanica" tableColumnId="11"/>
      <queryTableField id="41" name="traccion" tableColumnId="41"/>
      <queryTableField id="44" name="cambio_automatico" tableColumnId="44"/>
      <queryTableField id="43" name="reductoras" tableColumnId="43"/>
      <queryTableField id="12" name="euro_standard" tableColumnId="12"/>
      <queryTableField id="13" name="distintivo_ambiental" tableColumnId="13"/>
      <queryTableField id="149" dataBound="0" tableColumnId="111"/>
      <queryTableField id="22" name="peso" tableColumnId="22"/>
      <queryTableField id="89" dataBound="0" tableColumnId="89"/>
      <queryTableField id="23" name="potencia_termico" tableColumnId="23"/>
      <queryTableField id="24" name="potencia_electrico" tableColumnId="24"/>
      <queryTableField id="145" dataBound="0" tableColumnId="106"/>
      <queryTableField id="26" name="tipo_de_carga" tableColumnId="26"/>
      <queryTableField id="27" name="relacion_peso_potencia" tableColumnId="27"/>
      <queryTableField id="28" name="par_termico" tableColumnId="28"/>
      <queryTableField id="29" name="par_electrico" tableColumnId="29"/>
      <queryTableField id="31" name="rpm_par_maximo" tableColumnId="31"/>
      <queryTableField id="32" name="aceleracion_0_100" tableColumnId="32"/>
      <queryTableField id="146" dataBound="0" tableColumnId="108"/>
      <queryTableField id="33" name="consumo_medio_termico" tableColumnId="33"/>
      <queryTableField id="34" name="consumo_medio_electrico" tableColumnId="34"/>
      <queryTableField id="147" dataBound="0" tableColumnId="109"/>
      <queryTableField id="162" dataBound="0" tableColumnId="121"/>
      <queryTableField id="163" dataBound="0" tableColumnId="122"/>
      <queryTableField id="148" dataBound="0" tableColumnId="110"/>
      <queryTableField id="36" name="capacidad_deposito" tableColumnId="36"/>
      <queryTableField id="37" name="capacidad_bateria" tableColumnId="37"/>
      <queryTableField id="38" name="autonomia_maxima_termico" tableColumnId="38"/>
      <queryTableField id="39" name="autonomia_electrico" tableColumnId="39"/>
      <queryTableField id="76" name="capacidad_de_remolque_con_freno" tableColumnId="76"/>
      <queryTableField id="77" name="capacidad_de_remolque_sin_freno" tableColumnId="77"/>
      <queryTableField id="46" name="largo" tableColumnId="97"/>
      <queryTableField id="47" name="ancho" tableColumnId="98"/>
      <queryTableField id="48" name="alto" tableColumnId="99"/>
      <queryTableField id="49" name="batalla" tableColumnId="100"/>
      <queryTableField id="50" name="superficie_en_planta" tableColumnId="101"/>
      <queryTableField id="51" name="altura_libre_a_suelo" tableColumnId="94"/>
      <queryTableField id="52" name="diametro_de_giro" tableColumnId="95"/>
      <queryTableField id="53" name="maletero_minimo" tableColumnId="84"/>
      <queryTableField id="54" name="maletro_maximo" tableColumnId="90"/>
      <queryTableField id="55" name="plazas" tableColumnId="40"/>
      <queryTableField id="56" name="asientos_independientes" tableColumnId="35"/>
      <queryTableField id="152" dataBound="0" tableColumnId="114"/>
      <queryTableField id="153" dataBound="0" tableColumnId="115"/>
      <queryTableField id="18" name="nuevo" tableColumnId="18"/>
      <queryTableField id="19" name="ocasion" tableColumnId="19"/>
      <queryTableField id="94" dataBound="0" tableColumnId="17"/>
      <queryTableField id="81" dataBound="0" tableColumnId="81"/>
      <queryTableField id="80" dataBound="0" tableColumnId="80"/>
      <queryTableField id="79" dataBound="0" tableColumnId="79"/>
      <queryTableField id="83" dataBound="0" tableColumnId="83"/>
      <queryTableField id="142" dataBound="0" tableColumnId="102"/>
      <queryTableField id="82" dataBound="0" tableColumnId="82"/>
      <queryTableField id="20" name="renting" tableColumnId="20"/>
      <queryTableField id="21" name="suscripcion" tableColumnId="21"/>
      <queryTableField id="143" dataBound="0" tableColumnId="104"/>
      <queryTableField id="144" dataBound="0" tableColumnId="105"/>
      <queryTableField id="88" dataBound="0" tableColumnId="88"/>
      <queryTableField id="87" dataBound="0" tableColumnId="87"/>
      <queryTableField id="86" dataBound="0" tableColumnId="86"/>
      <queryTableField id="69" name="costes_de_uso" tableColumnId="69"/>
      <queryTableField id="93" dataBound="0" tableColumnId="93"/>
      <queryTableField id="14" name="premium" tableColumnId="14"/>
      <queryTableField id="15" name="singular" tableColumnId="15"/>
      <queryTableField id="16" name="estetica" tableColumnId="16"/>
      <queryTableField id="66" name="deportividad" tableColumnId="66"/>
      <queryTableField id="67" name="acceso_low_cost" tableColumnId="67"/>
      <queryTableField id="68" name="tecnologia" tableColumnId="68"/>
      <queryTableField id="70" name="costes_mantenimiento" tableColumnId="70"/>
      <queryTableField id="71" name="fiabilidad" tableColumnId="71"/>
      <queryTableField id="72" name="durabilidad" tableColumnId="72"/>
      <queryTableField id="73" name="devaluacion" tableColumnId="73"/>
      <queryTableField id="74" name="comodidad" tableColumnId="74"/>
      <queryTableField id="75" name="seguridad" tableColumnId="75"/>
      <queryTableField id="91" dataBound="0" tableColumnId="91"/>
      <queryTableField id="157" dataBound="0" tableColumnId="119"/>
      <queryTableField id="156" dataBound="0" tableColumnId="118"/>
      <queryTableField id="92" dataBound="0" tableColumnId="92"/>
      <queryTableField id="78" name="descripcion" tableColumnId="78"/>
      <queryTableField id="158" dataBound="0" tableColumnId="120"/>
    </queryTableFields>
    <queryTableDeletedFields count="15">
      <deletedField name="precio"/>
      <deletedField name="consumo_medio_phev_hev"/>
      <deletedField name="autonomia_max_mixta_phev_hev"/>
      <deletedField name="puertas"/>
      <deletedField name="potencia_maxima_combinada"/>
      <deletedField name="par_combinado"/>
      <deletedField name="desarrollo_1a_velocidad"/>
      <deletedField name="anchura_caderas_del"/>
      <deletedField name="anchura_caderas_tras"/>
      <deletedField name="espacio_cabeza_del"/>
      <deletedField name="espacio_cabeza_tras"/>
      <deletedField name="espacio_piernas_del"/>
      <deletedField name="espacio_piernas_tras"/>
      <deletedField name="dimensiones_suma_total"/>
      <deletedField name="ratio_habitabilida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B38FC1-7E51-4AD4-A01D-75F9BCE39509}" name="vehiculos" displayName="vehiculos" ref="A14:CO61" tableType="queryTable" totalsRowShown="0" headerRowDxfId="0" dataDxfId="94">
  <autoFilter ref="A14:CO61" xr:uid="{76B38FC1-7E51-4AD4-A01D-75F9BCE39509}"/>
  <tableColumns count="93">
    <tableColumn id="1" xr3:uid="{82A5D652-2512-4BB2-8E28-F9B80240DDE7}" uniqueName="1" name="nombre" queryTableFieldId="1" dataDxfId="93"/>
    <tableColumn id="2" xr3:uid="{CB1F0E67-9F5E-44A4-A609-D57F7DFD891B}" uniqueName="2" name="tipo_vehiculo" queryTableFieldId="2" dataDxfId="92"/>
    <tableColumn id="3" xr3:uid="{54DD132F-A887-4E34-9EDA-78507C90C6CA}" uniqueName="3" name="marca" queryTableFieldId="3" dataDxfId="91"/>
    <tableColumn id="4" xr3:uid="{DC7347B0-42B8-4C49-8E5C-4A85394DF509}" uniqueName="4" name="modelo" queryTableFieldId="4" dataDxfId="90"/>
    <tableColumn id="113" xr3:uid="{9BF1833D-8A8F-4B62-8B98-99E169EBE92E}" uniqueName="113" name="permiso_conduccion" queryTableFieldId="151" dataDxfId="89"/>
    <tableColumn id="112" xr3:uid="{71C313B1-858E-4FBD-885D-D8729B1549F9}" uniqueName="112" name="bike_category" queryTableFieldId="150" dataDxfId="88"/>
    <tableColumn id="5" xr3:uid="{EA051255-6253-4CCC-9081-46B1E10A916B}" uniqueName="5" name="tipo_carroceria" queryTableFieldId="5" dataDxfId="87"/>
    <tableColumn id="6" xr3:uid="{2D12454D-DB60-4579-9A4D-5AB2CD716A8E}" uniqueName="6" name="generacion" queryTableFieldId="6" dataDxfId="86"/>
    <tableColumn id="7" xr3:uid="{18FA6F79-476B-497F-ABAE-8F94D07858FA}" uniqueName="7" name="inicio_produccion" queryTableFieldId="7" dataDxfId="85"/>
    <tableColumn id="8" xr3:uid="{73078E93-5917-4256-A65E-F876DA21538C}" uniqueName="8" name="fin_produccion" queryTableFieldId="8" dataDxfId="84"/>
    <tableColumn id="9" xr3:uid="{8B467674-F922-4AE3-8799-ABE32BDA6D20}" uniqueName="9" name="restyling" queryTableFieldId="9" dataDxfId="83"/>
    <tableColumn id="65" xr3:uid="{D0C3EAD6-D80C-4985-A87D-CCE3F470F7A2}" uniqueName="65" name="test_euroncap" queryTableFieldId="65" dataDxfId="82"/>
    <tableColumn id="96" xr3:uid="{C3B71036-B8F1-431C-BB06-C14CCF3106E4}" uniqueName="96" name="version" queryTableFieldId="10" dataDxfId="81"/>
    <tableColumn id="11" xr3:uid="{E382F61A-323B-45F2-AC5B-8EA2CFA3522B}" uniqueName="11" name="tipo_mecanica" queryTableFieldId="11" dataDxfId="80"/>
    <tableColumn id="41" xr3:uid="{FCD10C04-16EF-40C9-A5F9-3FAA361F79BF}" uniqueName="41" name="traccion" queryTableFieldId="41" dataDxfId="79"/>
    <tableColumn id="44" xr3:uid="{5ED45CAF-AD36-4978-9C12-EF1863934093}" uniqueName="44" name="cambio_automatico" queryTableFieldId="44" dataDxfId="78"/>
    <tableColumn id="43" xr3:uid="{794B59C6-9F82-46AF-AFF2-C48AF2E0751E}" uniqueName="43" name="reductoras" queryTableFieldId="43" dataDxfId="77"/>
    <tableColumn id="12" xr3:uid="{D5A71965-985A-4ADB-82C7-EE79D608C1CE}" uniqueName="12" name="euro_standard" queryTableFieldId="12" dataDxfId="76"/>
    <tableColumn id="13" xr3:uid="{888AC66E-6C87-4E8A-BF73-E8F410C49D58}" uniqueName="13" name="distintivo_ambiental" queryTableFieldId="13" dataDxfId="75"/>
    <tableColumn id="111" xr3:uid="{702B79AA-5C82-4ED4-8A4A-9FC9962E24D1}" uniqueName="111" name="Peso_max_bici_ciclista" queryTableFieldId="149" dataDxfId="74"/>
    <tableColumn id="22" xr3:uid="{F2A8894A-54B4-420A-8537-E4557A4BB91C}" uniqueName="22" name="peso" queryTableFieldId="22" dataDxfId="73"/>
    <tableColumn id="89" xr3:uid="{83BA8981-767B-4D8A-B58A-7FADAEC57C75}" uniqueName="89" name="cilindrada" queryTableFieldId="89" dataDxfId="72"/>
    <tableColumn id="23" xr3:uid="{B6AD046E-A58F-439F-8209-8B19EFEA9B86}" uniqueName="23" name="potencia_termico_hev_phev" queryTableFieldId="23" dataDxfId="71"/>
    <tableColumn id="24" xr3:uid="{588A2CF8-0F9B-4F48-A078-92B78236E113}" uniqueName="24" name="potencia_electrico" queryTableFieldId="24" dataDxfId="70"/>
    <tableColumn id="106" xr3:uid="{C73D0BB4-FF50-4887-8BB4-62507DB2D3D8}" uniqueName="106" name="Potencia máxima de carga" queryTableFieldId="145" dataDxfId="69"/>
    <tableColumn id="26" xr3:uid="{055C7F5E-8C75-421E-BCCE-25711E3CE23B}" uniqueName="26" name="tipo_de_carga" queryTableFieldId="26" dataDxfId="68"/>
    <tableColumn id="27" xr3:uid="{F987B2C6-9E8F-4E26-83D8-4680154D1B95}" uniqueName="27" name="relacion_peso_potencia" queryTableFieldId="27" dataDxfId="67"/>
    <tableColumn id="28" xr3:uid="{D622C313-64FB-4695-A285-950B243CB17B}" uniqueName="28" name="par_termico_hev_phev" queryTableFieldId="28" dataDxfId="66"/>
    <tableColumn id="29" xr3:uid="{976EDC68-3F12-48E7-823A-D9DB2DCB032C}" uniqueName="29" name="par_electrico" queryTableFieldId="29" dataDxfId="65"/>
    <tableColumn id="31" xr3:uid="{D99E0F2D-4359-4148-AD8E-6DB6520455DC}" uniqueName="31" name="rpm_par_maximo" queryTableFieldId="31" dataDxfId="64"/>
    <tableColumn id="32" xr3:uid="{B1CCDFF9-E8FD-4085-AEE3-0FE74499382A}" uniqueName="32" name="aceleracion_0_100" queryTableFieldId="32" dataDxfId="63"/>
    <tableColumn id="108" xr3:uid="{1CC3EA07-61C4-4399-82DA-987C5A962B5F}" uniqueName="108" name="consumo_oficial_medio_termico_phev_hev NEDC" queryTableFieldId="146" dataDxfId="62"/>
    <tableColumn id="33" xr3:uid="{5BF3E794-B8B7-4D8B-B44B-16BC3835733A}" uniqueName="33" name="consumo_ofiial_medio_termico_phev_hev WLTP" queryTableFieldId="33" dataDxfId="61"/>
    <tableColumn id="34" xr3:uid="{731A8F4B-3CE6-4242-A07A-C2AA03DE32ED}" uniqueName="34" name="consumo_oficial_medio_electrico NEDC" queryTableFieldId="34" dataDxfId="60"/>
    <tableColumn id="109" xr3:uid="{4ED89634-5D9A-4FC1-8ED1-BE03CB7CE889}" uniqueName="109" name="consumo_oficial_medio_electrico WLTP" queryTableFieldId="147" dataDxfId="59"/>
    <tableColumn id="121" xr3:uid="{8698C2C7-D7E1-4DA8-852F-1CD706548A0B}" uniqueName="121" name="consumo_medio_corregido_usuarios_termico_hev_phev" queryTableFieldId="162" dataDxfId="58"/>
    <tableColumn id="122" xr3:uid="{6D908811-3899-41D2-A899-071EDFA273C1}" uniqueName="122" name="consumo_medio_corregido_usuarios_ev" queryTableFieldId="163" dataDxfId="57"/>
    <tableColumn id="110" xr3:uid="{8ED43C0F-0E46-4182-ABCB-4CAF45E49179}" uniqueName="110" name="Indice_consumo_energia" queryTableFieldId="148" dataDxfId="56"/>
    <tableColumn id="36" xr3:uid="{FD05D5EE-5D7D-426C-A817-641444BE5942}" uniqueName="36" name="capacidad_deposito" queryTableFieldId="36" dataDxfId="55"/>
    <tableColumn id="37" xr3:uid="{DB7D48C5-110A-42DB-9830-5667119EB486}" uniqueName="37" name="capacidad_bateria" queryTableFieldId="37" dataDxfId="54"/>
    <tableColumn id="38" xr3:uid="{E23AC36B-6465-462E-932F-30660BFE783E}" uniqueName="38" name="autonomia_termico_phev_hev" queryTableFieldId="38" dataDxfId="53"/>
    <tableColumn id="39" xr3:uid="{B1CA8308-ADA3-4573-BBE7-D3C19CE3094A}" uniqueName="39" name="autonomia_electrico" queryTableFieldId="39" dataDxfId="52"/>
    <tableColumn id="76" xr3:uid="{A6FE8C26-0B4F-4B77-9383-DC6E2BD71409}" uniqueName="76" name="capacidad_remolque_con_freno" queryTableFieldId="76" dataDxfId="51"/>
    <tableColumn id="77" xr3:uid="{F9CE2630-8EAC-426B-AE18-C1734BE5CCBA}" uniqueName="77" name="capacidad_remolque_sin_freno" queryTableFieldId="77" dataDxfId="50"/>
    <tableColumn id="97" xr3:uid="{634BC83D-43C5-41E7-B02E-47DDB73A8852}" uniqueName="97" name="largo" queryTableFieldId="46" dataDxfId="49"/>
    <tableColumn id="98" xr3:uid="{A8B85B72-5315-4069-A523-F7FBED38783D}" uniqueName="98" name="ancho" queryTableFieldId="47" dataDxfId="48"/>
    <tableColumn id="99" xr3:uid="{3771C398-4887-4F21-B7B6-8612CE1BCA33}" uniqueName="99" name="alto" queryTableFieldId="48" dataDxfId="47"/>
    <tableColumn id="100" xr3:uid="{85F890F9-F411-43BE-BFDA-907BFA02F10D}" uniqueName="100" name="batalla" queryTableFieldId="49" dataDxfId="46"/>
    <tableColumn id="101" xr3:uid="{A7609361-86D9-4C3D-BEC4-F33CC8EE2E1B}" uniqueName="101" name="superficie_planta" queryTableFieldId="50" dataDxfId="45"/>
    <tableColumn id="94" xr3:uid="{03AF06A8-5BCE-430A-B1C4-F0FDE18BAEC2}" uniqueName="94" name="altura_libre_suelo" queryTableFieldId="51" dataDxfId="44"/>
    <tableColumn id="95" xr3:uid="{D2E71C3A-EDB2-4FE3-8F9E-3293CCAEB145}" uniqueName="95" name="diametro_giro" queryTableFieldId="52" dataDxfId="43"/>
    <tableColumn id="84" xr3:uid="{4130C8FF-1E8F-4C46-98DB-9E27E4191045}" uniqueName="84" name="maletero_minimo" queryTableFieldId="53" dataDxfId="42"/>
    <tableColumn id="90" xr3:uid="{6E24F51F-2774-4A20-BD94-2F2696D30662}" uniqueName="90" name="maletro_maximo" queryTableFieldId="54" dataDxfId="41"/>
    <tableColumn id="40" xr3:uid="{E6823ABC-68CE-4FAA-BA5A-4E7CB88E1E4F}" uniqueName="40" name="plazas" queryTableFieldId="55" dataDxfId="40"/>
    <tableColumn id="35" xr3:uid="{7FF290EE-99BE-40C2-A10D-2C9670D65752}" uniqueName="35" name="asientos_independientes" queryTableFieldId="56" dataDxfId="39"/>
    <tableColumn id="114" xr3:uid="{759A39D5-949B-4A16-90D0-56FA3EA8F380}" uniqueName="114" name="indice_habitabilidad" queryTableFieldId="152" dataDxfId="38"/>
    <tableColumn id="115" xr3:uid="{7F166B93-8279-4C91-A1F1-B6BA4381DD81}" uniqueName="115" name="indice_altura_interior" queryTableFieldId="153" dataDxfId="37"/>
    <tableColumn id="18" xr3:uid="{243817F3-8E60-4E8A-B9E1-D768DF93015A}" uniqueName="18" name="nuevo" queryTableFieldId="18" dataDxfId="36"/>
    <tableColumn id="19" xr3:uid="{9CB739BA-CAA6-4310-AA53-95EE8DAB4D3A}" uniqueName="19" name="ocasion" queryTableFieldId="19" dataDxfId="35"/>
    <tableColumn id="17" xr3:uid="{B2539C23-2BA5-41B3-9717-F2E5DA040834}" uniqueName="17" name="km_ocasion" queryTableFieldId="94" dataDxfId="34"/>
    <tableColumn id="81" xr3:uid="{F88E053C-5477-4568-9EEB-B36C047DDBCD}" uniqueName="81" name="ano_unidad" queryTableFieldId="81" dataDxfId="33"/>
    <tableColumn id="80" xr3:uid="{C574E24D-0FF8-4E9E-89AB-547F5340C9B3}" uniqueName="80" name="anos_vehiculo" queryTableFieldId="80" dataDxfId="32">
      <calculatedColumnFormula>2023-vehiculos[[#This Row],[ano_unidad]]</calculatedColumnFormula>
    </tableColumn>
    <tableColumn id="79" xr3:uid="{EE56DA3E-453B-411F-BB29-67185B36112E}" uniqueName="79" name="compra" queryTableFieldId="79" dataDxfId="31"/>
    <tableColumn id="83" xr3:uid="{509E6E1E-5A90-4722-BAAD-FA12E8A23F5C}" uniqueName="83" name="precio_compra_contado" queryTableFieldId="83" dataDxfId="30"/>
    <tableColumn id="102" xr3:uid="{A2AB42C5-378D-444B-91D4-329334F58B3C}" uniqueName="102" name="precio_compra_financiado_total" queryTableFieldId="142" dataDxfId="29"/>
    <tableColumn id="82" xr3:uid="{CD328B4D-1BEF-455F-8D21-2823A895F50B}" uniqueName="82" name="precio_compra_pro" queryTableFieldId="82" dataDxfId="28"/>
    <tableColumn id="20" xr3:uid="{DE45EF01-E244-4F73-B4AE-2B49B04CD373}" uniqueName="20" name="renting" queryTableFieldId="20" dataDxfId="27"/>
    <tableColumn id="21" xr3:uid="{1260C3E3-D7CF-4801-9548-8626D453A046}" uniqueName="21" name="suscripcion" queryTableFieldId="21" dataDxfId="26"/>
    <tableColumn id="104" xr3:uid="{36464439-CAD7-42CE-AC17-B5610BC3F5FB}" uniqueName="104" name="entrada_min" queryTableFieldId="143" dataDxfId="25"/>
    <tableColumn id="105" xr3:uid="{B306C799-4F78-4A72-9EA1-80425C12A79C}" uniqueName="105" name="entrada_max" queryTableFieldId="144" dataDxfId="24"/>
    <tableColumn id="88" xr3:uid="{43CE4671-C719-4FA7-8AFE-16E4A577E34D}" uniqueName="88" name="cuota_minima" queryTableFieldId="88" dataDxfId="23"/>
    <tableColumn id="87" xr3:uid="{1542FC40-A3BA-49BF-BAA3-3BD5AC11B1D0}" uniqueName="87" name="cuota_maxima" queryTableFieldId="87" dataDxfId="22"/>
    <tableColumn id="86" xr3:uid="{248E3518-92B7-4193-B7A5-040563262085}" uniqueName="86" name="cuota_maxima_pro" queryTableFieldId="86" dataDxfId="21"/>
    <tableColumn id="69" xr3:uid="{CCC9E3A5-D9D5-4289-8F39-0A8ACD2B3373}" uniqueName="69" name="costes_de_uso" queryTableFieldId="69" dataDxfId="20"/>
    <tableColumn id="93" xr3:uid="{48A90977-8496-4606-BFB5-BDA4F617489B}" uniqueName="93" name="ahorro_respecto_media" queryTableFieldId="93" dataDxfId="19"/>
    <tableColumn id="14" xr3:uid="{3A93EF83-5FE9-47E0-BD82-3CFF56416BF1}" uniqueName="14" name="premium" queryTableFieldId="14" dataDxfId="18"/>
    <tableColumn id="15" xr3:uid="{F8F85B1D-AC9C-4C50-973C-6AB512FC0176}" uniqueName="15" name="singular" queryTableFieldId="15" dataDxfId="17"/>
    <tableColumn id="16" xr3:uid="{3F5EFB28-8B29-4DF5-AEEF-13CCC4768DF3}" uniqueName="16" name="estetica" queryTableFieldId="16" dataDxfId="16"/>
    <tableColumn id="66" xr3:uid="{845AAFCF-8B70-430D-B341-EDB0F44C7C55}" uniqueName="66" name="deportividad" queryTableFieldId="66" dataDxfId="15"/>
    <tableColumn id="67" xr3:uid="{CDA888D6-05E1-481E-802E-2B3D73D30854}" uniqueName="67" name="acceso_low_cost" queryTableFieldId="67" dataDxfId="14"/>
    <tableColumn id="68" xr3:uid="{AEB47D8C-15C0-46A7-BD2B-6E689398172F}" uniqueName="68" name="tecnologia" queryTableFieldId="68" dataDxfId="13"/>
    <tableColumn id="70" xr3:uid="{D93C361A-9C3C-48ED-941A-684083A0FCE8}" uniqueName="70" name="costes_mantenimiento" queryTableFieldId="70" dataDxfId="12"/>
    <tableColumn id="71" xr3:uid="{D2A4D459-B0A3-4BCF-837C-6E6E96925EC3}" uniqueName="71" name="fiabilidad" queryTableFieldId="71" dataDxfId="11"/>
    <tableColumn id="72" xr3:uid="{8F8F3846-7BE8-4789-93B8-F8B3B5589829}" uniqueName="72" name="durabilidad" queryTableFieldId="72" dataDxfId="10"/>
    <tableColumn id="73" xr3:uid="{C4C917C5-2FC7-4800-B259-2019D89BE1E3}" uniqueName="73" name="devaluacion" queryTableFieldId="73" dataDxfId="9"/>
    <tableColumn id="74" xr3:uid="{0610BA3B-537D-4731-B3AB-4D119FA3277C}" uniqueName="74" name="comodidad" queryTableFieldId="74" dataDxfId="8"/>
    <tableColumn id="75" xr3:uid="{A0C0F4A9-81C9-433E-8110-CDC990F1CAE1}" uniqueName="75" name="seguridad" queryTableFieldId="75" dataDxfId="7"/>
    <tableColumn id="91" xr3:uid="{C49E42EF-152A-4783-B1DD-C3905DBC1F5C}" uniqueName="91" name="anuncio" queryTableFieldId="91" dataDxfId="6"/>
    <tableColumn id="119" xr3:uid="{FFF8F5C9-551C-4641-92FE-FCB80D1D8094}" uniqueName="119" name="valoracion_resenas_proveedor" queryTableFieldId="157" dataDxfId="5"/>
    <tableColumn id="118" xr3:uid="{DF6D8E47-C18D-45E8-95E8-D053C93EF6F2}" uniqueName="118" name="valoracion_interna_proveedor" queryTableFieldId="156" dataDxfId="4"/>
    <tableColumn id="92" xr3:uid="{5AEA8DEA-62F9-4FC6-B6F6-8CF69DC9A9FE}" uniqueName="92" name="provincia_anuncio" queryTableFieldId="92" dataDxfId="3"/>
    <tableColumn id="78" xr3:uid="{11687B3F-97E7-447D-AAD7-0EFB206FA835}" uniqueName="78" name="descripcion" queryTableFieldId="78" dataDxfId="2"/>
    <tableColumn id="120" xr3:uid="{D45390CC-19C3-4AB7-B9EF-58F3A7EF3233}" uniqueName="120" name="info fiabilidad" queryTableFieldId="158" dataDxfId="1"/>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novacar.com/coches-ocasion-valencia/opel-combo-1-5-td-furgon-4p/" TargetMode="External"/><Relationship Id="rId13" Type="http://schemas.openxmlformats.org/officeDocument/2006/relationships/hyperlink" Target="https://innovacar.com/coches-ocasion-valencia/renault-megane-sport-tourer-1-2-tce-aut-zen-5p/" TargetMode="External"/><Relationship Id="rId18" Type="http://schemas.openxmlformats.org/officeDocument/2006/relationships/hyperlink" Target="https://innovacar.com/coches-ocasion-valencia/volkswagen-tiguan-2-0-tdi-aut-5p/" TargetMode="External"/><Relationship Id="rId3" Type="http://schemas.openxmlformats.org/officeDocument/2006/relationships/hyperlink" Target="https://innovacar.com/coches-ocasion-valencia/mercedes-benz-s-400-hybrid-4p/" TargetMode="External"/><Relationship Id="rId7" Type="http://schemas.openxmlformats.org/officeDocument/2006/relationships/hyperlink" Target="https://innovacar.com/coches-ocasion-valencia/nissan-qashqai-1-3i-aut-4x2-5p/" TargetMode="External"/><Relationship Id="rId12" Type="http://schemas.openxmlformats.org/officeDocument/2006/relationships/hyperlink" Target="https://innovacar.com/coches-ocasion-valencia/renault-megane-gt-sport-1-6-tce-aut-5p/" TargetMode="External"/><Relationship Id="rId17" Type="http://schemas.openxmlformats.org/officeDocument/2006/relationships/hyperlink" Target="https://innovacar.com/coches-ocasion-valencia/volkswagen-caravelle-2-5-tdi-9p/" TargetMode="External"/><Relationship Id="rId2" Type="http://schemas.openxmlformats.org/officeDocument/2006/relationships/hyperlink" Target="https://innovacar.com/coches-ocasion-valencia/mercedes-benz-e-63-s-amg-state-4matic-5p/" TargetMode="External"/><Relationship Id="rId16" Type="http://schemas.openxmlformats.org/officeDocument/2006/relationships/hyperlink" Target="https://innovacar.com/coches-ocasion-valencia/suzuki-jimny-1-3i-3p/" TargetMode="External"/><Relationship Id="rId20" Type="http://schemas.openxmlformats.org/officeDocument/2006/relationships/table" Target="../tables/table1.xml"/><Relationship Id="rId1" Type="http://schemas.openxmlformats.org/officeDocument/2006/relationships/hyperlink" Target="https://innovacar.com/coches-ocasion-valencia/mercedes-benz-b-200d-aut-5p/" TargetMode="External"/><Relationship Id="rId6" Type="http://schemas.openxmlformats.org/officeDocument/2006/relationships/hyperlink" Target="https://innovacar.com/coches-ocasion-valencia/mini-cooper-d-5p/" TargetMode="External"/><Relationship Id="rId11" Type="http://schemas.openxmlformats.org/officeDocument/2006/relationships/hyperlink" Target="https://innovacar.com/coches-ocasion-valencia/renault-kangoo-1-5-dci-furgon-4p/" TargetMode="External"/><Relationship Id="rId5" Type="http://schemas.openxmlformats.org/officeDocument/2006/relationships/hyperlink" Target="https://innovacar.com/coches-ocasion-valencia/mini-one-3p/" TargetMode="External"/><Relationship Id="rId15" Type="http://schemas.openxmlformats.org/officeDocument/2006/relationships/hyperlink" Target="https://innovacar.com/coches-ocasion-valencia/skoda-fabia-1-0i-5p/" TargetMode="External"/><Relationship Id="rId10" Type="http://schemas.openxmlformats.org/officeDocument/2006/relationships/hyperlink" Target="https://innovacar.com/coches-ocasion-valencia/porsche-911-997-carrera-4-coupe-aut-2p/" TargetMode="External"/><Relationship Id="rId19" Type="http://schemas.openxmlformats.org/officeDocument/2006/relationships/printerSettings" Target="../printerSettings/printerSettings1.bin"/><Relationship Id="rId4" Type="http://schemas.openxmlformats.org/officeDocument/2006/relationships/hyperlink" Target="https://innovacar.com/coches-ocasion-valencia/mini-cooper-d-5p/" TargetMode="External"/><Relationship Id="rId9" Type="http://schemas.openxmlformats.org/officeDocument/2006/relationships/hyperlink" Target="https://innovacar.com/coches-ocasion-valencia/peugeot-5008-1-2i-allure-7p/" TargetMode="External"/><Relationship Id="rId14" Type="http://schemas.openxmlformats.org/officeDocument/2006/relationships/hyperlink" Target="https://innovacar.com/coches-ocasion-valencia/renault-scenic-1-3-tce-limited-5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4DC1E-FF71-4118-9A68-9B006393150B}">
  <dimension ref="A1:DK61"/>
  <sheetViews>
    <sheetView tabSelected="1" workbookViewId="0">
      <pane xSplit="1" ySplit="14" topLeftCell="B15" activePane="bottomRight" state="frozen"/>
      <selection pane="topRight" activeCell="B1" sqref="B1"/>
      <selection pane="bottomLeft" activeCell="A2" sqref="A2"/>
      <selection pane="bottomRight" activeCell="B11" sqref="B11"/>
    </sheetView>
  </sheetViews>
  <sheetFormatPr baseColWidth="10" defaultColWidth="11.5" defaultRowHeight="15" x14ac:dyDescent="0.2"/>
  <cols>
    <col min="1" max="16" width="29.83203125" style="1" customWidth="1"/>
    <col min="17" max="18" width="29.83203125" customWidth="1"/>
    <col min="19" max="42" width="29.83203125" style="1" customWidth="1"/>
    <col min="43" max="43" width="29.83203125" customWidth="1"/>
    <col min="44" max="45" width="29.83203125" style="1" customWidth="1"/>
    <col min="46" max="46" width="29.83203125" customWidth="1"/>
    <col min="47" max="58" width="29.83203125" style="1" customWidth="1"/>
    <col min="59" max="62" width="29.83203125" customWidth="1"/>
    <col min="63" max="73" width="29.83203125" style="1" customWidth="1"/>
    <col min="74" max="82" width="29.83203125" customWidth="1"/>
    <col min="83" max="83" width="29.83203125" style="1" customWidth="1"/>
    <col min="84" max="84" width="29.83203125" customWidth="1"/>
    <col min="85" max="87" width="29.83203125" style="1" customWidth="1"/>
    <col min="88" max="90" width="29.83203125" customWidth="1"/>
    <col min="91" max="92" width="29.83203125" style="1" customWidth="1"/>
    <col min="93" max="93" width="29.83203125" customWidth="1"/>
    <col min="94" max="94" width="15.6640625" customWidth="1"/>
    <col min="95" max="95" width="14.6640625" customWidth="1"/>
    <col min="97" max="97" width="20.6640625" style="1" bestFit="1" customWidth="1"/>
    <col min="98" max="98" width="10" style="1" bestFit="1" customWidth="1"/>
    <col min="99" max="99" width="23.83203125" style="1" bestFit="1" customWidth="1"/>
    <col min="100" max="100" width="12.33203125" style="1" bestFit="1" customWidth="1"/>
    <col min="101" max="101" width="9.33203125" style="1" customWidth="1"/>
    <col min="102" max="103" width="9" style="7" customWidth="1"/>
    <col min="104" max="104" width="12.33203125" style="1" customWidth="1"/>
    <col min="105" max="105" width="15.83203125" customWidth="1"/>
    <col min="106" max="106" width="11.33203125" customWidth="1"/>
    <col min="107" max="107" width="19.33203125" style="7" customWidth="1"/>
    <col min="108" max="108" width="11.5" style="7" customWidth="1"/>
    <col min="109" max="109" width="12.1640625" style="7" customWidth="1"/>
    <col min="112" max="112" width="11.5" style="7" customWidth="1"/>
    <col min="113" max="113" width="20.5" style="7" customWidth="1"/>
    <col min="114" max="114" width="15.1640625" style="7" customWidth="1"/>
    <col min="116" max="116" width="14" style="1" bestFit="1" customWidth="1"/>
    <col min="117" max="117" width="17.33203125" style="1" bestFit="1" customWidth="1"/>
    <col min="118" max="118" width="12" style="1" bestFit="1" customWidth="1"/>
    <col min="119" max="119" width="15.5" style="1" bestFit="1" customWidth="1"/>
    <col min="120" max="120" width="22.6640625" style="1" customWidth="1"/>
    <col min="121" max="121" width="22.5" style="1" bestFit="1" customWidth="1"/>
    <col min="122" max="122" width="11" style="1" bestFit="1" customWidth="1"/>
    <col min="123" max="123" width="12.6640625" style="1" bestFit="1" customWidth="1"/>
    <col min="124" max="124" width="13.5" style="1" bestFit="1" customWidth="1"/>
    <col min="125" max="125" width="12.6640625" style="1" bestFit="1" customWidth="1"/>
    <col min="126" max="126" width="28.5" style="1" customWidth="1"/>
    <col min="127" max="127" width="27.1640625" style="1" customWidth="1"/>
    <col min="128" max="128" width="33.33203125" style="1" bestFit="1" customWidth="1"/>
    <col min="129" max="130" width="33.33203125" style="1" customWidth="1"/>
    <col min="131" max="131" width="64.33203125" style="1" customWidth="1"/>
    <col min="132" max="16384" width="11.5" style="1"/>
  </cols>
  <sheetData>
    <row r="1" spans="1:115" x14ac:dyDescent="0.2">
      <c r="A1" s="1" t="s">
        <v>0</v>
      </c>
    </row>
    <row r="2" spans="1:115" x14ac:dyDescent="0.2">
      <c r="A2" s="1" t="s">
        <v>1</v>
      </c>
    </row>
    <row r="3" spans="1:115" x14ac:dyDescent="0.2">
      <c r="A3" s="1" t="s">
        <v>2</v>
      </c>
    </row>
    <row r="4" spans="1:115" x14ac:dyDescent="0.2">
      <c r="A4" s="1" t="s">
        <v>3</v>
      </c>
    </row>
    <row r="12" spans="1:115" ht="12" x14ac:dyDescent="0.15">
      <c r="Q12" s="1"/>
      <c r="R12" s="1"/>
      <c r="AQ12" s="1"/>
      <c r="AT12" s="1"/>
      <c r="BG12" s="1"/>
      <c r="BH12" s="1"/>
      <c r="BI12" s="1"/>
      <c r="BJ12" s="1"/>
      <c r="BV12" s="1"/>
      <c r="BW12" s="1"/>
      <c r="BX12" s="1"/>
      <c r="BY12" s="1"/>
      <c r="BZ12" s="1"/>
      <c r="CA12" s="1"/>
      <c r="CB12" s="1"/>
      <c r="CC12" s="1"/>
      <c r="CD12" s="1"/>
      <c r="CF12" s="1"/>
      <c r="CJ12" s="1"/>
      <c r="CK12" s="1"/>
      <c r="CL12" s="1"/>
      <c r="CO12" s="1"/>
      <c r="CP12" s="1"/>
      <c r="CQ12" s="1"/>
      <c r="CR12" s="1"/>
      <c r="CX12" s="1"/>
      <c r="CY12" s="1"/>
      <c r="DA12" s="1"/>
      <c r="DB12" s="1"/>
      <c r="DC12" s="1"/>
      <c r="DD12" s="1"/>
      <c r="DE12" s="1"/>
      <c r="DF12" s="1"/>
      <c r="DG12" s="1"/>
      <c r="DH12" s="1"/>
      <c r="DI12" s="1"/>
      <c r="DJ12" s="1"/>
      <c r="DK12" s="1"/>
    </row>
    <row r="13" spans="1:115" ht="12" x14ac:dyDescent="0.15">
      <c r="Q13" s="1"/>
      <c r="R13" s="1"/>
      <c r="AQ13" s="1"/>
      <c r="AT13" s="1"/>
      <c r="BG13" s="1"/>
      <c r="BH13" s="1"/>
      <c r="BI13" s="1"/>
      <c r="BJ13" s="1"/>
      <c r="BV13" s="1"/>
      <c r="BW13" s="1"/>
      <c r="BX13" s="1"/>
      <c r="BY13" s="1"/>
      <c r="BZ13" s="1"/>
      <c r="CA13" s="1"/>
      <c r="CB13" s="1"/>
      <c r="CC13" s="1"/>
      <c r="CD13" s="1"/>
      <c r="CF13" s="1"/>
      <c r="CJ13" s="1"/>
      <c r="CK13" s="1"/>
      <c r="CL13" s="1"/>
      <c r="CO13" s="1"/>
      <c r="CP13" s="1"/>
      <c r="CQ13" s="1"/>
      <c r="CR13" s="1"/>
      <c r="CX13" s="1"/>
      <c r="CY13" s="1"/>
      <c r="DA13" s="1"/>
      <c r="DB13" s="1"/>
      <c r="DC13" s="1"/>
      <c r="DD13" s="1"/>
      <c r="DE13" s="1"/>
      <c r="DF13" s="1"/>
      <c r="DG13" s="1"/>
      <c r="DH13" s="1"/>
      <c r="DI13" s="1"/>
      <c r="DJ13" s="1"/>
      <c r="DK13" s="1"/>
    </row>
    <row r="14" spans="1:115" s="23" customFormat="1" ht="16" x14ac:dyDescent="0.2">
      <c r="A14" s="8" t="s">
        <v>4</v>
      </c>
      <c r="B14" s="23" t="s">
        <v>5</v>
      </c>
      <c r="C14" s="23" t="s">
        <v>6</v>
      </c>
      <c r="D14" s="23" t="s">
        <v>7</v>
      </c>
      <c r="E14" s="23" t="s">
        <v>8</v>
      </c>
      <c r="F14" s="23" t="s">
        <v>9</v>
      </c>
      <c r="G14" s="23" t="s">
        <v>10</v>
      </c>
      <c r="H14" s="23" t="s">
        <v>11</v>
      </c>
      <c r="I14" s="23" t="s">
        <v>12</v>
      </c>
      <c r="J14" s="23" t="s">
        <v>13</v>
      </c>
      <c r="K14" s="23" t="s">
        <v>14</v>
      </c>
      <c r="L14" s="23" t="s">
        <v>15</v>
      </c>
      <c r="M14" s="24" t="s">
        <v>16</v>
      </c>
      <c r="N14" s="25" t="s">
        <v>17</v>
      </c>
      <c r="O14" s="25" t="s">
        <v>18</v>
      </c>
      <c r="P14" s="25" t="s">
        <v>19</v>
      </c>
      <c r="Q14" s="25" t="s">
        <v>20</v>
      </c>
      <c r="R14" s="25" t="s">
        <v>21</v>
      </c>
      <c r="S14" s="25" t="s">
        <v>22</v>
      </c>
      <c r="T14" s="25" t="s">
        <v>23</v>
      </c>
      <c r="U14" s="25" t="s">
        <v>24</v>
      </c>
      <c r="V14" s="25" t="s">
        <v>25</v>
      </c>
      <c r="W14" s="25" t="s">
        <v>26</v>
      </c>
      <c r="X14" s="25" t="s">
        <v>27</v>
      </c>
      <c r="Y14" s="26" t="s">
        <v>28</v>
      </c>
      <c r="Z14" s="25" t="s">
        <v>29</v>
      </c>
      <c r="AA14" s="27" t="s">
        <v>30</v>
      </c>
      <c r="AB14" s="25" t="s">
        <v>31</v>
      </c>
      <c r="AC14" s="25" t="s">
        <v>32</v>
      </c>
      <c r="AD14" s="25" t="s">
        <v>33</v>
      </c>
      <c r="AE14" s="25" t="s">
        <v>34</v>
      </c>
      <c r="AF14" s="25" t="s">
        <v>35</v>
      </c>
      <c r="AG14" s="25" t="s">
        <v>36</v>
      </c>
      <c r="AH14" s="25" t="s">
        <v>37</v>
      </c>
      <c r="AI14" s="25" t="s">
        <v>38</v>
      </c>
      <c r="AJ14" s="27" t="s">
        <v>39</v>
      </c>
      <c r="AK14" s="27" t="s">
        <v>40</v>
      </c>
      <c r="AL14" s="27" t="s">
        <v>41</v>
      </c>
      <c r="AM14" s="25" t="s">
        <v>42</v>
      </c>
      <c r="AN14" s="25" t="s">
        <v>43</v>
      </c>
      <c r="AO14" s="27" t="s">
        <v>44</v>
      </c>
      <c r="AP14" s="27" t="s">
        <v>45</v>
      </c>
      <c r="AQ14" s="25" t="s">
        <v>46</v>
      </c>
      <c r="AR14" s="25" t="s">
        <v>47</v>
      </c>
      <c r="AS14" s="28" t="s">
        <v>48</v>
      </c>
      <c r="AT14" s="28" t="s">
        <v>49</v>
      </c>
      <c r="AU14" s="28" t="s">
        <v>50</v>
      </c>
      <c r="AV14" s="28" t="s">
        <v>51</v>
      </c>
      <c r="AW14" s="27" t="s">
        <v>52</v>
      </c>
      <c r="AX14" s="28" t="s">
        <v>53</v>
      </c>
      <c r="AY14" s="28" t="s">
        <v>54</v>
      </c>
      <c r="AZ14" s="28" t="s">
        <v>55</v>
      </c>
      <c r="BA14" s="28" t="s">
        <v>56</v>
      </c>
      <c r="BB14" s="28" t="s">
        <v>57</v>
      </c>
      <c r="BC14" s="27" t="s">
        <v>58</v>
      </c>
      <c r="BD14" s="27" t="s">
        <v>59</v>
      </c>
      <c r="BE14" s="27" t="s">
        <v>60</v>
      </c>
      <c r="BF14" s="24" t="s">
        <v>61</v>
      </c>
      <c r="BG14" s="24" t="s">
        <v>62</v>
      </c>
      <c r="BH14" s="24" t="s">
        <v>63</v>
      </c>
      <c r="BI14" s="24" t="s">
        <v>64</v>
      </c>
      <c r="BJ14" s="24" t="s">
        <v>65</v>
      </c>
      <c r="BK14" s="24" t="s">
        <v>66</v>
      </c>
      <c r="BL14" s="24" t="s">
        <v>67</v>
      </c>
      <c r="BM14" s="24" t="s">
        <v>68</v>
      </c>
      <c r="BN14" s="24" t="s">
        <v>69</v>
      </c>
      <c r="BO14" s="24" t="s">
        <v>70</v>
      </c>
      <c r="BP14" s="24" t="s">
        <v>71</v>
      </c>
      <c r="BQ14" s="24" t="s">
        <v>72</v>
      </c>
      <c r="BR14" s="24" t="s">
        <v>73</v>
      </c>
      <c r="BS14" s="24" t="s">
        <v>74</v>
      </c>
      <c r="BT14" s="24" t="s">
        <v>75</v>
      </c>
      <c r="BU14" s="24" t="s">
        <v>76</v>
      </c>
      <c r="BV14" s="27" t="s">
        <v>77</v>
      </c>
      <c r="BW14" s="27" t="s">
        <v>78</v>
      </c>
      <c r="BX14" s="29" t="s">
        <v>79</v>
      </c>
      <c r="BY14" s="29" t="s">
        <v>80</v>
      </c>
      <c r="BZ14" s="29" t="s">
        <v>81</v>
      </c>
      <c r="CA14" s="29" t="s">
        <v>82</v>
      </c>
      <c r="CB14" s="29" t="s">
        <v>83</v>
      </c>
      <c r="CC14" s="29" t="s">
        <v>84</v>
      </c>
      <c r="CD14" s="29" t="s">
        <v>85</v>
      </c>
      <c r="CE14" s="29" t="s">
        <v>86</v>
      </c>
      <c r="CF14" s="29" t="s">
        <v>87</v>
      </c>
      <c r="CG14" s="29" t="s">
        <v>88</v>
      </c>
      <c r="CH14" s="29" t="s">
        <v>89</v>
      </c>
      <c r="CI14" s="29" t="s">
        <v>90</v>
      </c>
      <c r="CJ14" s="24" t="s">
        <v>91</v>
      </c>
      <c r="CK14" s="24" t="s">
        <v>92</v>
      </c>
      <c r="CL14" s="24" t="s">
        <v>93</v>
      </c>
      <c r="CM14" s="23" t="s">
        <v>94</v>
      </c>
      <c r="CN14" s="30" t="s">
        <v>95</v>
      </c>
      <c r="CO14" s="30" t="s">
        <v>96</v>
      </c>
    </row>
    <row r="15" spans="1:115" s="22" customFormat="1" ht="74" customHeight="1" x14ac:dyDescent="0.25">
      <c r="A15" s="10"/>
      <c r="B15" s="10"/>
      <c r="C15" s="10"/>
      <c r="D15" s="10"/>
      <c r="E15" s="11"/>
      <c r="F15" s="11"/>
      <c r="G15" s="10"/>
      <c r="H15" s="10"/>
      <c r="I15" s="11"/>
      <c r="J15" s="10"/>
      <c r="K15" s="11"/>
      <c r="L15" s="11"/>
      <c r="M15" s="12"/>
      <c r="N15" s="13"/>
      <c r="O15" s="13"/>
      <c r="P15" s="14"/>
      <c r="Q15" s="14"/>
      <c r="R15" s="13"/>
      <c r="S15" s="13"/>
      <c r="T15" s="14"/>
      <c r="U15" s="14"/>
      <c r="V15" s="14"/>
      <c r="W15" s="14"/>
      <c r="X15" s="14"/>
      <c r="Y15" s="14"/>
      <c r="Z15" s="13"/>
      <c r="AA15" s="15"/>
      <c r="AB15" s="14"/>
      <c r="AC15" s="14"/>
      <c r="AD15" s="14"/>
      <c r="AE15" s="14"/>
      <c r="AF15" s="14"/>
      <c r="AG15" s="14"/>
      <c r="AH15" s="14"/>
      <c r="AI15" s="14"/>
      <c r="AJ15" s="15"/>
      <c r="AK15" s="15"/>
      <c r="AL15" s="15"/>
      <c r="AM15" s="14"/>
      <c r="AN15" s="14"/>
      <c r="AO15" s="15"/>
      <c r="AP15" s="15"/>
      <c r="AQ15" s="14"/>
      <c r="AR15" s="14"/>
      <c r="AS15" s="16"/>
      <c r="AT15" s="16"/>
      <c r="AU15" s="16"/>
      <c r="AV15" s="16"/>
      <c r="AW15" s="15"/>
      <c r="AX15" s="16"/>
      <c r="AY15" s="16"/>
      <c r="AZ15" s="16"/>
      <c r="BA15" s="16"/>
      <c r="BB15" s="16"/>
      <c r="BC15" s="15"/>
      <c r="BD15" s="15"/>
      <c r="BE15" s="15"/>
      <c r="BF15" s="12"/>
      <c r="BG15" s="12"/>
      <c r="BH15" s="12"/>
      <c r="BI15" s="12"/>
      <c r="BJ15" s="17">
        <f>2023-vehiculos[[#This Row],[ano_unidad]]</f>
        <v>2023</v>
      </c>
      <c r="BK15" s="12"/>
      <c r="BL15" s="12"/>
      <c r="BM15" s="12"/>
      <c r="BN15" s="12"/>
      <c r="BO15" s="12"/>
      <c r="BP15" s="12"/>
      <c r="BQ15" s="12"/>
      <c r="BR15" s="12"/>
      <c r="BS15" s="12"/>
      <c r="BT15" s="12"/>
      <c r="BU15" s="12"/>
      <c r="BV15" s="18"/>
      <c r="BW15" s="18"/>
      <c r="BX15" s="19"/>
      <c r="BY15" s="19"/>
      <c r="BZ15" s="19"/>
      <c r="CA15" s="19"/>
      <c r="CB15" s="19"/>
      <c r="CC15" s="19"/>
      <c r="CD15" s="19"/>
      <c r="CE15" s="19"/>
      <c r="CF15" s="19"/>
      <c r="CG15" s="19"/>
      <c r="CH15" s="19"/>
      <c r="CI15" s="19"/>
      <c r="CJ15" s="12"/>
      <c r="CK15" s="12"/>
      <c r="CL15" s="12"/>
      <c r="CM15" s="11"/>
      <c r="CN15" s="20"/>
      <c r="CO15" s="21"/>
    </row>
    <row r="16" spans="1:115" s="3" customFormat="1" ht="12" x14ac:dyDescent="0.15">
      <c r="A16" s="3" t="s">
        <v>97</v>
      </c>
      <c r="B16" s="3" t="s">
        <v>98</v>
      </c>
      <c r="C16" s="3" t="s">
        <v>99</v>
      </c>
      <c r="D16" s="3" t="s">
        <v>100</v>
      </c>
      <c r="G16" s="3" t="s">
        <v>101</v>
      </c>
      <c r="H16" s="3" t="s">
        <v>102</v>
      </c>
      <c r="I16" s="3">
        <v>2017</v>
      </c>
      <c r="J16" s="3" t="s">
        <v>103</v>
      </c>
      <c r="K16" s="3">
        <v>2019</v>
      </c>
      <c r="L16" s="3">
        <v>3</v>
      </c>
      <c r="M16" s="3" t="s">
        <v>104</v>
      </c>
      <c r="N16" s="3" t="s">
        <v>105</v>
      </c>
      <c r="O16" s="3" t="s">
        <v>106</v>
      </c>
      <c r="P16" s="3" t="b">
        <v>0</v>
      </c>
      <c r="Q16" s="3" t="b">
        <v>0</v>
      </c>
      <c r="R16" s="3" t="s">
        <v>107</v>
      </c>
      <c r="S16" s="3" t="s">
        <v>108</v>
      </c>
      <c r="U16" s="3">
        <v>935</v>
      </c>
      <c r="W16" s="3">
        <v>83</v>
      </c>
      <c r="X16" s="3">
        <v>3</v>
      </c>
      <c r="Z16" s="3" t="s">
        <v>109</v>
      </c>
      <c r="AA16" s="3" t="e">
        <f>vehiculos[[#This Row],[peso]]/#REF!</f>
        <v>#REF!</v>
      </c>
      <c r="AB16" s="3">
        <v>107</v>
      </c>
      <c r="AC16" s="3">
        <v>0</v>
      </c>
      <c r="AD16" s="3">
        <v>2800</v>
      </c>
      <c r="AE16" s="3">
        <v>12.7</v>
      </c>
      <c r="AG16" s="3">
        <v>51</v>
      </c>
      <c r="AH16" s="3">
        <v>0</v>
      </c>
      <c r="AM16" s="3">
        <v>32</v>
      </c>
      <c r="AN16" s="3">
        <v>0</v>
      </c>
      <c r="AO16" s="3">
        <v>6274509804</v>
      </c>
      <c r="AP16" s="3">
        <v>0</v>
      </c>
      <c r="AQ16" s="3">
        <v>1000</v>
      </c>
      <c r="AR16" s="3">
        <v>400</v>
      </c>
      <c r="AS16" s="3">
        <v>37</v>
      </c>
      <c r="AT16" s="3">
        <v>166</v>
      </c>
      <c r="AU16" s="3">
        <v>1595</v>
      </c>
      <c r="AV16" s="3">
        <v>2435</v>
      </c>
      <c r="AW16" s="3">
        <v>6142</v>
      </c>
      <c r="AX16" s="3">
        <v>180</v>
      </c>
      <c r="AY16" s="3">
        <v>94</v>
      </c>
      <c r="AZ16" s="3">
        <v>266</v>
      </c>
      <c r="BA16" s="3">
        <v>1100</v>
      </c>
      <c r="BB16" s="3">
        <v>4</v>
      </c>
      <c r="BC16" s="3">
        <v>4</v>
      </c>
      <c r="BF16" s="3" t="b">
        <v>1</v>
      </c>
      <c r="BG16" s="3" t="b">
        <v>1</v>
      </c>
      <c r="BJ16" s="3">
        <f>2023-vehiculos[[#This Row],[ano_unidad]]</f>
        <v>2023</v>
      </c>
      <c r="BO16" s="3" t="b">
        <v>1</v>
      </c>
      <c r="BP16" s="3" t="b">
        <v>0</v>
      </c>
      <c r="BV16" s="3">
        <v>8</v>
      </c>
      <c r="BX16" s="3">
        <v>3</v>
      </c>
      <c r="BY16" s="3">
        <v>8</v>
      </c>
      <c r="BZ16" s="3">
        <v>8</v>
      </c>
      <c r="CA16" s="3">
        <v>3</v>
      </c>
      <c r="CB16" s="3">
        <v>0</v>
      </c>
      <c r="CC16" s="3">
        <v>5</v>
      </c>
      <c r="CD16" s="3">
        <v>8</v>
      </c>
      <c r="CE16" s="3">
        <v>9</v>
      </c>
      <c r="CF16" s="3">
        <v>9</v>
      </c>
      <c r="CG16" s="3">
        <v>7</v>
      </c>
      <c r="CH16" s="3">
        <v>6</v>
      </c>
      <c r="CI16" s="3">
        <v>6</v>
      </c>
      <c r="CN16" s="3" t="s">
        <v>110</v>
      </c>
    </row>
    <row r="17" spans="1:115" s="3" customFormat="1" ht="12" x14ac:dyDescent="0.15">
      <c r="A17" s="3" t="s">
        <v>111</v>
      </c>
      <c r="B17" s="3" t="s">
        <v>98</v>
      </c>
      <c r="C17" s="3" t="s">
        <v>99</v>
      </c>
      <c r="D17" s="3" t="s">
        <v>100</v>
      </c>
      <c r="G17" s="3" t="s">
        <v>101</v>
      </c>
      <c r="H17" s="3" t="s">
        <v>102</v>
      </c>
      <c r="I17" s="3">
        <v>2017</v>
      </c>
      <c r="J17" s="3" t="s">
        <v>103</v>
      </c>
      <c r="K17" s="3">
        <v>2019</v>
      </c>
      <c r="L17" s="3">
        <v>3</v>
      </c>
      <c r="M17" s="3" t="s">
        <v>112</v>
      </c>
      <c r="N17" s="3" t="s">
        <v>105</v>
      </c>
      <c r="O17" s="3" t="s">
        <v>113</v>
      </c>
      <c r="P17" s="3" t="b">
        <v>0</v>
      </c>
      <c r="Q17" s="3" t="b">
        <v>0</v>
      </c>
      <c r="R17" s="3" t="s">
        <v>107</v>
      </c>
      <c r="S17" s="3" t="s">
        <v>108</v>
      </c>
      <c r="U17" s="3">
        <v>985</v>
      </c>
      <c r="W17" s="3">
        <v>83</v>
      </c>
      <c r="X17" s="3">
        <v>3</v>
      </c>
      <c r="Z17" s="3" t="s">
        <v>109</v>
      </c>
      <c r="AA17" s="3" t="e">
        <f>vehiculos[[#This Row],[peso]]/#REF!</f>
        <v>#REF!</v>
      </c>
      <c r="AB17" s="3">
        <v>107</v>
      </c>
      <c r="AC17" s="3">
        <v>0</v>
      </c>
      <c r="AD17" s="3">
        <v>2800</v>
      </c>
      <c r="AE17" s="3">
        <v>12.8</v>
      </c>
      <c r="AG17" s="3">
        <v>54</v>
      </c>
      <c r="AH17" s="3">
        <v>0</v>
      </c>
      <c r="AM17" s="3">
        <v>30</v>
      </c>
      <c r="AN17" s="3">
        <v>0</v>
      </c>
      <c r="AO17" s="3">
        <v>5555555556</v>
      </c>
      <c r="AP17" s="3">
        <v>0</v>
      </c>
      <c r="AQ17" s="3">
        <v>1000</v>
      </c>
      <c r="AR17" s="3">
        <v>400</v>
      </c>
      <c r="AS17" s="3">
        <v>37</v>
      </c>
      <c r="AT17" s="3">
        <v>166</v>
      </c>
      <c r="AU17" s="3">
        <v>1595</v>
      </c>
      <c r="AV17" s="3">
        <v>2435</v>
      </c>
      <c r="AW17" s="3">
        <v>6142</v>
      </c>
      <c r="AX17" s="3">
        <v>180</v>
      </c>
      <c r="AY17" s="3">
        <v>94</v>
      </c>
      <c r="AZ17" s="3">
        <v>204</v>
      </c>
      <c r="BA17" s="3">
        <v>1086</v>
      </c>
      <c r="BB17" s="3">
        <v>4</v>
      </c>
      <c r="BC17" s="3">
        <v>4</v>
      </c>
      <c r="BF17" s="3" t="b">
        <v>1</v>
      </c>
      <c r="BG17" s="3" t="b">
        <v>0</v>
      </c>
      <c r="BI17" s="3">
        <v>2023</v>
      </c>
      <c r="BJ17" s="3">
        <f>2023-vehiculos[[#This Row],[ano_unidad]]</f>
        <v>0</v>
      </c>
      <c r="BK17" s="3" t="b">
        <v>1</v>
      </c>
      <c r="BL17" s="3">
        <v>21400</v>
      </c>
      <c r="BO17" s="3" t="b">
        <v>0</v>
      </c>
      <c r="BP17" s="3" t="b">
        <v>0</v>
      </c>
      <c r="BV17" s="3">
        <v>8</v>
      </c>
      <c r="BX17" s="3">
        <v>3</v>
      </c>
      <c r="BY17" s="3">
        <v>8</v>
      </c>
      <c r="BZ17" s="3">
        <v>8</v>
      </c>
      <c r="CA17" s="3">
        <v>3</v>
      </c>
      <c r="CB17" s="3">
        <v>0</v>
      </c>
      <c r="CC17" s="3">
        <v>5</v>
      </c>
      <c r="CD17" s="3">
        <v>8</v>
      </c>
      <c r="CE17" s="3">
        <v>9</v>
      </c>
      <c r="CF17" s="3">
        <v>9</v>
      </c>
      <c r="CG17" s="3">
        <v>9</v>
      </c>
      <c r="CH17" s="3">
        <v>6</v>
      </c>
      <c r="CI17" s="3">
        <v>6</v>
      </c>
      <c r="CN17" s="3" t="s">
        <v>110</v>
      </c>
    </row>
    <row r="18" spans="1:115" s="3" customFormat="1" ht="12" x14ac:dyDescent="0.15">
      <c r="A18" s="3" t="s">
        <v>114</v>
      </c>
      <c r="B18" s="3" t="s">
        <v>98</v>
      </c>
      <c r="C18" s="3" t="s">
        <v>115</v>
      </c>
      <c r="D18" s="3" t="s">
        <v>116</v>
      </c>
      <c r="G18" s="3" t="s">
        <v>101</v>
      </c>
      <c r="H18" s="3" t="s">
        <v>117</v>
      </c>
      <c r="I18" s="3">
        <v>2023</v>
      </c>
      <c r="J18" s="3" t="s">
        <v>103</v>
      </c>
      <c r="K18" s="3">
        <v>0</v>
      </c>
      <c r="L18" s="3">
        <v>4</v>
      </c>
      <c r="M18" s="3" t="s">
        <v>118</v>
      </c>
      <c r="N18" s="3" t="s">
        <v>119</v>
      </c>
      <c r="O18" s="3" t="s">
        <v>106</v>
      </c>
      <c r="P18" s="3" t="b">
        <v>1</v>
      </c>
      <c r="Q18" s="3" t="b">
        <v>0</v>
      </c>
      <c r="R18" s="3" t="s">
        <v>120</v>
      </c>
      <c r="S18" s="3" t="s">
        <v>121</v>
      </c>
      <c r="U18" s="3">
        <v>1519</v>
      </c>
      <c r="W18" s="3">
        <v>105</v>
      </c>
      <c r="X18" s="3">
        <v>84</v>
      </c>
      <c r="Z18" s="3" t="s">
        <v>109</v>
      </c>
      <c r="AA18" s="3" t="e">
        <f>vehiculos[[#This Row],[peso]]/#REF!</f>
        <v>#REF!</v>
      </c>
      <c r="AB18" s="3">
        <v>147</v>
      </c>
      <c r="AC18" s="3">
        <v>203</v>
      </c>
      <c r="AD18" s="3">
        <v>4000</v>
      </c>
      <c r="AE18" s="3">
        <v>9.6</v>
      </c>
      <c r="AG18" s="3">
        <v>74</v>
      </c>
      <c r="AH18" s="3">
        <v>17</v>
      </c>
      <c r="AM18" s="3">
        <v>37</v>
      </c>
      <c r="AN18" s="3">
        <v>111</v>
      </c>
      <c r="AO18" s="3">
        <v>500</v>
      </c>
      <c r="AP18" s="3">
        <v>6529411765</v>
      </c>
      <c r="AQ18" s="3">
        <v>0</v>
      </c>
      <c r="AR18" s="3">
        <v>0</v>
      </c>
      <c r="AS18" s="3">
        <v>442</v>
      </c>
      <c r="AT18" s="3">
        <v>1825</v>
      </c>
      <c r="AU18" s="3">
        <v>1545</v>
      </c>
      <c r="AV18" s="3">
        <v>272</v>
      </c>
      <c r="AW18" s="3">
        <v>80665</v>
      </c>
      <c r="AX18" s="3">
        <v>160</v>
      </c>
      <c r="AY18" s="3">
        <v>106</v>
      </c>
      <c r="AZ18" s="3">
        <v>348</v>
      </c>
      <c r="BA18" s="3">
        <v>1342</v>
      </c>
      <c r="BB18" s="3">
        <v>5</v>
      </c>
      <c r="BC18" s="3">
        <v>2</v>
      </c>
      <c r="BF18" s="3" t="b">
        <v>1</v>
      </c>
      <c r="BG18" s="3" t="b">
        <v>1</v>
      </c>
      <c r="BJ18" s="3">
        <f>2023-vehiculos[[#This Row],[ano_unidad]]</f>
        <v>2023</v>
      </c>
      <c r="BO18" s="3" t="b">
        <v>1</v>
      </c>
      <c r="BP18" s="3" t="b">
        <v>0</v>
      </c>
      <c r="BV18" s="3">
        <v>7</v>
      </c>
      <c r="BX18" s="3">
        <v>4</v>
      </c>
      <c r="BY18" s="3">
        <v>5</v>
      </c>
      <c r="BZ18" s="3">
        <v>7</v>
      </c>
      <c r="CA18" s="3">
        <v>3</v>
      </c>
      <c r="CB18" s="3">
        <v>0</v>
      </c>
      <c r="CC18" s="3">
        <v>7</v>
      </c>
      <c r="CD18" s="3">
        <v>6</v>
      </c>
      <c r="CE18" s="3">
        <v>7</v>
      </c>
      <c r="CF18" s="3">
        <v>7</v>
      </c>
      <c r="CG18" s="3">
        <v>7</v>
      </c>
      <c r="CH18" s="3">
        <v>6</v>
      </c>
      <c r="CI18" s="3">
        <v>7</v>
      </c>
      <c r="CN18" s="3" t="s">
        <v>110</v>
      </c>
    </row>
    <row r="19" spans="1:115" s="3" customFormat="1" ht="12" x14ac:dyDescent="0.15">
      <c r="A19" s="3" t="s">
        <v>122</v>
      </c>
      <c r="B19" s="3" t="s">
        <v>98</v>
      </c>
      <c r="C19" s="3" t="s">
        <v>123</v>
      </c>
      <c r="D19" s="3" t="s">
        <v>124</v>
      </c>
      <c r="G19" s="3" t="s">
        <v>125</v>
      </c>
      <c r="H19" s="3" t="s">
        <v>126</v>
      </c>
      <c r="I19" s="3">
        <v>2009</v>
      </c>
      <c r="J19" s="3" t="s">
        <v>127</v>
      </c>
      <c r="K19" s="3">
        <v>2011</v>
      </c>
      <c r="L19" s="3">
        <v>5</v>
      </c>
      <c r="M19" s="3" t="s">
        <v>128</v>
      </c>
      <c r="N19" s="3" t="s">
        <v>129</v>
      </c>
      <c r="O19" s="3" t="s">
        <v>106</v>
      </c>
      <c r="P19" s="3" t="b">
        <v>1</v>
      </c>
      <c r="Q19" s="3" t="b">
        <v>0</v>
      </c>
      <c r="R19" s="3" t="s">
        <v>130</v>
      </c>
      <c r="S19" s="3" t="s">
        <v>108</v>
      </c>
      <c r="U19" s="3">
        <v>1445</v>
      </c>
      <c r="W19" s="3">
        <v>99</v>
      </c>
      <c r="X19" s="3">
        <v>82</v>
      </c>
      <c r="Z19" s="3" t="s">
        <v>109</v>
      </c>
      <c r="AA19" s="3" t="e">
        <f>vehiculos[[#This Row],[peso]]/#REF!</f>
        <v>#REF!</v>
      </c>
      <c r="AB19" s="3">
        <v>142</v>
      </c>
      <c r="AC19" s="3">
        <v>207</v>
      </c>
      <c r="AD19" s="3">
        <v>5200</v>
      </c>
      <c r="AE19" s="3">
        <v>10.4</v>
      </c>
      <c r="AG19" s="3">
        <v>0</v>
      </c>
      <c r="AH19" s="3">
        <v>0</v>
      </c>
      <c r="AM19" s="3">
        <v>45</v>
      </c>
      <c r="AN19" s="3">
        <v>131</v>
      </c>
      <c r="AO19" s="3">
        <v>0</v>
      </c>
      <c r="AP19" s="3">
        <v>0</v>
      </c>
      <c r="AQ19" s="3">
        <v>0</v>
      </c>
      <c r="AR19" s="3">
        <v>0</v>
      </c>
      <c r="AS19" s="3">
        <v>448</v>
      </c>
      <c r="AT19" s="3">
        <v>174</v>
      </c>
      <c r="AU19" s="3">
        <v>149</v>
      </c>
      <c r="AV19" s="3">
        <v>27</v>
      </c>
      <c r="AW19" s="3">
        <v>77952</v>
      </c>
      <c r="AX19" s="3">
        <v>0</v>
      </c>
      <c r="AY19" s="3">
        <v>11</v>
      </c>
      <c r="AZ19" s="3">
        <v>445</v>
      </c>
      <c r="BA19" s="3">
        <v>1750</v>
      </c>
      <c r="BB19" s="3">
        <v>5</v>
      </c>
      <c r="BC19" s="3">
        <v>2</v>
      </c>
      <c r="BF19" s="3" t="b">
        <v>0</v>
      </c>
      <c r="BG19" s="3" t="b">
        <v>1</v>
      </c>
      <c r="BJ19" s="3">
        <f>2023-vehiculos[[#This Row],[ano_unidad]]</f>
        <v>2023</v>
      </c>
      <c r="BO19" s="3" t="b">
        <v>0</v>
      </c>
      <c r="BP19" s="3" t="b">
        <v>0</v>
      </c>
      <c r="BV19" s="3">
        <v>7</v>
      </c>
      <c r="BX19" s="3">
        <v>3</v>
      </c>
      <c r="BY19" s="3">
        <v>3</v>
      </c>
      <c r="BZ19" s="3">
        <v>3</v>
      </c>
      <c r="CA19" s="3">
        <v>2</v>
      </c>
      <c r="CB19" s="3">
        <v>0</v>
      </c>
      <c r="CC19" s="3">
        <v>5</v>
      </c>
      <c r="CD19" s="3">
        <v>6</v>
      </c>
      <c r="CE19" s="3">
        <v>8</v>
      </c>
      <c r="CF19" s="3">
        <v>9</v>
      </c>
      <c r="CG19" s="3">
        <v>8</v>
      </c>
      <c r="CH19" s="3">
        <v>6</v>
      </c>
      <c r="CI19" s="3">
        <v>7</v>
      </c>
      <c r="CN19" s="3" t="s">
        <v>110</v>
      </c>
    </row>
    <row r="20" spans="1:115" ht="12" x14ac:dyDescent="0.15">
      <c r="A20" s="1" t="s">
        <v>131</v>
      </c>
      <c r="B20" s="1" t="s">
        <v>98</v>
      </c>
      <c r="C20" s="1" t="s">
        <v>132</v>
      </c>
      <c r="D20" s="1" t="s">
        <v>133</v>
      </c>
      <c r="G20" s="1" t="s">
        <v>125</v>
      </c>
      <c r="H20" s="1" t="s">
        <v>134</v>
      </c>
      <c r="I20" s="1">
        <v>2020</v>
      </c>
      <c r="J20" s="1" t="s">
        <v>103</v>
      </c>
      <c r="K20" s="1">
        <v>0</v>
      </c>
      <c r="L20" s="1">
        <v>5</v>
      </c>
      <c r="M20" s="1" t="s">
        <v>135</v>
      </c>
      <c r="N20" s="1" t="s">
        <v>136</v>
      </c>
      <c r="O20" s="1" t="s">
        <v>106</v>
      </c>
      <c r="P20" s="1" t="b">
        <v>0</v>
      </c>
      <c r="Q20" s="1" t="b">
        <v>0</v>
      </c>
      <c r="R20" s="1">
        <v>6</v>
      </c>
      <c r="S20" s="1" t="s">
        <v>137</v>
      </c>
      <c r="U20" s="1">
        <v>1295</v>
      </c>
      <c r="V20" s="1">
        <v>999</v>
      </c>
      <c r="W20" s="1">
        <v>110</v>
      </c>
      <c r="X20" s="1">
        <v>0</v>
      </c>
      <c r="Z20" s="1" t="s">
        <v>109</v>
      </c>
      <c r="AA20" s="1" t="e">
        <f>vehiculos[[#This Row],[peso]]/#REF!</f>
        <v>#REF!</v>
      </c>
      <c r="AB20" s="1">
        <v>200</v>
      </c>
      <c r="AC20" s="1">
        <v>0</v>
      </c>
      <c r="AD20" s="1">
        <v>5500</v>
      </c>
      <c r="AE20" s="1">
        <v>10.6</v>
      </c>
      <c r="AG20" s="1">
        <v>5.8</v>
      </c>
      <c r="AH20" s="1">
        <v>0</v>
      </c>
      <c r="AM20" s="1">
        <v>45</v>
      </c>
      <c r="AN20" s="1">
        <v>0</v>
      </c>
      <c r="AO20" s="1">
        <f>vehiculos[[#This Row],[capacidad_deposito]]/vehiculos[[#This Row],[consumo_ofiial_medio_termico_phev_hev WLTP]]*100</f>
        <v>775.86206896551721</v>
      </c>
      <c r="AP20" s="1">
        <v>0</v>
      </c>
      <c r="AQ20" s="1">
        <v>1300</v>
      </c>
      <c r="AR20" s="1">
        <v>640</v>
      </c>
      <c r="AS20" s="1">
        <v>4343</v>
      </c>
      <c r="AT20" s="1">
        <v>1816</v>
      </c>
      <c r="AU20" s="1">
        <v>1449</v>
      </c>
      <c r="AV20" s="1">
        <v>2636</v>
      </c>
      <c r="AW20" s="1" t="e">
        <f>#REF!*#REF!/1000000</f>
        <v>#REF!</v>
      </c>
      <c r="AX20" s="1">
        <v>120</v>
      </c>
      <c r="AY20" s="1">
        <v>11.1</v>
      </c>
      <c r="AZ20" s="1">
        <v>380</v>
      </c>
      <c r="BA20" s="1">
        <v>1200</v>
      </c>
      <c r="BB20" s="1">
        <v>5</v>
      </c>
      <c r="BC20" s="1">
        <v>2</v>
      </c>
      <c r="BF20" s="1" t="b">
        <v>0</v>
      </c>
      <c r="BG20" s="1" t="b">
        <v>1</v>
      </c>
      <c r="BH20" s="1">
        <v>16000</v>
      </c>
      <c r="BI20" s="1">
        <v>2021</v>
      </c>
      <c r="BJ20" s="1">
        <f>2023-vehiculos[[#This Row],[ano_unidad]]</f>
        <v>2</v>
      </c>
      <c r="BK20" s="1" t="b">
        <v>1</v>
      </c>
      <c r="BL20" s="1">
        <v>27900</v>
      </c>
      <c r="BN20" s="1">
        <v>0</v>
      </c>
      <c r="BO20" s="1" t="b">
        <v>0</v>
      </c>
      <c r="BP20" s="1" t="b">
        <v>0</v>
      </c>
      <c r="BS20" s="1">
        <v>0</v>
      </c>
      <c r="BT20" s="1">
        <v>0</v>
      </c>
      <c r="BU20" s="1">
        <v>0</v>
      </c>
      <c r="BV20" s="1">
        <f>1.65*vehiculos[[#This Row],[consumo_ofiial_medio_termico_phev_hev WLTP]]</f>
        <v>9.5699999999999985</v>
      </c>
      <c r="BW20" s="1"/>
      <c r="BX20" s="1">
        <v>5</v>
      </c>
      <c r="BY20" s="1">
        <v>3</v>
      </c>
      <c r="BZ20" s="1">
        <v>6</v>
      </c>
      <c r="CA20" s="1">
        <v>4</v>
      </c>
      <c r="CB20" s="1" t="s">
        <v>138</v>
      </c>
      <c r="CC20" s="1">
        <v>6</v>
      </c>
      <c r="CD20" s="1">
        <v>7</v>
      </c>
      <c r="CE20" s="1">
        <v>5</v>
      </c>
      <c r="CF20" s="1">
        <v>6</v>
      </c>
      <c r="CG20" s="1">
        <v>7</v>
      </c>
      <c r="CH20" s="1">
        <v>7</v>
      </c>
      <c r="CI20" s="1">
        <v>7</v>
      </c>
      <c r="CJ20" s="1" t="s">
        <v>139</v>
      </c>
      <c r="CK20" s="1"/>
      <c r="CL20" s="1"/>
      <c r="CM20" s="1" t="s">
        <v>140</v>
      </c>
      <c r="CN20" s="1" t="s">
        <v>141</v>
      </c>
      <c r="CO20" s="1"/>
      <c r="CP20" s="1"/>
      <c r="CQ20" s="1"/>
      <c r="CR20" s="1"/>
      <c r="CX20" s="1"/>
      <c r="CY20" s="1"/>
      <c r="DA20" s="1"/>
      <c r="DB20" s="1"/>
      <c r="DC20" s="1"/>
      <c r="DD20" s="1"/>
      <c r="DE20" s="1"/>
      <c r="DF20" s="1"/>
      <c r="DG20" s="1"/>
      <c r="DH20" s="1"/>
      <c r="DI20" s="1"/>
      <c r="DJ20" s="1"/>
      <c r="DK20" s="1"/>
    </row>
    <row r="21" spans="1:115" ht="12" x14ac:dyDescent="0.15">
      <c r="A21" s="1" t="s">
        <v>142</v>
      </c>
      <c r="B21" s="1" t="s">
        <v>98</v>
      </c>
      <c r="C21" s="1" t="s">
        <v>132</v>
      </c>
      <c r="D21" s="1" t="s">
        <v>143</v>
      </c>
      <c r="G21" s="1" t="s">
        <v>101</v>
      </c>
      <c r="H21" s="1" t="s">
        <v>144</v>
      </c>
      <c r="I21" s="1">
        <v>2012</v>
      </c>
      <c r="J21" s="1">
        <v>2018</v>
      </c>
      <c r="K21" s="1">
        <v>2015</v>
      </c>
      <c r="L21" s="1">
        <v>5</v>
      </c>
      <c r="M21" s="1" t="s">
        <v>145</v>
      </c>
      <c r="N21" s="1" t="s">
        <v>146</v>
      </c>
      <c r="O21" s="1" t="s">
        <v>113</v>
      </c>
      <c r="P21" s="1" t="b">
        <v>1</v>
      </c>
      <c r="Q21" s="1" t="b">
        <v>0</v>
      </c>
      <c r="R21" s="1">
        <v>5</v>
      </c>
      <c r="S21" s="1" t="s">
        <v>147</v>
      </c>
      <c r="U21" s="1">
        <v>1660</v>
      </c>
      <c r="V21" s="1">
        <v>1968</v>
      </c>
      <c r="W21" s="1">
        <v>177</v>
      </c>
      <c r="X21" s="1">
        <v>0</v>
      </c>
      <c r="Z21" s="1" t="s">
        <v>109</v>
      </c>
      <c r="AA21" s="1" t="e">
        <f>vehiculos[[#This Row],[peso]]/#REF!</f>
        <v>#REF!</v>
      </c>
      <c r="AB21" s="1">
        <v>380</v>
      </c>
      <c r="AC21" s="1">
        <v>0</v>
      </c>
      <c r="AD21" s="1">
        <v>4200</v>
      </c>
      <c r="AE21" s="1">
        <v>8.1999999999999993</v>
      </c>
      <c r="AG21" s="1">
        <v>5.9</v>
      </c>
      <c r="AH21" s="1">
        <v>0</v>
      </c>
      <c r="AM21" s="1">
        <v>64</v>
      </c>
      <c r="AN21" s="1">
        <v>0</v>
      </c>
      <c r="AO21" s="1">
        <f>vehiculos[[#This Row],[capacidad_deposito]]/vehiculos[[#This Row],[consumo_ofiial_medio_termico_phev_hev WLTP]]*100</f>
        <v>1084.7457627118642</v>
      </c>
      <c r="AP21" s="1">
        <v>0</v>
      </c>
      <c r="AQ21" s="1">
        <v>1800</v>
      </c>
      <c r="AR21" s="1">
        <v>750</v>
      </c>
      <c r="AS21" s="1">
        <v>4385</v>
      </c>
      <c r="AT21" s="1">
        <v>1831</v>
      </c>
      <c r="AU21" s="1">
        <v>1590</v>
      </c>
      <c r="AV21" s="1">
        <v>2603</v>
      </c>
      <c r="AW21" s="1" t="e">
        <f>#REF!*#REF!/1000000</f>
        <v>#REF!</v>
      </c>
      <c r="AX21" s="1">
        <v>170</v>
      </c>
      <c r="AY21" s="1">
        <v>11.8</v>
      </c>
      <c r="AZ21" s="1">
        <v>460</v>
      </c>
      <c r="BA21" s="1">
        <v>1365</v>
      </c>
      <c r="BB21" s="1">
        <v>5</v>
      </c>
      <c r="BC21" s="1">
        <v>2</v>
      </c>
      <c r="BF21" s="1" t="b">
        <v>0</v>
      </c>
      <c r="BG21" s="1" t="b">
        <v>1</v>
      </c>
      <c r="BH21" s="1">
        <v>173000</v>
      </c>
      <c r="BI21" s="1">
        <v>2012</v>
      </c>
      <c r="BJ21" s="1">
        <f>2023-vehiculos[[#This Row],[ano_unidad]]</f>
        <v>11</v>
      </c>
      <c r="BK21" s="1" t="b">
        <v>1</v>
      </c>
      <c r="BL21" s="1">
        <v>16900</v>
      </c>
      <c r="BN21" s="1">
        <v>0</v>
      </c>
      <c r="BO21" s="1" t="b">
        <v>0</v>
      </c>
      <c r="BP21" s="1" t="b">
        <v>0</v>
      </c>
      <c r="BS21" s="1">
        <v>0</v>
      </c>
      <c r="BT21" s="1">
        <v>0</v>
      </c>
      <c r="BU21" s="1">
        <v>0</v>
      </c>
      <c r="BV21" s="1">
        <f>1.45*vehiculos[[#This Row],[consumo_ofiial_medio_termico_phev_hev WLTP]]</f>
        <v>8.5549999999999997</v>
      </c>
      <c r="BW21" s="1"/>
      <c r="BX21" s="1">
        <v>5</v>
      </c>
      <c r="BY21" s="1">
        <v>3</v>
      </c>
      <c r="BZ21" s="1">
        <v>5</v>
      </c>
      <c r="CA21" s="1">
        <v>3</v>
      </c>
      <c r="CB21" s="1" t="s">
        <v>138</v>
      </c>
      <c r="CC21" s="1">
        <v>4</v>
      </c>
      <c r="CD21" s="1">
        <v>7</v>
      </c>
      <c r="CE21" s="1">
        <v>3</v>
      </c>
      <c r="CF21" s="1">
        <v>5</v>
      </c>
      <c r="CG21" s="1">
        <v>6</v>
      </c>
      <c r="CH21" s="1">
        <v>6</v>
      </c>
      <c r="CI21" s="1">
        <v>7</v>
      </c>
      <c r="CJ21" s="1" t="s">
        <v>148</v>
      </c>
      <c r="CK21" s="1"/>
      <c r="CL21" s="1"/>
      <c r="CM21" s="1" t="s">
        <v>140</v>
      </c>
      <c r="CN21" s="1" t="s">
        <v>149</v>
      </c>
      <c r="CO21" s="1"/>
      <c r="CP21" s="1"/>
      <c r="CQ21" s="1"/>
      <c r="CR21" s="1"/>
      <c r="CX21" s="1"/>
      <c r="CY21" s="1"/>
      <c r="DA21" s="1"/>
      <c r="DB21" s="1"/>
      <c r="DC21" s="1"/>
      <c r="DD21" s="1"/>
      <c r="DE21" s="1"/>
      <c r="DF21" s="1"/>
      <c r="DG21" s="1"/>
      <c r="DH21" s="1"/>
      <c r="DI21" s="1"/>
      <c r="DJ21" s="1"/>
      <c r="DK21" s="1"/>
    </row>
    <row r="22" spans="1:115" ht="12" x14ac:dyDescent="0.15">
      <c r="A22" s="1" t="s">
        <v>150</v>
      </c>
      <c r="B22" s="1" t="s">
        <v>98</v>
      </c>
      <c r="C22" s="1" t="s">
        <v>151</v>
      </c>
      <c r="D22" s="1" t="s">
        <v>152</v>
      </c>
      <c r="G22" s="1" t="s">
        <v>153</v>
      </c>
      <c r="H22" s="1" t="s">
        <v>154</v>
      </c>
      <c r="I22" s="1">
        <v>2015</v>
      </c>
      <c r="J22" s="1">
        <v>2022</v>
      </c>
      <c r="K22" s="1">
        <v>2018</v>
      </c>
      <c r="L22" s="1">
        <v>5</v>
      </c>
      <c r="M22" s="1" t="s">
        <v>155</v>
      </c>
      <c r="N22" s="1" t="s">
        <v>146</v>
      </c>
      <c r="O22" s="1" t="s">
        <v>106</v>
      </c>
      <c r="P22" s="1" t="b">
        <v>0</v>
      </c>
      <c r="Q22" s="1" t="b">
        <v>0</v>
      </c>
      <c r="R22" s="1">
        <v>6</v>
      </c>
      <c r="S22" s="1" t="s">
        <v>137</v>
      </c>
      <c r="U22" s="1">
        <v>1555</v>
      </c>
      <c r="V22" s="1">
        <v>1496</v>
      </c>
      <c r="W22" s="1">
        <v>116</v>
      </c>
      <c r="X22" s="1">
        <v>0</v>
      </c>
      <c r="Z22" s="1" t="s">
        <v>109</v>
      </c>
      <c r="AA22" s="1" t="e">
        <f>vehiculos[[#This Row],[peso]]/#REF!</f>
        <v>#REF!</v>
      </c>
      <c r="AB22" s="1">
        <v>270</v>
      </c>
      <c r="AC22" s="1">
        <v>0</v>
      </c>
      <c r="AD22" s="1">
        <v>1750</v>
      </c>
      <c r="AE22" s="1">
        <v>11.5</v>
      </c>
      <c r="AG22" s="1">
        <v>4.0999999999999996</v>
      </c>
      <c r="AH22" s="1">
        <v>0</v>
      </c>
      <c r="AM22" s="1">
        <v>51</v>
      </c>
      <c r="AN22" s="1">
        <v>0</v>
      </c>
      <c r="AO22" s="1">
        <f>vehiculos[[#This Row],[capacidad_deposito]]/vehiculos[[#This Row],[consumo_ofiial_medio_termico_phev_hev WLTP]]*100</f>
        <v>1243.9024390243903</v>
      </c>
      <c r="AP22" s="1">
        <v>0</v>
      </c>
      <c r="AQ22" s="1">
        <v>1300</v>
      </c>
      <c r="AR22" s="1">
        <v>705</v>
      </c>
      <c r="AS22" s="1">
        <v>4568</v>
      </c>
      <c r="AT22" s="1">
        <v>1800</v>
      </c>
      <c r="AU22" s="1">
        <v>1608</v>
      </c>
      <c r="AV22" s="1">
        <v>2780</v>
      </c>
      <c r="AW22" s="1" t="e">
        <f>#REF!*#REF!/1000000</f>
        <v>#REF!</v>
      </c>
      <c r="AX22" s="1">
        <v>152</v>
      </c>
      <c r="AY22" s="1">
        <v>11.7</v>
      </c>
      <c r="AZ22" s="1">
        <v>645</v>
      </c>
      <c r="BA22" s="1">
        <v>1905</v>
      </c>
      <c r="BB22" s="1">
        <v>5</v>
      </c>
      <c r="BC22" s="1">
        <v>2</v>
      </c>
      <c r="BF22" s="1" t="b">
        <v>0</v>
      </c>
      <c r="BG22" s="1" t="b">
        <v>1</v>
      </c>
      <c r="BH22" s="1">
        <v>120000</v>
      </c>
      <c r="BI22" s="1">
        <v>2018</v>
      </c>
      <c r="BJ22" s="1">
        <f>2023-vehiculos[[#This Row],[ano_unidad]]</f>
        <v>5</v>
      </c>
      <c r="BK22" s="1" t="b">
        <v>1</v>
      </c>
      <c r="BL22" s="1">
        <v>19900</v>
      </c>
      <c r="BN22" s="1">
        <v>0</v>
      </c>
      <c r="BO22" s="1" t="b">
        <v>0</v>
      </c>
      <c r="BP22" s="1" t="b">
        <v>0</v>
      </c>
      <c r="BS22" s="1">
        <v>0</v>
      </c>
      <c r="BT22" s="1">
        <v>0</v>
      </c>
      <c r="BU22" s="1">
        <v>0</v>
      </c>
      <c r="BV22" s="1">
        <f>1.45*vehiculos[[#This Row],[consumo_ofiial_medio_termico_phev_hev WLTP]]</f>
        <v>5.9449999999999994</v>
      </c>
      <c r="BW22" s="1"/>
      <c r="BX22" s="1">
        <v>5</v>
      </c>
      <c r="BY22" s="1">
        <v>5</v>
      </c>
      <c r="BZ22" s="1">
        <v>3</v>
      </c>
      <c r="CA22" s="1">
        <v>3</v>
      </c>
      <c r="CB22" s="1" t="s">
        <v>138</v>
      </c>
      <c r="CC22" s="1">
        <v>5</v>
      </c>
      <c r="CD22" s="1">
        <v>7</v>
      </c>
      <c r="CE22" s="1">
        <v>5</v>
      </c>
      <c r="CF22" s="1">
        <v>5</v>
      </c>
      <c r="CG22" s="1">
        <v>6</v>
      </c>
      <c r="CH22" s="1">
        <v>8</v>
      </c>
      <c r="CI22" s="1">
        <v>7</v>
      </c>
      <c r="CJ22" s="1" t="s">
        <v>156</v>
      </c>
      <c r="CK22" s="1"/>
      <c r="CL22" s="1"/>
      <c r="CM22" s="1" t="s">
        <v>140</v>
      </c>
      <c r="CN22" s="1" t="s">
        <v>157</v>
      </c>
      <c r="CO22" s="1"/>
      <c r="CP22" s="1"/>
      <c r="CQ22" s="1"/>
      <c r="CR22" s="1"/>
      <c r="CX22" s="1"/>
      <c r="CY22" s="1"/>
      <c r="DA22" s="1"/>
      <c r="DB22" s="1"/>
      <c r="DC22" s="1"/>
      <c r="DD22" s="1"/>
      <c r="DE22" s="1"/>
      <c r="DF22" s="1"/>
      <c r="DG22" s="1"/>
      <c r="DH22" s="1"/>
      <c r="DI22" s="1"/>
      <c r="DJ22" s="1"/>
      <c r="DK22" s="1"/>
    </row>
    <row r="23" spans="1:115" ht="12" x14ac:dyDescent="0.15">
      <c r="A23" s="1" t="s">
        <v>158</v>
      </c>
      <c r="B23" s="1" t="s">
        <v>98</v>
      </c>
      <c r="C23" s="1" t="s">
        <v>151</v>
      </c>
      <c r="D23" s="1" t="s">
        <v>152</v>
      </c>
      <c r="G23" s="1" t="s">
        <v>153</v>
      </c>
      <c r="H23" s="1" t="s">
        <v>154</v>
      </c>
      <c r="I23" s="1">
        <v>2015</v>
      </c>
      <c r="J23" s="1">
        <v>2022</v>
      </c>
      <c r="K23" s="1">
        <v>2018</v>
      </c>
      <c r="L23" s="1">
        <v>5</v>
      </c>
      <c r="M23" s="1" t="s">
        <v>159</v>
      </c>
      <c r="N23" s="1" t="s">
        <v>146</v>
      </c>
      <c r="O23" s="1" t="s">
        <v>106</v>
      </c>
      <c r="P23" s="1" t="b">
        <v>1</v>
      </c>
      <c r="Q23" s="1" t="b">
        <v>0</v>
      </c>
      <c r="R23" s="1">
        <v>6</v>
      </c>
      <c r="S23" s="1" t="s">
        <v>137</v>
      </c>
      <c r="U23" s="1">
        <v>1450</v>
      </c>
      <c r="V23" s="1">
        <v>1750</v>
      </c>
      <c r="W23" s="1">
        <v>150</v>
      </c>
      <c r="X23" s="1">
        <v>0</v>
      </c>
      <c r="Z23" s="1" t="s">
        <v>109</v>
      </c>
      <c r="AA23" s="1" t="e">
        <f>vehiculos[[#This Row],[peso]]/#REF!</f>
        <v>#REF!</v>
      </c>
      <c r="AB23" s="1">
        <v>330</v>
      </c>
      <c r="AC23" s="1">
        <v>0</v>
      </c>
      <c r="AD23" s="1">
        <v>1750</v>
      </c>
      <c r="AE23" s="1">
        <v>8.9</v>
      </c>
      <c r="AG23" s="1">
        <v>4.0999999999999996</v>
      </c>
      <c r="AH23" s="1">
        <v>0</v>
      </c>
      <c r="AM23" s="1">
        <v>61</v>
      </c>
      <c r="AN23" s="1">
        <v>0</v>
      </c>
      <c r="AO23" s="1">
        <f>vehiculos[[#This Row],[capacidad_deposito]]/vehiculos[[#This Row],[consumo_ofiial_medio_termico_phev_hev WLTP]]*100</f>
        <v>1487.8048780487807</v>
      </c>
      <c r="AP23" s="1">
        <v>0</v>
      </c>
      <c r="AQ23" s="1">
        <v>1300</v>
      </c>
      <c r="AR23" s="1">
        <v>725</v>
      </c>
      <c r="AS23" s="1">
        <v>4342</v>
      </c>
      <c r="AT23" s="1">
        <v>1800</v>
      </c>
      <c r="AU23" s="1">
        <v>1555</v>
      </c>
      <c r="AV23" s="1">
        <v>2670</v>
      </c>
      <c r="AW23" s="1" t="e">
        <f>#REF!*#REF!/1000000</f>
        <v>#REF!</v>
      </c>
      <c r="AX23" s="1">
        <v>156</v>
      </c>
      <c r="AY23" s="1">
        <v>11.3</v>
      </c>
      <c r="AZ23" s="1">
        <v>468</v>
      </c>
      <c r="BA23" s="1">
        <v>1510</v>
      </c>
      <c r="BB23" s="1">
        <v>5</v>
      </c>
      <c r="BC23" s="1">
        <v>2</v>
      </c>
      <c r="BF23" s="1" t="b">
        <v>0</v>
      </c>
      <c r="BG23" s="1" t="b">
        <v>1</v>
      </c>
      <c r="BH23" s="1">
        <v>164000</v>
      </c>
      <c r="BI23" s="1">
        <v>2017</v>
      </c>
      <c r="BJ23" s="1">
        <f>2023-vehiculos[[#This Row],[ano_unidad]]</f>
        <v>6</v>
      </c>
      <c r="BK23" s="1" t="b">
        <v>1</v>
      </c>
      <c r="BL23" s="1">
        <v>15900</v>
      </c>
      <c r="BN23" s="1">
        <v>0</v>
      </c>
      <c r="BO23" s="1" t="b">
        <v>0</v>
      </c>
      <c r="BP23" s="1" t="b">
        <v>0</v>
      </c>
      <c r="BS23" s="1">
        <v>0</v>
      </c>
      <c r="BT23" s="1">
        <v>0</v>
      </c>
      <c r="BU23" s="1">
        <v>0</v>
      </c>
      <c r="BV23" s="1">
        <f>1.45*vehiculos[[#This Row],[consumo_ofiial_medio_termico_phev_hev WLTP]]</f>
        <v>5.9449999999999994</v>
      </c>
      <c r="BW23" s="1"/>
      <c r="BX23" s="1">
        <v>5</v>
      </c>
      <c r="BY23" s="1">
        <v>5</v>
      </c>
      <c r="BZ23" s="1">
        <v>4</v>
      </c>
      <c r="CA23" s="1">
        <v>3</v>
      </c>
      <c r="CB23" s="1" t="s">
        <v>138</v>
      </c>
      <c r="CC23" s="1">
        <v>5</v>
      </c>
      <c r="CD23" s="1">
        <v>7</v>
      </c>
      <c r="CE23" s="1">
        <v>5</v>
      </c>
      <c r="CF23" s="1">
        <v>5</v>
      </c>
      <c r="CG23" s="1">
        <v>6</v>
      </c>
      <c r="CH23" s="1">
        <v>7</v>
      </c>
      <c r="CI23" s="1">
        <v>7</v>
      </c>
      <c r="CJ23" s="1" t="s">
        <v>160</v>
      </c>
      <c r="CK23" s="1"/>
      <c r="CL23" s="1"/>
      <c r="CM23" s="1" t="s">
        <v>140</v>
      </c>
      <c r="CN23" s="1" t="s">
        <v>161</v>
      </c>
      <c r="CO23" s="1"/>
      <c r="CP23" s="1"/>
      <c r="CQ23" s="1"/>
      <c r="CR23" s="1"/>
      <c r="CX23" s="1"/>
      <c r="CY23" s="1"/>
      <c r="DA23" s="1"/>
      <c r="DB23" s="1"/>
      <c r="DC23" s="1"/>
      <c r="DD23" s="1"/>
      <c r="DE23" s="1"/>
      <c r="DF23" s="1"/>
      <c r="DG23" s="1"/>
      <c r="DH23" s="1"/>
      <c r="DI23" s="1"/>
      <c r="DJ23" s="1"/>
      <c r="DK23" s="1"/>
    </row>
    <row r="24" spans="1:115" ht="12" x14ac:dyDescent="0.15">
      <c r="A24" s="1" t="s">
        <v>162</v>
      </c>
      <c r="B24" s="1" t="s">
        <v>98</v>
      </c>
      <c r="C24" s="1" t="s">
        <v>151</v>
      </c>
      <c r="D24" s="1" t="s">
        <v>163</v>
      </c>
      <c r="G24" s="1" t="s">
        <v>125</v>
      </c>
      <c r="H24" s="1" t="s">
        <v>164</v>
      </c>
      <c r="I24" s="1">
        <v>2014</v>
      </c>
      <c r="J24" s="1">
        <v>2022</v>
      </c>
      <c r="K24" s="1">
        <v>2018</v>
      </c>
      <c r="L24" s="1">
        <v>4</v>
      </c>
      <c r="M24" s="1" t="s">
        <v>163</v>
      </c>
      <c r="N24" s="1" t="s">
        <v>165</v>
      </c>
      <c r="O24" s="1" t="s">
        <v>166</v>
      </c>
      <c r="P24" s="1" t="b">
        <v>1</v>
      </c>
      <c r="Q24" s="1" t="s">
        <v>109</v>
      </c>
      <c r="R24" s="1" t="s">
        <v>109</v>
      </c>
      <c r="S24" s="1">
        <v>0</v>
      </c>
      <c r="U24" s="1">
        <v>1280</v>
      </c>
      <c r="V24" s="1" t="s">
        <v>109</v>
      </c>
      <c r="W24" s="1">
        <v>0</v>
      </c>
      <c r="X24" s="1">
        <v>170</v>
      </c>
      <c r="Z24" s="1">
        <v>4</v>
      </c>
      <c r="AA24" s="1" t="e">
        <f>vehiculos[[#This Row],[peso]]/#REF!</f>
        <v>#REF!</v>
      </c>
      <c r="AC24" s="1">
        <v>250</v>
      </c>
      <c r="AD24" s="1" t="s">
        <v>109</v>
      </c>
      <c r="AE24" s="1">
        <v>7.2</v>
      </c>
      <c r="AG24" s="1" t="s">
        <v>109</v>
      </c>
      <c r="AH24" s="1">
        <v>16</v>
      </c>
      <c r="AM24" s="1">
        <v>0</v>
      </c>
      <c r="AN24" s="1">
        <v>22</v>
      </c>
      <c r="AO24" s="1">
        <v>0</v>
      </c>
      <c r="AP24" s="1">
        <f>vehiculos[[#This Row],[capacidad_bateria]]/vehiculos[[#This Row],[consumo_oficial_medio_electrico NEDC]]*100</f>
        <v>137.5</v>
      </c>
      <c r="AQ24" s="1">
        <v>0</v>
      </c>
      <c r="AR24" s="1">
        <v>0</v>
      </c>
      <c r="AS24" s="1">
        <v>3999</v>
      </c>
      <c r="AT24" s="1">
        <v>1775</v>
      </c>
      <c r="AU24" s="1">
        <v>1578</v>
      </c>
      <c r="AV24" s="1">
        <v>2570</v>
      </c>
      <c r="AW24" s="1" t="e">
        <f>#REF!*#REF!/1000000</f>
        <v>#REF!</v>
      </c>
      <c r="AX24" s="1">
        <v>140</v>
      </c>
      <c r="AY24" s="1">
        <v>9.9</v>
      </c>
      <c r="AZ24" s="1">
        <v>260</v>
      </c>
      <c r="BA24" s="1">
        <v>1100</v>
      </c>
      <c r="BB24" s="1">
        <v>4</v>
      </c>
      <c r="BC24" s="1">
        <v>2</v>
      </c>
      <c r="BF24" s="1" t="b">
        <v>0</v>
      </c>
      <c r="BG24" s="1" t="b">
        <v>1</v>
      </c>
      <c r="BH24" s="1">
        <v>76000</v>
      </c>
      <c r="BI24" s="1">
        <v>2017</v>
      </c>
      <c r="BJ24" s="1">
        <f>2023-vehiculos[[#This Row],[ano_unidad]]</f>
        <v>6</v>
      </c>
      <c r="BK24" s="1" t="b">
        <v>1</v>
      </c>
      <c r="BL24" s="1">
        <v>17500</v>
      </c>
      <c r="BN24" s="1">
        <v>0</v>
      </c>
      <c r="BO24" s="1" t="b">
        <v>0</v>
      </c>
      <c r="BP24" s="1" t="b">
        <v>0</v>
      </c>
      <c r="BS24" s="1">
        <v>0</v>
      </c>
      <c r="BT24" s="1">
        <v>0</v>
      </c>
      <c r="BU24" s="1">
        <v>0</v>
      </c>
      <c r="BV24" s="1">
        <f>0.27*vehiculos[[#This Row],[consumo_oficial_medio_electrico NEDC]]</f>
        <v>4.32</v>
      </c>
      <c r="BW24" s="1"/>
      <c r="BX24" s="1">
        <v>6</v>
      </c>
      <c r="BY24" s="1">
        <v>7</v>
      </c>
      <c r="BZ24" s="1">
        <v>6</v>
      </c>
      <c r="CA24" s="1">
        <v>3</v>
      </c>
      <c r="CB24" s="1" t="s">
        <v>138</v>
      </c>
      <c r="CC24" s="1">
        <v>6</v>
      </c>
      <c r="CD24" s="1">
        <v>6</v>
      </c>
      <c r="CE24" s="1">
        <v>7</v>
      </c>
      <c r="CF24" s="1">
        <v>8</v>
      </c>
      <c r="CG24" s="1">
        <v>7</v>
      </c>
      <c r="CH24" s="1">
        <v>6</v>
      </c>
      <c r="CI24" s="1">
        <v>7</v>
      </c>
      <c r="CJ24" s="1" t="s">
        <v>167</v>
      </c>
      <c r="CK24" s="1"/>
      <c r="CL24" s="1"/>
      <c r="CM24" s="1" t="s">
        <v>140</v>
      </c>
      <c r="CN24" s="1" t="s">
        <v>168</v>
      </c>
      <c r="CO24" s="1"/>
      <c r="CP24" s="1"/>
      <c r="CQ24" s="1"/>
      <c r="CR24" s="1"/>
      <c r="CX24" s="1"/>
      <c r="CY24" s="1"/>
      <c r="DA24" s="1"/>
      <c r="DB24" s="1"/>
      <c r="DC24" s="1"/>
      <c r="DD24" s="1"/>
      <c r="DE24" s="1"/>
      <c r="DF24" s="1"/>
      <c r="DG24" s="1"/>
      <c r="DH24" s="1"/>
      <c r="DI24" s="1"/>
      <c r="DJ24" s="1"/>
      <c r="DK24" s="1"/>
    </row>
    <row r="25" spans="1:115" s="3" customFormat="1" ht="12" x14ac:dyDescent="0.15">
      <c r="A25" s="3" t="s">
        <v>169</v>
      </c>
      <c r="B25" s="3" t="s">
        <v>98</v>
      </c>
      <c r="C25" s="3" t="s">
        <v>151</v>
      </c>
      <c r="D25" s="3" t="s">
        <v>170</v>
      </c>
      <c r="G25" s="3" t="s">
        <v>171</v>
      </c>
      <c r="AA25" s="3" t="e">
        <f>vehiculos[[#This Row],[peso]]/#REF!</f>
        <v>#REF!</v>
      </c>
      <c r="AO25" s="3" t="e">
        <f>vehiculos[[#This Row],[capacidad_deposito]]/vehiculos[[#This Row],[consumo_ofiial_medio_termico_phev_hev WLTP]]*100</f>
        <v>#DIV/0!</v>
      </c>
      <c r="AP25" s="1" t="e">
        <f>vehiculos[[#This Row],[capacidad_bateria]]/vehiculos[[#This Row],[consumo_oficial_medio_electrico NEDC]]*100</f>
        <v>#DIV/0!</v>
      </c>
      <c r="AW25" s="3" t="e">
        <f>#REF!*#REF!/1000000</f>
        <v>#REF!</v>
      </c>
      <c r="BJ25" s="3">
        <f>2023-vehiculos[[#This Row],[ano_unidad]]</f>
        <v>2023</v>
      </c>
      <c r="CM25" s="1" t="s">
        <v>140</v>
      </c>
      <c r="CO25" s="1"/>
    </row>
    <row r="26" spans="1:115" s="3" customFormat="1" ht="12" x14ac:dyDescent="0.15">
      <c r="A26" s="3" t="s">
        <v>172</v>
      </c>
      <c r="B26" s="3" t="s">
        <v>98</v>
      </c>
      <c r="C26" s="3" t="s">
        <v>151</v>
      </c>
      <c r="D26" s="3" t="s">
        <v>173</v>
      </c>
      <c r="G26" s="3" t="s">
        <v>101</v>
      </c>
      <c r="AA26" s="3" t="e">
        <f>vehiculos[[#This Row],[peso]]/#REF!</f>
        <v>#REF!</v>
      </c>
      <c r="AO26" s="3" t="e">
        <f>vehiculos[[#This Row],[capacidad_deposito]]/vehiculos[[#This Row],[consumo_ofiial_medio_termico_phev_hev WLTP]]*100</f>
        <v>#DIV/0!</v>
      </c>
      <c r="AP26" s="1" t="e">
        <f>vehiculos[[#This Row],[capacidad_bateria]]/vehiculos[[#This Row],[consumo_oficial_medio_electrico NEDC]]*100</f>
        <v>#DIV/0!</v>
      </c>
      <c r="AW26" s="3" t="e">
        <f>#REF!*#REF!/1000000</f>
        <v>#REF!</v>
      </c>
      <c r="BJ26" s="3">
        <f>2023-vehiculos[[#This Row],[ano_unidad]]</f>
        <v>2023</v>
      </c>
      <c r="CM26" s="1" t="s">
        <v>140</v>
      </c>
      <c r="CO26" s="1"/>
    </row>
    <row r="27" spans="1:115" s="3" customFormat="1" ht="12" x14ac:dyDescent="0.15">
      <c r="A27" s="3" t="s">
        <v>174</v>
      </c>
      <c r="B27" s="3" t="s">
        <v>98</v>
      </c>
      <c r="C27" s="3" t="s">
        <v>175</v>
      </c>
      <c r="D27" s="3" t="s">
        <v>176</v>
      </c>
      <c r="G27" s="3" t="s">
        <v>101</v>
      </c>
      <c r="AA27" s="3" t="e">
        <f>vehiculos[[#This Row],[peso]]/#REF!</f>
        <v>#REF!</v>
      </c>
      <c r="AO27" s="3" t="e">
        <f>vehiculos[[#This Row],[capacidad_deposito]]/vehiculos[[#This Row],[consumo_ofiial_medio_termico_phev_hev WLTP]]*100</f>
        <v>#DIV/0!</v>
      </c>
      <c r="AP27" s="1" t="e">
        <f>vehiculos[[#This Row],[capacidad_bateria]]/vehiculos[[#This Row],[consumo_oficial_medio_electrico NEDC]]*100</f>
        <v>#DIV/0!</v>
      </c>
      <c r="AW27" s="3" t="e">
        <f>#REF!*#REF!/1000000</f>
        <v>#REF!</v>
      </c>
      <c r="BJ27" s="3">
        <f>2023-vehiculos[[#This Row],[ano_unidad]]</f>
        <v>2023</v>
      </c>
      <c r="CM27" s="1" t="s">
        <v>140</v>
      </c>
      <c r="CO27" s="1"/>
    </row>
    <row r="28" spans="1:115" s="3" customFormat="1" ht="12" x14ac:dyDescent="0.15">
      <c r="A28" s="9"/>
      <c r="B28" s="9"/>
      <c r="C28" s="9"/>
      <c r="D28" s="9"/>
      <c r="E28" s="1"/>
      <c r="F28" s="1"/>
      <c r="G28" s="9"/>
      <c r="H28" s="9"/>
      <c r="I28" s="1"/>
      <c r="J28" s="9"/>
      <c r="K28" s="1"/>
      <c r="L28" s="1"/>
      <c r="M28" s="1"/>
      <c r="N28" s="9"/>
      <c r="O28" s="9"/>
      <c r="P28" s="1"/>
      <c r="Q28" s="1"/>
      <c r="R28" s="9"/>
      <c r="S28" s="9"/>
      <c r="T28" s="1"/>
      <c r="U28" s="1"/>
      <c r="V28" s="1"/>
      <c r="W28" s="1"/>
      <c r="X28" s="1"/>
      <c r="Y28" s="1"/>
      <c r="Z28" s="9"/>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9">
        <f>2023-vehiculos[[#This Row],[ano_unidad]]</f>
        <v>2023</v>
      </c>
      <c r="BK28" s="1"/>
      <c r="BL28" s="1"/>
      <c r="BM28" s="1"/>
      <c r="BN28" s="1"/>
      <c r="BO28" s="1"/>
      <c r="BP28" s="1"/>
      <c r="BQ28" s="1"/>
      <c r="BR28" s="1"/>
      <c r="BS28" s="1"/>
      <c r="BT28" s="1"/>
      <c r="BU28" s="1"/>
      <c r="BV28" s="7"/>
      <c r="BW28" s="7"/>
      <c r="BX28" s="1"/>
      <c r="BY28" s="1"/>
      <c r="BZ28" s="1"/>
      <c r="CA28" s="1"/>
      <c r="CB28" s="1"/>
      <c r="CC28" s="1"/>
      <c r="CD28" s="1"/>
      <c r="CE28" s="1"/>
      <c r="CF28" s="1"/>
      <c r="CG28" s="1"/>
      <c r="CH28" s="1"/>
      <c r="CI28" s="1"/>
      <c r="CJ28" s="1"/>
      <c r="CK28" s="1"/>
      <c r="CL28" s="1"/>
      <c r="CM28" s="1"/>
      <c r="CN28" s="9"/>
      <c r="CO28" s="1"/>
    </row>
    <row r="29" spans="1:115" ht="12" x14ac:dyDescent="0.15">
      <c r="A29" s="1" t="s">
        <v>177</v>
      </c>
      <c r="B29" s="1" t="s">
        <v>98</v>
      </c>
      <c r="C29" s="1" t="s">
        <v>178</v>
      </c>
      <c r="D29" s="1" t="s">
        <v>179</v>
      </c>
      <c r="G29" s="1" t="s">
        <v>180</v>
      </c>
      <c r="H29" s="1" t="s">
        <v>181</v>
      </c>
      <c r="I29" s="1">
        <v>2022</v>
      </c>
      <c r="J29" s="1" t="s">
        <v>103</v>
      </c>
      <c r="K29" s="1">
        <v>0</v>
      </c>
      <c r="L29" s="1">
        <v>1</v>
      </c>
      <c r="M29" s="1" t="s">
        <v>182</v>
      </c>
      <c r="N29" s="1" t="s">
        <v>183</v>
      </c>
      <c r="O29" s="1" t="s">
        <v>106</v>
      </c>
      <c r="P29" s="1" t="b">
        <v>0</v>
      </c>
      <c r="Q29" s="1" t="b">
        <v>0</v>
      </c>
      <c r="R29" s="1">
        <v>6</v>
      </c>
      <c r="S29" s="1" t="s">
        <v>108</v>
      </c>
      <c r="U29" s="1">
        <v>1298</v>
      </c>
      <c r="V29" s="1">
        <v>999</v>
      </c>
      <c r="W29" s="1">
        <v>101</v>
      </c>
      <c r="X29" s="1">
        <v>0</v>
      </c>
      <c r="Z29" s="1" t="s">
        <v>109</v>
      </c>
      <c r="AA29" s="1" t="e">
        <f>vehiculos[[#This Row],[peso]]/#REF!</f>
        <v>#REF!</v>
      </c>
      <c r="AB29" s="1">
        <v>170</v>
      </c>
      <c r="AC29" s="1">
        <v>0</v>
      </c>
      <c r="AD29" s="1">
        <v>4600</v>
      </c>
      <c r="AE29" s="1">
        <v>12.5</v>
      </c>
      <c r="AG29" s="1">
        <v>4.5999999999999996</v>
      </c>
      <c r="AH29" s="1">
        <v>0</v>
      </c>
      <c r="AM29" s="1">
        <v>22.6</v>
      </c>
      <c r="AN29" s="1">
        <v>0</v>
      </c>
      <c r="AO29" s="1">
        <f>vehiculos[[#This Row],[capacidad_deposito]]/vehiculos[[#This Row],[consumo_ofiial_medio_termico_phev_hev WLTP]]*100</f>
        <v>491.304347826087</v>
      </c>
      <c r="AP29" s="1" t="e">
        <f>vehiculos[[#This Row],[capacidad_bateria]]/vehiculos[[#This Row],[consumo_oficial_medio_electrico NEDC]]*100</f>
        <v>#DIV/0!</v>
      </c>
      <c r="AQ29" s="1">
        <v>1200</v>
      </c>
      <c r="AR29" s="1">
        <v>645</v>
      </c>
      <c r="AS29" s="1">
        <v>4547</v>
      </c>
      <c r="AT29" s="1">
        <v>1784</v>
      </c>
      <c r="AU29" s="1">
        <v>1632</v>
      </c>
      <c r="AV29" s="1">
        <v>2898</v>
      </c>
      <c r="AW29" s="1" t="e">
        <f>#REF!*#REF!/1000000</f>
        <v>#REF!</v>
      </c>
      <c r="AX29" s="1">
        <v>200</v>
      </c>
      <c r="AY29" s="1">
        <v>11.7</v>
      </c>
      <c r="AZ29" s="1">
        <v>607</v>
      </c>
      <c r="BA29" s="1">
        <v>1819</v>
      </c>
      <c r="BB29" s="1">
        <v>5</v>
      </c>
      <c r="BC29" s="1">
        <v>2</v>
      </c>
      <c r="BF29" s="1" t="b">
        <v>0</v>
      </c>
      <c r="BG29" s="1" t="b">
        <v>1</v>
      </c>
      <c r="BH29" s="1">
        <v>8100</v>
      </c>
      <c r="BI29" s="1">
        <v>2022</v>
      </c>
      <c r="BJ29" s="1">
        <f>2023-vehiculos[[#This Row],[ano_unidad]]</f>
        <v>1</v>
      </c>
      <c r="BK29" s="1" t="b">
        <v>1</v>
      </c>
      <c r="BL29" s="1">
        <v>19900</v>
      </c>
      <c r="BN29" s="1">
        <v>0</v>
      </c>
      <c r="BO29" s="1" t="b">
        <v>0</v>
      </c>
      <c r="BP29" s="1" t="b">
        <v>0</v>
      </c>
      <c r="BS29" s="1">
        <v>0</v>
      </c>
      <c r="BT29" s="1">
        <v>0</v>
      </c>
      <c r="BU29" s="1">
        <v>0</v>
      </c>
      <c r="BV29" s="1">
        <f>0.9*vehiculos[[#This Row],[consumo_ofiial_medio_termico_phev_hev WLTP]]</f>
        <v>4.1399999999999997</v>
      </c>
      <c r="BW29" s="1"/>
      <c r="BX29" s="1">
        <v>2</v>
      </c>
      <c r="BY29" s="1">
        <v>3</v>
      </c>
      <c r="BZ29" s="1">
        <v>7</v>
      </c>
      <c r="CA29" s="1">
        <v>2</v>
      </c>
      <c r="CB29" s="1" t="s">
        <v>184</v>
      </c>
      <c r="CC29" s="1">
        <v>3</v>
      </c>
      <c r="CD29" s="1">
        <v>4</v>
      </c>
      <c r="CE29" s="1">
        <v>5</v>
      </c>
      <c r="CF29" s="1">
        <v>6</v>
      </c>
      <c r="CG29" s="1">
        <v>5</v>
      </c>
      <c r="CH29" s="1">
        <v>6</v>
      </c>
      <c r="CI29" s="1">
        <v>5</v>
      </c>
      <c r="CJ29" s="1" t="s">
        <v>185</v>
      </c>
      <c r="CK29" s="1"/>
      <c r="CL29" s="1"/>
      <c r="CM29" s="1" t="s">
        <v>140</v>
      </c>
      <c r="CN29" s="1" t="s">
        <v>186</v>
      </c>
      <c r="CO29" s="1"/>
      <c r="CP29" s="1"/>
      <c r="CQ29" s="1"/>
      <c r="CR29" s="1"/>
      <c r="CX29" s="1"/>
      <c r="CY29" s="1"/>
      <c r="DA29" s="1"/>
      <c r="DB29" s="1"/>
      <c r="DC29" s="1"/>
      <c r="DD29" s="1"/>
      <c r="DE29" s="1"/>
      <c r="DF29" s="1"/>
      <c r="DG29" s="1"/>
      <c r="DH29" s="1"/>
      <c r="DI29" s="1"/>
      <c r="DJ29" s="1"/>
      <c r="DK29" s="1"/>
    </row>
    <row r="30" spans="1:115" ht="12" x14ac:dyDescent="0.15">
      <c r="A30" s="1" t="s">
        <v>187</v>
      </c>
      <c r="B30" s="1" t="s">
        <v>98</v>
      </c>
      <c r="C30" s="1" t="s">
        <v>178</v>
      </c>
      <c r="D30" s="1" t="s">
        <v>188</v>
      </c>
      <c r="G30" s="1" t="s">
        <v>125</v>
      </c>
      <c r="H30" s="1" t="s">
        <v>189</v>
      </c>
      <c r="I30" s="1">
        <v>2012</v>
      </c>
      <c r="J30" s="1">
        <v>2021</v>
      </c>
      <c r="K30" s="1">
        <v>2017</v>
      </c>
      <c r="L30" s="1">
        <v>4</v>
      </c>
      <c r="M30" s="1" t="s">
        <v>190</v>
      </c>
      <c r="N30" s="1" t="s">
        <v>136</v>
      </c>
      <c r="O30" s="1" t="s">
        <v>106</v>
      </c>
      <c r="P30" s="1" t="b">
        <v>0</v>
      </c>
      <c r="Q30" s="1" t="b">
        <v>0</v>
      </c>
      <c r="R30" s="1">
        <v>6</v>
      </c>
      <c r="S30" s="1" t="s">
        <v>137</v>
      </c>
      <c r="U30" s="1">
        <v>1045</v>
      </c>
      <c r="V30" s="1">
        <v>998</v>
      </c>
      <c r="W30" s="1">
        <v>73</v>
      </c>
      <c r="X30" s="1">
        <v>0</v>
      </c>
      <c r="Z30" s="1" t="s">
        <v>109</v>
      </c>
      <c r="AA30" s="1" t="e">
        <f>vehiculos[[#This Row],[peso]]/#REF!</f>
        <v>#REF!</v>
      </c>
      <c r="AB30" s="1">
        <v>95</v>
      </c>
      <c r="AC30" s="1">
        <v>0</v>
      </c>
      <c r="AD30" s="1">
        <v>6300</v>
      </c>
      <c r="AE30" s="1">
        <v>16.7</v>
      </c>
      <c r="AG30" s="1">
        <v>6.2</v>
      </c>
      <c r="AH30" s="1">
        <v>0</v>
      </c>
      <c r="AM30" s="1">
        <v>50</v>
      </c>
      <c r="AN30" s="1">
        <v>0</v>
      </c>
      <c r="AO30" s="1">
        <f>vehiculos[[#This Row],[capacidad_deposito]]/vehiculos[[#This Row],[consumo_ofiial_medio_termico_phev_hev WLTP]]*100</f>
        <v>806.45161290322585</v>
      </c>
      <c r="AP30" s="1" t="e">
        <f>vehiculos[[#This Row],[capacidad_bateria]]/vehiculos[[#This Row],[consumo_oficial_medio_electrico NEDC]]*100</f>
        <v>#DIV/0!</v>
      </c>
      <c r="AQ30" s="1">
        <v>1090</v>
      </c>
      <c r="AR30" s="1">
        <v>520</v>
      </c>
      <c r="AS30" s="1">
        <v>4069</v>
      </c>
      <c r="AT30" s="1">
        <v>1733</v>
      </c>
      <c r="AU30" s="1">
        <v>1519</v>
      </c>
      <c r="AV30" s="1">
        <v>2589</v>
      </c>
      <c r="AW30" s="1" t="e">
        <f>#REF!*#REF!/1000000</f>
        <v>#REF!</v>
      </c>
      <c r="AX30" s="1">
        <v>163</v>
      </c>
      <c r="AY30" s="1">
        <v>10.7</v>
      </c>
      <c r="AZ30" s="1">
        <v>320</v>
      </c>
      <c r="BA30" s="1">
        <v>1200</v>
      </c>
      <c r="BB30" s="1">
        <v>5</v>
      </c>
      <c r="BC30" s="1">
        <v>2</v>
      </c>
      <c r="BF30" s="1" t="b">
        <v>0</v>
      </c>
      <c r="BG30" s="1" t="b">
        <v>1</v>
      </c>
      <c r="BH30" s="1">
        <v>34000</v>
      </c>
      <c r="BI30" s="1">
        <v>2019</v>
      </c>
      <c r="BJ30" s="1">
        <f>2023-vehiculos[[#This Row],[ano_unidad]]</f>
        <v>4</v>
      </c>
      <c r="BK30" s="1" t="b">
        <v>1</v>
      </c>
      <c r="BL30" s="1">
        <v>10500</v>
      </c>
      <c r="BN30" s="1">
        <v>0</v>
      </c>
      <c r="BO30" s="1" t="b">
        <v>0</v>
      </c>
      <c r="BP30" s="1" t="b">
        <v>0</v>
      </c>
      <c r="BS30" s="1">
        <v>0</v>
      </c>
      <c r="BT30" s="1">
        <v>0</v>
      </c>
      <c r="BU30" s="1">
        <v>0</v>
      </c>
      <c r="BV30" s="1">
        <f>1.65*vehiculos[[#This Row],[consumo_ofiial_medio_termico_phev_hev WLTP]]</f>
        <v>10.23</v>
      </c>
      <c r="BW30" s="1"/>
      <c r="BX30" s="1">
        <v>1</v>
      </c>
      <c r="BY30" s="1">
        <v>1</v>
      </c>
      <c r="BZ30" s="1">
        <v>3</v>
      </c>
      <c r="CA30" s="1">
        <v>1</v>
      </c>
      <c r="CB30" s="1" t="s">
        <v>184</v>
      </c>
      <c r="CC30" s="1">
        <v>3</v>
      </c>
      <c r="CD30" s="1">
        <v>3</v>
      </c>
      <c r="CE30" s="1">
        <v>6</v>
      </c>
      <c r="CF30" s="1">
        <v>5</v>
      </c>
      <c r="CG30" s="1">
        <v>5</v>
      </c>
      <c r="CH30" s="1">
        <v>4</v>
      </c>
      <c r="CI30" s="1">
        <v>4</v>
      </c>
      <c r="CJ30" s="1" t="s">
        <v>191</v>
      </c>
      <c r="CK30" s="1"/>
      <c r="CL30" s="1"/>
      <c r="CM30" s="1" t="s">
        <v>140</v>
      </c>
      <c r="CN30" s="1" t="s">
        <v>192</v>
      </c>
      <c r="CO30" s="1"/>
      <c r="CP30" s="1"/>
      <c r="CQ30" s="1"/>
      <c r="CR30" s="1"/>
      <c r="CX30" s="1"/>
      <c r="CY30" s="1"/>
      <c r="DA30" s="1"/>
      <c r="DB30" s="1"/>
      <c r="DC30" s="1"/>
      <c r="DD30" s="1"/>
      <c r="DE30" s="1"/>
      <c r="DF30" s="1"/>
      <c r="DG30" s="1"/>
      <c r="DH30" s="1"/>
      <c r="DI30" s="1"/>
      <c r="DJ30" s="1"/>
      <c r="DK30" s="1"/>
    </row>
    <row r="31" spans="1:115" s="3" customFormat="1" ht="12" x14ac:dyDescent="0.15">
      <c r="A31" s="3" t="s">
        <v>193</v>
      </c>
      <c r="B31" s="3" t="s">
        <v>98</v>
      </c>
      <c r="C31" s="3" t="s">
        <v>178</v>
      </c>
      <c r="D31" s="3" t="s">
        <v>194</v>
      </c>
      <c r="G31" s="3" t="s">
        <v>101</v>
      </c>
      <c r="AA31" s="3" t="e">
        <f>vehiculos[[#This Row],[peso]]/#REF!</f>
        <v>#REF!</v>
      </c>
      <c r="AO31" s="3" t="e">
        <f>vehiculos[[#This Row],[capacidad_deposito]]/vehiculos[[#This Row],[consumo_ofiial_medio_termico_phev_hev WLTP]]*100</f>
        <v>#DIV/0!</v>
      </c>
      <c r="AP31" s="1" t="e">
        <f>vehiculos[[#This Row],[capacidad_bateria]]/vehiculos[[#This Row],[consumo_oficial_medio_electrico NEDC]]*100</f>
        <v>#DIV/0!</v>
      </c>
      <c r="AW31" s="3" t="e">
        <f>#REF!*#REF!/1000000</f>
        <v>#REF!</v>
      </c>
      <c r="BJ31" s="3">
        <f>2023-vehiculos[[#This Row],[ano_unidad]]</f>
        <v>2023</v>
      </c>
      <c r="CM31" s="1" t="s">
        <v>140</v>
      </c>
      <c r="CO31" s="1"/>
    </row>
    <row r="32" spans="1:115" s="5" customFormat="1" ht="12" x14ac:dyDescent="0.15">
      <c r="A32" s="5" t="s">
        <v>195</v>
      </c>
      <c r="B32" s="5" t="s">
        <v>98</v>
      </c>
      <c r="C32" s="5" t="s">
        <v>196</v>
      </c>
      <c r="D32" s="5">
        <v>500</v>
      </c>
      <c r="G32" s="5" t="s">
        <v>125</v>
      </c>
      <c r="H32" s="5">
        <v>312</v>
      </c>
      <c r="I32" s="5">
        <v>2007</v>
      </c>
      <c r="J32" s="5">
        <v>2023</v>
      </c>
      <c r="K32" s="5">
        <v>2016</v>
      </c>
      <c r="L32" s="5">
        <v>3</v>
      </c>
      <c r="M32" s="5" t="s">
        <v>197</v>
      </c>
      <c r="N32" s="5" t="s">
        <v>136</v>
      </c>
      <c r="O32" s="5" t="s">
        <v>106</v>
      </c>
      <c r="P32" s="5" t="b">
        <v>0</v>
      </c>
      <c r="Q32" s="5" t="b">
        <v>0</v>
      </c>
      <c r="R32" s="5">
        <v>6</v>
      </c>
      <c r="S32" s="5" t="s">
        <v>137</v>
      </c>
      <c r="U32" s="5">
        <v>940</v>
      </c>
      <c r="V32" s="5">
        <v>1242</v>
      </c>
      <c r="W32" s="5">
        <v>69</v>
      </c>
      <c r="X32" s="5">
        <v>0</v>
      </c>
      <c r="Z32" s="5" t="s">
        <v>109</v>
      </c>
      <c r="AA32" s="1" t="e">
        <f>vehiculos[[#This Row],[peso]]/#REF!</f>
        <v>#REF!</v>
      </c>
      <c r="AB32" s="5">
        <v>102</v>
      </c>
      <c r="AC32" s="5">
        <v>0</v>
      </c>
      <c r="AD32" s="5">
        <v>5500</v>
      </c>
      <c r="AE32" s="5">
        <v>12.9</v>
      </c>
      <c r="AG32" s="5">
        <v>5.0999999999999996</v>
      </c>
      <c r="AH32" s="5">
        <v>0</v>
      </c>
      <c r="AM32" s="5">
        <v>35</v>
      </c>
      <c r="AN32" s="5">
        <v>0</v>
      </c>
      <c r="AO32" s="1">
        <f>vehiculos[[#This Row],[capacidad_deposito]]/vehiculos[[#This Row],[consumo_ofiial_medio_termico_phev_hev WLTP]]*100</f>
        <v>686.27450980392166</v>
      </c>
      <c r="AP32" s="1" t="e">
        <f>vehiculos[[#This Row],[capacidad_bateria]]/vehiculos[[#This Row],[consumo_oficial_medio_electrico NEDC]]*100</f>
        <v>#DIV/0!</v>
      </c>
      <c r="AQ32" s="5">
        <v>800</v>
      </c>
      <c r="AR32" s="5">
        <v>400</v>
      </c>
      <c r="AS32" s="5">
        <v>3546</v>
      </c>
      <c r="AT32" s="5">
        <v>1627</v>
      </c>
      <c r="AU32" s="5">
        <v>1488</v>
      </c>
      <c r="AV32" s="5">
        <v>2300</v>
      </c>
      <c r="AW32" s="1" t="e">
        <f>#REF!*#REF!/1000000</f>
        <v>#REF!</v>
      </c>
      <c r="AX32" s="5">
        <v>150</v>
      </c>
      <c r="AY32" s="5">
        <v>9.3000000000000007</v>
      </c>
      <c r="AZ32" s="5">
        <v>185</v>
      </c>
      <c r="BA32" s="5">
        <v>610</v>
      </c>
      <c r="BB32" s="5">
        <v>4</v>
      </c>
      <c r="BC32" s="5">
        <v>2</v>
      </c>
      <c r="BF32" s="5" t="b">
        <v>0</v>
      </c>
      <c r="BG32" s="5" t="b">
        <v>1</v>
      </c>
      <c r="BH32" s="5">
        <v>48000</v>
      </c>
      <c r="BI32" s="5">
        <v>2018</v>
      </c>
      <c r="BJ32" s="5">
        <f>2023-vehiculos[[#This Row],[ano_unidad]]</f>
        <v>5</v>
      </c>
      <c r="BK32" s="5" t="b">
        <v>1</v>
      </c>
      <c r="BL32" s="5">
        <v>10900</v>
      </c>
      <c r="BN32" s="5">
        <v>0</v>
      </c>
      <c r="BO32" s="5" t="b">
        <v>0</v>
      </c>
      <c r="BP32" s="5" t="b">
        <v>0</v>
      </c>
      <c r="BS32" s="5">
        <v>0</v>
      </c>
      <c r="BT32" s="5">
        <v>0</v>
      </c>
      <c r="BU32" s="5">
        <v>0</v>
      </c>
      <c r="BV32" s="5">
        <f>1.65*vehiculos[[#This Row],[consumo_ofiial_medio_termico_phev_hev WLTP]]</f>
        <v>8.4149999999999991</v>
      </c>
      <c r="BX32" s="5">
        <v>5</v>
      </c>
      <c r="BY32" s="5">
        <v>4</v>
      </c>
      <c r="BZ32" s="5">
        <v>8</v>
      </c>
      <c r="CA32" s="5">
        <v>3</v>
      </c>
      <c r="CB32" s="5" t="s">
        <v>138</v>
      </c>
      <c r="CC32" s="5">
        <v>4</v>
      </c>
      <c r="CD32" s="5">
        <v>4</v>
      </c>
      <c r="CE32" s="5">
        <v>7</v>
      </c>
      <c r="CF32" s="5">
        <v>7</v>
      </c>
      <c r="CG32" s="5">
        <v>7</v>
      </c>
      <c r="CH32" s="5">
        <v>5</v>
      </c>
      <c r="CI32" s="5">
        <v>5</v>
      </c>
      <c r="CJ32" s="5" t="s">
        <v>198</v>
      </c>
      <c r="CM32" s="1" t="s">
        <v>140</v>
      </c>
      <c r="CN32" s="5" t="s">
        <v>199</v>
      </c>
      <c r="CO32" s="1"/>
    </row>
    <row r="33" spans="1:115" s="3" customFormat="1" ht="12" x14ac:dyDescent="0.15">
      <c r="A33" s="3" t="s">
        <v>200</v>
      </c>
      <c r="B33" s="3" t="s">
        <v>98</v>
      </c>
      <c r="C33" s="3" t="s">
        <v>201</v>
      </c>
      <c r="D33" s="3" t="s">
        <v>202</v>
      </c>
      <c r="G33" s="3" t="s">
        <v>101</v>
      </c>
      <c r="AA33" s="1" t="e">
        <f>vehiculos[[#This Row],[peso]]/#REF!</f>
        <v>#REF!</v>
      </c>
      <c r="AO33" s="1" t="e">
        <f>vehiculos[[#This Row],[capacidad_deposito]]/vehiculos[[#This Row],[consumo_ofiial_medio_termico_phev_hev WLTP]]*100</f>
        <v>#DIV/0!</v>
      </c>
      <c r="AP33" s="1" t="e">
        <f>vehiculos[[#This Row],[capacidad_bateria]]/vehiculos[[#This Row],[consumo_oficial_medio_electrico NEDC]]*100</f>
        <v>#DIV/0!</v>
      </c>
      <c r="AW33" s="1" t="e">
        <f>#REF!*#REF!/1000000</f>
        <v>#REF!</v>
      </c>
      <c r="BJ33" s="3">
        <f>2023-vehiculos[[#This Row],[ano_unidad]]</f>
        <v>2023</v>
      </c>
      <c r="CM33" s="1" t="s">
        <v>140</v>
      </c>
      <c r="CO33" s="1"/>
    </row>
    <row r="34" spans="1:115" s="3" customFormat="1" ht="12" x14ac:dyDescent="0.15">
      <c r="A34" s="4" t="s">
        <v>203</v>
      </c>
      <c r="B34" s="3" t="s">
        <v>98</v>
      </c>
      <c r="C34" s="3" t="s">
        <v>204</v>
      </c>
      <c r="D34" s="3" t="s">
        <v>205</v>
      </c>
      <c r="G34" s="3" t="s">
        <v>153</v>
      </c>
      <c r="AA34" s="1" t="e">
        <f>vehiculos[[#This Row],[peso]]/#REF!</f>
        <v>#REF!</v>
      </c>
      <c r="AO34" s="1" t="e">
        <f>vehiculos[[#This Row],[capacidad_deposito]]/vehiculos[[#This Row],[consumo_ofiial_medio_termico_phev_hev WLTP]]*100</f>
        <v>#DIV/0!</v>
      </c>
      <c r="AP34" s="1" t="e">
        <f>vehiculos[[#This Row],[capacidad_bateria]]/vehiculos[[#This Row],[consumo_oficial_medio_electrico NEDC]]*100</f>
        <v>#DIV/0!</v>
      </c>
      <c r="AW34" s="1" t="e">
        <f>#REF!*#REF!/1000000</f>
        <v>#REF!</v>
      </c>
      <c r="BJ34" s="3">
        <f>2023-vehiculos[[#This Row],[ano_unidad]]</f>
        <v>2023</v>
      </c>
      <c r="CM34" s="1" t="s">
        <v>140</v>
      </c>
      <c r="CO34" s="1"/>
    </row>
    <row r="35" spans="1:115" s="3" customFormat="1" ht="12" x14ac:dyDescent="0.15">
      <c r="A35" s="4" t="s">
        <v>206</v>
      </c>
      <c r="B35" s="3" t="s">
        <v>98</v>
      </c>
      <c r="C35" s="3" t="s">
        <v>204</v>
      </c>
      <c r="D35" s="3" t="s">
        <v>207</v>
      </c>
      <c r="G35" s="3" t="s">
        <v>180</v>
      </c>
      <c r="AA35" s="1" t="e">
        <f>vehiculos[[#This Row],[peso]]/#REF!</f>
        <v>#REF!</v>
      </c>
      <c r="AO35" s="1" t="e">
        <f>vehiculos[[#This Row],[capacidad_deposito]]/vehiculos[[#This Row],[consumo_ofiial_medio_termico_phev_hev WLTP]]*100</f>
        <v>#DIV/0!</v>
      </c>
      <c r="AP35" s="1" t="e">
        <f>vehiculos[[#This Row],[capacidad_bateria]]/vehiculos[[#This Row],[consumo_oficial_medio_electrico NEDC]]*100</f>
        <v>#DIV/0!</v>
      </c>
      <c r="AW35" s="1" t="e">
        <f>#REF!*#REF!/1000000</f>
        <v>#REF!</v>
      </c>
      <c r="BJ35" s="3">
        <f>2023-vehiculos[[#This Row],[ano_unidad]]</f>
        <v>2023</v>
      </c>
      <c r="CM35" s="1" t="s">
        <v>140</v>
      </c>
      <c r="CO35" s="1"/>
    </row>
    <row r="36" spans="1:115" s="3" customFormat="1" ht="12" x14ac:dyDescent="0.15">
      <c r="A36" s="4" t="s">
        <v>208</v>
      </c>
      <c r="B36" s="3" t="s">
        <v>98</v>
      </c>
      <c r="C36" s="3" t="s">
        <v>204</v>
      </c>
      <c r="D36" s="3" t="s">
        <v>209</v>
      </c>
      <c r="G36" s="3" t="s">
        <v>171</v>
      </c>
      <c r="AA36" s="1" t="e">
        <f>vehiculos[[#This Row],[peso]]/#REF!</f>
        <v>#REF!</v>
      </c>
      <c r="AO36" s="1" t="e">
        <f>vehiculos[[#This Row],[capacidad_deposito]]/vehiculos[[#This Row],[consumo_ofiial_medio_termico_phev_hev WLTP]]*100</f>
        <v>#DIV/0!</v>
      </c>
      <c r="AP36" s="1" t="e">
        <f>vehiculos[[#This Row],[capacidad_bateria]]/vehiculos[[#This Row],[consumo_oficial_medio_electrico NEDC]]*100</f>
        <v>#DIV/0!</v>
      </c>
      <c r="AW36" s="1" t="e">
        <f>#REF!*#REF!/1000000</f>
        <v>#REF!</v>
      </c>
      <c r="BJ36" s="3">
        <f>2023-vehiculos[[#This Row],[ano_unidad]]</f>
        <v>2023</v>
      </c>
      <c r="CM36" s="1" t="s">
        <v>140</v>
      </c>
      <c r="CO36" s="1"/>
    </row>
    <row r="37" spans="1:115" s="3" customFormat="1" ht="12" x14ac:dyDescent="0.15">
      <c r="A37" s="4" t="s">
        <v>210</v>
      </c>
      <c r="B37" s="3" t="s">
        <v>98</v>
      </c>
      <c r="C37" s="3" t="s">
        <v>211</v>
      </c>
      <c r="D37" s="3" t="s">
        <v>212</v>
      </c>
      <c r="G37" s="3" t="s">
        <v>125</v>
      </c>
      <c r="AA37" s="1" t="e">
        <f>vehiculos[[#This Row],[peso]]/#REF!</f>
        <v>#REF!</v>
      </c>
      <c r="AO37" s="1" t="e">
        <f>vehiculos[[#This Row],[capacidad_deposito]]/vehiculos[[#This Row],[consumo_ofiial_medio_termico_phev_hev WLTP]]*100</f>
        <v>#DIV/0!</v>
      </c>
      <c r="AP37" s="1" t="e">
        <f>vehiculos[[#This Row],[capacidad_bateria]]/vehiculos[[#This Row],[consumo_oficial_medio_electrico NEDC]]*100</f>
        <v>#DIV/0!</v>
      </c>
      <c r="AW37" s="1" t="e">
        <f>#REF!*#REF!/1000000</f>
        <v>#REF!</v>
      </c>
      <c r="BJ37" s="3">
        <f>2023-vehiculos[[#This Row],[ano_unidad]]</f>
        <v>2023</v>
      </c>
      <c r="CM37" s="1" t="s">
        <v>140</v>
      </c>
      <c r="CO37" s="1"/>
    </row>
    <row r="38" spans="1:115" s="3" customFormat="1" ht="12" x14ac:dyDescent="0.15">
      <c r="A38" s="4" t="s">
        <v>213</v>
      </c>
      <c r="B38" s="3" t="s">
        <v>98</v>
      </c>
      <c r="C38" s="3" t="s">
        <v>211</v>
      </c>
      <c r="D38" s="3" t="s">
        <v>214</v>
      </c>
      <c r="G38" s="3" t="s">
        <v>125</v>
      </c>
      <c r="AA38" s="1" t="e">
        <f>vehiculos[[#This Row],[peso]]/#REF!</f>
        <v>#REF!</v>
      </c>
      <c r="AO38" s="1" t="e">
        <f>vehiculos[[#This Row],[capacidad_deposito]]/vehiculos[[#This Row],[consumo_ofiial_medio_termico_phev_hev WLTP]]*100</f>
        <v>#DIV/0!</v>
      </c>
      <c r="AP38" s="1" t="e">
        <f>vehiculos[[#This Row],[capacidad_bateria]]/vehiculos[[#This Row],[consumo_oficial_medio_electrico NEDC]]*100</f>
        <v>#DIV/0!</v>
      </c>
      <c r="AW38" s="1" t="e">
        <f>#REF!*#REF!/1000000</f>
        <v>#REF!</v>
      </c>
      <c r="BJ38" s="3">
        <f>2023-vehiculos[[#This Row],[ano_unidad]]</f>
        <v>2023</v>
      </c>
      <c r="CM38" s="1" t="s">
        <v>140</v>
      </c>
      <c r="CO38" s="1"/>
    </row>
    <row r="39" spans="1:115" s="3" customFormat="1" ht="12" x14ac:dyDescent="0.15">
      <c r="A39" s="4" t="s">
        <v>215</v>
      </c>
      <c r="B39" s="3" t="s">
        <v>98</v>
      </c>
      <c r="C39" s="3" t="s">
        <v>211</v>
      </c>
      <c r="D39" s="3" t="s">
        <v>212</v>
      </c>
      <c r="G39" s="3" t="s">
        <v>125</v>
      </c>
      <c r="AA39" s="1" t="e">
        <f>vehiculos[[#This Row],[peso]]/#REF!</f>
        <v>#REF!</v>
      </c>
      <c r="AO39" s="1" t="e">
        <f>vehiculos[[#This Row],[capacidad_deposito]]/vehiculos[[#This Row],[consumo_ofiial_medio_termico_phev_hev WLTP]]*100</f>
        <v>#DIV/0!</v>
      </c>
      <c r="AP39" s="1" t="e">
        <f>vehiculos[[#This Row],[capacidad_bateria]]/vehiculos[[#This Row],[consumo_oficial_medio_electrico NEDC]]*100</f>
        <v>#DIV/0!</v>
      </c>
      <c r="AW39" s="1" t="e">
        <f>#REF!*#REF!/1000000</f>
        <v>#REF!</v>
      </c>
      <c r="BJ39" s="3">
        <f>2023-vehiculos[[#This Row],[ano_unidad]]</f>
        <v>2023</v>
      </c>
      <c r="CM39" s="1" t="s">
        <v>140</v>
      </c>
      <c r="CO39" s="1"/>
    </row>
    <row r="40" spans="1:115" s="3" customFormat="1" ht="12" x14ac:dyDescent="0.15">
      <c r="A40" s="3" t="s">
        <v>216</v>
      </c>
      <c r="B40" s="3" t="s">
        <v>98</v>
      </c>
      <c r="C40" s="3" t="s">
        <v>217</v>
      </c>
      <c r="D40" s="3" t="s">
        <v>218</v>
      </c>
      <c r="G40" s="3" t="s">
        <v>101</v>
      </c>
      <c r="AA40" s="1" t="e">
        <f>vehiculos[[#This Row],[peso]]/#REF!</f>
        <v>#REF!</v>
      </c>
      <c r="AO40" s="1" t="e">
        <f>vehiculos[[#This Row],[capacidad_deposito]]/vehiculos[[#This Row],[consumo_ofiial_medio_termico_phev_hev WLTP]]*100</f>
        <v>#DIV/0!</v>
      </c>
      <c r="AP40" s="1" t="e">
        <f>vehiculos[[#This Row],[capacidad_bateria]]/vehiculos[[#This Row],[consumo_oficial_medio_electrico NEDC]]*100</f>
        <v>#DIV/0!</v>
      </c>
      <c r="AW40" s="1" t="e">
        <f>#REF!*#REF!/1000000</f>
        <v>#REF!</v>
      </c>
      <c r="BJ40" s="3">
        <f>2023-vehiculos[[#This Row],[ano_unidad]]</f>
        <v>2023</v>
      </c>
      <c r="CM40" s="1" t="s">
        <v>140</v>
      </c>
      <c r="CO40" s="1"/>
    </row>
    <row r="41" spans="1:115" s="3" customFormat="1" ht="12" x14ac:dyDescent="0.15">
      <c r="A41" s="4" t="s">
        <v>219</v>
      </c>
      <c r="B41" s="3" t="s">
        <v>98</v>
      </c>
      <c r="C41" s="3" t="s">
        <v>217</v>
      </c>
      <c r="D41" s="3" t="s">
        <v>220</v>
      </c>
      <c r="G41" s="3" t="s">
        <v>101</v>
      </c>
      <c r="AA41" s="1" t="e">
        <f>vehiculos[[#This Row],[peso]]/#REF!</f>
        <v>#REF!</v>
      </c>
      <c r="AO41" s="1" t="e">
        <f>vehiculos[[#This Row],[capacidad_deposito]]/vehiculos[[#This Row],[consumo_ofiial_medio_termico_phev_hev WLTP]]*100</f>
        <v>#DIV/0!</v>
      </c>
      <c r="AP41" s="1" t="e">
        <f>vehiculos[[#This Row],[capacidad_bateria]]/vehiculos[[#This Row],[consumo_oficial_medio_electrico NEDC]]*100</f>
        <v>#DIV/0!</v>
      </c>
      <c r="AW41" s="1" t="e">
        <f>#REF!*#REF!/1000000</f>
        <v>#REF!</v>
      </c>
      <c r="BJ41" s="3">
        <f>2023-vehiculos[[#This Row],[ano_unidad]]</f>
        <v>2023</v>
      </c>
      <c r="CM41" s="1" t="s">
        <v>140</v>
      </c>
      <c r="CO41" s="1"/>
    </row>
    <row r="42" spans="1:115" ht="12" x14ac:dyDescent="0.15">
      <c r="A42" s="2" t="s">
        <v>221</v>
      </c>
      <c r="B42" s="1" t="s">
        <v>222</v>
      </c>
      <c r="C42" s="1" t="s">
        <v>223</v>
      </c>
      <c r="D42" s="1" t="s">
        <v>224</v>
      </c>
      <c r="G42" s="1" t="s">
        <v>225</v>
      </c>
      <c r="H42" s="1" t="s">
        <v>226</v>
      </c>
      <c r="I42" s="1">
        <v>2018</v>
      </c>
      <c r="J42" s="1">
        <v>2020</v>
      </c>
      <c r="K42" s="1">
        <v>0</v>
      </c>
      <c r="L42" s="1">
        <v>3</v>
      </c>
      <c r="M42" s="1" t="s">
        <v>227</v>
      </c>
      <c r="N42" s="1" t="s">
        <v>146</v>
      </c>
      <c r="O42" s="1" t="s">
        <v>106</v>
      </c>
      <c r="P42" s="1" t="b">
        <v>0</v>
      </c>
      <c r="Q42" s="1" t="b">
        <v>0</v>
      </c>
      <c r="R42" s="1">
        <v>6</v>
      </c>
      <c r="S42" s="1" t="s">
        <v>137</v>
      </c>
      <c r="U42" s="1">
        <v>1395</v>
      </c>
      <c r="V42" s="1">
        <v>1499</v>
      </c>
      <c r="W42" s="1">
        <v>102</v>
      </c>
      <c r="X42" s="1">
        <v>0</v>
      </c>
      <c r="Z42" s="1" t="s">
        <v>109</v>
      </c>
      <c r="AA42" s="1" t="e">
        <f>vehiculos[[#This Row],[peso]]/#REF!</f>
        <v>#REF!</v>
      </c>
      <c r="AB42" s="1">
        <v>250</v>
      </c>
      <c r="AC42" s="1">
        <v>0</v>
      </c>
      <c r="AD42" s="1">
        <v>3500</v>
      </c>
      <c r="AE42" s="1">
        <v>11.5</v>
      </c>
      <c r="AG42" s="1">
        <v>5.7</v>
      </c>
      <c r="AH42" s="1">
        <v>0</v>
      </c>
      <c r="AM42" s="1">
        <v>50</v>
      </c>
      <c r="AN42" s="1">
        <v>0</v>
      </c>
      <c r="AO42" s="1">
        <f>vehiculos[[#This Row],[capacidad_deposito]]/vehiculos[[#This Row],[consumo_ofiial_medio_termico_phev_hev WLTP]]*100</f>
        <v>877.19298245614027</v>
      </c>
      <c r="AP42" s="1" t="e">
        <f>vehiculos[[#This Row],[capacidad_bateria]]/vehiculos[[#This Row],[consumo_oficial_medio_electrico NEDC]]*100</f>
        <v>#DIV/0!</v>
      </c>
      <c r="AQ42" s="1">
        <v>0</v>
      </c>
      <c r="AR42" s="1">
        <v>0</v>
      </c>
      <c r="AS42" s="1">
        <v>4403</v>
      </c>
      <c r="AT42" s="1">
        <v>1848</v>
      </c>
      <c r="AU42" s="1">
        <v>1796</v>
      </c>
      <c r="AV42" s="1">
        <v>2785</v>
      </c>
      <c r="AW42" s="1" t="e">
        <f>#REF!*#REF!/1000000</f>
        <v>#REF!</v>
      </c>
      <c r="AX42" s="1">
        <v>160</v>
      </c>
      <c r="AY42" s="1">
        <v>11</v>
      </c>
      <c r="AZ42" s="1">
        <v>3300</v>
      </c>
      <c r="BA42" s="1">
        <v>3300</v>
      </c>
      <c r="BB42" s="1">
        <v>2</v>
      </c>
      <c r="BC42" s="1">
        <v>2</v>
      </c>
      <c r="BF42" s="1" t="b">
        <v>0</v>
      </c>
      <c r="BG42" s="1" t="b">
        <v>1</v>
      </c>
      <c r="BH42" s="1">
        <v>113000</v>
      </c>
      <c r="BI42" s="1">
        <v>2019</v>
      </c>
      <c r="BJ42" s="1">
        <f>2023-vehiculos[[#This Row],[ano_unidad]]</f>
        <v>4</v>
      </c>
      <c r="BK42" s="1" t="b">
        <v>1</v>
      </c>
      <c r="BL42" s="1">
        <v>10900</v>
      </c>
      <c r="BN42" s="1">
        <f>vehiculos[[#This Row],[precio_compra_contado]]/1.21</f>
        <v>9008.2644628099169</v>
      </c>
      <c r="BO42" s="1" t="b">
        <v>0</v>
      </c>
      <c r="BP42" s="1" t="b">
        <v>0</v>
      </c>
      <c r="BS42" s="1">
        <v>0</v>
      </c>
      <c r="BT42" s="1">
        <v>0</v>
      </c>
      <c r="BU42" s="1">
        <v>0</v>
      </c>
      <c r="BV42" s="1">
        <f>1.45*vehiculos[[#This Row],[consumo_ofiial_medio_termico_phev_hev WLTP]]</f>
        <v>8.2650000000000006</v>
      </c>
      <c r="BW42" s="1"/>
      <c r="BX42" s="1">
        <v>1</v>
      </c>
      <c r="BY42" s="1">
        <v>3</v>
      </c>
      <c r="BZ42" s="1">
        <v>3</v>
      </c>
      <c r="CA42" s="1">
        <v>1</v>
      </c>
      <c r="CB42" s="1" t="s">
        <v>138</v>
      </c>
      <c r="CC42" s="1">
        <v>2</v>
      </c>
      <c r="CD42" s="1">
        <v>4</v>
      </c>
      <c r="CE42" s="1">
        <v>5</v>
      </c>
      <c r="CF42" s="1">
        <v>7</v>
      </c>
      <c r="CG42" s="1">
        <v>5</v>
      </c>
      <c r="CH42" s="1">
        <v>3</v>
      </c>
      <c r="CI42" s="1">
        <v>4</v>
      </c>
      <c r="CJ42" s="1" t="s">
        <v>228</v>
      </c>
      <c r="CK42" s="1"/>
      <c r="CL42" s="1"/>
      <c r="CM42" s="1" t="s">
        <v>140</v>
      </c>
      <c r="CN42" s="1" t="s">
        <v>229</v>
      </c>
      <c r="CO42" s="1"/>
      <c r="CP42" s="1"/>
      <c r="CQ42" s="1"/>
      <c r="CR42" s="1"/>
      <c r="CX42" s="1"/>
      <c r="CY42" s="1"/>
      <c r="DA42" s="1"/>
      <c r="DB42" s="1"/>
      <c r="DC42" s="1"/>
      <c r="DD42" s="1"/>
      <c r="DE42" s="1"/>
      <c r="DF42" s="1"/>
      <c r="DG42" s="1"/>
      <c r="DH42" s="1"/>
      <c r="DI42" s="1"/>
      <c r="DJ42" s="1"/>
      <c r="DK42" s="1"/>
    </row>
    <row r="43" spans="1:115" ht="12" x14ac:dyDescent="0.15">
      <c r="A43" s="2" t="s">
        <v>230</v>
      </c>
      <c r="B43" s="1" t="s">
        <v>98</v>
      </c>
      <c r="C43" s="1" t="s">
        <v>231</v>
      </c>
      <c r="D43" s="1">
        <v>5008</v>
      </c>
      <c r="G43" s="1" t="s">
        <v>101</v>
      </c>
      <c r="H43" s="1" t="s">
        <v>232</v>
      </c>
      <c r="I43" s="1">
        <v>2017</v>
      </c>
      <c r="J43" s="1" t="s">
        <v>233</v>
      </c>
      <c r="K43" s="1">
        <v>2021</v>
      </c>
      <c r="L43" s="1">
        <v>5</v>
      </c>
      <c r="M43" s="1" t="s">
        <v>234</v>
      </c>
      <c r="N43" s="1" t="s">
        <v>136</v>
      </c>
      <c r="O43" s="1" t="s">
        <v>106</v>
      </c>
      <c r="P43" s="1" t="b">
        <v>0</v>
      </c>
      <c r="Q43" s="1" t="b">
        <v>0</v>
      </c>
      <c r="R43" s="1">
        <v>6</v>
      </c>
      <c r="S43" s="1" t="s">
        <v>137</v>
      </c>
      <c r="U43" s="1">
        <v>1385</v>
      </c>
      <c r="V43" s="1">
        <v>1199</v>
      </c>
      <c r="W43" s="1">
        <v>131</v>
      </c>
      <c r="X43" s="1">
        <v>0</v>
      </c>
      <c r="Z43" s="1" t="s">
        <v>109</v>
      </c>
      <c r="AA43" s="1" t="e">
        <f>vehiculos[[#This Row],[peso]]/#REF!</f>
        <v>#REF!</v>
      </c>
      <c r="AB43" s="1">
        <v>230</v>
      </c>
      <c r="AC43" s="1">
        <v>0</v>
      </c>
      <c r="AD43" s="1">
        <v>5500</v>
      </c>
      <c r="AE43" s="1">
        <v>10.8</v>
      </c>
      <c r="AG43" s="1">
        <v>5.0999999999999996</v>
      </c>
      <c r="AH43" s="1">
        <v>0</v>
      </c>
      <c r="AM43" s="1">
        <v>56</v>
      </c>
      <c r="AN43" s="1">
        <v>0</v>
      </c>
      <c r="AO43" s="1">
        <f>vehiculos[[#This Row],[capacidad_deposito]]/vehiculos[[#This Row],[consumo_ofiial_medio_termico_phev_hev WLTP]]*100</f>
        <v>1098.0392156862745</v>
      </c>
      <c r="AP43" s="1" t="e">
        <f>vehiculos[[#This Row],[capacidad_bateria]]/vehiculos[[#This Row],[consumo_oficial_medio_electrico NEDC]]*100</f>
        <v>#DIV/0!</v>
      </c>
      <c r="AQ43" s="1">
        <v>950</v>
      </c>
      <c r="AR43" s="1">
        <v>690</v>
      </c>
      <c r="AS43" s="1">
        <v>4641</v>
      </c>
      <c r="AT43" s="1">
        <v>1844</v>
      </c>
      <c r="AU43" s="1">
        <v>1651</v>
      </c>
      <c r="AV43" s="1">
        <v>2840</v>
      </c>
      <c r="AW43" s="1" t="e">
        <f>#REF!*#REF!/1000000</f>
        <v>#REF!</v>
      </c>
      <c r="AX43" s="1">
        <v>236</v>
      </c>
      <c r="AY43" s="1">
        <v>11.2</v>
      </c>
      <c r="AZ43" s="1">
        <v>702</v>
      </c>
      <c r="BA43" s="1">
        <v>1153</v>
      </c>
      <c r="BB43" s="1">
        <v>7</v>
      </c>
      <c r="BC43" s="1">
        <v>7</v>
      </c>
      <c r="BF43" s="1" t="b">
        <v>0</v>
      </c>
      <c r="BG43" s="1" t="b">
        <v>1</v>
      </c>
      <c r="BH43" s="1">
        <v>93000</v>
      </c>
      <c r="BI43" s="1">
        <v>2017</v>
      </c>
      <c r="BJ43" s="1">
        <f>2023-vehiculos[[#This Row],[ano_unidad]]</f>
        <v>6</v>
      </c>
      <c r="BK43" s="1" t="b">
        <v>1</v>
      </c>
      <c r="BL43" s="1">
        <v>20900</v>
      </c>
      <c r="BN43" s="1">
        <v>0</v>
      </c>
      <c r="BO43" s="1" t="b">
        <v>0</v>
      </c>
      <c r="BP43" s="1" t="b">
        <v>0</v>
      </c>
      <c r="BS43" s="1">
        <v>0</v>
      </c>
      <c r="BT43" s="1">
        <v>0</v>
      </c>
      <c r="BU43" s="1">
        <v>0</v>
      </c>
      <c r="BV43" s="1">
        <f>1.65*vehiculos[[#This Row],[consumo_ofiial_medio_termico_phev_hev WLTP]]</f>
        <v>8.4149999999999991</v>
      </c>
      <c r="BW43" s="1"/>
      <c r="BX43" s="1">
        <v>4</v>
      </c>
      <c r="BY43" s="1">
        <v>4</v>
      </c>
      <c r="BZ43" s="1">
        <v>6</v>
      </c>
      <c r="CA43" s="1">
        <v>3</v>
      </c>
      <c r="CB43" s="1" t="s">
        <v>138</v>
      </c>
      <c r="CC43" s="1">
        <v>5</v>
      </c>
      <c r="CD43" s="1">
        <v>5</v>
      </c>
      <c r="CE43" s="1">
        <v>3</v>
      </c>
      <c r="CF43" s="1">
        <v>5</v>
      </c>
      <c r="CG43" s="1">
        <v>5</v>
      </c>
      <c r="CH43" s="1">
        <v>6</v>
      </c>
      <c r="CI43" s="1">
        <v>6</v>
      </c>
      <c r="CJ43" s="1" t="s">
        <v>235</v>
      </c>
      <c r="CK43" s="1"/>
      <c r="CL43" s="1"/>
      <c r="CM43" s="1" t="s">
        <v>140</v>
      </c>
      <c r="CN43" s="1" t="s">
        <v>236</v>
      </c>
      <c r="CO43" s="1"/>
      <c r="CP43" s="1"/>
      <c r="CQ43" s="1"/>
      <c r="CR43" s="1"/>
      <c r="CX43" s="1"/>
      <c r="CY43" s="1"/>
      <c r="DA43" s="1"/>
      <c r="DB43" s="1"/>
      <c r="DC43" s="1"/>
      <c r="DD43" s="1"/>
      <c r="DE43" s="1"/>
      <c r="DF43" s="1"/>
      <c r="DG43" s="1"/>
      <c r="DH43" s="1"/>
      <c r="DI43" s="1"/>
      <c r="DJ43" s="1"/>
      <c r="DK43" s="1"/>
    </row>
    <row r="44" spans="1:115" ht="12" x14ac:dyDescent="0.15">
      <c r="A44" s="2" t="s">
        <v>237</v>
      </c>
      <c r="B44" s="1" t="s">
        <v>98</v>
      </c>
      <c r="C44" s="1" t="s">
        <v>238</v>
      </c>
      <c r="D44" s="1">
        <v>911</v>
      </c>
      <c r="G44" s="1" t="s">
        <v>239</v>
      </c>
      <c r="H44" s="1">
        <v>997</v>
      </c>
      <c r="I44" s="1">
        <v>2005</v>
      </c>
      <c r="J44" s="1">
        <v>2012</v>
      </c>
      <c r="K44" s="1">
        <v>2009</v>
      </c>
      <c r="L44" s="1" t="s">
        <v>109</v>
      </c>
      <c r="M44" s="1" t="s">
        <v>240</v>
      </c>
      <c r="N44" s="1" t="s">
        <v>136</v>
      </c>
      <c r="O44" s="1" t="s">
        <v>113</v>
      </c>
      <c r="P44" s="1" t="b">
        <v>1</v>
      </c>
      <c r="Q44" s="1" t="b">
        <v>0</v>
      </c>
      <c r="R44" s="1" t="s">
        <v>109</v>
      </c>
      <c r="S44" s="1" t="s">
        <v>137</v>
      </c>
      <c r="U44" s="1">
        <v>1525</v>
      </c>
      <c r="V44" s="1">
        <v>3596</v>
      </c>
      <c r="W44" s="1">
        <v>325</v>
      </c>
      <c r="X44" s="1">
        <v>0</v>
      </c>
      <c r="Z44" s="1" t="s">
        <v>109</v>
      </c>
      <c r="AA44" s="1" t="e">
        <f>vehiculos[[#This Row],[peso]]/#REF!</f>
        <v>#REF!</v>
      </c>
      <c r="AB44" s="1">
        <v>370</v>
      </c>
      <c r="AC44" s="1">
        <v>0</v>
      </c>
      <c r="AD44" s="1">
        <v>6800</v>
      </c>
      <c r="AE44" s="1">
        <v>5.0999999999999996</v>
      </c>
      <c r="AG44" s="1">
        <v>11.3</v>
      </c>
      <c r="AH44" s="1">
        <v>0</v>
      </c>
      <c r="AM44" s="1">
        <v>67</v>
      </c>
      <c r="AN44" s="1">
        <v>0</v>
      </c>
      <c r="AO44" s="1">
        <f>vehiculos[[#This Row],[capacidad_deposito]]/vehiculos[[#This Row],[consumo_ofiial_medio_termico_phev_hev WLTP]]*100</f>
        <v>592.92035398230087</v>
      </c>
      <c r="AP44" s="1" t="e">
        <f>vehiculos[[#This Row],[capacidad_bateria]]/vehiculos[[#This Row],[consumo_oficial_medio_electrico NEDC]]*100</f>
        <v>#DIV/0!</v>
      </c>
      <c r="AQ44" s="1">
        <v>0</v>
      </c>
      <c r="AR44" s="1">
        <v>0</v>
      </c>
      <c r="AS44" s="1">
        <v>4427</v>
      </c>
      <c r="AT44" s="1">
        <v>1852</v>
      </c>
      <c r="AU44" s="1">
        <v>1310</v>
      </c>
      <c r="AV44" s="1">
        <v>2350</v>
      </c>
      <c r="AW44" s="1" t="e">
        <f>#REF!*#REF!/1000000</f>
        <v>#REF!</v>
      </c>
      <c r="AX44" s="1">
        <v>106</v>
      </c>
      <c r="AY44" s="1">
        <v>10.6</v>
      </c>
      <c r="AZ44" s="1">
        <v>105</v>
      </c>
      <c r="BA44" s="1">
        <v>105</v>
      </c>
      <c r="BB44" s="1">
        <v>4</v>
      </c>
      <c r="BC44" s="1">
        <v>4</v>
      </c>
      <c r="BF44" s="1" t="b">
        <v>0</v>
      </c>
      <c r="BG44" s="1" t="b">
        <v>1</v>
      </c>
      <c r="BH44" s="1">
        <v>21000</v>
      </c>
      <c r="BI44" s="1">
        <v>2006</v>
      </c>
      <c r="BJ44" s="1">
        <f>2023-vehiculos[[#This Row],[ano_unidad]]</f>
        <v>17</v>
      </c>
      <c r="BK44" s="1" t="b">
        <v>1</v>
      </c>
      <c r="BL44" s="1">
        <v>61900</v>
      </c>
      <c r="BN44" s="1">
        <v>0</v>
      </c>
      <c r="BO44" s="1" t="b">
        <v>0</v>
      </c>
      <c r="BP44" s="1" t="b">
        <v>0</v>
      </c>
      <c r="BS44" s="1">
        <v>0</v>
      </c>
      <c r="BT44" s="1">
        <v>0</v>
      </c>
      <c r="BU44" s="1">
        <v>0</v>
      </c>
      <c r="BV44" s="1">
        <f>1.65*vehiculos[[#This Row],[consumo_ofiial_medio_termico_phev_hev WLTP]]</f>
        <v>18.645</v>
      </c>
      <c r="BW44" s="1"/>
      <c r="BX44" s="1">
        <v>9</v>
      </c>
      <c r="BY44" s="1">
        <v>8</v>
      </c>
      <c r="BZ44" s="1">
        <v>8</v>
      </c>
      <c r="CA44" s="1">
        <v>9</v>
      </c>
      <c r="CB44" s="1" t="s">
        <v>138</v>
      </c>
      <c r="CC44" s="1">
        <v>5</v>
      </c>
      <c r="CD44" s="1">
        <v>7</v>
      </c>
      <c r="CE44" s="1">
        <v>8</v>
      </c>
      <c r="CF44" s="1">
        <v>9</v>
      </c>
      <c r="CG44" s="1">
        <v>8</v>
      </c>
      <c r="CH44" s="1">
        <v>6</v>
      </c>
      <c r="CI44" s="1">
        <v>7</v>
      </c>
      <c r="CJ44" s="1" t="s">
        <v>241</v>
      </c>
      <c r="CK44" s="1"/>
      <c r="CL44" s="1"/>
      <c r="CM44" s="1" t="s">
        <v>140</v>
      </c>
      <c r="CN44" s="1" t="s">
        <v>242</v>
      </c>
      <c r="CO44" s="1"/>
      <c r="CP44" s="1"/>
      <c r="CQ44" s="1"/>
      <c r="CR44" s="1"/>
      <c r="CX44" s="1"/>
      <c r="CY44" s="1"/>
      <c r="DA44" s="1"/>
      <c r="DB44" s="1"/>
      <c r="DC44" s="1"/>
      <c r="DD44" s="1"/>
      <c r="DE44" s="1"/>
      <c r="DF44" s="1"/>
      <c r="DG44" s="1"/>
      <c r="DH44" s="1"/>
      <c r="DI44" s="1"/>
      <c r="DJ44" s="1"/>
      <c r="DK44" s="1"/>
    </row>
    <row r="45" spans="1:115" s="3" customFormat="1" ht="12" x14ac:dyDescent="0.15">
      <c r="A45" s="3" t="s">
        <v>243</v>
      </c>
      <c r="B45" s="3" t="s">
        <v>222</v>
      </c>
      <c r="C45" s="3" t="s">
        <v>244</v>
      </c>
      <c r="D45" s="3" t="s">
        <v>245</v>
      </c>
      <c r="G45" s="3" t="s">
        <v>225</v>
      </c>
      <c r="AA45" s="1" t="e">
        <f>vehiculos[[#This Row],[peso]]/#REF!</f>
        <v>#REF!</v>
      </c>
      <c r="AO45" s="1" t="e">
        <f>vehiculos[[#This Row],[capacidad_deposito]]/vehiculos[[#This Row],[consumo_ofiial_medio_termico_phev_hev WLTP]]*100</f>
        <v>#DIV/0!</v>
      </c>
      <c r="AP45" s="1" t="e">
        <f>vehiculos[[#This Row],[capacidad_bateria]]/vehiculos[[#This Row],[consumo_oficial_medio_electrico NEDC]]*100</f>
        <v>#DIV/0!</v>
      </c>
      <c r="AW45" s="1" t="e">
        <f>#REF!*#REF!/1000000</f>
        <v>#REF!</v>
      </c>
      <c r="BJ45" s="3">
        <f>2023-vehiculos[[#This Row],[ano_unidad]]</f>
        <v>2023</v>
      </c>
      <c r="CM45" s="1" t="s">
        <v>140</v>
      </c>
      <c r="CO45" s="1"/>
    </row>
    <row r="46" spans="1:115" s="3" customFormat="1" ht="12" x14ac:dyDescent="0.15">
      <c r="A46" s="4" t="s">
        <v>246</v>
      </c>
      <c r="B46" s="3" t="s">
        <v>222</v>
      </c>
      <c r="C46" s="3" t="s">
        <v>244</v>
      </c>
      <c r="D46" s="3" t="s">
        <v>247</v>
      </c>
      <c r="G46" s="3" t="s">
        <v>225</v>
      </c>
      <c r="AA46" s="1" t="e">
        <f>vehiculos[[#This Row],[peso]]/#REF!</f>
        <v>#REF!</v>
      </c>
      <c r="AO46" s="1" t="e">
        <f>vehiculos[[#This Row],[capacidad_deposito]]/vehiculos[[#This Row],[consumo_ofiial_medio_termico_phev_hev WLTP]]*100</f>
        <v>#DIV/0!</v>
      </c>
      <c r="AP46" s="1" t="e">
        <f>vehiculos[[#This Row],[capacidad_bateria]]/vehiculos[[#This Row],[consumo_oficial_medio_electrico NEDC]]*100</f>
        <v>#DIV/0!</v>
      </c>
      <c r="AW46" s="1" t="e">
        <f>#REF!*#REF!/1000000</f>
        <v>#REF!</v>
      </c>
      <c r="BJ46" s="3">
        <f>2023-vehiculos[[#This Row],[ano_unidad]]</f>
        <v>2023</v>
      </c>
      <c r="CM46" s="1" t="s">
        <v>140</v>
      </c>
      <c r="CO46" s="1"/>
    </row>
    <row r="47" spans="1:115" s="3" customFormat="1" ht="12" x14ac:dyDescent="0.15">
      <c r="A47" s="4" t="s">
        <v>248</v>
      </c>
      <c r="B47" s="3" t="s">
        <v>98</v>
      </c>
      <c r="C47" s="3" t="s">
        <v>244</v>
      </c>
      <c r="D47" s="3" t="s">
        <v>249</v>
      </c>
      <c r="G47" s="3" t="s">
        <v>125</v>
      </c>
      <c r="AA47" s="1" t="e">
        <f>vehiculos[[#This Row],[peso]]/#REF!</f>
        <v>#REF!</v>
      </c>
      <c r="AO47" s="1" t="e">
        <f>vehiculos[[#This Row],[capacidad_deposito]]/vehiculos[[#This Row],[consumo_ofiial_medio_termico_phev_hev WLTP]]*100</f>
        <v>#DIV/0!</v>
      </c>
      <c r="AP47" s="1" t="e">
        <f>vehiculos[[#This Row],[capacidad_bateria]]/vehiculos[[#This Row],[consumo_oficial_medio_electrico NEDC]]*100</f>
        <v>#DIV/0!</v>
      </c>
      <c r="AW47" s="1" t="e">
        <f>#REF!*#REF!/1000000</f>
        <v>#REF!</v>
      </c>
      <c r="BJ47" s="3">
        <f>2023-vehiculos[[#This Row],[ano_unidad]]</f>
        <v>2023</v>
      </c>
      <c r="CM47" s="1" t="s">
        <v>140</v>
      </c>
      <c r="CO47" s="1"/>
    </row>
    <row r="48" spans="1:115" s="3" customFormat="1" ht="12" x14ac:dyDescent="0.15">
      <c r="A48" s="4" t="s">
        <v>250</v>
      </c>
      <c r="B48" s="3" t="s">
        <v>98</v>
      </c>
      <c r="C48" s="3" t="s">
        <v>244</v>
      </c>
      <c r="D48" s="3" t="s">
        <v>249</v>
      </c>
      <c r="G48" s="3" t="s">
        <v>180</v>
      </c>
      <c r="AA48" s="1" t="e">
        <f>vehiculos[[#This Row],[peso]]/#REF!</f>
        <v>#REF!</v>
      </c>
      <c r="AO48" s="1" t="e">
        <f>vehiculos[[#This Row],[capacidad_deposito]]/vehiculos[[#This Row],[consumo_ofiial_medio_termico_phev_hev WLTP]]*100</f>
        <v>#DIV/0!</v>
      </c>
      <c r="AP48" s="1" t="e">
        <f>vehiculos[[#This Row],[capacidad_bateria]]/vehiculos[[#This Row],[consumo_oficial_medio_electrico NEDC]]*100</f>
        <v>#DIV/0!</v>
      </c>
      <c r="AW48" s="1" t="e">
        <f>#REF!*#REF!/1000000</f>
        <v>#REF!</v>
      </c>
      <c r="BJ48" s="3">
        <f>2023-vehiculos[[#This Row],[ano_unidad]]</f>
        <v>2023</v>
      </c>
      <c r="CM48" s="1" t="s">
        <v>140</v>
      </c>
      <c r="CO48" s="1"/>
    </row>
    <row r="49" spans="1:115" s="3" customFormat="1" ht="12" x14ac:dyDescent="0.15">
      <c r="A49" s="4" t="s">
        <v>251</v>
      </c>
      <c r="B49" s="3" t="s">
        <v>98</v>
      </c>
      <c r="C49" s="3" t="s">
        <v>244</v>
      </c>
      <c r="D49" s="3" t="s">
        <v>252</v>
      </c>
      <c r="G49" s="3" t="s">
        <v>153</v>
      </c>
      <c r="AA49" s="1" t="e">
        <f>vehiculos[[#This Row],[peso]]/#REF!</f>
        <v>#REF!</v>
      </c>
      <c r="AO49" s="1" t="e">
        <f>vehiculos[[#This Row],[capacidad_deposito]]/vehiculos[[#This Row],[consumo_ofiial_medio_termico_phev_hev WLTP]]*100</f>
        <v>#DIV/0!</v>
      </c>
      <c r="AP49" s="1" t="e">
        <f>vehiculos[[#This Row],[capacidad_bateria]]/vehiculos[[#This Row],[consumo_oficial_medio_electrico NEDC]]*100</f>
        <v>#DIV/0!</v>
      </c>
      <c r="AW49" s="1" t="e">
        <f>#REF!*#REF!/1000000</f>
        <v>#REF!</v>
      </c>
      <c r="BJ49" s="3">
        <f>2023-vehiculos[[#This Row],[ano_unidad]]</f>
        <v>2023</v>
      </c>
      <c r="CM49" s="1" t="s">
        <v>140</v>
      </c>
      <c r="CO49" s="1"/>
    </row>
    <row r="50" spans="1:115" s="3" customFormat="1" ht="12" x14ac:dyDescent="0.15">
      <c r="A50" s="4" t="s">
        <v>253</v>
      </c>
      <c r="B50" s="3" t="s">
        <v>98</v>
      </c>
      <c r="C50" s="3" t="s">
        <v>254</v>
      </c>
      <c r="D50" s="3" t="s">
        <v>255</v>
      </c>
      <c r="G50" s="3" t="s">
        <v>125</v>
      </c>
      <c r="AA50" s="1" t="e">
        <f>vehiculos[[#This Row],[peso]]/#REF!</f>
        <v>#REF!</v>
      </c>
      <c r="AO50" s="1" t="e">
        <f>vehiculos[[#This Row],[capacidad_deposito]]/vehiculos[[#This Row],[consumo_ofiial_medio_termico_phev_hev WLTP]]*100</f>
        <v>#DIV/0!</v>
      </c>
      <c r="AP50" s="1" t="e">
        <f>vehiculos[[#This Row],[capacidad_bateria]]/vehiculos[[#This Row],[consumo_oficial_medio_electrico NEDC]]*100</f>
        <v>#DIV/0!</v>
      </c>
      <c r="AW50" s="1" t="e">
        <f>#REF!*#REF!/1000000</f>
        <v>#REF!</v>
      </c>
      <c r="BJ50" s="3">
        <f>2023-vehiculos[[#This Row],[ano_unidad]]</f>
        <v>2023</v>
      </c>
      <c r="CM50" s="1" t="s">
        <v>140</v>
      </c>
      <c r="CO50" s="1"/>
    </row>
    <row r="51" spans="1:115" s="5" customFormat="1" ht="12" x14ac:dyDescent="0.15">
      <c r="A51" s="6" t="s">
        <v>256</v>
      </c>
      <c r="B51" s="5" t="s">
        <v>98</v>
      </c>
      <c r="C51" s="5" t="s">
        <v>99</v>
      </c>
      <c r="D51" s="5" t="s">
        <v>257</v>
      </c>
      <c r="G51" s="5" t="s">
        <v>258</v>
      </c>
      <c r="H51" s="5" t="s">
        <v>259</v>
      </c>
      <c r="I51" s="5">
        <v>1998</v>
      </c>
      <c r="J51" s="5">
        <v>2018</v>
      </c>
      <c r="K51" s="5">
        <v>2008</v>
      </c>
      <c r="L51" s="5" t="s">
        <v>109</v>
      </c>
      <c r="M51" s="5" t="s">
        <v>260</v>
      </c>
      <c r="N51" s="5" t="s">
        <v>136</v>
      </c>
      <c r="O51" s="5" t="s">
        <v>261</v>
      </c>
      <c r="P51" s="5" t="b">
        <v>0</v>
      </c>
      <c r="Q51" s="5" t="b">
        <v>1</v>
      </c>
      <c r="R51" s="5">
        <v>6</v>
      </c>
      <c r="S51" s="5" t="s">
        <v>137</v>
      </c>
      <c r="U51" s="5">
        <v>1135</v>
      </c>
      <c r="V51" s="5">
        <v>1328</v>
      </c>
      <c r="W51" s="5">
        <v>85</v>
      </c>
      <c r="X51" s="5">
        <v>0</v>
      </c>
      <c r="Z51" s="5" t="s">
        <v>109</v>
      </c>
      <c r="AA51" s="1" t="e">
        <f>vehiculos[[#This Row],[peso]]/#REF!</f>
        <v>#REF!</v>
      </c>
      <c r="AB51" s="5">
        <v>110</v>
      </c>
      <c r="AC51" s="5">
        <v>0</v>
      </c>
      <c r="AD51" s="5">
        <v>6000</v>
      </c>
      <c r="AE51" s="5">
        <v>14.1</v>
      </c>
      <c r="AG51" s="5">
        <v>7.1</v>
      </c>
      <c r="AH51" s="5">
        <v>0</v>
      </c>
      <c r="AM51" s="5">
        <v>40</v>
      </c>
      <c r="AN51" s="5">
        <v>0</v>
      </c>
      <c r="AO51" s="1">
        <f>vehiculos[[#This Row],[capacidad_deposito]]/vehiculos[[#This Row],[consumo_ofiial_medio_termico_phev_hev WLTP]]*100</f>
        <v>563.38028169014092</v>
      </c>
      <c r="AP51" s="1" t="e">
        <f>vehiculos[[#This Row],[capacidad_bateria]]/vehiculos[[#This Row],[consumo_oficial_medio_electrico NEDC]]*100</f>
        <v>#DIV/0!</v>
      </c>
      <c r="AQ51" s="5">
        <v>1300</v>
      </c>
      <c r="AR51" s="5">
        <v>350</v>
      </c>
      <c r="AS51" s="5">
        <v>3545</v>
      </c>
      <c r="AT51" s="5">
        <v>1600</v>
      </c>
      <c r="AU51" s="5">
        <v>1705</v>
      </c>
      <c r="AV51" s="5">
        <v>2250</v>
      </c>
      <c r="AW51" s="1" t="e">
        <f>#REF!*#REF!/1000000</f>
        <v>#REF!</v>
      </c>
      <c r="AX51" s="5">
        <v>190</v>
      </c>
      <c r="AY51" s="5">
        <v>9.8000000000000007</v>
      </c>
      <c r="AZ51" s="5">
        <v>113</v>
      </c>
      <c r="BA51" s="5">
        <v>324</v>
      </c>
      <c r="BB51" s="5">
        <v>4</v>
      </c>
      <c r="BC51" s="5">
        <v>4</v>
      </c>
      <c r="BF51" s="5" t="b">
        <v>0</v>
      </c>
      <c r="BG51" s="5" t="b">
        <v>1</v>
      </c>
      <c r="BH51" s="5">
        <v>94000</v>
      </c>
      <c r="BI51" s="5">
        <v>2017</v>
      </c>
      <c r="BJ51" s="5">
        <f>2023-vehiculos[[#This Row],[ano_unidad]]</f>
        <v>6</v>
      </c>
      <c r="BK51" s="5" t="b">
        <v>1</v>
      </c>
      <c r="BL51" s="5">
        <v>15900</v>
      </c>
      <c r="BO51" s="5" t="b">
        <v>0</v>
      </c>
      <c r="BP51" s="5" t="b">
        <v>0</v>
      </c>
      <c r="BS51" s="5">
        <v>0</v>
      </c>
      <c r="BT51" s="5">
        <v>0</v>
      </c>
      <c r="BU51" s="5">
        <v>0</v>
      </c>
      <c r="BV51" s="5">
        <f>1.65*vehiculos[[#This Row],[consumo_ofiial_medio_termico_phev_hev WLTP]]</f>
        <v>11.714999999999998</v>
      </c>
      <c r="BX51" s="5">
        <v>3</v>
      </c>
      <c r="BY51" s="5">
        <v>7</v>
      </c>
      <c r="BZ51" s="5">
        <v>7</v>
      </c>
      <c r="CA51" s="5">
        <v>1</v>
      </c>
      <c r="CB51" s="5" t="s">
        <v>138</v>
      </c>
      <c r="CC51" s="5">
        <v>4</v>
      </c>
      <c r="CD51" s="5">
        <v>4</v>
      </c>
      <c r="CE51" s="5">
        <v>8</v>
      </c>
      <c r="CF51" s="5">
        <v>8</v>
      </c>
      <c r="CG51" s="5">
        <v>8</v>
      </c>
      <c r="CH51" s="5">
        <v>3</v>
      </c>
      <c r="CI51" s="5">
        <v>4</v>
      </c>
      <c r="CJ51" s="5" t="s">
        <v>262</v>
      </c>
      <c r="CM51" s="1" t="s">
        <v>140</v>
      </c>
      <c r="CN51" s="5" t="s">
        <v>263</v>
      </c>
      <c r="CO51" s="1"/>
    </row>
    <row r="52" spans="1:115" s="3" customFormat="1" ht="12" x14ac:dyDescent="0.15">
      <c r="A52" s="4" t="s">
        <v>264</v>
      </c>
      <c r="B52" s="3" t="s">
        <v>98</v>
      </c>
      <c r="C52" s="3" t="s">
        <v>265</v>
      </c>
      <c r="D52" s="3" t="s">
        <v>266</v>
      </c>
      <c r="G52" s="3" t="s">
        <v>153</v>
      </c>
      <c r="AA52" s="1" t="e">
        <f>vehiculos[[#This Row],[peso]]/#REF!</f>
        <v>#REF!</v>
      </c>
      <c r="AO52" s="1" t="e">
        <f>vehiculos[[#This Row],[capacidad_deposito]]/vehiculos[[#This Row],[consumo_ofiial_medio_termico_phev_hev WLTP]]*100</f>
        <v>#DIV/0!</v>
      </c>
      <c r="AP52" s="1" t="e">
        <f>vehiculos[[#This Row],[capacidad_bateria]]/vehiculos[[#This Row],[consumo_oficial_medio_electrico NEDC]]*100</f>
        <v>#DIV/0!</v>
      </c>
      <c r="AW52" s="1" t="e">
        <f>#REF!*#REF!/1000000</f>
        <v>#REF!</v>
      </c>
      <c r="BJ52" s="3">
        <f>2023-vehiculos[[#This Row],[ano_unidad]]</f>
        <v>2023</v>
      </c>
    </row>
    <row r="53" spans="1:115" s="3" customFormat="1" ht="12" x14ac:dyDescent="0.15">
      <c r="A53" s="4" t="s">
        <v>267</v>
      </c>
      <c r="B53" s="3" t="s">
        <v>98</v>
      </c>
      <c r="C53" s="3" t="s">
        <v>265</v>
      </c>
      <c r="D53" s="3" t="s">
        <v>268</v>
      </c>
      <c r="G53" s="3" t="s">
        <v>101</v>
      </c>
      <c r="AA53" s="1" t="e">
        <f>vehiculos[[#This Row],[peso]]/#REF!</f>
        <v>#REF!</v>
      </c>
      <c r="AO53" s="1" t="e">
        <f>vehiculos[[#This Row],[capacidad_deposito]]/vehiculos[[#This Row],[consumo_ofiial_medio_termico_phev_hev WLTP]]*100</f>
        <v>#DIV/0!</v>
      </c>
      <c r="AP53" s="1" t="e">
        <f>vehiculos[[#This Row],[capacidad_bateria]]/vehiculos[[#This Row],[consumo_oficial_medio_electrico NEDC]]*100</f>
        <v>#DIV/0!</v>
      </c>
      <c r="AW53" s="1" t="e">
        <f>#REF!*#REF!/1000000</f>
        <v>#REF!</v>
      </c>
      <c r="BJ53" s="3">
        <f>2023-vehiculos[[#This Row],[ano_unidad]]</f>
        <v>2023</v>
      </c>
    </row>
    <row r="54" spans="1:115" ht="12" x14ac:dyDescent="0.15">
      <c r="A54" s="1" t="s">
        <v>269</v>
      </c>
      <c r="B54" s="1" t="s">
        <v>270</v>
      </c>
      <c r="C54" s="1" t="s">
        <v>271</v>
      </c>
      <c r="D54" s="1" t="s">
        <v>272</v>
      </c>
      <c r="O54" s="1" t="s">
        <v>166</v>
      </c>
      <c r="P54" s="1" t="b">
        <v>0</v>
      </c>
      <c r="Q54" s="1" t="b">
        <v>0</v>
      </c>
      <c r="R54" s="1"/>
      <c r="U54" s="1">
        <v>17</v>
      </c>
      <c r="V54" s="1" t="s">
        <v>109</v>
      </c>
      <c r="W54" s="1">
        <v>0</v>
      </c>
      <c r="X54" s="1">
        <v>0</v>
      </c>
      <c r="Z54" s="1">
        <v>1</v>
      </c>
      <c r="AA54" s="1" t="e">
        <f>vehiculos[[#This Row],[peso]]/#REF!</f>
        <v>#REF!</v>
      </c>
      <c r="AB54" s="1">
        <v>0</v>
      </c>
      <c r="AC54" s="1">
        <v>0</v>
      </c>
      <c r="AD54" s="1">
        <v>0</v>
      </c>
      <c r="AE54" s="1">
        <v>0</v>
      </c>
      <c r="AG54" s="1">
        <v>0</v>
      </c>
      <c r="AH54" s="1">
        <v>0</v>
      </c>
      <c r="AM54" s="1">
        <v>0</v>
      </c>
      <c r="AN54" s="1">
        <v>0.5</v>
      </c>
      <c r="AO54" s="1" t="e">
        <f>vehiculos[[#This Row],[capacidad_deposito]]/vehiculos[[#This Row],[consumo_ofiial_medio_termico_phev_hev WLTP]]*100</f>
        <v>#DIV/0!</v>
      </c>
      <c r="AP54" s="1" t="e">
        <f>vehiculos[[#This Row],[capacidad_bateria]]/vehiculos[[#This Row],[consumo_oficial_medio_electrico NEDC]]*100</f>
        <v>#DIV/0!</v>
      </c>
      <c r="AQ54" s="1">
        <v>0</v>
      </c>
      <c r="AR54" s="1">
        <v>0</v>
      </c>
      <c r="AT54" s="1"/>
      <c r="AW54" s="1" t="e">
        <f>#REF!*#REF!/1000000</f>
        <v>#REF!</v>
      </c>
      <c r="BB54" s="1">
        <v>1</v>
      </c>
      <c r="BC54" s="1">
        <v>1</v>
      </c>
      <c r="BF54" s="1" t="b">
        <v>1</v>
      </c>
      <c r="BG54" s="1" t="b">
        <v>0</v>
      </c>
      <c r="BH54" s="1">
        <v>0</v>
      </c>
      <c r="BI54" s="1">
        <v>2023</v>
      </c>
      <c r="BJ54" s="1">
        <f>2023-vehiculos[[#This Row],[ano_unidad]]</f>
        <v>0</v>
      </c>
      <c r="BK54" s="1" t="b">
        <v>1</v>
      </c>
      <c r="BL54" s="1">
        <v>1709</v>
      </c>
      <c r="BO54" s="1" t="b">
        <v>0</v>
      </c>
      <c r="BP54" s="1" t="b">
        <v>0</v>
      </c>
      <c r="BS54" s="1">
        <v>0</v>
      </c>
      <c r="BT54" s="1">
        <v>0</v>
      </c>
      <c r="BU54" s="1">
        <v>0</v>
      </c>
      <c r="BV54" s="1">
        <v>1</v>
      </c>
      <c r="BW54" s="1"/>
      <c r="BX54" s="1">
        <v>7</v>
      </c>
      <c r="BY54" s="1">
        <v>9</v>
      </c>
      <c r="BZ54" s="1">
        <v>9</v>
      </c>
      <c r="CA54" s="1">
        <v>4</v>
      </c>
      <c r="CB54" s="1" t="s">
        <v>138</v>
      </c>
      <c r="CC54" s="1">
        <v>7</v>
      </c>
      <c r="CD54" s="1">
        <v>9</v>
      </c>
      <c r="CE54" s="1">
        <v>9</v>
      </c>
      <c r="CF54" s="1">
        <v>9</v>
      </c>
      <c r="CG54" s="1">
        <v>7</v>
      </c>
      <c r="CH54" s="1">
        <v>7</v>
      </c>
      <c r="CI54" s="1">
        <v>5</v>
      </c>
      <c r="CJ54" s="1" t="s">
        <v>273</v>
      </c>
      <c r="CK54" s="1"/>
      <c r="CL54" s="1"/>
      <c r="CM54" s="1" t="s">
        <v>274</v>
      </c>
      <c r="CN54" s="1" t="s">
        <v>275</v>
      </c>
      <c r="CO54" s="1"/>
      <c r="CP54" s="1"/>
      <c r="CQ54" s="1"/>
      <c r="CR54" s="1"/>
      <c r="CX54" s="1"/>
      <c r="CY54" s="1"/>
      <c r="DA54" s="1"/>
      <c r="DB54" s="1"/>
      <c r="DC54" s="1"/>
      <c r="DD54" s="1"/>
      <c r="DE54" s="1"/>
      <c r="DF54" s="1"/>
      <c r="DG54" s="1"/>
      <c r="DH54" s="1"/>
      <c r="DI54" s="1"/>
      <c r="DJ54" s="1"/>
      <c r="DK54" s="1"/>
    </row>
    <row r="55" spans="1:115" ht="12" x14ac:dyDescent="0.15">
      <c r="A55" s="1" t="s">
        <v>276</v>
      </c>
      <c r="B55" s="1" t="s">
        <v>270</v>
      </c>
      <c r="C55" s="1" t="s">
        <v>277</v>
      </c>
      <c r="D55" s="1" t="s">
        <v>278</v>
      </c>
      <c r="O55" s="1" t="s">
        <v>166</v>
      </c>
      <c r="P55" s="1" t="b">
        <v>0</v>
      </c>
      <c r="Q55" s="1" t="b">
        <v>0</v>
      </c>
      <c r="R55" s="1"/>
      <c r="AA55" s="1" t="e">
        <f>vehiculos[[#This Row],[peso]]/#REF!</f>
        <v>#REF!</v>
      </c>
      <c r="AN55" s="1">
        <v>0.5</v>
      </c>
      <c r="AO55" s="1" t="e">
        <f>vehiculos[[#This Row],[capacidad_deposito]]/vehiculos[[#This Row],[consumo_ofiial_medio_termico_phev_hev WLTP]]*100</f>
        <v>#DIV/0!</v>
      </c>
      <c r="AP55" s="1" t="e">
        <f>vehiculos[[#This Row],[capacidad_bateria]]/vehiculos[[#This Row],[consumo_oficial_medio_electrico NEDC]]*100</f>
        <v>#DIV/0!</v>
      </c>
      <c r="AQ55" s="1">
        <v>0</v>
      </c>
      <c r="AR55" s="1">
        <v>0</v>
      </c>
      <c r="AT55" s="1"/>
      <c r="AW55" s="1" t="e">
        <f>#REF!*#REF!/1000000</f>
        <v>#REF!</v>
      </c>
      <c r="BB55" s="1">
        <v>2</v>
      </c>
      <c r="BC55" s="1">
        <v>2</v>
      </c>
      <c r="BG55" s="1"/>
      <c r="BH55" s="1"/>
      <c r="BI55" s="1"/>
      <c r="BJ55" s="1">
        <f>2023-vehiculos[[#This Row],[ano_unidad]]</f>
        <v>2023</v>
      </c>
      <c r="BO55" s="1" t="b">
        <v>0</v>
      </c>
      <c r="BP55" s="1" t="b">
        <v>1</v>
      </c>
      <c r="BS55" s="1">
        <v>44.9</v>
      </c>
      <c r="BT55" s="1">
        <v>69.900000000000006</v>
      </c>
      <c r="BV55" s="1">
        <v>1</v>
      </c>
      <c r="BW55" s="1"/>
      <c r="BX55" s="1"/>
      <c r="BY55" s="1"/>
      <c r="BZ55" s="1"/>
      <c r="CA55" s="1">
        <v>2</v>
      </c>
      <c r="CB55" s="1" t="s">
        <v>184</v>
      </c>
      <c r="CC55" s="1">
        <v>5</v>
      </c>
      <c r="CD55" s="1">
        <v>9</v>
      </c>
      <c r="CE55" s="1">
        <v>9</v>
      </c>
      <c r="CF55" s="1">
        <v>9</v>
      </c>
      <c r="CG55" s="1">
        <v>2</v>
      </c>
      <c r="CH55" s="1">
        <v>8</v>
      </c>
      <c r="CI55" s="1">
        <v>5</v>
      </c>
      <c r="CJ55" s="1" t="s">
        <v>279</v>
      </c>
      <c r="CK55" s="1"/>
      <c r="CL55" s="1"/>
      <c r="CM55" s="1" t="s">
        <v>274</v>
      </c>
      <c r="CN55" s="1" t="s">
        <v>280</v>
      </c>
      <c r="CO55" s="1"/>
      <c r="CP55" s="1"/>
      <c r="CQ55" s="1"/>
      <c r="CR55" s="1"/>
      <c r="CX55" s="1"/>
      <c r="CY55" s="1"/>
      <c r="DA55" s="1"/>
      <c r="DB55" s="1"/>
      <c r="DC55" s="1"/>
      <c r="DD55" s="1"/>
      <c r="DE55" s="1"/>
      <c r="DF55" s="1"/>
      <c r="DG55" s="1"/>
      <c r="DH55" s="1"/>
      <c r="DI55" s="1"/>
      <c r="DJ55" s="1"/>
      <c r="DK55" s="1"/>
    </row>
    <row r="56" spans="1:115" ht="12" x14ac:dyDescent="0.15">
      <c r="A56" s="1" t="s">
        <v>281</v>
      </c>
      <c r="B56" s="1" t="s">
        <v>98</v>
      </c>
      <c r="C56" s="1" t="s">
        <v>201</v>
      </c>
      <c r="D56" s="1" t="s">
        <v>282</v>
      </c>
      <c r="G56" s="1" t="s">
        <v>101</v>
      </c>
      <c r="H56" s="1" t="s">
        <v>283</v>
      </c>
      <c r="I56" s="1">
        <v>2020</v>
      </c>
      <c r="J56" s="1" t="s">
        <v>103</v>
      </c>
      <c r="K56" s="1">
        <v>0</v>
      </c>
      <c r="L56" s="1">
        <v>4</v>
      </c>
      <c r="M56" s="1" t="s">
        <v>284</v>
      </c>
      <c r="N56" s="1" t="s">
        <v>105</v>
      </c>
      <c r="O56" s="1" t="s">
        <v>106</v>
      </c>
      <c r="P56" s="1" t="b">
        <v>0</v>
      </c>
      <c r="Q56" s="1" t="b">
        <v>0</v>
      </c>
      <c r="R56" s="1">
        <v>6</v>
      </c>
      <c r="S56" s="1" t="s">
        <v>108</v>
      </c>
      <c r="U56" s="1">
        <v>1280</v>
      </c>
      <c r="V56" s="1">
        <v>998</v>
      </c>
      <c r="W56" s="1">
        <v>125</v>
      </c>
      <c r="X56" s="1">
        <v>0</v>
      </c>
      <c r="Z56" s="1" t="s">
        <v>109</v>
      </c>
      <c r="AA56" s="1" t="e">
        <f>vehiculos[[#This Row],[peso]]/#REF!</f>
        <v>#REF!</v>
      </c>
      <c r="AB56" s="1">
        <v>170</v>
      </c>
      <c r="AC56" s="1">
        <v>0</v>
      </c>
      <c r="AD56" s="1">
        <v>6000</v>
      </c>
      <c r="AE56" s="1">
        <v>9.8000000000000007</v>
      </c>
      <c r="AG56" s="1">
        <v>5.4</v>
      </c>
      <c r="AH56" s="1">
        <v>0</v>
      </c>
      <c r="AM56" s="1">
        <v>42</v>
      </c>
      <c r="AN56" s="1">
        <v>0</v>
      </c>
      <c r="AO56" s="1">
        <f>vehiculos[[#This Row],[capacidad_deposito]]/vehiculos[[#This Row],[consumo_ofiial_medio_termico_phev_hev WLTP]]*100</f>
        <v>777.77777777777771</v>
      </c>
      <c r="AP56" s="1" t="e">
        <f>vehiculos[[#This Row],[capacidad_bateria]]/vehiculos[[#This Row],[consumo_oficial_medio_electrico NEDC]]*100</f>
        <v>#DIV/0!</v>
      </c>
      <c r="AQ56" s="1">
        <v>900</v>
      </c>
      <c r="AR56" s="1">
        <v>640</v>
      </c>
      <c r="AS56" s="1">
        <v>4207</v>
      </c>
      <c r="AT56" s="1">
        <v>1805</v>
      </c>
      <c r="AU56" s="1">
        <v>1534</v>
      </c>
      <c r="AV56" s="1">
        <v>2588</v>
      </c>
      <c r="AW56" s="1" t="e">
        <f>#REF!*#REF!/1000000</f>
        <v>#REF!</v>
      </c>
      <c r="AX56" s="1">
        <v>131</v>
      </c>
      <c r="AY56" s="1">
        <v>10.4</v>
      </c>
      <c r="AZ56" s="1">
        <v>401</v>
      </c>
      <c r="BA56" s="1">
        <v>1161</v>
      </c>
      <c r="BB56" s="1">
        <v>5</v>
      </c>
      <c r="BC56" s="1">
        <v>2</v>
      </c>
      <c r="BF56" s="1" t="b">
        <v>1</v>
      </c>
      <c r="BG56" s="1" t="b">
        <v>0</v>
      </c>
      <c r="BH56" s="1">
        <v>0</v>
      </c>
      <c r="BI56" s="1">
        <v>2023</v>
      </c>
      <c r="BJ56" s="1">
        <f>2023-vehiculos[[#This Row],[ano_unidad]]</f>
        <v>0</v>
      </c>
      <c r="BK56" s="1" t="b">
        <v>1</v>
      </c>
      <c r="BL56" s="1">
        <v>25444</v>
      </c>
      <c r="BN56" s="1">
        <v>0</v>
      </c>
      <c r="BO56" s="1" t="b">
        <v>0</v>
      </c>
      <c r="BP56" s="1" t="b">
        <v>0</v>
      </c>
      <c r="BS56" s="1">
        <v>0</v>
      </c>
      <c r="BT56" s="1">
        <v>0</v>
      </c>
      <c r="BU56" s="1">
        <v>0</v>
      </c>
      <c r="BV56" s="1">
        <f>1.65*vehiculos[[#This Row],[consumo_ofiial_medio_termico_phev_hev WLTP]]</f>
        <v>8.91</v>
      </c>
      <c r="BW56" s="1"/>
      <c r="BX56" s="1">
        <v>3</v>
      </c>
      <c r="BY56" s="1">
        <v>4</v>
      </c>
      <c r="BZ56" s="1">
        <v>6</v>
      </c>
      <c r="CA56" s="1">
        <v>4</v>
      </c>
      <c r="CB56" s="1" t="s">
        <v>138</v>
      </c>
      <c r="CC56" s="1">
        <v>5</v>
      </c>
      <c r="CD56" s="1">
        <v>5</v>
      </c>
      <c r="CE56" s="1">
        <v>4</v>
      </c>
      <c r="CF56" s="1">
        <v>6</v>
      </c>
      <c r="CG56" s="1">
        <v>6</v>
      </c>
      <c r="CH56" s="1">
        <v>6</v>
      </c>
      <c r="CI56" s="1">
        <v>6</v>
      </c>
      <c r="CJ56" s="1" t="s">
        <v>285</v>
      </c>
      <c r="CK56" s="1"/>
      <c r="CL56" s="1"/>
      <c r="CM56" s="1" t="s">
        <v>140</v>
      </c>
      <c r="CN56" s="1" t="s">
        <v>286</v>
      </c>
      <c r="CO56" s="1"/>
      <c r="CP56" s="1"/>
      <c r="CQ56" s="1"/>
      <c r="CR56" s="1"/>
      <c r="CX56" s="1"/>
      <c r="CY56" s="1"/>
      <c r="DA56" s="1"/>
      <c r="DB56" s="1"/>
      <c r="DC56" s="1"/>
      <c r="DD56" s="1"/>
      <c r="DE56" s="1"/>
      <c r="DF56" s="1"/>
      <c r="DG56" s="1"/>
      <c r="DH56" s="1"/>
      <c r="DI56" s="1"/>
      <c r="DJ56" s="1"/>
      <c r="DK56" s="1"/>
    </row>
    <row r="57" spans="1:115" ht="12" x14ac:dyDescent="0.15">
      <c r="A57" s="1" t="s">
        <v>287</v>
      </c>
      <c r="B57" s="1" t="s">
        <v>98</v>
      </c>
      <c r="C57" s="1" t="s">
        <v>223</v>
      </c>
      <c r="D57" s="1" t="s">
        <v>288</v>
      </c>
      <c r="G57" s="1" t="s">
        <v>125</v>
      </c>
      <c r="H57" s="1" t="s">
        <v>289</v>
      </c>
      <c r="I57" s="1">
        <v>2020</v>
      </c>
      <c r="J57" s="1" t="s">
        <v>103</v>
      </c>
      <c r="K57" s="1">
        <v>2023</v>
      </c>
      <c r="L57" s="1">
        <v>4</v>
      </c>
      <c r="M57" s="1" t="s">
        <v>290</v>
      </c>
      <c r="N57" s="1" t="s">
        <v>136</v>
      </c>
      <c r="O57" s="1" t="s">
        <v>106</v>
      </c>
      <c r="P57" s="1" t="b">
        <v>0</v>
      </c>
      <c r="Q57" s="1" t="b">
        <v>0</v>
      </c>
      <c r="R57" s="1">
        <v>6</v>
      </c>
      <c r="S57" s="1" t="s">
        <v>137</v>
      </c>
      <c r="U57" s="1">
        <v>1055</v>
      </c>
      <c r="V57" s="1">
        <v>1199</v>
      </c>
      <c r="W57" s="1">
        <v>75</v>
      </c>
      <c r="X57" s="1">
        <v>0</v>
      </c>
      <c r="Z57" s="1" t="s">
        <v>109</v>
      </c>
      <c r="AA57" s="1" t="e">
        <f>vehiculos[[#This Row],[peso]]/#REF!</f>
        <v>#REF!</v>
      </c>
      <c r="AB57" s="1">
        <v>118</v>
      </c>
      <c r="AD57" s="1">
        <v>5750</v>
      </c>
      <c r="AE57" s="1">
        <v>13.2</v>
      </c>
      <c r="AG57" s="1">
        <v>5.3</v>
      </c>
      <c r="AH57" s="1">
        <v>0</v>
      </c>
      <c r="AM57" s="1">
        <v>40</v>
      </c>
      <c r="AN57" s="1">
        <v>0</v>
      </c>
      <c r="AO57" s="1">
        <f>vehiculos[[#This Row],[capacidad_deposito]]/vehiculos[[#This Row],[consumo_ofiial_medio_termico_phev_hev WLTP]]*100</f>
        <v>754.71698113207549</v>
      </c>
      <c r="AP57" s="1" t="e">
        <f>vehiculos[[#This Row],[capacidad_bateria]]/vehiculos[[#This Row],[consumo_oficial_medio_electrico NEDC]]*100</f>
        <v>#DIV/0!</v>
      </c>
      <c r="AQ57" s="1">
        <v>500</v>
      </c>
      <c r="AR57" s="1">
        <v>500</v>
      </c>
      <c r="AS57" s="1">
        <v>4060</v>
      </c>
      <c r="AT57" s="1">
        <v>1765</v>
      </c>
      <c r="AU57" s="1">
        <v>1435</v>
      </c>
      <c r="AV57" s="1">
        <v>1538</v>
      </c>
      <c r="AW57" s="1" t="e">
        <f>#REF!*#REF!/1000000</f>
        <v>#REF!</v>
      </c>
      <c r="AX57" s="1">
        <v>140</v>
      </c>
      <c r="AY57" s="1">
        <v>10.7</v>
      </c>
      <c r="AZ57" s="1">
        <v>309</v>
      </c>
      <c r="BA57" s="1">
        <v>309</v>
      </c>
      <c r="BB57" s="1">
        <v>5</v>
      </c>
      <c r="BC57" s="1">
        <v>2</v>
      </c>
      <c r="BF57" s="1" t="b">
        <v>1</v>
      </c>
      <c r="BG57" s="1" t="b">
        <v>0</v>
      </c>
      <c r="BH57" s="1">
        <v>0</v>
      </c>
      <c r="BI57" s="1">
        <v>2023</v>
      </c>
      <c r="BJ57" s="1">
        <f>2023-vehiculos[[#This Row],[ano_unidad]]</f>
        <v>0</v>
      </c>
      <c r="BK57" s="1" t="b">
        <v>0</v>
      </c>
      <c r="BL57" s="1">
        <v>0</v>
      </c>
      <c r="BN57" s="1">
        <v>0</v>
      </c>
      <c r="BO57" s="1" t="b">
        <v>1</v>
      </c>
      <c r="BP57" s="1" t="b">
        <v>0</v>
      </c>
      <c r="BS57" s="1">
        <v>355</v>
      </c>
      <c r="BT57" s="1">
        <v>512</v>
      </c>
      <c r="BU57" s="1">
        <v>423</v>
      </c>
      <c r="BV57" s="1">
        <f>1.65*vehiculos[[#This Row],[consumo_ofiial_medio_termico_phev_hev WLTP]]</f>
        <v>8.7449999999999992</v>
      </c>
      <c r="BW57" s="1"/>
      <c r="BX57" s="1">
        <v>2</v>
      </c>
      <c r="BY57" s="1">
        <v>3</v>
      </c>
      <c r="BZ57" s="1">
        <v>3</v>
      </c>
      <c r="CA57" s="1">
        <v>2</v>
      </c>
      <c r="CB57" s="1" t="s">
        <v>184</v>
      </c>
      <c r="CC57" s="1">
        <v>4</v>
      </c>
      <c r="CD57" s="1">
        <v>4</v>
      </c>
      <c r="CE57" s="1">
        <v>6</v>
      </c>
      <c r="CF57" s="1">
        <v>6</v>
      </c>
      <c r="CG57" s="1">
        <v>5</v>
      </c>
      <c r="CH57" s="1">
        <v>6</v>
      </c>
      <c r="CI57" s="1">
        <v>5</v>
      </c>
      <c r="CJ57" s="1" t="s">
        <v>291</v>
      </c>
      <c r="CK57" s="1"/>
      <c r="CL57" s="1"/>
      <c r="CM57" s="1" t="s">
        <v>274</v>
      </c>
      <c r="CN57" s="1" t="s">
        <v>292</v>
      </c>
      <c r="CO57" s="1"/>
      <c r="CP57" s="1"/>
      <c r="CQ57" s="1"/>
      <c r="CR57" s="1"/>
      <c r="CX57" s="1"/>
      <c r="CY57" s="1"/>
      <c r="DA57" s="1"/>
      <c r="DB57" s="1"/>
      <c r="DC57" s="1"/>
      <c r="DD57" s="1"/>
      <c r="DE57" s="1"/>
      <c r="DF57" s="1"/>
      <c r="DG57" s="1"/>
      <c r="DH57" s="1"/>
      <c r="DI57" s="1"/>
      <c r="DJ57" s="1"/>
      <c r="DK57" s="1"/>
    </row>
    <row r="58" spans="1:115" ht="12" x14ac:dyDescent="0.15">
      <c r="A58" s="1" t="s">
        <v>293</v>
      </c>
      <c r="B58" s="1" t="s">
        <v>98</v>
      </c>
      <c r="C58" s="1" t="s">
        <v>294</v>
      </c>
      <c r="D58" s="1">
        <v>2</v>
      </c>
      <c r="G58" s="1" t="s">
        <v>125</v>
      </c>
      <c r="H58" s="1" t="s">
        <v>181</v>
      </c>
      <c r="I58" s="1">
        <v>2020</v>
      </c>
      <c r="J58" s="1" t="s">
        <v>103</v>
      </c>
      <c r="K58" s="1">
        <v>0</v>
      </c>
      <c r="L58" s="1">
        <v>5</v>
      </c>
      <c r="M58" s="1" t="s">
        <v>295</v>
      </c>
      <c r="N58" s="1" t="s">
        <v>165</v>
      </c>
      <c r="O58" s="1" t="s">
        <v>106</v>
      </c>
      <c r="P58" s="1" t="b">
        <v>1</v>
      </c>
      <c r="Q58" s="1" t="b">
        <v>0</v>
      </c>
      <c r="R58" s="1" t="s">
        <v>109</v>
      </c>
      <c r="S58" s="1">
        <v>0</v>
      </c>
      <c r="U58" s="1">
        <v>1994</v>
      </c>
      <c r="V58" s="1">
        <v>0</v>
      </c>
      <c r="W58" s="1">
        <v>0</v>
      </c>
      <c r="X58" s="1">
        <v>231</v>
      </c>
      <c r="Z58" s="1">
        <v>4</v>
      </c>
      <c r="AA58" s="1" t="e">
        <f>vehiculos[[#This Row],[peso]]/#REF!</f>
        <v>#REF!</v>
      </c>
      <c r="AB58" s="1">
        <v>0</v>
      </c>
      <c r="AC58" s="1">
        <v>330</v>
      </c>
      <c r="AD58" s="1">
        <v>0</v>
      </c>
      <c r="AE58" s="1">
        <v>7.4</v>
      </c>
      <c r="AG58" s="1">
        <v>0</v>
      </c>
      <c r="AH58" s="1">
        <v>17</v>
      </c>
      <c r="AM58" s="1">
        <v>0</v>
      </c>
      <c r="AN58" s="1">
        <v>78</v>
      </c>
      <c r="AO58" s="1" t="e">
        <f>vehiculos[[#This Row],[capacidad_deposito]]/vehiculos[[#This Row],[consumo_ofiial_medio_termico_phev_hev WLTP]]*100</f>
        <v>#DIV/0!</v>
      </c>
      <c r="AP58" s="1">
        <f>vehiculos[[#This Row],[capacidad_bateria]]/vehiculos[[#This Row],[consumo_oficial_medio_electrico NEDC]]*100</f>
        <v>458.8235294117647</v>
      </c>
      <c r="AQ58" s="1">
        <v>0</v>
      </c>
      <c r="AR58" s="1">
        <v>0</v>
      </c>
      <c r="AS58" s="1">
        <v>4606</v>
      </c>
      <c r="AT58" s="1">
        <v>1859</v>
      </c>
      <c r="AU58" s="1">
        <v>1482</v>
      </c>
      <c r="AV58" s="1">
        <v>2735</v>
      </c>
      <c r="AW58" s="1" t="e">
        <f>#REF!*#REF!/1000000</f>
        <v>#REF!</v>
      </c>
      <c r="AX58" s="1">
        <v>151</v>
      </c>
      <c r="AY58" s="1">
        <v>11.5</v>
      </c>
      <c r="AZ58" s="1">
        <v>446</v>
      </c>
      <c r="BA58" s="1">
        <v>446</v>
      </c>
      <c r="BB58" s="1">
        <v>5</v>
      </c>
      <c r="BC58" s="1">
        <v>2</v>
      </c>
      <c r="BF58" s="1" t="b">
        <v>1</v>
      </c>
      <c r="BG58" s="1" t="b">
        <v>0</v>
      </c>
      <c r="BH58" s="1">
        <v>0</v>
      </c>
      <c r="BI58" s="1">
        <v>2023</v>
      </c>
      <c r="BJ58" s="1">
        <f>2023-vehiculos[[#This Row],[ano_unidad]]</f>
        <v>0</v>
      </c>
      <c r="BK58" s="1" t="b">
        <v>0</v>
      </c>
      <c r="BL58" s="1">
        <v>0</v>
      </c>
      <c r="BN58" s="1">
        <v>0</v>
      </c>
      <c r="BO58" s="1" t="b">
        <v>1</v>
      </c>
      <c r="BP58" s="1" t="b">
        <v>0</v>
      </c>
      <c r="BS58" s="1">
        <v>544</v>
      </c>
      <c r="BT58" s="1">
        <v>1012</v>
      </c>
      <c r="BU58" s="1">
        <v>836</v>
      </c>
      <c r="BV58" s="1">
        <f>0.27*vehiculos[[#This Row],[consumo_oficial_medio_electrico NEDC]]</f>
        <v>4.59</v>
      </c>
      <c r="BW58" s="1"/>
      <c r="BX58" s="1">
        <v>6</v>
      </c>
      <c r="BY58" s="1">
        <v>8</v>
      </c>
      <c r="BZ58" s="1">
        <v>7</v>
      </c>
      <c r="CA58" s="1">
        <v>4</v>
      </c>
      <c r="CB58" s="1" t="s">
        <v>138</v>
      </c>
      <c r="CC58" s="1">
        <v>7</v>
      </c>
      <c r="CD58" s="1">
        <v>6</v>
      </c>
      <c r="CE58" s="1">
        <v>7</v>
      </c>
      <c r="CF58" s="1">
        <v>8</v>
      </c>
      <c r="CG58" s="1">
        <v>7</v>
      </c>
      <c r="CH58" s="1">
        <v>7</v>
      </c>
      <c r="CI58" s="1">
        <v>7</v>
      </c>
      <c r="CJ58" s="1" t="s">
        <v>296</v>
      </c>
      <c r="CK58" s="1"/>
      <c r="CL58" s="1"/>
      <c r="CM58" s="1" t="s">
        <v>274</v>
      </c>
      <c r="CN58" s="1" t="s">
        <v>297</v>
      </c>
      <c r="CO58" s="1"/>
      <c r="CP58" s="1"/>
      <c r="CQ58" s="1"/>
      <c r="CR58" s="1"/>
      <c r="CX58" s="1"/>
      <c r="CY58" s="1"/>
      <c r="DA58" s="1"/>
      <c r="DB58" s="1"/>
      <c r="DC58" s="1"/>
      <c r="DD58" s="1"/>
      <c r="DE58" s="1"/>
      <c r="DF58" s="1"/>
      <c r="DG58" s="1"/>
      <c r="DH58" s="1"/>
      <c r="DI58" s="1"/>
      <c r="DJ58" s="1"/>
      <c r="DK58" s="1"/>
    </row>
    <row r="59" spans="1:115" ht="12" x14ac:dyDescent="0.15">
      <c r="A59" s="1" t="s">
        <v>298</v>
      </c>
      <c r="B59" s="1" t="s">
        <v>98</v>
      </c>
      <c r="C59" s="1" t="s">
        <v>299</v>
      </c>
      <c r="D59" s="1" t="s">
        <v>300</v>
      </c>
      <c r="G59" s="1" t="s">
        <v>101</v>
      </c>
      <c r="H59" s="1" t="s">
        <v>181</v>
      </c>
      <c r="I59" s="1">
        <v>2018</v>
      </c>
      <c r="J59" s="1" t="s">
        <v>103</v>
      </c>
      <c r="L59" s="1">
        <v>5</v>
      </c>
      <c r="M59" s="1" t="s">
        <v>301</v>
      </c>
      <c r="N59" s="1" t="s">
        <v>129</v>
      </c>
      <c r="O59" s="1" t="s">
        <v>106</v>
      </c>
      <c r="P59" s="1" t="b">
        <v>1</v>
      </c>
      <c r="Q59" s="1" t="b">
        <v>0</v>
      </c>
      <c r="R59" s="1">
        <v>6</v>
      </c>
      <c r="S59" s="1" t="s">
        <v>108</v>
      </c>
      <c r="U59" s="1">
        <v>1615</v>
      </c>
      <c r="V59" s="1">
        <v>1987</v>
      </c>
      <c r="W59" s="1">
        <v>152</v>
      </c>
      <c r="X59" s="1">
        <v>109</v>
      </c>
      <c r="Z59" s="1" t="s">
        <v>109</v>
      </c>
      <c r="AA59" s="1" t="e">
        <f>vehiculos[[#This Row],[peso]]/#REF!</f>
        <v>#REF!</v>
      </c>
      <c r="AB59" s="1">
        <v>190</v>
      </c>
      <c r="AC59" s="1">
        <v>202</v>
      </c>
      <c r="AD59" s="1">
        <v>4400</v>
      </c>
      <c r="AE59" s="1">
        <v>8.5</v>
      </c>
      <c r="AG59" s="1">
        <v>5.3</v>
      </c>
      <c r="AH59" s="1">
        <v>0</v>
      </c>
      <c r="AM59" s="1">
        <v>43</v>
      </c>
      <c r="AN59" s="1">
        <v>0</v>
      </c>
      <c r="AO59" s="1">
        <f>vehiculos[[#This Row],[capacidad_deposito]]/vehiculos[[#This Row],[consumo_ofiial_medio_termico_phev_hev WLTP]]*100</f>
        <v>811.32075471698113</v>
      </c>
      <c r="AP59" s="1" t="e">
        <f>vehiculos[[#This Row],[capacidad_bateria]]/vehiculos[[#This Row],[consumo_oficial_medio_electrico NEDC]]*100</f>
        <v>#DIV/0!</v>
      </c>
      <c r="AQ59" s="1">
        <v>750</v>
      </c>
      <c r="AR59" s="1">
        <v>750</v>
      </c>
      <c r="AS59" s="1">
        <v>4495</v>
      </c>
      <c r="AT59" s="1">
        <v>1840</v>
      </c>
      <c r="AU59" s="1">
        <v>1540</v>
      </c>
      <c r="AV59" s="1">
        <v>2640</v>
      </c>
      <c r="AW59" s="1" t="e">
        <f>#REF!*#REF!/1000000</f>
        <v>#REF!</v>
      </c>
      <c r="AX59" s="1">
        <v>160</v>
      </c>
      <c r="AY59" s="1">
        <v>11.2</v>
      </c>
      <c r="AZ59" s="1">
        <v>320</v>
      </c>
      <c r="BA59" s="1">
        <v>320</v>
      </c>
      <c r="BB59" s="1">
        <v>5</v>
      </c>
      <c r="BC59" s="1">
        <v>2</v>
      </c>
      <c r="BF59" s="1" t="b">
        <v>0</v>
      </c>
      <c r="BG59" s="1" t="b">
        <v>1</v>
      </c>
      <c r="BH59" s="1">
        <v>20000</v>
      </c>
      <c r="BI59" s="1">
        <v>2020</v>
      </c>
      <c r="BJ59" s="1">
        <f>2023-vehiculos[[#This Row],[ano_unidad]]</f>
        <v>3</v>
      </c>
      <c r="BK59" s="1" t="b">
        <v>0</v>
      </c>
      <c r="BL59" s="1">
        <v>0</v>
      </c>
      <c r="BN59" s="1">
        <v>0</v>
      </c>
      <c r="BO59" s="1" t="b">
        <v>1</v>
      </c>
      <c r="BP59" s="1" t="b">
        <v>0</v>
      </c>
      <c r="BS59" s="1">
        <v>460</v>
      </c>
      <c r="BT59" s="1">
        <v>767</v>
      </c>
      <c r="BU59" s="1">
        <v>634</v>
      </c>
      <c r="BV59" s="1">
        <f>1.65*vehiculos[[#This Row],[consumo_ofiial_medio_termico_phev_hev WLTP]]</f>
        <v>8.7449999999999992</v>
      </c>
      <c r="BW59" s="1"/>
      <c r="BX59" s="1">
        <v>7</v>
      </c>
      <c r="BY59" s="1">
        <v>7</v>
      </c>
      <c r="BZ59" s="1">
        <v>6</v>
      </c>
      <c r="CA59" s="1">
        <v>4</v>
      </c>
      <c r="CB59" s="1" t="s">
        <v>138</v>
      </c>
      <c r="CC59" s="1">
        <v>7</v>
      </c>
      <c r="CD59" s="1">
        <v>6</v>
      </c>
      <c r="CE59" s="1">
        <v>9</v>
      </c>
      <c r="CF59" s="1">
        <v>9</v>
      </c>
      <c r="CG59" s="1">
        <v>8</v>
      </c>
      <c r="CH59" s="1">
        <v>7</v>
      </c>
      <c r="CI59" s="1">
        <v>8</v>
      </c>
      <c r="CJ59" s="1" t="s">
        <v>302</v>
      </c>
      <c r="CK59" s="1"/>
      <c r="CL59" s="1"/>
      <c r="CM59" s="1" t="s">
        <v>274</v>
      </c>
      <c r="CN59" s="1" t="s">
        <v>303</v>
      </c>
      <c r="CO59" s="1"/>
      <c r="CP59" s="1"/>
      <c r="CQ59" s="1"/>
      <c r="CR59" s="1"/>
      <c r="CX59" s="1"/>
      <c r="CY59" s="1"/>
      <c r="DA59" s="1"/>
      <c r="DB59" s="1"/>
      <c r="DC59" s="1"/>
      <c r="DD59" s="1"/>
      <c r="DE59" s="1"/>
      <c r="DF59" s="1"/>
      <c r="DG59" s="1"/>
      <c r="DH59" s="1"/>
      <c r="DI59" s="1"/>
      <c r="DJ59" s="1"/>
      <c r="DK59" s="1"/>
    </row>
    <row r="60" spans="1:115" ht="12" x14ac:dyDescent="0.15">
      <c r="A60" s="1" t="s">
        <v>304</v>
      </c>
      <c r="B60" s="1" t="s">
        <v>98</v>
      </c>
      <c r="C60" s="1" t="s">
        <v>305</v>
      </c>
      <c r="D60" s="1" t="s">
        <v>306</v>
      </c>
      <c r="G60" s="1" t="s">
        <v>125</v>
      </c>
      <c r="H60" s="1" t="s">
        <v>307</v>
      </c>
      <c r="I60" s="1">
        <v>2020</v>
      </c>
      <c r="J60" s="1" t="s">
        <v>103</v>
      </c>
      <c r="K60" s="1">
        <v>0</v>
      </c>
      <c r="L60" s="1">
        <v>3</v>
      </c>
      <c r="M60" s="1" t="s">
        <v>308</v>
      </c>
      <c r="N60" s="1" t="s">
        <v>136</v>
      </c>
      <c r="O60" s="1" t="s">
        <v>106</v>
      </c>
      <c r="P60" s="1" t="b">
        <v>0</v>
      </c>
      <c r="Q60" s="1" t="b">
        <v>0</v>
      </c>
      <c r="R60" s="1">
        <v>6</v>
      </c>
      <c r="S60" s="1" t="s">
        <v>137</v>
      </c>
      <c r="U60" s="1">
        <v>996</v>
      </c>
      <c r="V60" s="1">
        <v>998</v>
      </c>
      <c r="W60" s="1">
        <v>67</v>
      </c>
      <c r="X60" s="1">
        <v>0</v>
      </c>
      <c r="Z60" s="1" t="s">
        <v>109</v>
      </c>
      <c r="AA60" s="1" t="e">
        <f>vehiculos[[#This Row],[peso]]/#REF!</f>
        <v>#REF!</v>
      </c>
      <c r="AB60" s="1">
        <v>96</v>
      </c>
      <c r="AC60" s="1">
        <v>0</v>
      </c>
      <c r="AD60" s="1">
        <v>5500</v>
      </c>
      <c r="AE60" s="1">
        <v>14.8</v>
      </c>
      <c r="AG60" s="1">
        <v>5</v>
      </c>
      <c r="AH60" s="1">
        <v>0</v>
      </c>
      <c r="AM60" s="1">
        <v>36</v>
      </c>
      <c r="AN60" s="1">
        <v>0</v>
      </c>
      <c r="AO60" s="1">
        <f>vehiculos[[#This Row],[capacidad_deposito]]/vehiculos[[#This Row],[consumo_ofiial_medio_termico_phev_hev WLTP]]*100</f>
        <v>720</v>
      </c>
      <c r="AP60" s="1" t="e">
        <f>vehiculos[[#This Row],[capacidad_bateria]]/vehiculos[[#This Row],[consumo_oficial_medio_electrico NEDC]]*100</f>
        <v>#DIV/0!</v>
      </c>
      <c r="AQ60" s="1">
        <v>0</v>
      </c>
      <c r="AR60" s="1">
        <v>0</v>
      </c>
      <c r="AS60" s="1">
        <v>3670</v>
      </c>
      <c r="AT60" s="1">
        <v>1680</v>
      </c>
      <c r="AU60" s="1">
        <v>1480</v>
      </c>
      <c r="AV60" s="1">
        <v>2420</v>
      </c>
      <c r="AW60" s="1" t="e">
        <f>#REF!*#REF!/1000000</f>
        <v>#REF!</v>
      </c>
      <c r="AX60" s="1">
        <v>150</v>
      </c>
      <c r="AY60" s="1">
        <v>9.5</v>
      </c>
      <c r="AZ60" s="1">
        <v>252</v>
      </c>
      <c r="BA60" s="1">
        <v>1050</v>
      </c>
      <c r="BB60" s="1">
        <v>5</v>
      </c>
      <c r="BC60" s="1">
        <v>2</v>
      </c>
      <c r="BF60" s="1" t="b">
        <v>0</v>
      </c>
      <c r="BG60" s="1" t="b">
        <v>1</v>
      </c>
      <c r="BH60" s="1">
        <v>20000</v>
      </c>
      <c r="BI60" s="1">
        <v>2021</v>
      </c>
      <c r="BJ60" s="1">
        <f>2023-vehiculos[[#This Row],[ano_unidad]]</f>
        <v>2</v>
      </c>
      <c r="BK60" s="1" t="b">
        <v>0</v>
      </c>
      <c r="BL60" s="1">
        <v>0</v>
      </c>
      <c r="BN60" s="1">
        <v>0</v>
      </c>
      <c r="BO60" s="1" t="b">
        <v>0</v>
      </c>
      <c r="BP60" s="1" t="b">
        <v>1</v>
      </c>
      <c r="BS60" s="1">
        <v>289</v>
      </c>
      <c r="BT60" s="1">
        <v>334</v>
      </c>
      <c r="BU60" s="1">
        <v>0</v>
      </c>
      <c r="BV60" s="1">
        <f>1.65*vehiculos[[#This Row],[consumo_ofiial_medio_termico_phev_hev WLTP]]</f>
        <v>8.25</v>
      </c>
      <c r="BW60" s="1"/>
      <c r="BX60" s="1">
        <v>2</v>
      </c>
      <c r="BY60" s="1">
        <v>4</v>
      </c>
      <c r="BZ60" s="1">
        <v>5</v>
      </c>
      <c r="CA60" s="1">
        <v>1</v>
      </c>
      <c r="CB60" s="1" t="s">
        <v>184</v>
      </c>
      <c r="CC60" s="1">
        <v>4</v>
      </c>
      <c r="CD60" s="1">
        <v>3</v>
      </c>
      <c r="CE60" s="1">
        <v>8</v>
      </c>
      <c r="CF60" s="1">
        <v>8</v>
      </c>
      <c r="CG60" s="1">
        <v>7</v>
      </c>
      <c r="CH60" s="1">
        <v>5</v>
      </c>
      <c r="CI60" s="1">
        <v>6</v>
      </c>
      <c r="CJ60" s="1" t="s">
        <v>309</v>
      </c>
      <c r="CK60" s="1"/>
      <c r="CL60" s="1"/>
      <c r="CM60" s="1" t="s">
        <v>274</v>
      </c>
      <c r="CN60" s="1" t="s">
        <v>310</v>
      </c>
      <c r="CO60" s="1"/>
      <c r="CP60" s="1"/>
      <c r="CQ60" s="1"/>
      <c r="CR60" s="1"/>
      <c r="CX60" s="1"/>
      <c r="CY60" s="1"/>
      <c r="DA60" s="1"/>
      <c r="DB60" s="1"/>
      <c r="DC60" s="1"/>
      <c r="DD60" s="1"/>
      <c r="DE60" s="1"/>
      <c r="DF60" s="1"/>
      <c r="DG60" s="1"/>
      <c r="DH60" s="1"/>
      <c r="DI60" s="1"/>
      <c r="DJ60" s="1"/>
      <c r="DK60" s="1"/>
    </row>
    <row r="61" spans="1:115" ht="12" x14ac:dyDescent="0.15">
      <c r="A61" s="1" t="s">
        <v>311</v>
      </c>
      <c r="B61" s="1" t="s">
        <v>98</v>
      </c>
      <c r="C61" s="1" t="s">
        <v>151</v>
      </c>
      <c r="D61" s="1" t="s">
        <v>312</v>
      </c>
      <c r="G61" s="1" t="s">
        <v>125</v>
      </c>
      <c r="H61" s="1" t="s">
        <v>313</v>
      </c>
      <c r="I61" s="1">
        <v>2021</v>
      </c>
      <c r="J61" s="1" t="s">
        <v>103</v>
      </c>
      <c r="K61" s="1">
        <v>0</v>
      </c>
      <c r="L61" s="1">
        <v>4</v>
      </c>
      <c r="M61" s="1" t="s">
        <v>314</v>
      </c>
      <c r="N61" s="1" t="s">
        <v>165</v>
      </c>
      <c r="O61" s="1" t="s">
        <v>166</v>
      </c>
      <c r="P61" s="1" t="b">
        <v>1</v>
      </c>
      <c r="Q61" s="1" t="b">
        <v>0</v>
      </c>
      <c r="R61" s="1" t="s">
        <v>109</v>
      </c>
      <c r="S61" s="1">
        <v>0</v>
      </c>
      <c r="U61" s="1">
        <v>2065</v>
      </c>
      <c r="V61" s="1">
        <v>0</v>
      </c>
      <c r="W61" s="1">
        <v>0</v>
      </c>
      <c r="X61" s="1">
        <v>286</v>
      </c>
      <c r="Z61" s="1">
        <v>4</v>
      </c>
      <c r="AA61" s="1" t="e">
        <f>vehiculos[[#This Row],[peso]]/#REF!</f>
        <v>#REF!</v>
      </c>
      <c r="AB61" s="1">
        <v>0</v>
      </c>
      <c r="AC61" s="1">
        <v>400</v>
      </c>
      <c r="AD61" s="1">
        <v>0</v>
      </c>
      <c r="AE61" s="1">
        <v>6</v>
      </c>
      <c r="AG61" s="1">
        <v>0</v>
      </c>
      <c r="AH61" s="1">
        <v>16</v>
      </c>
      <c r="AM61" s="1">
        <v>0</v>
      </c>
      <c r="AN61" s="1">
        <v>70</v>
      </c>
      <c r="AO61" s="1">
        <v>0</v>
      </c>
      <c r="AP61" s="1">
        <f>vehiculos[[#This Row],[capacidad_bateria]]/vehiculos[[#This Row],[consumo_oficial_medio_electrico NEDC]]*100</f>
        <v>437.5</v>
      </c>
      <c r="AQ61" s="1">
        <v>1600</v>
      </c>
      <c r="AR61" s="1">
        <v>750</v>
      </c>
      <c r="AS61" s="1">
        <v>4783</v>
      </c>
      <c r="AT61" s="1">
        <v>1852</v>
      </c>
      <c r="AU61" s="1">
        <v>1448</v>
      </c>
      <c r="AV61" s="1">
        <v>2856</v>
      </c>
      <c r="AW61" s="1" t="e">
        <f>#REF!*#REF!/1000000</f>
        <v>#REF!</v>
      </c>
      <c r="AX61" s="1">
        <v>140</v>
      </c>
      <c r="AY61" s="1">
        <v>12.5</v>
      </c>
      <c r="AZ61" s="1">
        <v>470</v>
      </c>
      <c r="BA61" s="1">
        <v>1290</v>
      </c>
      <c r="BB61" s="1">
        <v>5</v>
      </c>
      <c r="BC61" s="1">
        <v>2</v>
      </c>
      <c r="BF61" s="1" t="b">
        <v>1</v>
      </c>
      <c r="BG61" s="1" t="b">
        <v>0</v>
      </c>
      <c r="BH61" s="1">
        <v>0</v>
      </c>
      <c r="BI61" s="1">
        <v>2023</v>
      </c>
      <c r="BJ61" s="1">
        <f>2023-vehiculos[[#This Row],[ano_unidad]]</f>
        <v>0</v>
      </c>
      <c r="BK61" s="1" t="b">
        <v>1</v>
      </c>
      <c r="BL61" s="1">
        <v>57350</v>
      </c>
      <c r="BN61" s="1">
        <v>0</v>
      </c>
      <c r="BO61" s="1" t="b">
        <v>0</v>
      </c>
      <c r="BP61" s="1" t="b">
        <v>0</v>
      </c>
      <c r="BS61" s="1">
        <v>0</v>
      </c>
      <c r="BT61" s="1">
        <v>0</v>
      </c>
      <c r="BU61" s="1">
        <v>0</v>
      </c>
      <c r="BV61" s="1">
        <f>0.27*vehiculos[[#This Row],[consumo_oficial_medio_electrico NEDC]]</f>
        <v>4.32</v>
      </c>
      <c r="BW61" s="1"/>
      <c r="BX61" s="1">
        <v>6</v>
      </c>
      <c r="BY61" s="1">
        <v>6</v>
      </c>
      <c r="BZ61" s="1">
        <v>6</v>
      </c>
      <c r="CA61" s="1">
        <v>5</v>
      </c>
      <c r="CB61" s="1" t="s">
        <v>138</v>
      </c>
      <c r="CC61" s="1">
        <v>7</v>
      </c>
      <c r="CD61" s="1">
        <v>7</v>
      </c>
      <c r="CE61" s="1">
        <v>7</v>
      </c>
      <c r="CF61" s="1">
        <v>7</v>
      </c>
      <c r="CG61" s="1">
        <v>7</v>
      </c>
      <c r="CH61" s="1">
        <v>7</v>
      </c>
      <c r="CI61" s="1">
        <v>8</v>
      </c>
      <c r="CJ61" s="1" t="s">
        <v>315</v>
      </c>
      <c r="CK61" s="1"/>
      <c r="CL61" s="1"/>
      <c r="CM61" s="1" t="s">
        <v>140</v>
      </c>
      <c r="CN61" s="1" t="s">
        <v>316</v>
      </c>
      <c r="CO61" s="1"/>
      <c r="CP61" s="1"/>
      <c r="CQ61" s="1"/>
      <c r="CR61" s="1"/>
      <c r="CX61" s="1"/>
      <c r="CY61" s="1"/>
      <c r="DA61" s="1"/>
      <c r="DB61" s="1"/>
      <c r="DC61" s="1"/>
      <c r="DD61" s="1"/>
      <c r="DE61" s="1"/>
      <c r="DF61" s="1"/>
      <c r="DG61" s="1"/>
      <c r="DH61" s="1"/>
      <c r="DI61" s="1"/>
      <c r="DJ61" s="1"/>
      <c r="DK61" s="1"/>
    </row>
  </sheetData>
  <phoneticPr fontId="6" type="noConversion"/>
  <hyperlinks>
    <hyperlink ref="A34" r:id="rId1" display="https://innovacar.com/coches-ocasion-valencia/mercedes-benz-b-200d-aut-5p/" xr:uid="{1E2604A8-FE64-46A8-B0EF-1B4990366294}"/>
    <hyperlink ref="A35" r:id="rId2" display="https://innovacar.com/coches-ocasion-valencia/mercedes-benz-e-63-s-amg-state-4matic-5p/" xr:uid="{7BA10130-0725-4448-A3BD-D78AE1BC1F2D}"/>
    <hyperlink ref="A36" r:id="rId3" display="https://innovacar.com/coches-ocasion-valencia/mercedes-benz-s-400-hybrid-4p/" xr:uid="{DA241265-FC28-4514-8603-5CA8F79197FD}"/>
    <hyperlink ref="A37" r:id="rId4" display="https://innovacar.com/coches-ocasion-valencia/mini-cooper-d-5p/" xr:uid="{3669475F-903C-444B-9547-6BE44C8E7C69}"/>
    <hyperlink ref="A38" r:id="rId5" display="https://innovacar.com/coches-ocasion-valencia/mini-one-3p/" xr:uid="{7A888E12-C29B-4A3E-83F2-F61293803250}"/>
    <hyperlink ref="A39" r:id="rId6" display="https://innovacar.com/coches-ocasion-valencia/mini-cooper-d-5p/" xr:uid="{4F770A47-5BD6-4061-8091-13CA98752E1F}"/>
    <hyperlink ref="A41" r:id="rId7" display="https://innovacar.com/coches-ocasion-valencia/nissan-qashqai-1-3i-aut-4x2-5p/" xr:uid="{5D74AC2B-85A5-46D6-8900-98B21490F8B4}"/>
    <hyperlink ref="A42" r:id="rId8" display="https://innovacar.com/coches-ocasion-valencia/opel-combo-1-5-td-furgon-4p/" xr:uid="{B79749CA-A3E0-4FC1-825B-593849F1AAE7}"/>
    <hyperlink ref="A43" r:id="rId9" display="https://innovacar.com/coches-ocasion-valencia/peugeot-5008-1-2i-allure-7p/" xr:uid="{A0B6D124-4CA3-4D70-9150-30068E3B0996}"/>
    <hyperlink ref="A44" r:id="rId10" display="https://innovacar.com/coches-ocasion-valencia/porsche-911-997-carrera-4-coupe-aut-2p/" xr:uid="{24B6494B-224B-4CEA-9EC6-FBFDD14D5B99}"/>
    <hyperlink ref="A46" r:id="rId11" display="https://innovacar.com/coches-ocasion-valencia/renault-kangoo-1-5-dci-furgon-4p/" xr:uid="{8FB5E9C1-2CFC-4026-B8D3-623302EC7894}"/>
    <hyperlink ref="A47" r:id="rId12" display="https://innovacar.com/coches-ocasion-valencia/renault-megane-gt-sport-1-6-tce-aut-5p/" xr:uid="{B03CC0D3-F500-4E0E-900C-60396BD1C127}"/>
    <hyperlink ref="A48" r:id="rId13" display="https://innovacar.com/coches-ocasion-valencia/renault-megane-sport-tourer-1-2-tce-aut-zen-5p/" xr:uid="{6434FE27-D2F2-4553-B518-F03F05F931EF}"/>
    <hyperlink ref="A49" r:id="rId14" display="https://innovacar.com/coches-ocasion-valencia/renault-scenic-1-3-tce-limited-5p/" xr:uid="{D5A92657-A383-4230-9736-25912D34C694}"/>
    <hyperlink ref="A50" r:id="rId15" display="https://innovacar.com/coches-ocasion-valencia/skoda-fabia-1-0i-5p/" xr:uid="{1CF87125-06E3-49C0-A429-64CBAF7171A4}"/>
    <hyperlink ref="A51" r:id="rId16" display="https://innovacar.com/coches-ocasion-valencia/suzuki-jimny-1-3i-3p/" xr:uid="{C91F8AB8-43B5-411D-89B5-DB591016B3F2}"/>
    <hyperlink ref="A52" r:id="rId17" display="https://innovacar.com/coches-ocasion-valencia/volkswagen-caravelle-2-5-tdi-9p/" xr:uid="{F00CCC25-F560-40BC-AB67-F784794B94AC}"/>
    <hyperlink ref="A53" r:id="rId18" display="https://innovacar.com/coches-ocasion-valencia/volkswagen-tiguan-2-0-tdi-aut-5p/" xr:uid="{F0AB79A6-1494-42DC-BB9D-882D628AF13F}"/>
  </hyperlinks>
  <pageMargins left="0.7" right="0.7" top="0.75" bottom="0.75" header="0.3" footer="0.3"/>
  <pageSetup paperSize="9" orientation="portrait" r:id="rId19"/>
  <tableParts count="1">
    <tablePart r:id="rId2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DFF59-FB06-484F-9CE9-EC7A11AA936C}">
  <dimension ref="A1"/>
  <sheetViews>
    <sheetView workbookViewId="0"/>
  </sheetViews>
  <sheetFormatPr baseColWidth="10" defaultColWidth="11.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073706-A3BF-49AC-B8C4-7EDEFA48A4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vehiculos</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Teo Sanguesa</dc:creator>
  <cp:keywords/>
  <dc:description/>
  <cp:lastModifiedBy>Guillermo Andrés Roncancio Salamanca</cp:lastModifiedBy>
  <cp:revision/>
  <dcterms:created xsi:type="dcterms:W3CDTF">2023-09-25T16:23:40Z</dcterms:created>
  <dcterms:modified xsi:type="dcterms:W3CDTF">2023-11-27T12:36:44Z</dcterms:modified>
  <cp:category/>
  <cp:contentStatus/>
</cp:coreProperties>
</file>