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重要政策" sheetId="2" r:id="rId2"/>
  </sheets>
  <calcPr calcId="152511"/>
</workbook>
</file>

<file path=xl/calcChain.xml><?xml version="1.0" encoding="utf-8"?>
<calcChain xmlns="http://schemas.openxmlformats.org/spreadsheetml/2006/main">
  <c r="N2" i="1" l="1"/>
  <c r="T5" i="1"/>
  <c r="T3" i="1"/>
  <c r="T2" i="1"/>
  <c r="H2" i="1"/>
  <c r="N3" i="1"/>
  <c r="K3" i="1"/>
  <c r="K2" i="1"/>
  <c r="L2" i="1" l="1"/>
  <c r="E18" i="1"/>
  <c r="C18" i="1"/>
  <c r="C17" i="1"/>
  <c r="E17" i="1" s="1"/>
  <c r="F5" i="1" l="1"/>
  <c r="E5" i="1"/>
  <c r="H5" i="1" s="1"/>
  <c r="D5" i="1"/>
  <c r="U3" i="1"/>
  <c r="V3" i="1" s="1"/>
  <c r="U2" i="1"/>
  <c r="V2" i="1" s="1"/>
  <c r="U5" i="1" l="1"/>
  <c r="V5" i="1" s="1"/>
  <c r="X5" i="1" s="1"/>
  <c r="Y5" i="1" s="1"/>
  <c r="X3" i="1"/>
  <c r="Y3" i="1" s="1"/>
  <c r="W3" i="1"/>
  <c r="W2" i="1"/>
  <c r="W5" i="1" l="1"/>
  <c r="X2" i="1"/>
  <c r="Y2" i="1" s="1"/>
  <c r="H3" i="1"/>
  <c r="A11" i="1" l="1"/>
  <c r="A13" i="1" s="1"/>
  <c r="C4" i="1"/>
  <c r="D4" i="1" s="1"/>
  <c r="E3" i="1"/>
  <c r="E2" i="1"/>
  <c r="D3" i="1"/>
  <c r="D2" i="1"/>
  <c r="L3" i="1" l="1"/>
  <c r="M3" i="1" s="1"/>
  <c r="F3" i="1"/>
  <c r="F2" i="1"/>
  <c r="M2" i="1"/>
  <c r="E4" i="1"/>
  <c r="F4" i="1"/>
  <c r="O3" i="1" l="1"/>
  <c r="P3" i="1" s="1"/>
  <c r="O2" i="1"/>
  <c r="P2" i="1" s="1"/>
</calcChain>
</file>

<file path=xl/comments1.xml><?xml version="1.0" encoding="utf-8"?>
<comments xmlns="http://schemas.openxmlformats.org/spreadsheetml/2006/main">
  <authors>
    <author>作者</author>
  </authors>
  <commentList>
    <comment ref="D1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峰值</t>
        </r>
      </text>
    </comment>
    <comment ref="D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峰值</t>
        </r>
      </text>
    </comment>
  </commentList>
</comments>
</file>

<file path=xl/sharedStrings.xml><?xml version="1.0" encoding="utf-8"?>
<sst xmlns="http://schemas.openxmlformats.org/spreadsheetml/2006/main" count="34" uniqueCount="26">
  <si>
    <t>新分成比例（流水）</t>
    <phoneticPr fontId="1" type="noConversion"/>
  </si>
  <si>
    <t>原分成比例（流水）</t>
    <phoneticPr fontId="1" type="noConversion"/>
  </si>
  <si>
    <t>广告ARPUDAU</t>
    <phoneticPr fontId="1" type="noConversion"/>
  </si>
  <si>
    <t>100万DAU的单日广告收入区间</t>
    <phoneticPr fontId="1" type="noConversion"/>
  </si>
  <si>
    <t>需DAU规模</t>
    <phoneticPr fontId="1" type="noConversion"/>
  </si>
  <si>
    <t>平均收入</t>
    <phoneticPr fontId="1" type="noConversion"/>
  </si>
  <si>
    <t>单日广告流水</t>
    <phoneticPr fontId="1" type="noConversion"/>
  </si>
  <si>
    <t>开发者日分成 新</t>
    <phoneticPr fontId="1" type="noConversion"/>
  </si>
  <si>
    <t>开发者日分成 原</t>
    <phoneticPr fontId="1" type="noConversion"/>
  </si>
  <si>
    <t>利润</t>
    <phoneticPr fontId="1" type="noConversion"/>
  </si>
  <si>
    <t>经营成本</t>
    <phoneticPr fontId="1" type="noConversion"/>
  </si>
  <si>
    <t>团队分成</t>
    <phoneticPr fontId="1" type="noConversion"/>
  </si>
  <si>
    <t>发行分成</t>
    <phoneticPr fontId="1" type="noConversion"/>
  </si>
  <si>
    <t>开发分成</t>
    <phoneticPr fontId="1" type="noConversion"/>
  </si>
  <si>
    <t>开发人数</t>
    <phoneticPr fontId="1" type="noConversion"/>
  </si>
  <si>
    <t>人均分成</t>
    <phoneticPr fontId="1" type="noConversion"/>
  </si>
  <si>
    <t>开发周期</t>
    <phoneticPr fontId="1" type="noConversion"/>
  </si>
  <si>
    <t>2018年8月1日至12月31日期间，小程序流量主广告收入分成比例优化上调，单日广告流水10-100万区间的部分，开发者可获得的分成由原来流水的30%上调到50%。
累计独立访问用户（UV）不低于1000且无严重违规记录的小程序都可以在后台自助申请开通广告位。
从微信官方公布的信息来看，在道具内购分成方面，安卓系统的道具内购采取6:4的分成比例。4月19日微信修改扶持计划，如果在2018年月经营流水低于50万元，微信不抽取40%的道具内购分成，50万以上抽成不变。
广告收入分成规则是：小游戏单日广告收入流水10万元以内（包含10万元），开发者可获其中50%的分成；单日广告收入流水超过10万元的部分，开发者可获其中30%的分成，腾讯获得70%。</t>
    <phoneticPr fontId="1" type="noConversion"/>
  </si>
  <si>
    <t>开发者月分成 原</t>
    <phoneticPr fontId="1" type="noConversion"/>
  </si>
  <si>
    <t>目前重点游戏数据</t>
    <phoneticPr fontId="1" type="noConversion"/>
  </si>
  <si>
    <t>月流水</t>
    <phoneticPr fontId="1" type="noConversion"/>
  </si>
  <si>
    <t>日均流水</t>
    <phoneticPr fontId="1" type="noConversion"/>
  </si>
  <si>
    <t>DAU</t>
    <phoneticPr fontId="1" type="noConversion"/>
  </si>
  <si>
    <t>ARPUDAU</t>
    <phoneticPr fontId="1" type="noConversion"/>
  </si>
  <si>
    <t>腾讯桌球（内购+广告）</t>
    <phoneticPr fontId="1" type="noConversion"/>
  </si>
  <si>
    <t>海盗来了（内购+广告）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</si>
</sst>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[Red]\(#,##0\)"/>
    <numFmt numFmtId="177" formatCode="#,##0.00_ "/>
    <numFmt numFmtId="178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176" fontId="0" fillId="0" borderId="0" xfId="0" applyNumberFormat="1"/>
    <xf numFmtId="3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3</xdr:col>
      <xdr:colOff>171450</xdr:colOff>
      <xdr:row>51</xdr:row>
      <xdr:rowOff>66675</xdr:rowOff>
    </xdr:to>
    <xdr:pic>
      <xdr:nvPicPr>
        <xdr:cNvPr id="2" name="图片 1" descr="C:\Users\admin\AppData\Roaming\Tencent\Users\2043191\QQ\WinTemp\RichOle\4[YO)HAD76~UJ`WW{O~0523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"/>
          <a:ext cx="4762500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8"/>
  <sheetViews>
    <sheetView tabSelected="1" zoomScaleNormal="100" workbookViewId="0">
      <selection activeCell="N2" sqref="N2"/>
    </sheetView>
  </sheetViews>
  <sheetFormatPr defaultRowHeight="13.5" x14ac:dyDescent="0.15"/>
  <cols>
    <col min="1" max="1" width="28" bestFit="1" customWidth="1"/>
    <col min="2" max="2" width="19.25" bestFit="1" customWidth="1"/>
    <col min="3" max="3" width="13" bestFit="1" customWidth="1"/>
    <col min="4" max="5" width="16.25" bestFit="1" customWidth="1"/>
    <col min="6" max="6" width="13.875" bestFit="1" customWidth="1"/>
    <col min="8" max="8" width="16.25" bestFit="1" customWidth="1"/>
    <col min="9" max="9" width="9" bestFit="1" customWidth="1"/>
    <col min="10" max="10" width="9" customWidth="1"/>
    <col min="11" max="13" width="10.5" bestFit="1" customWidth="1"/>
    <col min="14" max="14" width="9" bestFit="1" customWidth="1"/>
    <col min="15" max="15" width="11" customWidth="1"/>
    <col min="16" max="16" width="9" bestFit="1" customWidth="1"/>
    <col min="17" max="17" width="9" customWidth="1"/>
    <col min="21" max="25" width="10.5" bestFit="1" customWidth="1"/>
  </cols>
  <sheetData>
    <row r="1" spans="1:25" x14ac:dyDescent="0.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4</v>
      </c>
      <c r="H1" t="s">
        <v>18</v>
      </c>
      <c r="I1" t="s">
        <v>14</v>
      </c>
      <c r="J1" t="s">
        <v>16</v>
      </c>
      <c r="K1" t="s">
        <v>10</v>
      </c>
      <c r="L1" t="s">
        <v>9</v>
      </c>
      <c r="M1" t="s">
        <v>11</v>
      </c>
      <c r="N1" t="s">
        <v>12</v>
      </c>
      <c r="O1" t="s">
        <v>13</v>
      </c>
      <c r="P1" t="s">
        <v>15</v>
      </c>
      <c r="R1" t="s">
        <v>14</v>
      </c>
      <c r="S1" t="s">
        <v>16</v>
      </c>
      <c r="T1" t="s">
        <v>10</v>
      </c>
      <c r="U1" t="s">
        <v>9</v>
      </c>
      <c r="V1" t="s">
        <v>11</v>
      </c>
      <c r="W1" t="s">
        <v>12</v>
      </c>
      <c r="X1" t="s">
        <v>13</v>
      </c>
      <c r="Y1" t="s">
        <v>15</v>
      </c>
    </row>
    <row r="2" spans="1:25" x14ac:dyDescent="0.15">
      <c r="A2" s="1">
        <v>0.5</v>
      </c>
      <c r="B2" s="1">
        <v>0.3</v>
      </c>
      <c r="C2" s="2">
        <v>100000</v>
      </c>
      <c r="D2" s="2">
        <f>C2*$A$2</f>
        <v>50000</v>
      </c>
      <c r="E2" s="2">
        <f>C2*$B$2</f>
        <v>30000</v>
      </c>
      <c r="F2" s="2">
        <f>C2/$A$13</f>
        <v>3333333.3333333335</v>
      </c>
      <c r="H2" s="3">
        <f>E2*30</f>
        <v>900000</v>
      </c>
      <c r="I2">
        <v>4</v>
      </c>
      <c r="J2">
        <v>3</v>
      </c>
      <c r="K2" s="3">
        <f>25000*I2*J2</f>
        <v>300000</v>
      </c>
      <c r="L2" s="3">
        <f>H2-K2</f>
        <v>600000</v>
      </c>
      <c r="M2" s="3">
        <f>L2*20%</f>
        <v>120000</v>
      </c>
      <c r="N2" s="3">
        <f>M2*50%</f>
        <v>60000</v>
      </c>
      <c r="O2" s="3">
        <f>M2-N2</f>
        <v>60000</v>
      </c>
      <c r="P2" s="3">
        <f>O2/I2</f>
        <v>15000</v>
      </c>
      <c r="R2">
        <v>1</v>
      </c>
      <c r="S2">
        <v>3</v>
      </c>
      <c r="T2" s="3">
        <f>25000*R2*S2</f>
        <v>75000</v>
      </c>
      <c r="U2" s="3">
        <f>H2-T2</f>
        <v>825000</v>
      </c>
      <c r="V2" s="3">
        <f>U2*100%</f>
        <v>825000</v>
      </c>
      <c r="W2" s="3">
        <f>V2*50%</f>
        <v>412500</v>
      </c>
      <c r="X2" s="3">
        <f>V2*50%</f>
        <v>412500</v>
      </c>
      <c r="Y2" s="3">
        <f>X2/R2</f>
        <v>412500</v>
      </c>
    </row>
    <row r="3" spans="1:25" x14ac:dyDescent="0.15">
      <c r="C3" s="2">
        <v>1000000</v>
      </c>
      <c r="D3" s="2">
        <f>C3*$A$2</f>
        <v>500000</v>
      </c>
      <c r="E3" s="2">
        <f>C3*$B$2</f>
        <v>300000</v>
      </c>
      <c r="F3" s="2">
        <f>C3/$A$13</f>
        <v>33333333.333333336</v>
      </c>
      <c r="H3" s="3">
        <f>E3*30</f>
        <v>9000000</v>
      </c>
      <c r="I3">
        <v>7</v>
      </c>
      <c r="J3">
        <v>3</v>
      </c>
      <c r="K3" s="3">
        <f>25000*I3*J3</f>
        <v>525000</v>
      </c>
      <c r="L3" s="3">
        <f>H3-K3</f>
        <v>8475000</v>
      </c>
      <c r="M3" s="3">
        <f>L3*20%</f>
        <v>1695000</v>
      </c>
      <c r="N3" s="3">
        <f>M3*50%</f>
        <v>847500</v>
      </c>
      <c r="O3" s="3">
        <f>M3-N3</f>
        <v>847500</v>
      </c>
      <c r="P3" s="3">
        <f>O3/I3</f>
        <v>121071.42857142857</v>
      </c>
      <c r="R3">
        <v>1</v>
      </c>
      <c r="S3">
        <v>3</v>
      </c>
      <c r="T3" s="3">
        <f>25000*R3*S3</f>
        <v>75000</v>
      </c>
      <c r="U3" s="3">
        <f>H3-T3</f>
        <v>8925000</v>
      </c>
      <c r="V3" s="3">
        <f>U3*100%</f>
        <v>8925000</v>
      </c>
      <c r="W3" s="3">
        <f>V3*50%</f>
        <v>4462500</v>
      </c>
      <c r="X3" s="3">
        <f>V3*50%</f>
        <v>4462500</v>
      </c>
      <c r="Y3" s="3">
        <f>X3/R3</f>
        <v>4462500</v>
      </c>
    </row>
    <row r="4" spans="1:25" x14ac:dyDescent="0.15">
      <c r="C4" s="2">
        <f>C3*10</f>
        <v>10000000</v>
      </c>
      <c r="D4" s="2">
        <f>C4*$A$2</f>
        <v>5000000</v>
      </c>
      <c r="E4" s="2">
        <f>C4*$B$2</f>
        <v>3000000</v>
      </c>
      <c r="F4" s="2">
        <f>C4/$A$13</f>
        <v>333333333.33333337</v>
      </c>
    </row>
    <row r="5" spans="1:25" x14ac:dyDescent="0.15">
      <c r="C5" s="2">
        <v>10000</v>
      </c>
      <c r="D5" s="2">
        <f>C5*$A$2</f>
        <v>5000</v>
      </c>
      <c r="E5" s="2">
        <f>C5*$B$2</f>
        <v>3000</v>
      </c>
      <c r="F5" s="2">
        <f>C5/$A$13</f>
        <v>333333.33333333337</v>
      </c>
      <c r="H5" s="3">
        <f>E5*30</f>
        <v>90000</v>
      </c>
      <c r="K5" s="3"/>
      <c r="L5" s="3"/>
      <c r="M5" s="3"/>
      <c r="N5" s="3"/>
      <c r="O5" s="3"/>
      <c r="P5" s="3"/>
      <c r="Q5" s="3"/>
      <c r="R5">
        <v>1</v>
      </c>
      <c r="S5">
        <v>3</v>
      </c>
      <c r="T5" s="3">
        <f>25000*R5*S5</f>
        <v>75000</v>
      </c>
      <c r="U5" s="3">
        <f>H5-T5</f>
        <v>15000</v>
      </c>
      <c r="V5" s="3">
        <f>U5*100%</f>
        <v>15000</v>
      </c>
      <c r="W5" s="3">
        <f>V5*50%</f>
        <v>7500</v>
      </c>
      <c r="X5" s="3">
        <f>V5*50%</f>
        <v>7500</v>
      </c>
      <c r="Y5" s="3">
        <f>X5/R5</f>
        <v>7500</v>
      </c>
    </row>
    <row r="7" spans="1:25" x14ac:dyDescent="0.15">
      <c r="A7" t="s">
        <v>3</v>
      </c>
    </row>
    <row r="8" spans="1:25" x14ac:dyDescent="0.15">
      <c r="A8" s="3">
        <v>20000</v>
      </c>
    </row>
    <row r="9" spans="1:25" x14ac:dyDescent="0.15">
      <c r="A9" s="3">
        <v>40000</v>
      </c>
    </row>
    <row r="10" spans="1:25" x14ac:dyDescent="0.15">
      <c r="A10" t="s">
        <v>5</v>
      </c>
    </row>
    <row r="11" spans="1:25" x14ac:dyDescent="0.15">
      <c r="A11" s="3">
        <f>AVERAGE(A8:A9)</f>
        <v>30000</v>
      </c>
    </row>
    <row r="12" spans="1:25" x14ac:dyDescent="0.15">
      <c r="A12" t="s">
        <v>2</v>
      </c>
    </row>
    <row r="13" spans="1:25" x14ac:dyDescent="0.15">
      <c r="A13" s="4">
        <f>A11/1000000</f>
        <v>0.03</v>
      </c>
    </row>
    <row r="16" spans="1:25" x14ac:dyDescent="0.15">
      <c r="A16" t="s">
        <v>19</v>
      </c>
      <c r="B16" t="s">
        <v>20</v>
      </c>
      <c r="C16" t="s">
        <v>21</v>
      </c>
      <c r="D16" t="s">
        <v>22</v>
      </c>
      <c r="E16" t="s">
        <v>23</v>
      </c>
    </row>
    <row r="17" spans="1:5" x14ac:dyDescent="0.15">
      <c r="A17" t="s">
        <v>24</v>
      </c>
      <c r="B17" s="3">
        <v>10000000</v>
      </c>
      <c r="C17" s="3">
        <f>B17/30</f>
        <v>333333.33333333331</v>
      </c>
      <c r="D17" s="3">
        <v>5200000</v>
      </c>
      <c r="E17" s="5">
        <f>C17/D17</f>
        <v>6.4102564102564097E-2</v>
      </c>
    </row>
    <row r="18" spans="1:5" x14ac:dyDescent="0.15">
      <c r="A18" t="s">
        <v>25</v>
      </c>
      <c r="B18" s="3">
        <v>100000000</v>
      </c>
      <c r="C18" s="3">
        <f>B18/30</f>
        <v>3333333.3333333335</v>
      </c>
      <c r="D18" s="3">
        <v>20000000</v>
      </c>
      <c r="E18" s="5">
        <f>C18/D18</f>
        <v>0.16666666666666669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5" x14ac:dyDescent="0.15"/>
  <cols>
    <col min="1" max="16384" width="9" style="7"/>
  </cols>
  <sheetData>
    <row r="1" spans="1:1" x14ac:dyDescent="0.15">
      <c r="A1" s="6" t="s">
        <v>17</v>
      </c>
    </row>
  </sheetData>
  <mergeCells count="1">
    <mergeCell ref="A1:XFD104857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重要政策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2018-09-20T03:54:58Z</dcterms:modified>
</cp:coreProperties>
</file>