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angdiing/Downloads/"/>
    </mc:Choice>
  </mc:AlternateContent>
  <xr:revisionPtr revIDLastSave="0" documentId="13_ncr:1_{09D374B5-94FF-6644-9D93-4866CF38CF08}" xr6:coauthVersionLast="47" xr6:coauthVersionMax="47" xr10:uidLastSave="{00000000-0000-0000-0000-000000000000}"/>
  <bookViews>
    <workbookView xWindow="0" yWindow="0" windowWidth="28800" windowHeight="18000" xr2:uid="{A3B9254B-771F-4EC7-BF80-1D4F3EB5ED17}"/>
  </bookViews>
  <sheets>
    <sheet name="Raw data price" sheetId="1" r:id="rId1"/>
    <sheet name="2021 Mai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6" i="2" l="1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3" i="2"/>
  <c r="M5" i="1" l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N4" i="1"/>
  <c r="M4" i="1"/>
  <c r="I29" i="2" l="1"/>
  <c r="J29" i="2"/>
  <c r="K29" i="2" s="1"/>
  <c r="CH3" i="2" s="1"/>
  <c r="H2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3" i="2"/>
  <c r="BY6" i="2" l="1"/>
  <c r="CC6" i="2" s="1"/>
  <c r="CD6" i="2" s="1"/>
  <c r="BY14" i="2"/>
  <c r="CC14" i="2" s="1"/>
  <c r="CD14" i="2" s="1"/>
  <c r="BY22" i="2"/>
  <c r="CC22" i="2" s="1"/>
  <c r="CD22" i="2" s="1"/>
  <c r="BY30" i="2"/>
  <c r="CC30" i="2" s="1"/>
  <c r="CD30" i="2" s="1"/>
  <c r="BY38" i="2"/>
  <c r="CC38" i="2" s="1"/>
  <c r="CD38" i="2" s="1"/>
  <c r="BY46" i="2"/>
  <c r="CC46" i="2" s="1"/>
  <c r="CD46" i="2" s="1"/>
  <c r="BY54" i="2"/>
  <c r="CC54" i="2" s="1"/>
  <c r="CD54" i="2" s="1"/>
  <c r="CH4" i="2" s="1"/>
  <c r="BY25" i="2"/>
  <c r="CC25" i="2" s="1"/>
  <c r="CD25" i="2" s="1"/>
  <c r="BY10" i="2"/>
  <c r="CC10" i="2" s="1"/>
  <c r="CD10" i="2" s="1"/>
  <c r="BY35" i="2"/>
  <c r="CC35" i="2" s="1"/>
  <c r="CD35" i="2" s="1"/>
  <c r="BY12" i="2"/>
  <c r="CC12" i="2" s="1"/>
  <c r="CD12" i="2" s="1"/>
  <c r="BY52" i="2"/>
  <c r="CC52" i="2" s="1"/>
  <c r="CD52" i="2" s="1"/>
  <c r="BY29" i="2"/>
  <c r="CC29" i="2" s="1"/>
  <c r="CD29" i="2" s="1"/>
  <c r="BY7" i="2"/>
  <c r="CC7" i="2" s="1"/>
  <c r="CD7" i="2" s="1"/>
  <c r="BY15" i="2"/>
  <c r="CC15" i="2" s="1"/>
  <c r="CD15" i="2" s="1"/>
  <c r="BY23" i="2"/>
  <c r="CC23" i="2" s="1"/>
  <c r="CD23" i="2" s="1"/>
  <c r="BY31" i="2"/>
  <c r="CC31" i="2" s="1"/>
  <c r="CD31" i="2" s="1"/>
  <c r="BY39" i="2"/>
  <c r="CC39" i="2" s="1"/>
  <c r="CD39" i="2" s="1"/>
  <c r="BY47" i="2"/>
  <c r="CC47" i="2" s="1"/>
  <c r="CD47" i="2" s="1"/>
  <c r="BY5" i="2"/>
  <c r="CC5" i="2" s="1"/>
  <c r="CD5" i="2" s="1"/>
  <c r="BY17" i="2"/>
  <c r="CC17" i="2" s="1"/>
  <c r="CD17" i="2" s="1"/>
  <c r="BY33" i="2"/>
  <c r="CC33" i="2" s="1"/>
  <c r="CD33" i="2" s="1"/>
  <c r="BY41" i="2"/>
  <c r="CC41" i="2" s="1"/>
  <c r="CD41" i="2" s="1"/>
  <c r="BY26" i="2"/>
  <c r="CC26" i="2" s="1"/>
  <c r="CD26" i="2" s="1"/>
  <c r="BY42" i="2"/>
  <c r="CC42" i="2" s="1"/>
  <c r="CD42" i="2" s="1"/>
  <c r="BY50" i="2"/>
  <c r="CC50" i="2" s="1"/>
  <c r="CD50" i="2" s="1"/>
  <c r="BY11" i="2"/>
  <c r="CC11" i="2" s="1"/>
  <c r="CD11" i="2" s="1"/>
  <c r="BY28" i="2"/>
  <c r="CC28" i="2" s="1"/>
  <c r="CD28" i="2" s="1"/>
  <c r="BY37" i="2"/>
  <c r="CC37" i="2" s="1"/>
  <c r="CD37" i="2" s="1"/>
  <c r="BY53" i="2"/>
  <c r="CC53" i="2" s="1"/>
  <c r="CD53" i="2" s="1"/>
  <c r="BY8" i="2"/>
  <c r="CC8" i="2" s="1"/>
  <c r="CD8" i="2" s="1"/>
  <c r="BY16" i="2"/>
  <c r="CC16" i="2" s="1"/>
  <c r="CD16" i="2" s="1"/>
  <c r="BY24" i="2"/>
  <c r="CC24" i="2" s="1"/>
  <c r="CD24" i="2" s="1"/>
  <c r="BY32" i="2"/>
  <c r="CC32" i="2" s="1"/>
  <c r="CD32" i="2" s="1"/>
  <c r="BY40" i="2"/>
  <c r="CC40" i="2" s="1"/>
  <c r="CD40" i="2" s="1"/>
  <c r="BY48" i="2"/>
  <c r="CC48" i="2" s="1"/>
  <c r="CD48" i="2" s="1"/>
  <c r="BY9" i="2"/>
  <c r="CC9" i="2" s="1"/>
  <c r="CD9" i="2" s="1"/>
  <c r="BY49" i="2"/>
  <c r="CC49" i="2" s="1"/>
  <c r="CD49" i="2" s="1"/>
  <c r="BY18" i="2"/>
  <c r="CC18" i="2" s="1"/>
  <c r="CD18" i="2" s="1"/>
  <c r="BY27" i="2"/>
  <c r="CC27" i="2" s="1"/>
  <c r="CD27" i="2" s="1"/>
  <c r="BY20" i="2"/>
  <c r="CC20" i="2" s="1"/>
  <c r="CD20" i="2" s="1"/>
  <c r="BY44" i="2"/>
  <c r="CC44" i="2" s="1"/>
  <c r="CD44" i="2" s="1"/>
  <c r="BY21" i="2"/>
  <c r="CC21" i="2" s="1"/>
  <c r="CD21" i="2" s="1"/>
  <c r="BY45" i="2"/>
  <c r="CC45" i="2" s="1"/>
  <c r="CD45" i="2" s="1"/>
  <c r="BY34" i="2"/>
  <c r="CC34" i="2" s="1"/>
  <c r="CD34" i="2" s="1"/>
  <c r="BY19" i="2"/>
  <c r="CC19" i="2" s="1"/>
  <c r="CD19" i="2" s="1"/>
  <c r="BY43" i="2"/>
  <c r="CC43" i="2" s="1"/>
  <c r="CD43" i="2" s="1"/>
  <c r="BY51" i="2"/>
  <c r="CC51" i="2" s="1"/>
  <c r="CD51" i="2" s="1"/>
  <c r="BY36" i="2"/>
  <c r="CC36" i="2" s="1"/>
  <c r="CD36" i="2" s="1"/>
  <c r="BY13" i="2"/>
  <c r="CC13" i="2" s="1"/>
  <c r="CD13" i="2" s="1"/>
  <c r="AQ4" i="2"/>
  <c r="BK3" i="2"/>
  <c r="BD12" i="2"/>
  <c r="BH12" i="2" s="1"/>
  <c r="BD20" i="2"/>
  <c r="BH20" i="2" s="1"/>
  <c r="BD28" i="2"/>
  <c r="BH28" i="2" s="1"/>
  <c r="BD36" i="2"/>
  <c r="BH36" i="2" s="1"/>
  <c r="BD44" i="2"/>
  <c r="BH44" i="2" s="1"/>
  <c r="BD52" i="2"/>
  <c r="BH52" i="2" s="1"/>
  <c r="BD17" i="2"/>
  <c r="BH17" i="2" s="1"/>
  <c r="BD41" i="2"/>
  <c r="BH41" i="2" s="1"/>
  <c r="BD26" i="2"/>
  <c r="BH26" i="2" s="1"/>
  <c r="BD42" i="2"/>
  <c r="BH42" i="2" s="1"/>
  <c r="BD11" i="2"/>
  <c r="BH11" i="2" s="1"/>
  <c r="BD35" i="2"/>
  <c r="BH35" i="2" s="1"/>
  <c r="BD13" i="2"/>
  <c r="BH13" i="2" s="1"/>
  <c r="BD21" i="2"/>
  <c r="BH21" i="2" s="1"/>
  <c r="BD29" i="2"/>
  <c r="BH29" i="2" s="1"/>
  <c r="BD37" i="2"/>
  <c r="BH37" i="2" s="1"/>
  <c r="BD45" i="2"/>
  <c r="BH45" i="2" s="1"/>
  <c r="BD53" i="2"/>
  <c r="BH53" i="2" s="1"/>
  <c r="BD25" i="2"/>
  <c r="BH25" i="2" s="1"/>
  <c r="BD27" i="2"/>
  <c r="BH27" i="2" s="1"/>
  <c r="BD51" i="2"/>
  <c r="BH51" i="2" s="1"/>
  <c r="BD6" i="2"/>
  <c r="BH6" i="2" s="1"/>
  <c r="BD14" i="2"/>
  <c r="BH14" i="2" s="1"/>
  <c r="BD22" i="2"/>
  <c r="BH22" i="2" s="1"/>
  <c r="BD30" i="2"/>
  <c r="BH30" i="2" s="1"/>
  <c r="BD38" i="2"/>
  <c r="BH38" i="2" s="1"/>
  <c r="BD46" i="2"/>
  <c r="BH46" i="2" s="1"/>
  <c r="BD54" i="2"/>
  <c r="BH54" i="2" s="1"/>
  <c r="BD49" i="2"/>
  <c r="BH49" i="2" s="1"/>
  <c r="BD10" i="2"/>
  <c r="BH10" i="2" s="1"/>
  <c r="BD18" i="2"/>
  <c r="BH18" i="2" s="1"/>
  <c r="BI18" i="2" s="1"/>
  <c r="BD34" i="2"/>
  <c r="BH34" i="2" s="1"/>
  <c r="BD50" i="2"/>
  <c r="BH50" i="2" s="1"/>
  <c r="BD19" i="2"/>
  <c r="BH19" i="2" s="1"/>
  <c r="BD43" i="2"/>
  <c r="BH43" i="2" s="1"/>
  <c r="BD7" i="2"/>
  <c r="BH7" i="2" s="1"/>
  <c r="BD15" i="2"/>
  <c r="BH15" i="2" s="1"/>
  <c r="BD23" i="2"/>
  <c r="BH23" i="2" s="1"/>
  <c r="BD31" i="2"/>
  <c r="BH31" i="2" s="1"/>
  <c r="BD39" i="2"/>
  <c r="BH39" i="2" s="1"/>
  <c r="BD47" i="2"/>
  <c r="BH47" i="2" s="1"/>
  <c r="BD5" i="2"/>
  <c r="BH5" i="2" s="1"/>
  <c r="BI5" i="2" s="1"/>
  <c r="BD8" i="2"/>
  <c r="BH8" i="2" s="1"/>
  <c r="BD16" i="2"/>
  <c r="BH16" i="2" s="1"/>
  <c r="BD24" i="2"/>
  <c r="BH24" i="2" s="1"/>
  <c r="BD32" i="2"/>
  <c r="BH32" i="2" s="1"/>
  <c r="BD40" i="2"/>
  <c r="BH40" i="2" s="1"/>
  <c r="BD48" i="2"/>
  <c r="BH48" i="2" s="1"/>
  <c r="BD9" i="2"/>
  <c r="BH9" i="2" s="1"/>
  <c r="BD33" i="2"/>
  <c r="BH33" i="2" s="1"/>
  <c r="AJ10" i="2"/>
  <c r="AM10" i="2" s="1"/>
  <c r="AJ18" i="2"/>
  <c r="AM18" i="2" s="1"/>
  <c r="AJ26" i="2"/>
  <c r="AM26" i="2" s="1"/>
  <c r="AJ34" i="2"/>
  <c r="AM34" i="2" s="1"/>
  <c r="AJ42" i="2"/>
  <c r="AM42" i="2" s="1"/>
  <c r="AJ50" i="2"/>
  <c r="AM50" i="2" s="1"/>
  <c r="AJ11" i="2"/>
  <c r="AM11" i="2" s="1"/>
  <c r="AJ19" i="2"/>
  <c r="AM19" i="2" s="1"/>
  <c r="AJ27" i="2"/>
  <c r="AM27" i="2" s="1"/>
  <c r="AJ35" i="2"/>
  <c r="AM35" i="2" s="1"/>
  <c r="AJ43" i="2"/>
  <c r="AM43" i="2" s="1"/>
  <c r="AJ51" i="2"/>
  <c r="AM51" i="2" s="1"/>
  <c r="AJ12" i="2"/>
  <c r="AM12" i="2" s="1"/>
  <c r="AJ20" i="2"/>
  <c r="AM20" i="2" s="1"/>
  <c r="AJ28" i="2"/>
  <c r="AM28" i="2" s="1"/>
  <c r="AJ36" i="2"/>
  <c r="AM36" i="2" s="1"/>
  <c r="AJ44" i="2"/>
  <c r="AM44" i="2" s="1"/>
  <c r="AJ52" i="2"/>
  <c r="AM52" i="2" s="1"/>
  <c r="AJ39" i="2"/>
  <c r="AM39" i="2" s="1"/>
  <c r="AJ7" i="2"/>
  <c r="AM7" i="2" s="1"/>
  <c r="AJ47" i="2"/>
  <c r="AM47" i="2" s="1"/>
  <c r="AJ13" i="2"/>
  <c r="AM13" i="2" s="1"/>
  <c r="AJ21" i="2"/>
  <c r="AM21" i="2" s="1"/>
  <c r="AJ29" i="2"/>
  <c r="AM29" i="2" s="1"/>
  <c r="AJ37" i="2"/>
  <c r="AM37" i="2" s="1"/>
  <c r="AJ45" i="2"/>
  <c r="AM45" i="2" s="1"/>
  <c r="AJ53" i="2"/>
  <c r="AM53" i="2" s="1"/>
  <c r="AJ15" i="2"/>
  <c r="AM15" i="2" s="1"/>
  <c r="AJ6" i="2"/>
  <c r="AM6" i="2" s="1"/>
  <c r="AJ14" i="2"/>
  <c r="AM14" i="2" s="1"/>
  <c r="AJ22" i="2"/>
  <c r="AM22" i="2" s="1"/>
  <c r="AN22" i="2" s="1"/>
  <c r="AJ30" i="2"/>
  <c r="AM30" i="2" s="1"/>
  <c r="AJ38" i="2"/>
  <c r="AM38" i="2" s="1"/>
  <c r="AN38" i="2" s="1"/>
  <c r="AJ46" i="2"/>
  <c r="AM46" i="2" s="1"/>
  <c r="AJ54" i="2"/>
  <c r="AM54" i="2" s="1"/>
  <c r="AJ8" i="2"/>
  <c r="AM8" i="2" s="1"/>
  <c r="AJ16" i="2"/>
  <c r="AM16" i="2" s="1"/>
  <c r="AJ24" i="2"/>
  <c r="AM24" i="2" s="1"/>
  <c r="AJ32" i="2"/>
  <c r="AM32" i="2" s="1"/>
  <c r="AJ40" i="2"/>
  <c r="AM40" i="2" s="1"/>
  <c r="AJ48" i="2"/>
  <c r="AM48" i="2" s="1"/>
  <c r="AJ9" i="2"/>
  <c r="AM9" i="2" s="1"/>
  <c r="AJ17" i="2"/>
  <c r="AM17" i="2" s="1"/>
  <c r="AJ25" i="2"/>
  <c r="AM25" i="2" s="1"/>
  <c r="AJ33" i="2"/>
  <c r="AM33" i="2" s="1"/>
  <c r="AJ41" i="2"/>
  <c r="AM41" i="2" s="1"/>
  <c r="AJ49" i="2"/>
  <c r="AM49" i="2" s="1"/>
  <c r="AJ23" i="2"/>
  <c r="AM23" i="2" s="1"/>
  <c r="AJ31" i="2"/>
  <c r="AM31" i="2" s="1"/>
  <c r="AJ5" i="2"/>
  <c r="AM5" i="2" s="1"/>
  <c r="AN5" i="2" s="1"/>
  <c r="Z3" i="2"/>
  <c r="T6" i="2"/>
  <c r="W6" i="2" s="1"/>
  <c r="T14" i="2"/>
  <c r="W14" i="2" s="1"/>
  <c r="T22" i="2"/>
  <c r="W22" i="2" s="1"/>
  <c r="T30" i="2"/>
  <c r="W30" i="2" s="1"/>
  <c r="T38" i="2"/>
  <c r="W38" i="2" s="1"/>
  <c r="T46" i="2"/>
  <c r="W46" i="2" s="1"/>
  <c r="T54" i="2"/>
  <c r="W54" i="2" s="1"/>
  <c r="T7" i="2"/>
  <c r="W7" i="2" s="1"/>
  <c r="T15" i="2"/>
  <c r="W15" i="2" s="1"/>
  <c r="T23" i="2"/>
  <c r="W23" i="2" s="1"/>
  <c r="T31" i="2"/>
  <c r="W31" i="2" s="1"/>
  <c r="T39" i="2"/>
  <c r="W39" i="2" s="1"/>
  <c r="T47" i="2"/>
  <c r="W47" i="2" s="1"/>
  <c r="T5" i="2"/>
  <c r="W5" i="2" s="1"/>
  <c r="X5" i="2" s="1"/>
  <c r="T8" i="2"/>
  <c r="W8" i="2" s="1"/>
  <c r="T16" i="2"/>
  <c r="W16" i="2" s="1"/>
  <c r="T24" i="2"/>
  <c r="W24" i="2" s="1"/>
  <c r="T32" i="2"/>
  <c r="W32" i="2" s="1"/>
  <c r="T40" i="2"/>
  <c r="W40" i="2" s="1"/>
  <c r="T48" i="2"/>
  <c r="W48" i="2" s="1"/>
  <c r="T9" i="2"/>
  <c r="W9" i="2" s="1"/>
  <c r="T17" i="2"/>
  <c r="W17" i="2" s="1"/>
  <c r="T25" i="2"/>
  <c r="W25" i="2" s="1"/>
  <c r="T33" i="2"/>
  <c r="W33" i="2" s="1"/>
  <c r="T41" i="2"/>
  <c r="W41" i="2" s="1"/>
  <c r="T49" i="2"/>
  <c r="W49" i="2" s="1"/>
  <c r="T10" i="2"/>
  <c r="W10" i="2" s="1"/>
  <c r="T18" i="2"/>
  <c r="W18" i="2" s="1"/>
  <c r="T26" i="2"/>
  <c r="W26" i="2" s="1"/>
  <c r="T34" i="2"/>
  <c r="W34" i="2" s="1"/>
  <c r="T42" i="2"/>
  <c r="W42" i="2" s="1"/>
  <c r="T50" i="2"/>
  <c r="W50" i="2" s="1"/>
  <c r="T11" i="2"/>
  <c r="W11" i="2" s="1"/>
  <c r="T19" i="2"/>
  <c r="W19" i="2" s="1"/>
  <c r="T27" i="2"/>
  <c r="W27" i="2" s="1"/>
  <c r="T35" i="2"/>
  <c r="W35" i="2" s="1"/>
  <c r="T43" i="2"/>
  <c r="W43" i="2" s="1"/>
  <c r="T51" i="2"/>
  <c r="W51" i="2" s="1"/>
  <c r="T12" i="2"/>
  <c r="W12" i="2" s="1"/>
  <c r="T20" i="2"/>
  <c r="W20" i="2" s="1"/>
  <c r="T28" i="2"/>
  <c r="W28" i="2" s="1"/>
  <c r="T36" i="2"/>
  <c r="W36" i="2" s="1"/>
  <c r="T44" i="2"/>
  <c r="W44" i="2" s="1"/>
  <c r="T52" i="2"/>
  <c r="W52" i="2" s="1"/>
  <c r="T13" i="2"/>
  <c r="W13" i="2" s="1"/>
  <c r="T21" i="2"/>
  <c r="W21" i="2" s="1"/>
  <c r="T29" i="2"/>
  <c r="W29" i="2" s="1"/>
  <c r="T37" i="2"/>
  <c r="W37" i="2" s="1"/>
  <c r="T45" i="2"/>
  <c r="W45" i="2" s="1"/>
  <c r="T53" i="2"/>
  <c r="W53" i="2" s="1"/>
  <c r="BI19" i="2" l="1"/>
  <c r="BI30" i="2"/>
  <c r="BI35" i="2"/>
  <c r="BI38" i="2"/>
  <c r="BI42" i="2"/>
  <c r="AN14" i="2"/>
  <c r="BI54" i="2"/>
  <c r="BK4" i="2" s="1"/>
  <c r="BI27" i="2"/>
  <c r="BI15" i="2"/>
  <c r="BI32" i="2"/>
  <c r="BI23" i="2"/>
  <c r="BI10" i="2"/>
  <c r="BI6" i="2"/>
  <c r="BI49" i="2"/>
  <c r="BI13" i="2"/>
  <c r="BI21" i="2"/>
  <c r="BI52" i="2"/>
  <c r="BI41" i="2"/>
  <c r="AN53" i="2"/>
  <c r="BI51" i="2"/>
  <c r="BI44" i="2"/>
  <c r="BI47" i="2"/>
  <c r="BI12" i="2"/>
  <c r="BI9" i="2"/>
  <c r="BI26" i="2"/>
  <c r="BI16" i="2"/>
  <c r="BI7" i="2"/>
  <c r="BI36" i="2"/>
  <c r="BI8" i="2"/>
  <c r="BI43" i="2"/>
  <c r="BI46" i="2"/>
  <c r="BI25" i="2"/>
  <c r="BI11" i="2"/>
  <c r="BI28" i="2"/>
  <c r="BI39" i="2"/>
  <c r="BI34" i="2"/>
  <c r="BI22" i="2"/>
  <c r="BI37" i="2"/>
  <c r="BI24" i="2"/>
  <c r="BI33" i="2"/>
  <c r="BI53" i="2"/>
  <c r="BI20" i="2"/>
  <c r="BI50" i="2"/>
  <c r="BI45" i="2"/>
  <c r="BI48" i="2"/>
  <c r="BI40" i="2"/>
  <c r="BI31" i="2"/>
  <c r="BI14" i="2"/>
  <c r="BI29" i="2"/>
  <c r="BI17" i="2"/>
  <c r="AN54" i="2"/>
  <c r="AQ5" i="2" s="1"/>
  <c r="AN46" i="2"/>
  <c r="AN8" i="2"/>
  <c r="AN30" i="2"/>
  <c r="AN49" i="2"/>
  <c r="AN32" i="2"/>
  <c r="AN28" i="2"/>
  <c r="AN11" i="2"/>
  <c r="AN40" i="2"/>
  <c r="AN36" i="2"/>
  <c r="AN19" i="2"/>
  <c r="AN16" i="2"/>
  <c r="AN6" i="2"/>
  <c r="AN47" i="2"/>
  <c r="AN23" i="2"/>
  <c r="AN29" i="2"/>
  <c r="AN44" i="2"/>
  <c r="AN27" i="2"/>
  <c r="AN13" i="2"/>
  <c r="AN21" i="2"/>
  <c r="AN24" i="2"/>
  <c r="AN50" i="2"/>
  <c r="AN33" i="2"/>
  <c r="AN12" i="2"/>
  <c r="AN51" i="2"/>
  <c r="AN17" i="2"/>
  <c r="AN39" i="2"/>
  <c r="AN43" i="2"/>
  <c r="AN26" i="2"/>
  <c r="AN41" i="2"/>
  <c r="AN20" i="2"/>
  <c r="AN42" i="2"/>
  <c r="AN25" i="2"/>
  <c r="AN7" i="2"/>
  <c r="AN34" i="2"/>
  <c r="AN9" i="2"/>
  <c r="AN45" i="2"/>
  <c r="AN52" i="2"/>
  <c r="AN35" i="2"/>
  <c r="AN18" i="2"/>
  <c r="AN15" i="2"/>
  <c r="AN31" i="2"/>
  <c r="AN48" i="2"/>
  <c r="AN37" i="2"/>
  <c r="AN10" i="2"/>
  <c r="X37" i="2"/>
  <c r="X33" i="2"/>
  <c r="X42" i="2"/>
  <c r="X50" i="2"/>
  <c r="X7" i="2"/>
  <c r="X29" i="2"/>
  <c r="X25" i="2"/>
  <c r="X46" i="2"/>
  <c r="X20" i="2"/>
  <c r="X16" i="2"/>
  <c r="X12" i="2"/>
  <c r="X54" i="2"/>
  <c r="Z4" i="2" s="1"/>
  <c r="X53" i="2"/>
  <c r="X36" i="2"/>
  <c r="X19" i="2"/>
  <c r="X23" i="2"/>
  <c r="X45" i="2"/>
  <c r="X28" i="2"/>
  <c r="X11" i="2"/>
  <c r="X24" i="2"/>
  <c r="X40" i="2"/>
  <c r="X31" i="2"/>
  <c r="X49" i="2"/>
  <c r="X15" i="2"/>
  <c r="X8" i="2"/>
  <c r="X34" i="2"/>
  <c r="X13" i="2"/>
  <c r="X47" i="2"/>
  <c r="X38" i="2"/>
  <c r="X52" i="2"/>
  <c r="X35" i="2"/>
  <c r="X18" i="2"/>
  <c r="X48" i="2"/>
  <c r="X39" i="2"/>
  <c r="X30" i="2"/>
  <c r="X51" i="2"/>
  <c r="X17" i="2"/>
  <c r="X26" i="2"/>
  <c r="X44" i="2"/>
  <c r="X27" i="2"/>
  <c r="X10" i="2"/>
  <c r="X22" i="2"/>
  <c r="X43" i="2"/>
  <c r="X32" i="2"/>
  <c r="X14" i="2"/>
  <c r="X21" i="2"/>
  <c r="X9" i="2"/>
  <c r="X41" i="2"/>
  <c r="X6" i="2"/>
</calcChain>
</file>

<file path=xl/sharedStrings.xml><?xml version="1.0" encoding="utf-8"?>
<sst xmlns="http://schemas.openxmlformats.org/spreadsheetml/2006/main" count="187" uniqueCount="101">
  <si>
    <t>AMAZON</t>
  </si>
  <si>
    <t>Date</t>
  </si>
  <si>
    <t>2021 STOCK PRICES</t>
  </si>
  <si>
    <t>S&amp;P Returns</t>
  </si>
  <si>
    <t>QUARTER ONE</t>
  </si>
  <si>
    <t>Event Dates</t>
  </si>
  <si>
    <t>Event Window</t>
  </si>
  <si>
    <t>19 days before  and 30 days after the event dates</t>
  </si>
  <si>
    <t>Estimation Window</t>
  </si>
  <si>
    <t>2019 Daily Prices</t>
  </si>
  <si>
    <t>Amazon</t>
  </si>
  <si>
    <t>S&amp;P 500</t>
  </si>
  <si>
    <t>QUARTER TWO</t>
  </si>
  <si>
    <t>QUARTER THREE</t>
  </si>
  <si>
    <t>QUARTER FOUR</t>
  </si>
  <si>
    <t>EVENT DAY</t>
  </si>
  <si>
    <t>DAY</t>
  </si>
  <si>
    <t>MARKET RETURN MODEL: S&amp;P 500</t>
  </si>
  <si>
    <t>INTERCEPT</t>
  </si>
  <si>
    <t>SLOPE</t>
  </si>
  <si>
    <t>STEYX</t>
  </si>
  <si>
    <t>VARIANCE</t>
  </si>
  <si>
    <t>2nd January 2019 to 30th December 2019</t>
  </si>
  <si>
    <t>2021 LOG RETURNS</t>
  </si>
  <si>
    <t>2019 Log Returns</t>
  </si>
  <si>
    <t>S&amp;P 500 Returns</t>
  </si>
  <si>
    <t>Close</t>
  </si>
  <si>
    <t>2020 Stock Prices</t>
  </si>
  <si>
    <t xml:space="preserve">Date </t>
  </si>
  <si>
    <t>Expected/Normal Returns</t>
  </si>
  <si>
    <t>Abnormal Returns</t>
  </si>
  <si>
    <t>Cumulative Abnormal Returns</t>
  </si>
  <si>
    <t>Denominator-50 day</t>
  </si>
  <si>
    <t>Theta 1 based on CAR</t>
  </si>
  <si>
    <t>Theta based on CAR</t>
  </si>
  <si>
    <t>INSIGNIFICANT</t>
  </si>
  <si>
    <t>2022 Daily Prices</t>
  </si>
  <si>
    <t>2022 Log Returns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</si>
  <si>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</si>
  <si>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</si>
  <si>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</si>
  <si>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</si>
  <si>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</si>
  <si>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</si>
  <si>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</si>
  <si>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</si>
  <si>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</si>
  <si>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</si>
  <si>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</si>
  <si>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</si>
  <si>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</si>
  <si>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</si>
  <si>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</si>
  <si>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</si>
  <si>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</si>
  <si>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</si>
  <si>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</si>
  <si>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</si>
  <si>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</si>
  <si>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</si>
  <si>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</si>
  <si>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</si>
  <si>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</si>
  <si>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</si>
  <si>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</si>
  <si>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</si>
  <si>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</si>
  <si>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</si>
  <si>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</si>
  <si>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</si>
  <si>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</si>
  <si>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</si>
  <si>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</si>
  <si>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</si>
  <si>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</si>
  <si>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</si>
  <si>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</si>
  <si>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</si>
  <si>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</si>
  <si>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</si>
  <si>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</si>
  <si>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</si>
  <si>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</si>
  <si>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</si>
  <si>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</si>
  <si>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</si>
  <si>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</si>
  <si>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</si>
  <si>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</si>
  <si>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</si>
  <si>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</si>
  <si>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</si>
  <si>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</si>
  <si>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</si>
  <si>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</si>
  <si>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</si>
  <si>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</si>
  <si>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</si>
  <si>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ACTUAL RETURNS</t>
  </si>
  <si>
    <t xml:space="preserve">ACTUAL RETURNS </t>
  </si>
  <si>
    <t xml:space="preserve"> QUARTER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</si>
</sst>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02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0" applyFont="1" applyAlignment="1"/>
    <xf numFmtId="0" fontId="0" fillId="0" borderId="0" xfId="0" applyFont="1" applyAlignment="1"/>
    <xf numFmtId="4" fontId="0" fillId="0" borderId="0" xfId="0" applyNumberFormat="1" applyFont="1"/>
    <xf numFmtId="164" fontId="0" fillId="0" borderId="0" xfId="1" applyNumberFormat="1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0" xfId="0" applyFont="1"/>
    <xf numFmtId="4" fontId="7" fillId="0" borderId="0" xfId="0" applyNumberFormat="1" applyFont="1"/>
    <xf numFmtId="4" fontId="0" fillId="0" borderId="0" xfId="0" applyNumberFormat="1"/>
    <xf numFmtId="0" fontId="0" fillId="2" borderId="0" xfId="0" applyFill="1"/>
    <xf numFmtId="14" fontId="2" fillId="0" borderId="0" xfId="0" applyNumberFormat="1" applyFont="1"/>
    <xf numFmtId="14" fontId="5" fillId="0" borderId="0" xfId="0" applyNumberFormat="1" applyFont="1"/>
    <xf numFmtId="164" fontId="0" fillId="2" borderId="0" xfId="1" applyNumberFormat="1" applyFont="1" applyFill="1"/>
    <xf numFmtId="164" fontId="0" fillId="0" borderId="0" xfId="0" applyNumberFormat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4" fillId="0" borderId="0" xfId="0" applyFont="1" applyAlignment="1"/>
    <xf numFmtId="0" fontId="0" fillId="3" borderId="0" xfId="0" applyFill="1"/>
    <xf numFmtId="0" fontId="3" fillId="0" borderId="0" xfId="0" applyFont="1" applyAlignment="1"/>
    <xf numFmtId="0" fontId="2" fillId="0" borderId="2" xfId="0" applyFont="1" applyBorder="1" applyAlignment="1"/>
    <xf numFmtId="0" fontId="0" fillId="0" borderId="2" xfId="0" applyBorder="1"/>
    <xf numFmtId="165" fontId="0" fillId="0" borderId="0" xfId="0" applyNumberFormat="1" applyBorder="1"/>
    <xf numFmtId="0" fontId="2" fillId="0" borderId="3" xfId="0" applyFont="1" applyBorder="1" applyAlignment="1"/>
    <xf numFmtId="0" fontId="0" fillId="0" borderId="3" xfId="0" applyBorder="1"/>
    <xf numFmtId="0" fontId="10" fillId="0" borderId="0" xfId="0" applyFont="1"/>
    <xf numFmtId="14" fontId="9" fillId="0" borderId="0" xfId="0" applyNumberFormat="1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14" fontId="11" fillId="0" borderId="0" xfId="0" applyNumberFormat="1" applyFont="1"/>
    <xf numFmtId="14" fontId="12" fillId="0" borderId="0" xfId="0" applyNumberFormat="1" applyFont="1"/>
    <xf numFmtId="0" fontId="2" fillId="2" borderId="0" xfId="0" applyFont="1" applyFill="1"/>
    <xf numFmtId="14" fontId="2" fillId="2" borderId="0" xfId="0" applyNumberFormat="1" applyFont="1" applyFill="1"/>
    <xf numFmtId="164" fontId="0" fillId="0" borderId="0" xfId="1" applyNumberFormat="1" applyFont="1" applyFill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14" fillId="4" borderId="0" xfId="0" applyFont="1" applyFill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/>
    <xf numFmtId="0" fontId="16" fillId="4" borderId="0" xfId="0" applyFont="1" applyFill="1"/>
    <xf numFmtId="164" fontId="17" fillId="0" borderId="0" xfId="0" applyNumberFormat="1" applyFont="1"/>
    <xf numFmtId="164" fontId="18" fillId="0" borderId="0" xfId="0" applyNumberFormat="1" applyFont="1"/>
    <xf numFmtId="0" fontId="13" fillId="0" borderId="0" xfId="0" applyFont="1" applyAlignment="1"/>
    <xf numFmtId="0" fontId="3" fillId="0" borderId="0" xfId="0" applyFont="1" applyAlignment="1">
      <alignment horizontal="left"/>
    </xf>
    <xf numFmtId="0" fontId="19" fillId="0" borderId="0" xfId="0" applyFont="1" applyAlignment="1"/>
    <xf numFmtId="14" fontId="10" fillId="0" borderId="0" xfId="0" applyNumberFormat="1" applyFont="1"/>
    <xf numFmtId="0" fontId="3" fillId="2" borderId="0" xfId="0" applyFont="1" applyFill="1" applyAlignment="1">
      <alignment horizontal="center"/>
    </xf>
    <xf numFmtId="4" fontId="0" fillId="2" borderId="0" xfId="0" applyNumberFormat="1" applyFont="1" applyFill="1"/>
    <xf numFmtId="4" fontId="0" fillId="2" borderId="0" xfId="0" applyNumberFormat="1" applyFill="1"/>
    <xf numFmtId="0" fontId="10" fillId="2" borderId="0" xfId="0" applyFont="1" applyFill="1"/>
    <xf numFmtId="4" fontId="9" fillId="2" borderId="0" xfId="0" applyNumberFormat="1" applyFont="1" applyFill="1"/>
    <xf numFmtId="0" fontId="4" fillId="2" borderId="0" xfId="0" applyFont="1" applyFill="1" applyAlignment="1"/>
    <xf numFmtId="0" fontId="20" fillId="0" borderId="0" xfId="0" applyFont="1"/>
    <xf numFmtId="0" fontId="14" fillId="0" borderId="0" xfId="0" applyFont="1" applyFill="1"/>
    <xf numFmtId="14" fontId="10" fillId="2" borderId="0" xfId="0" applyNumberFormat="1" applyFont="1" applyFill="1"/>
    <xf numFmtId="164" fontId="0" fillId="2" borderId="0" xfId="0" applyNumberFormat="1" applyFont="1" applyFill="1"/>
    <xf numFmtId="0" fontId="13" fillId="4" borderId="0" xfId="0" applyFont="1" applyFill="1"/>
    <xf numFmtId="0" fontId="3" fillId="4" borderId="0" xfId="0" applyFont="1" applyFill="1"/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AMAZON Q1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Main Analysis'!$W$4</c:f>
              <c:strCache>
                <c:ptCount val="1"/>
                <c:pt idx="0">
                  <c:v>Amazon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40-5244-A138-8F8387381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 Main Analysis'!$V$5:$V$54</c:f>
              <c:numCache>
                <c:formatCode>m/d/yy</c:formatCode>
                <c:ptCount val="50"/>
                <c:pt idx="0">
                  <c:v>44287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44298</c:v>
                </c:pt>
                <c:pt idx="7">
                  <c:v>44299</c:v>
                </c:pt>
                <c:pt idx="8">
                  <c:v>44300</c:v>
                </c:pt>
                <c:pt idx="9">
                  <c:v>44301</c:v>
                </c:pt>
                <c:pt idx="10">
                  <c:v>44302</c:v>
                </c:pt>
                <c:pt idx="11">
                  <c:v>44305</c:v>
                </c:pt>
                <c:pt idx="12">
                  <c:v>44306</c:v>
                </c:pt>
                <c:pt idx="13">
                  <c:v>44307</c:v>
                </c:pt>
                <c:pt idx="14">
                  <c:v>44308</c:v>
                </c:pt>
                <c:pt idx="15">
                  <c:v>44309</c:v>
                </c:pt>
                <c:pt idx="16">
                  <c:v>44312</c:v>
                </c:pt>
                <c:pt idx="17">
                  <c:v>44313</c:v>
                </c:pt>
                <c:pt idx="18">
                  <c:v>44314</c:v>
                </c:pt>
                <c:pt idx="19">
                  <c:v>44315</c:v>
                </c:pt>
                <c:pt idx="20">
                  <c:v>44316</c:v>
                </c:pt>
                <c:pt idx="21">
                  <c:v>44319</c:v>
                </c:pt>
                <c:pt idx="22">
                  <c:v>44320</c:v>
                </c:pt>
                <c:pt idx="23">
                  <c:v>44321</c:v>
                </c:pt>
                <c:pt idx="24">
                  <c:v>44322</c:v>
                </c:pt>
                <c:pt idx="25">
                  <c:v>44323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  <c:pt idx="29">
                  <c:v>44329</c:v>
                </c:pt>
                <c:pt idx="30">
                  <c:v>44330</c:v>
                </c:pt>
                <c:pt idx="31">
                  <c:v>44333</c:v>
                </c:pt>
                <c:pt idx="32">
                  <c:v>44334</c:v>
                </c:pt>
                <c:pt idx="33">
                  <c:v>44335</c:v>
                </c:pt>
                <c:pt idx="34">
                  <c:v>44336</c:v>
                </c:pt>
                <c:pt idx="35">
                  <c:v>44337</c:v>
                </c:pt>
                <c:pt idx="36">
                  <c:v>44340</c:v>
                </c:pt>
                <c:pt idx="37">
                  <c:v>44341</c:v>
                </c:pt>
                <c:pt idx="38">
                  <c:v>44342</c:v>
                </c:pt>
                <c:pt idx="39">
                  <c:v>44343</c:v>
                </c:pt>
                <c:pt idx="40">
                  <c:v>44344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44354</c:v>
                </c:pt>
                <c:pt idx="46">
                  <c:v>44355</c:v>
                </c:pt>
                <c:pt idx="47">
                  <c:v>44356</c:v>
                </c:pt>
                <c:pt idx="48">
                  <c:v>44357</c:v>
                </c:pt>
                <c:pt idx="49">
                  <c:v>44358</c:v>
                </c:pt>
              </c:numCache>
            </c:numRef>
          </c:cat>
          <c:val>
            <c:numRef>
              <c:f>'2021 Main Analysis'!$X$5:$X$54</c:f>
              <c:numCache>
                <c:formatCode>0.000%</c:formatCode>
                <c:ptCount val="50"/>
                <c:pt idx="0">
                  <c:v>2.0305481810983784E-2</c:v>
                </c:pt>
                <c:pt idx="1">
                  <c:v>3.9744652642796606E-2</c:v>
                </c:pt>
                <c:pt idx="2">
                  <c:v>1.7687476450212042E-2</c:v>
                </c:pt>
                <c:pt idx="3">
                  <c:v>1.4442639523682299E-2</c:v>
                </c:pt>
                <c:pt idx="4">
                  <c:v>2.1298830120447379E-2</c:v>
                </c:pt>
                <c:pt idx="5">
                  <c:v>2.5944762939129676E-2</c:v>
                </c:pt>
                <c:pt idx="6">
                  <c:v>2.2105874792797214E-2</c:v>
                </c:pt>
                <c:pt idx="7">
                  <c:v>6.4150560024411607E-3</c:v>
                </c:pt>
                <c:pt idx="8">
                  <c:v>-1.5543017492176292E-2</c:v>
                </c:pt>
                <c:pt idx="9">
                  <c:v>-8.0373985287005775E-3</c:v>
                </c:pt>
                <c:pt idx="10">
                  <c:v>1.772259623866617E-2</c:v>
                </c:pt>
                <c:pt idx="11">
                  <c:v>-3.800637246567015E-3</c:v>
                </c:pt>
                <c:pt idx="12">
                  <c:v>-2.0735128485339073E-2</c:v>
                </c:pt>
                <c:pt idx="13">
                  <c:v>-4.7495039517364383E-3</c:v>
                </c:pt>
                <c:pt idx="14">
                  <c:v>-9.4577731193814414E-3</c:v>
                </c:pt>
                <c:pt idx="15">
                  <c:v>-8.074517646601798E-3</c:v>
                </c:pt>
                <c:pt idx="16">
                  <c:v>2.7783428261948594E-2</c:v>
                </c:pt>
                <c:pt idx="17">
                  <c:v>2.0888695092702886E-2</c:v>
                </c:pt>
                <c:pt idx="18">
                  <c:v>1.2700283139103022E-2</c:v>
                </c:pt>
                <c:pt idx="19">
                  <c:v>1.3794746252566232E-2</c:v>
                </c:pt>
                <c:pt idx="20">
                  <c:v>8.4902319559310852E-4</c:v>
                </c:pt>
                <c:pt idx="21">
                  <c:v>-2.6388661943850034E-2</c:v>
                </c:pt>
                <c:pt idx="22">
                  <c:v>-4.7558245256656112E-2</c:v>
                </c:pt>
                <c:pt idx="23">
                  <c:v>-3.6460372206830891E-2</c:v>
                </c:pt>
                <c:pt idx="24">
                  <c:v>-3.5667669017757468E-3</c:v>
                </c:pt>
                <c:pt idx="25">
                  <c:v>4.3903242006957926E-3</c:v>
                </c:pt>
                <c:pt idx="26">
                  <c:v>-3.7352303388674402E-2</c:v>
                </c:pt>
                <c:pt idx="27">
                  <c:v>-2.2151380637361821E-2</c:v>
                </c:pt>
                <c:pt idx="28">
                  <c:v>-1.3312189877972178E-2</c:v>
                </c:pt>
                <c:pt idx="29">
                  <c:v>-2.1110808049277778E-2</c:v>
                </c:pt>
                <c:pt idx="30">
                  <c:v>2.0013851632940526E-2</c:v>
                </c:pt>
                <c:pt idx="31">
                  <c:v>3.190184252433069E-2</c:v>
                </c:pt>
                <c:pt idx="32">
                  <c:v>1.3818199241929646E-3</c:v>
                </c:pt>
                <c:pt idx="33">
                  <c:v>-1.3386442282684418E-2</c:v>
                </c:pt>
                <c:pt idx="34">
                  <c:v>2.8730242177366465E-3</c:v>
                </c:pt>
                <c:pt idx="35">
                  <c:v>-1.0847775332048795E-2</c:v>
                </c:pt>
                <c:pt idx="36">
                  <c:v>-2.7379446743562349E-3</c:v>
                </c:pt>
                <c:pt idx="37">
                  <c:v>1.5439215179231967E-2</c:v>
                </c:pt>
                <c:pt idx="38">
                  <c:v>4.4653416080950234E-3</c:v>
                </c:pt>
                <c:pt idx="39">
                  <c:v>-1.0713589135938402E-2</c:v>
                </c:pt>
                <c:pt idx="40">
                  <c:v>-1.474728426614828E-2</c:v>
                </c:pt>
                <c:pt idx="41">
                  <c:v>-5.2954113425528956E-3</c:v>
                </c:pt>
                <c:pt idx="42">
                  <c:v>1.6281088275668272E-3</c:v>
                </c:pt>
                <c:pt idx="43">
                  <c:v>-1.1573034356973924E-2</c:v>
                </c:pt>
                <c:pt idx="44">
                  <c:v>-1.0458398163320413E-2</c:v>
                </c:pt>
                <c:pt idx="45">
                  <c:v>1.556930653244885E-3</c:v>
                </c:pt>
                <c:pt idx="46">
                  <c:v>1.61703584780949E-2</c:v>
                </c:pt>
                <c:pt idx="47">
                  <c:v>2.3960745555829992E-2</c:v>
                </c:pt>
                <c:pt idx="48">
                  <c:v>2.4078953641328629E-2</c:v>
                </c:pt>
                <c:pt idx="49">
                  <c:v>1.7957995612917953E-2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0-5244-A138-8F838738134F}"/>
            </c:ext>
          </c:extLst>
        </c:ser>
        <c:ser>
          <c:idx val="1"/>
          <c:order val="1"/>
          <c:tx>
            <c:strRef>
              <c:f>'2021 Main Analysis'!$X$4</c:f>
              <c:strCache>
                <c:ptCount val="1"/>
                <c:pt idx="0">
                  <c:v>Cumulative Abnormal Returns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40-5244-A138-8F8387381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 Main Analysis'!$V$5:$V$54</c:f>
              <c:numCache>
                <c:formatCode>m/d/yy</c:formatCode>
                <c:ptCount val="50"/>
                <c:pt idx="0">
                  <c:v>44287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44298</c:v>
                </c:pt>
                <c:pt idx="7">
                  <c:v>44299</c:v>
                </c:pt>
                <c:pt idx="8">
                  <c:v>44300</c:v>
                </c:pt>
                <c:pt idx="9">
                  <c:v>44301</c:v>
                </c:pt>
                <c:pt idx="10">
                  <c:v>44302</c:v>
                </c:pt>
                <c:pt idx="11">
                  <c:v>44305</c:v>
                </c:pt>
                <c:pt idx="12">
                  <c:v>44306</c:v>
                </c:pt>
                <c:pt idx="13">
                  <c:v>44307</c:v>
                </c:pt>
                <c:pt idx="14">
                  <c:v>44308</c:v>
                </c:pt>
                <c:pt idx="15">
                  <c:v>44309</c:v>
                </c:pt>
                <c:pt idx="16">
                  <c:v>44312</c:v>
                </c:pt>
                <c:pt idx="17">
                  <c:v>44313</c:v>
                </c:pt>
                <c:pt idx="18">
                  <c:v>44314</c:v>
                </c:pt>
                <c:pt idx="19">
                  <c:v>44315</c:v>
                </c:pt>
                <c:pt idx="20">
                  <c:v>44316</c:v>
                </c:pt>
                <c:pt idx="21">
                  <c:v>44319</c:v>
                </c:pt>
                <c:pt idx="22">
                  <c:v>44320</c:v>
                </c:pt>
                <c:pt idx="23">
                  <c:v>44321</c:v>
                </c:pt>
                <c:pt idx="24">
                  <c:v>44322</c:v>
                </c:pt>
                <c:pt idx="25">
                  <c:v>44323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  <c:pt idx="29">
                  <c:v>44329</c:v>
                </c:pt>
                <c:pt idx="30">
                  <c:v>44330</c:v>
                </c:pt>
                <c:pt idx="31">
                  <c:v>44333</c:v>
                </c:pt>
                <c:pt idx="32">
                  <c:v>44334</c:v>
                </c:pt>
                <c:pt idx="33">
                  <c:v>44335</c:v>
                </c:pt>
                <c:pt idx="34">
                  <c:v>44336</c:v>
                </c:pt>
                <c:pt idx="35">
                  <c:v>44337</c:v>
                </c:pt>
                <c:pt idx="36">
                  <c:v>44340</c:v>
                </c:pt>
                <c:pt idx="37">
                  <c:v>44341</c:v>
                </c:pt>
                <c:pt idx="38">
                  <c:v>44342</c:v>
                </c:pt>
                <c:pt idx="39">
                  <c:v>44343</c:v>
                </c:pt>
                <c:pt idx="40">
                  <c:v>44344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44354</c:v>
                </c:pt>
                <c:pt idx="46">
                  <c:v>44355</c:v>
                </c:pt>
                <c:pt idx="47">
                  <c:v>44356</c:v>
                </c:pt>
                <c:pt idx="48">
                  <c:v>44357</c:v>
                </c:pt>
                <c:pt idx="49">
                  <c:v>44358</c:v>
                </c:pt>
              </c:numCache>
            </c:numRef>
          </c:cat>
          <c:val>
            <c:numRef>
              <c:f>'2021 Main Analysis'!$X$5:$X$54</c:f>
              <c:numCache>
                <c:formatCode>0.000%</c:formatCode>
                <c:ptCount val="50"/>
                <c:pt idx="0">
                  <c:v>2.0305481810983784E-2</c:v>
                </c:pt>
                <c:pt idx="1">
                  <c:v>3.9744652642796606E-2</c:v>
                </c:pt>
                <c:pt idx="2">
                  <c:v>1.7687476450212042E-2</c:v>
                </c:pt>
                <c:pt idx="3">
                  <c:v>1.4442639523682299E-2</c:v>
                </c:pt>
                <c:pt idx="4">
                  <c:v>2.1298830120447379E-2</c:v>
                </c:pt>
                <c:pt idx="5">
                  <c:v>2.5944762939129676E-2</c:v>
                </c:pt>
                <c:pt idx="6">
                  <c:v>2.2105874792797214E-2</c:v>
                </c:pt>
                <c:pt idx="7">
                  <c:v>6.4150560024411607E-3</c:v>
                </c:pt>
                <c:pt idx="8">
                  <c:v>-1.5543017492176292E-2</c:v>
                </c:pt>
                <c:pt idx="9">
                  <c:v>-8.0373985287005775E-3</c:v>
                </c:pt>
                <c:pt idx="10">
                  <c:v>1.772259623866617E-2</c:v>
                </c:pt>
                <c:pt idx="11">
                  <c:v>-3.800637246567015E-3</c:v>
                </c:pt>
                <c:pt idx="12">
                  <c:v>-2.0735128485339073E-2</c:v>
                </c:pt>
                <c:pt idx="13">
                  <c:v>-4.7495039517364383E-3</c:v>
                </c:pt>
                <c:pt idx="14">
                  <c:v>-9.4577731193814414E-3</c:v>
                </c:pt>
                <c:pt idx="15">
                  <c:v>-8.074517646601798E-3</c:v>
                </c:pt>
                <c:pt idx="16">
                  <c:v>2.7783428261948594E-2</c:v>
                </c:pt>
                <c:pt idx="17">
                  <c:v>2.0888695092702886E-2</c:v>
                </c:pt>
                <c:pt idx="18">
                  <c:v>1.2700283139103022E-2</c:v>
                </c:pt>
                <c:pt idx="19">
                  <c:v>1.3794746252566232E-2</c:v>
                </c:pt>
                <c:pt idx="20">
                  <c:v>8.4902319559310852E-4</c:v>
                </c:pt>
                <c:pt idx="21">
                  <c:v>-2.6388661943850034E-2</c:v>
                </c:pt>
                <c:pt idx="22">
                  <c:v>-4.7558245256656112E-2</c:v>
                </c:pt>
                <c:pt idx="23">
                  <c:v>-3.6460372206830891E-2</c:v>
                </c:pt>
                <c:pt idx="24">
                  <c:v>-3.5667669017757468E-3</c:v>
                </c:pt>
                <c:pt idx="25">
                  <c:v>4.3903242006957926E-3</c:v>
                </c:pt>
                <c:pt idx="26">
                  <c:v>-3.7352303388674402E-2</c:v>
                </c:pt>
                <c:pt idx="27">
                  <c:v>-2.2151380637361821E-2</c:v>
                </c:pt>
                <c:pt idx="28">
                  <c:v>-1.3312189877972178E-2</c:v>
                </c:pt>
                <c:pt idx="29">
                  <c:v>-2.1110808049277778E-2</c:v>
                </c:pt>
                <c:pt idx="30">
                  <c:v>2.0013851632940526E-2</c:v>
                </c:pt>
                <c:pt idx="31">
                  <c:v>3.190184252433069E-2</c:v>
                </c:pt>
                <c:pt idx="32">
                  <c:v>1.3818199241929646E-3</c:v>
                </c:pt>
                <c:pt idx="33">
                  <c:v>-1.3386442282684418E-2</c:v>
                </c:pt>
                <c:pt idx="34">
                  <c:v>2.8730242177366465E-3</c:v>
                </c:pt>
                <c:pt idx="35">
                  <c:v>-1.0847775332048795E-2</c:v>
                </c:pt>
                <c:pt idx="36">
                  <c:v>-2.7379446743562349E-3</c:v>
                </c:pt>
                <c:pt idx="37">
                  <c:v>1.5439215179231967E-2</c:v>
                </c:pt>
                <c:pt idx="38">
                  <c:v>4.4653416080950234E-3</c:v>
                </c:pt>
                <c:pt idx="39">
                  <c:v>-1.0713589135938402E-2</c:v>
                </c:pt>
                <c:pt idx="40">
                  <c:v>-1.474728426614828E-2</c:v>
                </c:pt>
                <c:pt idx="41">
                  <c:v>-5.2954113425528956E-3</c:v>
                </c:pt>
                <c:pt idx="42">
                  <c:v>1.6281088275668272E-3</c:v>
                </c:pt>
                <c:pt idx="43">
                  <c:v>-1.1573034356973924E-2</c:v>
                </c:pt>
                <c:pt idx="44">
                  <c:v>-1.0458398163320413E-2</c:v>
                </c:pt>
                <c:pt idx="45">
                  <c:v>1.556930653244885E-3</c:v>
                </c:pt>
                <c:pt idx="46">
                  <c:v>1.61703584780949E-2</c:v>
                </c:pt>
                <c:pt idx="47">
                  <c:v>2.3960745555829992E-2</c:v>
                </c:pt>
                <c:pt idx="48">
                  <c:v>2.4078953641328629E-2</c:v>
                </c:pt>
                <c:pt idx="49">
                  <c:v>1.7957995612917953E-2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0-5244-A138-8F83873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36528"/>
        <c:axId val="923573615"/>
      </c:lineChart>
      <c:dateAx>
        <c:axId val="13167365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23573615"/>
        <c:crosses val="autoZero"/>
        <c:auto val="1"/>
        <c:lblOffset val="100"/>
        <c:baseTimeUnit val="days"/>
      </c:dateAx>
      <c:valAx>
        <c:axId val="9235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16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AMAZON Q2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Main Analysis'!$AM$4</c:f>
              <c:strCache>
                <c:ptCount val="1"/>
                <c:pt idx="0">
                  <c:v>Amazon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 Main Analysis'!$AL$5:$AL$54</c:f>
              <c:numCache>
                <c:formatCode>m/d/yy</c:formatCode>
                <c:ptCount val="50"/>
                <c:pt idx="0">
                  <c:v>44378</c:v>
                </c:pt>
                <c:pt idx="1">
                  <c:v>44379</c:v>
                </c:pt>
                <c:pt idx="2">
                  <c:v>44383</c:v>
                </c:pt>
                <c:pt idx="3">
                  <c:v>44384</c:v>
                </c:pt>
                <c:pt idx="4">
                  <c:v>44385</c:v>
                </c:pt>
                <c:pt idx="5">
                  <c:v>44386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44396</c:v>
                </c:pt>
                <c:pt idx="12">
                  <c:v>44397</c:v>
                </c:pt>
                <c:pt idx="13">
                  <c:v>44398</c:v>
                </c:pt>
                <c:pt idx="14">
                  <c:v>44399</c:v>
                </c:pt>
                <c:pt idx="15">
                  <c:v>44400</c:v>
                </c:pt>
                <c:pt idx="16">
                  <c:v>44403</c:v>
                </c:pt>
                <c:pt idx="17">
                  <c:v>44404</c:v>
                </c:pt>
                <c:pt idx="18">
                  <c:v>44405</c:v>
                </c:pt>
                <c:pt idx="19">
                  <c:v>44406</c:v>
                </c:pt>
                <c:pt idx="20">
                  <c:v>44407</c:v>
                </c:pt>
                <c:pt idx="21">
                  <c:v>44410</c:v>
                </c:pt>
                <c:pt idx="22">
                  <c:v>44411</c:v>
                </c:pt>
                <c:pt idx="23">
                  <c:v>44412</c:v>
                </c:pt>
                <c:pt idx="24">
                  <c:v>44413</c:v>
                </c:pt>
                <c:pt idx="25">
                  <c:v>44414</c:v>
                </c:pt>
                <c:pt idx="26">
                  <c:v>44417</c:v>
                </c:pt>
                <c:pt idx="27">
                  <c:v>44418</c:v>
                </c:pt>
                <c:pt idx="28">
                  <c:v>44419</c:v>
                </c:pt>
                <c:pt idx="29">
                  <c:v>44420</c:v>
                </c:pt>
                <c:pt idx="30">
                  <c:v>44421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44431</c:v>
                </c:pt>
                <c:pt idx="37">
                  <c:v>44432</c:v>
                </c:pt>
                <c:pt idx="38">
                  <c:v>44433</c:v>
                </c:pt>
                <c:pt idx="39">
                  <c:v>44434</c:v>
                </c:pt>
                <c:pt idx="40">
                  <c:v>44435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44446</c:v>
                </c:pt>
                <c:pt idx="47">
                  <c:v>44447</c:v>
                </c:pt>
                <c:pt idx="48">
                  <c:v>44448</c:v>
                </c:pt>
                <c:pt idx="49">
                  <c:v>44449</c:v>
                </c:pt>
              </c:numCache>
            </c:numRef>
          </c:cat>
          <c:val>
            <c:numRef>
              <c:f>'2021 Main Analysis'!$AN$5:$AN$54</c:f>
              <c:numCache>
                <c:formatCode>0.000%</c:formatCode>
                <c:ptCount val="50"/>
                <c:pt idx="0">
                  <c:v>-3.0595940518083082E-3</c:v>
                </c:pt>
                <c:pt idx="1">
                  <c:v>1.8399190169142259E-2</c:v>
                </c:pt>
                <c:pt idx="2">
                  <c:v>6.648874160123297E-2</c:v>
                </c:pt>
                <c:pt idx="3">
                  <c:v>4.9751507433340801E-2</c:v>
                </c:pt>
                <c:pt idx="4">
                  <c:v>1.339580149539946E-2</c:v>
                </c:pt>
                <c:pt idx="5">
                  <c:v>4.3522325262918835E-3</c:v>
                </c:pt>
                <c:pt idx="6">
                  <c:v>-5.4681454643091768E-3</c:v>
                </c:pt>
                <c:pt idx="7">
                  <c:v>-1.3085617100131612E-2</c:v>
                </c:pt>
                <c:pt idx="8">
                  <c:v>-1.1655616537575356E-2</c:v>
                </c:pt>
                <c:pt idx="9">
                  <c:v>-1.4327749032835926E-2</c:v>
                </c:pt>
                <c:pt idx="10">
                  <c:v>-3.1316414721214061E-2</c:v>
                </c:pt>
                <c:pt idx="11">
                  <c:v>-2.4017177763763404E-2</c:v>
                </c:pt>
                <c:pt idx="12">
                  <c:v>-1.8410309079224434E-3</c:v>
                </c:pt>
                <c:pt idx="13">
                  <c:v>7.8021611523044765E-3</c:v>
                </c:pt>
                <c:pt idx="14">
                  <c:v>1.6052481077039563E-2</c:v>
                </c:pt>
                <c:pt idx="15">
                  <c:v>1.7763340750968498E-2</c:v>
                </c:pt>
                <c:pt idx="16">
                  <c:v>1.4867711221232139E-2</c:v>
                </c:pt>
                <c:pt idx="17">
                  <c:v>-9.9982428528339624E-3</c:v>
                </c:pt>
                <c:pt idx="18">
                  <c:v>-2.0605574151609168E-2</c:v>
                </c:pt>
                <c:pt idx="19">
                  <c:v>-9.1385959712929031E-3</c:v>
                </c:pt>
                <c:pt idx="20">
                  <c:v>-8.878513384319861E-2</c:v>
                </c:pt>
                <c:pt idx="21">
                  <c:v>-7.9092245684095022E-2</c:v>
                </c:pt>
                <c:pt idx="22">
                  <c:v>9.6913228210814394E-3</c:v>
                </c:pt>
                <c:pt idx="23">
                  <c:v>5.1482809973519691E-3</c:v>
                </c:pt>
                <c:pt idx="24">
                  <c:v>1.1306049533644476E-3</c:v>
                </c:pt>
                <c:pt idx="25">
                  <c:v>-4.801767050597254E-3</c:v>
                </c:pt>
                <c:pt idx="26">
                  <c:v>-1.1908028069238031E-2</c:v>
                </c:pt>
                <c:pt idx="27">
                  <c:v>-9.0161246159747854E-3</c:v>
                </c:pt>
                <c:pt idx="28">
                  <c:v>-1.6803847982641399E-2</c:v>
                </c:pt>
                <c:pt idx="29">
                  <c:v>-7.0263335791995616E-3</c:v>
                </c:pt>
                <c:pt idx="30">
                  <c:v>-1.2580587661214873E-3</c:v>
                </c:pt>
                <c:pt idx="31">
                  <c:v>-3.1828114725528499E-3</c:v>
                </c:pt>
                <c:pt idx="32">
                  <c:v>-1.7566089963257384E-2</c:v>
                </c:pt>
                <c:pt idx="33">
                  <c:v>-3.1478730608998251E-2</c:v>
                </c:pt>
                <c:pt idx="34">
                  <c:v>-1.841647358728989E-2</c:v>
                </c:pt>
                <c:pt idx="35">
                  <c:v>-2.3115831691044369E-3</c:v>
                </c:pt>
                <c:pt idx="36">
                  <c:v>2.2158104659852414E-2</c:v>
                </c:pt>
                <c:pt idx="37">
                  <c:v>3.0610756314214223E-2</c:v>
                </c:pt>
                <c:pt idx="38">
                  <c:v>8.3409039796018686E-3</c:v>
                </c:pt>
                <c:pt idx="39">
                  <c:v>1.4200039921353439E-3</c:v>
                </c:pt>
                <c:pt idx="40">
                  <c:v>1.3384122232824024E-2</c:v>
                </c:pt>
                <c:pt idx="41">
                  <c:v>2.9354888194218252E-2</c:v>
                </c:pt>
                <c:pt idx="42">
                  <c:v>3.3740096314594889E-2</c:v>
                </c:pt>
                <c:pt idx="43">
                  <c:v>1.4929176823239432E-2</c:v>
                </c:pt>
                <c:pt idx="44">
                  <c:v>-4.0084237513567621E-3</c:v>
                </c:pt>
                <c:pt idx="45">
                  <c:v>-2.056876041150243E-3</c:v>
                </c:pt>
                <c:pt idx="46">
                  <c:v>1.1579091561352901E-2</c:v>
                </c:pt>
                <c:pt idx="47">
                  <c:v>1.1904602834424002E-2</c:v>
                </c:pt>
                <c:pt idx="48">
                  <c:v>-8.8094277890326343E-3</c:v>
                </c:pt>
                <c:pt idx="49">
                  <c:v>-1.7612475193687013E-2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9-1F47-AD21-31E7880B7887}"/>
            </c:ext>
          </c:extLst>
        </c:ser>
        <c:ser>
          <c:idx val="1"/>
          <c:order val="1"/>
          <c:tx>
            <c:strRef>
              <c:f>'2021 Main Analysis'!$AN$4</c:f>
              <c:strCache>
                <c:ptCount val="1"/>
                <c:pt idx="0">
                  <c:v>Cumulative Abnormal Returns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 Main Analysis'!$AL$5:$AL$54</c:f>
              <c:numCache>
                <c:formatCode>m/d/yy</c:formatCode>
                <c:ptCount val="50"/>
                <c:pt idx="0">
                  <c:v>44378</c:v>
                </c:pt>
                <c:pt idx="1">
                  <c:v>44379</c:v>
                </c:pt>
                <c:pt idx="2">
                  <c:v>44383</c:v>
                </c:pt>
                <c:pt idx="3">
                  <c:v>44384</c:v>
                </c:pt>
                <c:pt idx="4">
                  <c:v>44385</c:v>
                </c:pt>
                <c:pt idx="5">
                  <c:v>44386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44396</c:v>
                </c:pt>
                <c:pt idx="12">
                  <c:v>44397</c:v>
                </c:pt>
                <c:pt idx="13">
                  <c:v>44398</c:v>
                </c:pt>
                <c:pt idx="14">
                  <c:v>44399</c:v>
                </c:pt>
                <c:pt idx="15">
                  <c:v>44400</c:v>
                </c:pt>
                <c:pt idx="16">
                  <c:v>44403</c:v>
                </c:pt>
                <c:pt idx="17">
                  <c:v>44404</c:v>
                </c:pt>
                <c:pt idx="18">
                  <c:v>44405</c:v>
                </c:pt>
                <c:pt idx="19">
                  <c:v>44406</c:v>
                </c:pt>
                <c:pt idx="20">
                  <c:v>44407</c:v>
                </c:pt>
                <c:pt idx="21">
                  <c:v>44410</c:v>
                </c:pt>
                <c:pt idx="22">
                  <c:v>44411</c:v>
                </c:pt>
                <c:pt idx="23">
                  <c:v>44412</c:v>
                </c:pt>
                <c:pt idx="24">
                  <c:v>44413</c:v>
                </c:pt>
                <c:pt idx="25">
                  <c:v>44414</c:v>
                </c:pt>
                <c:pt idx="26">
                  <c:v>44417</c:v>
                </c:pt>
                <c:pt idx="27">
                  <c:v>44418</c:v>
                </c:pt>
                <c:pt idx="28">
                  <c:v>44419</c:v>
                </c:pt>
                <c:pt idx="29">
                  <c:v>44420</c:v>
                </c:pt>
                <c:pt idx="30">
                  <c:v>44421</c:v>
                </c:pt>
                <c:pt idx="31">
                  <c:v>44424</c:v>
                </c:pt>
                <c:pt idx="32">
                  <c:v>44425</c:v>
                </c:pt>
                <c:pt idx="33">
                  <c:v>44426</c:v>
                </c:pt>
                <c:pt idx="34">
                  <c:v>44427</c:v>
                </c:pt>
                <c:pt idx="35">
                  <c:v>44428</c:v>
                </c:pt>
                <c:pt idx="36">
                  <c:v>44431</c:v>
                </c:pt>
                <c:pt idx="37">
                  <c:v>44432</c:v>
                </c:pt>
                <c:pt idx="38">
                  <c:v>44433</c:v>
                </c:pt>
                <c:pt idx="39">
                  <c:v>44434</c:v>
                </c:pt>
                <c:pt idx="40">
                  <c:v>44435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44446</c:v>
                </c:pt>
                <c:pt idx="47">
                  <c:v>44447</c:v>
                </c:pt>
                <c:pt idx="48">
                  <c:v>44448</c:v>
                </c:pt>
                <c:pt idx="49">
                  <c:v>44449</c:v>
                </c:pt>
              </c:numCache>
            </c:numRef>
          </c:cat>
          <c:val>
            <c:numRef>
              <c:f>'2021 Main Analysis'!$AN$5:$AN$54</c:f>
              <c:numCache>
                <c:formatCode>0.000%</c:formatCode>
                <c:ptCount val="50"/>
                <c:pt idx="0">
                  <c:v>-3.0595940518083082E-3</c:v>
                </c:pt>
                <c:pt idx="1">
                  <c:v>1.8399190169142259E-2</c:v>
                </c:pt>
                <c:pt idx="2">
                  <c:v>6.648874160123297E-2</c:v>
                </c:pt>
                <c:pt idx="3">
                  <c:v>4.9751507433340801E-2</c:v>
                </c:pt>
                <c:pt idx="4">
                  <c:v>1.339580149539946E-2</c:v>
                </c:pt>
                <c:pt idx="5">
                  <c:v>4.3522325262918835E-3</c:v>
                </c:pt>
                <c:pt idx="6">
                  <c:v>-5.4681454643091768E-3</c:v>
                </c:pt>
                <c:pt idx="7">
                  <c:v>-1.3085617100131612E-2</c:v>
                </c:pt>
                <c:pt idx="8">
                  <c:v>-1.1655616537575356E-2</c:v>
                </c:pt>
                <c:pt idx="9">
                  <c:v>-1.4327749032835926E-2</c:v>
                </c:pt>
                <c:pt idx="10">
                  <c:v>-3.1316414721214061E-2</c:v>
                </c:pt>
                <c:pt idx="11">
                  <c:v>-2.4017177763763404E-2</c:v>
                </c:pt>
                <c:pt idx="12">
                  <c:v>-1.8410309079224434E-3</c:v>
                </c:pt>
                <c:pt idx="13">
                  <c:v>7.8021611523044765E-3</c:v>
                </c:pt>
                <c:pt idx="14">
                  <c:v>1.6052481077039563E-2</c:v>
                </c:pt>
                <c:pt idx="15">
                  <c:v>1.7763340750968498E-2</c:v>
                </c:pt>
                <c:pt idx="16">
                  <c:v>1.4867711221232139E-2</c:v>
                </c:pt>
                <c:pt idx="17">
                  <c:v>-9.9982428528339624E-3</c:v>
                </c:pt>
                <c:pt idx="18">
                  <c:v>-2.0605574151609168E-2</c:v>
                </c:pt>
                <c:pt idx="19">
                  <c:v>-9.1385959712929031E-3</c:v>
                </c:pt>
                <c:pt idx="20">
                  <c:v>-8.878513384319861E-2</c:v>
                </c:pt>
                <c:pt idx="21">
                  <c:v>-7.9092245684095022E-2</c:v>
                </c:pt>
                <c:pt idx="22">
                  <c:v>9.6913228210814394E-3</c:v>
                </c:pt>
                <c:pt idx="23">
                  <c:v>5.1482809973519691E-3</c:v>
                </c:pt>
                <c:pt idx="24">
                  <c:v>1.1306049533644476E-3</c:v>
                </c:pt>
                <c:pt idx="25">
                  <c:v>-4.801767050597254E-3</c:v>
                </c:pt>
                <c:pt idx="26">
                  <c:v>-1.1908028069238031E-2</c:v>
                </c:pt>
                <c:pt idx="27">
                  <c:v>-9.0161246159747854E-3</c:v>
                </c:pt>
                <c:pt idx="28">
                  <c:v>-1.6803847982641399E-2</c:v>
                </c:pt>
                <c:pt idx="29">
                  <c:v>-7.0263335791995616E-3</c:v>
                </c:pt>
                <c:pt idx="30">
                  <c:v>-1.2580587661214873E-3</c:v>
                </c:pt>
                <c:pt idx="31">
                  <c:v>-3.1828114725528499E-3</c:v>
                </c:pt>
                <c:pt idx="32">
                  <c:v>-1.7566089963257384E-2</c:v>
                </c:pt>
                <c:pt idx="33">
                  <c:v>-3.1478730608998251E-2</c:v>
                </c:pt>
                <c:pt idx="34">
                  <c:v>-1.841647358728989E-2</c:v>
                </c:pt>
                <c:pt idx="35">
                  <c:v>-2.3115831691044369E-3</c:v>
                </c:pt>
                <c:pt idx="36">
                  <c:v>2.2158104659852414E-2</c:v>
                </c:pt>
                <c:pt idx="37">
                  <c:v>3.0610756314214223E-2</c:v>
                </c:pt>
                <c:pt idx="38">
                  <c:v>8.3409039796018686E-3</c:v>
                </c:pt>
                <c:pt idx="39">
                  <c:v>1.4200039921353439E-3</c:v>
                </c:pt>
                <c:pt idx="40">
                  <c:v>1.3384122232824024E-2</c:v>
                </c:pt>
                <c:pt idx="41">
                  <c:v>2.9354888194218252E-2</c:v>
                </c:pt>
                <c:pt idx="42">
                  <c:v>3.3740096314594889E-2</c:v>
                </c:pt>
                <c:pt idx="43">
                  <c:v>1.4929176823239432E-2</c:v>
                </c:pt>
                <c:pt idx="44">
                  <c:v>-4.0084237513567621E-3</c:v>
                </c:pt>
                <c:pt idx="45">
                  <c:v>-2.056876041150243E-3</c:v>
                </c:pt>
                <c:pt idx="46">
                  <c:v>1.1579091561352901E-2</c:v>
                </c:pt>
                <c:pt idx="47">
                  <c:v>1.1904602834424002E-2</c:v>
                </c:pt>
                <c:pt idx="48">
                  <c:v>-8.8094277890326343E-3</c:v>
                </c:pt>
                <c:pt idx="49">
                  <c:v>-1.7612475193687013E-2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9-1F47-AD21-31E7880B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04768"/>
        <c:axId val="1205030048"/>
      </c:lineChart>
      <c:dateAx>
        <c:axId val="12526047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05030048"/>
        <c:crosses val="autoZero"/>
        <c:auto val="1"/>
        <c:lblOffset val="100"/>
        <c:baseTimeUnit val="days"/>
      </c:dateAx>
      <c:valAx>
        <c:axId val="12050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526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AMAZON Q3 CAR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 Main Analysis'!$BH$4</c:f>
              <c:strCache>
                <c:ptCount val="1"/>
                <c:pt idx="0">
                  <c:v>Amazon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 Main Analysis'!$BG$5:$BG$54</c:f>
              <c:numCache>
                <c:formatCode>m/d/yy</c:formatCode>
                <c:ptCount val="50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44480</c:v>
                </c:pt>
                <c:pt idx="7">
                  <c:v>44481</c:v>
                </c:pt>
                <c:pt idx="8">
                  <c:v>44482</c:v>
                </c:pt>
                <c:pt idx="9">
                  <c:v>44483</c:v>
                </c:pt>
                <c:pt idx="10">
                  <c:v>44484</c:v>
                </c:pt>
                <c:pt idx="11">
                  <c:v>44487</c:v>
                </c:pt>
                <c:pt idx="12">
                  <c:v>44488</c:v>
                </c:pt>
                <c:pt idx="13">
                  <c:v>44489</c:v>
                </c:pt>
                <c:pt idx="14">
                  <c:v>44490</c:v>
                </c:pt>
                <c:pt idx="15">
                  <c:v>44491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44515</c:v>
                </c:pt>
                <c:pt idx="32">
                  <c:v>44516</c:v>
                </c:pt>
                <c:pt idx="33">
                  <c:v>44517</c:v>
                </c:pt>
                <c:pt idx="34">
                  <c:v>44518</c:v>
                </c:pt>
                <c:pt idx="35">
                  <c:v>44519</c:v>
                </c:pt>
                <c:pt idx="36">
                  <c:v>44522</c:v>
                </c:pt>
                <c:pt idx="37">
                  <c:v>44523</c:v>
                </c:pt>
                <c:pt idx="38">
                  <c:v>44524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44538</c:v>
                </c:pt>
                <c:pt idx="48">
                  <c:v>44539</c:v>
                </c:pt>
                <c:pt idx="49">
                  <c:v>44540</c:v>
                </c:pt>
              </c:numCache>
            </c:numRef>
          </c:cat>
          <c:val>
            <c:numRef>
              <c:f>'2021 Main Analysis'!$BI$5:$BI$54</c:f>
              <c:numCache>
                <c:formatCode>0.000%</c:formatCode>
                <c:ptCount val="50"/>
                <c:pt idx="0">
                  <c:v>-1.6281260942440203E-3</c:v>
                </c:pt>
                <c:pt idx="1">
                  <c:v>-3.1131462848574199E-2</c:v>
                </c:pt>
                <c:pt idx="2">
                  <c:v>-2.0831224131545475E-2</c:v>
                </c:pt>
                <c:pt idx="3">
                  <c:v>2.0377608110449846E-2</c:v>
                </c:pt>
                <c:pt idx="4">
                  <c:v>2.2994818949187618E-2</c:v>
                </c:pt>
                <c:pt idx="5">
                  <c:v>6.2673272785083315E-3</c:v>
                </c:pt>
                <c:pt idx="6">
                  <c:v>-1.8710597740286071E-2</c:v>
                </c:pt>
                <c:pt idx="7">
                  <c:v>-1.4193173195060728E-2</c:v>
                </c:pt>
                <c:pt idx="8">
                  <c:v>9.8841832603093413E-3</c:v>
                </c:pt>
                <c:pt idx="9">
                  <c:v>1.3930335444227946E-2</c:v>
                </c:pt>
                <c:pt idx="10">
                  <c:v>3.5076578391831321E-2</c:v>
                </c:pt>
                <c:pt idx="11">
                  <c:v>4.1606704040737102E-2</c:v>
                </c:pt>
                <c:pt idx="12">
                  <c:v>8.3113762002029155E-3</c:v>
                </c:pt>
                <c:pt idx="13">
                  <c:v>-1.1180198663835312E-2</c:v>
                </c:pt>
                <c:pt idx="14">
                  <c:v>-4.5201982187940614E-3</c:v>
                </c:pt>
                <c:pt idx="15">
                  <c:v>-2.533013391217611E-2</c:v>
                </c:pt>
                <c:pt idx="16">
                  <c:v>-3.5749589550654465E-2</c:v>
                </c:pt>
                <c:pt idx="17">
                  <c:v>1.0213626681924215E-2</c:v>
                </c:pt>
                <c:pt idx="18">
                  <c:v>1.9813945183825496E-2</c:v>
                </c:pt>
                <c:pt idx="19">
                  <c:v>1.8841255669945926E-2</c:v>
                </c:pt>
                <c:pt idx="20">
                  <c:v>-7.8904213469360024E-3</c:v>
                </c:pt>
                <c:pt idx="21">
                  <c:v>-3.9791695755545489E-2</c:v>
                </c:pt>
                <c:pt idx="22">
                  <c:v>-1.9695380119300353E-2</c:v>
                </c:pt>
                <c:pt idx="23">
                  <c:v>1.7734022316427102E-2</c:v>
                </c:pt>
                <c:pt idx="24">
                  <c:v>4.6452663470067518E-2</c:v>
                </c:pt>
                <c:pt idx="25">
                  <c:v>3.7228789745084472E-2</c:v>
                </c:pt>
                <c:pt idx="26">
                  <c:v>1.6155316784440387E-3</c:v>
                </c:pt>
                <c:pt idx="27">
                  <c:v>1.4449145612893254E-2</c:v>
                </c:pt>
                <c:pt idx="28">
                  <c:v>-3.499699889175284E-3</c:v>
                </c:pt>
                <c:pt idx="29">
                  <c:v>-3.102315810217814E-2</c:v>
                </c:pt>
                <c:pt idx="30">
                  <c:v>1.0417998928267523E-2</c:v>
                </c:pt>
                <c:pt idx="31">
                  <c:v>1.8981997301650046E-2</c:v>
                </c:pt>
                <c:pt idx="32">
                  <c:v>2.5920274133556485E-3</c:v>
                </c:pt>
                <c:pt idx="33">
                  <c:v>-8.2397870927258636E-4</c:v>
                </c:pt>
                <c:pt idx="34">
                  <c:v>4.1192131539848423E-2</c:v>
                </c:pt>
                <c:pt idx="35">
                  <c:v>3.3540665429941025E-2</c:v>
                </c:pt>
                <c:pt idx="36">
                  <c:v>-3.5630296514299394E-2</c:v>
                </c:pt>
                <c:pt idx="37">
                  <c:v>-2.8312772906710467E-2</c:v>
                </c:pt>
                <c:pt idx="38">
                  <c:v>3.8076711420125908E-4</c:v>
                </c:pt>
                <c:pt idx="39">
                  <c:v>-2.2649924570609201E-2</c:v>
                </c:pt>
                <c:pt idx="40">
                  <c:v>-6.8232963188990265E-3</c:v>
                </c:pt>
                <c:pt idx="41">
                  <c:v>-9.0491011497133809E-4</c:v>
                </c:pt>
                <c:pt idx="42">
                  <c:v>-3.4792849072050797E-2</c:v>
                </c:pt>
                <c:pt idx="43">
                  <c:v>-2.1855366236205639E-2</c:v>
                </c:pt>
                <c:pt idx="44">
                  <c:v>-1.7627396955611198E-2</c:v>
                </c:pt>
                <c:pt idx="45">
                  <c:v>-4.707154456713613E-3</c:v>
                </c:pt>
                <c:pt idx="46">
                  <c:v>3.6277411015941029E-2</c:v>
                </c:pt>
                <c:pt idx="47">
                  <c:v>2.5379117718056034E-2</c:v>
                </c:pt>
                <c:pt idx="48">
                  <c:v>-1.3037849422220254E-2</c:v>
                </c:pt>
                <c:pt idx="49">
                  <c:v>-2.4434857939947183E-2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A-8E44-A32D-A7907BC24569}"/>
            </c:ext>
          </c:extLst>
        </c:ser>
        <c:ser>
          <c:idx val="1"/>
          <c:order val="1"/>
          <c:tx>
            <c:strRef>
              <c:f>'2021 Main Analysis'!$BI$4</c:f>
              <c:strCache>
                <c:ptCount val="1"/>
                <c:pt idx="0">
                  <c:v>Cumulative Abnormal Returns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 Main Analysis'!$BG$5:$BG$54</c:f>
              <c:numCache>
                <c:formatCode>m/d/yy</c:formatCode>
                <c:ptCount val="50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44480</c:v>
                </c:pt>
                <c:pt idx="7">
                  <c:v>44481</c:v>
                </c:pt>
                <c:pt idx="8">
                  <c:v>44482</c:v>
                </c:pt>
                <c:pt idx="9">
                  <c:v>44483</c:v>
                </c:pt>
                <c:pt idx="10">
                  <c:v>44484</c:v>
                </c:pt>
                <c:pt idx="11">
                  <c:v>44487</c:v>
                </c:pt>
                <c:pt idx="12">
                  <c:v>44488</c:v>
                </c:pt>
                <c:pt idx="13">
                  <c:v>44489</c:v>
                </c:pt>
                <c:pt idx="14">
                  <c:v>44490</c:v>
                </c:pt>
                <c:pt idx="15">
                  <c:v>44491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44508</c:v>
                </c:pt>
                <c:pt idx="27">
                  <c:v>44509</c:v>
                </c:pt>
                <c:pt idx="28">
                  <c:v>44510</c:v>
                </c:pt>
                <c:pt idx="29">
                  <c:v>44511</c:v>
                </c:pt>
                <c:pt idx="30">
                  <c:v>44512</c:v>
                </c:pt>
                <c:pt idx="31">
                  <c:v>44515</c:v>
                </c:pt>
                <c:pt idx="32">
                  <c:v>44516</c:v>
                </c:pt>
                <c:pt idx="33">
                  <c:v>44517</c:v>
                </c:pt>
                <c:pt idx="34">
                  <c:v>44518</c:v>
                </c:pt>
                <c:pt idx="35">
                  <c:v>44519</c:v>
                </c:pt>
                <c:pt idx="36">
                  <c:v>44522</c:v>
                </c:pt>
                <c:pt idx="37">
                  <c:v>44523</c:v>
                </c:pt>
                <c:pt idx="38">
                  <c:v>44524</c:v>
                </c:pt>
                <c:pt idx="39">
                  <c:v>44526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44536</c:v>
                </c:pt>
                <c:pt idx="46">
                  <c:v>44537</c:v>
                </c:pt>
                <c:pt idx="47">
                  <c:v>44538</c:v>
                </c:pt>
                <c:pt idx="48">
                  <c:v>44539</c:v>
                </c:pt>
                <c:pt idx="49">
                  <c:v>44540</c:v>
                </c:pt>
              </c:numCache>
            </c:numRef>
          </c:cat>
          <c:val>
            <c:numRef>
              <c:f>'2021 Main Analysis'!$BI$5:$BI$54</c:f>
              <c:numCache>
                <c:formatCode>0.000%</c:formatCode>
                <c:ptCount val="50"/>
                <c:pt idx="0">
                  <c:v>-1.6281260942440203E-3</c:v>
                </c:pt>
                <c:pt idx="1">
                  <c:v>-3.1131462848574199E-2</c:v>
                </c:pt>
                <c:pt idx="2">
                  <c:v>-2.0831224131545475E-2</c:v>
                </c:pt>
                <c:pt idx="3">
                  <c:v>2.0377608110449846E-2</c:v>
                </c:pt>
                <c:pt idx="4">
                  <c:v>2.2994818949187618E-2</c:v>
                </c:pt>
                <c:pt idx="5">
                  <c:v>6.2673272785083315E-3</c:v>
                </c:pt>
                <c:pt idx="6">
                  <c:v>-1.8710597740286071E-2</c:v>
                </c:pt>
                <c:pt idx="7">
                  <c:v>-1.4193173195060728E-2</c:v>
                </c:pt>
                <c:pt idx="8">
                  <c:v>9.8841832603093413E-3</c:v>
                </c:pt>
                <c:pt idx="9">
                  <c:v>1.3930335444227946E-2</c:v>
                </c:pt>
                <c:pt idx="10">
                  <c:v>3.5076578391831321E-2</c:v>
                </c:pt>
                <c:pt idx="11">
                  <c:v>4.1606704040737102E-2</c:v>
                </c:pt>
                <c:pt idx="12">
                  <c:v>8.3113762002029155E-3</c:v>
                </c:pt>
                <c:pt idx="13">
                  <c:v>-1.1180198663835312E-2</c:v>
                </c:pt>
                <c:pt idx="14">
                  <c:v>-4.5201982187940614E-3</c:v>
                </c:pt>
                <c:pt idx="15">
                  <c:v>-2.533013391217611E-2</c:v>
                </c:pt>
                <c:pt idx="16">
                  <c:v>-3.5749589550654465E-2</c:v>
                </c:pt>
                <c:pt idx="17">
                  <c:v>1.0213626681924215E-2</c:v>
                </c:pt>
                <c:pt idx="18">
                  <c:v>1.9813945183825496E-2</c:v>
                </c:pt>
                <c:pt idx="19">
                  <c:v>1.8841255669945926E-2</c:v>
                </c:pt>
                <c:pt idx="20">
                  <c:v>-7.8904213469360024E-3</c:v>
                </c:pt>
                <c:pt idx="21">
                  <c:v>-3.9791695755545489E-2</c:v>
                </c:pt>
                <c:pt idx="22">
                  <c:v>-1.9695380119300353E-2</c:v>
                </c:pt>
                <c:pt idx="23">
                  <c:v>1.7734022316427102E-2</c:v>
                </c:pt>
                <c:pt idx="24">
                  <c:v>4.6452663470067518E-2</c:v>
                </c:pt>
                <c:pt idx="25">
                  <c:v>3.7228789745084472E-2</c:v>
                </c:pt>
                <c:pt idx="26">
                  <c:v>1.6155316784440387E-3</c:v>
                </c:pt>
                <c:pt idx="27">
                  <c:v>1.4449145612893254E-2</c:v>
                </c:pt>
                <c:pt idx="28">
                  <c:v>-3.499699889175284E-3</c:v>
                </c:pt>
                <c:pt idx="29">
                  <c:v>-3.102315810217814E-2</c:v>
                </c:pt>
                <c:pt idx="30">
                  <c:v>1.0417998928267523E-2</c:v>
                </c:pt>
                <c:pt idx="31">
                  <c:v>1.8981997301650046E-2</c:v>
                </c:pt>
                <c:pt idx="32">
                  <c:v>2.5920274133556485E-3</c:v>
                </c:pt>
                <c:pt idx="33">
                  <c:v>-8.2397870927258636E-4</c:v>
                </c:pt>
                <c:pt idx="34">
                  <c:v>4.1192131539848423E-2</c:v>
                </c:pt>
                <c:pt idx="35">
                  <c:v>3.3540665429941025E-2</c:v>
                </c:pt>
                <c:pt idx="36">
                  <c:v>-3.5630296514299394E-2</c:v>
                </c:pt>
                <c:pt idx="37">
                  <c:v>-2.8312772906710467E-2</c:v>
                </c:pt>
                <c:pt idx="38">
                  <c:v>3.8076711420125908E-4</c:v>
                </c:pt>
                <c:pt idx="39">
                  <c:v>-2.2649924570609201E-2</c:v>
                </c:pt>
                <c:pt idx="40">
                  <c:v>-6.8232963188990265E-3</c:v>
                </c:pt>
                <c:pt idx="41">
                  <c:v>-9.0491011497133809E-4</c:v>
                </c:pt>
                <c:pt idx="42">
                  <c:v>-3.4792849072050797E-2</c:v>
                </c:pt>
                <c:pt idx="43">
                  <c:v>-2.1855366236205639E-2</c:v>
                </c:pt>
                <c:pt idx="44">
                  <c:v>-1.7627396955611198E-2</c:v>
                </c:pt>
                <c:pt idx="45">
                  <c:v>-4.707154456713613E-3</c:v>
                </c:pt>
                <c:pt idx="46">
                  <c:v>3.6277411015941029E-2</c:v>
                </c:pt>
                <c:pt idx="47">
                  <c:v>2.5379117718056034E-2</c:v>
                </c:pt>
                <c:pt idx="48">
                  <c:v>-1.3037849422220254E-2</c:v>
                </c:pt>
                <c:pt idx="49">
                  <c:v>-2.4434857939947183E-2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A-8E44-A32D-A7907BC2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97616"/>
        <c:axId val="130792271"/>
      </c:lineChart>
      <c:dateAx>
        <c:axId val="1637597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30792271"/>
        <c:crosses val="autoZero"/>
        <c:auto val="1"/>
        <c:lblOffset val="100"/>
        <c:baseTimeUnit val="days"/>
      </c:dateAx>
      <c:valAx>
        <c:axId val="1307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375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Q4 Cumulative Abnormal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'2021 Main Analysis'!$CD$4</c:f>
              <c:strCache>
                <c:ptCount val="1"/>
                <c:pt idx="0">
                  <c:v>Cumulative Abnormal Returns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'2021 Main Analysis'!$CB$5:$CB$54</c:f>
              <c:numCache>
                <c:formatCode>m/d/yy</c:formatCode>
                <c:ptCount val="50"/>
                <c:pt idx="0">
                  <c:v>44567</c:v>
                </c:pt>
                <c:pt idx="1">
                  <c:v>44568</c:v>
                </c:pt>
                <c:pt idx="2">
                  <c:v>44571</c:v>
                </c:pt>
                <c:pt idx="3">
                  <c:v>44572</c:v>
                </c:pt>
                <c:pt idx="4">
                  <c:v>44573</c:v>
                </c:pt>
                <c:pt idx="5">
                  <c:v>44574</c:v>
                </c:pt>
                <c:pt idx="6">
                  <c:v>44575</c:v>
                </c:pt>
                <c:pt idx="7">
                  <c:v>44579</c:v>
                </c:pt>
                <c:pt idx="8">
                  <c:v>44580</c:v>
                </c:pt>
                <c:pt idx="9">
                  <c:v>44581</c:v>
                </c:pt>
                <c:pt idx="10">
                  <c:v>44582</c:v>
                </c:pt>
                <c:pt idx="11">
                  <c:v>44585</c:v>
                </c:pt>
                <c:pt idx="12">
                  <c:v>44586</c:v>
                </c:pt>
                <c:pt idx="13">
                  <c:v>44587</c:v>
                </c:pt>
                <c:pt idx="14">
                  <c:v>44588</c:v>
                </c:pt>
                <c:pt idx="15">
                  <c:v>44589</c:v>
                </c:pt>
                <c:pt idx="16">
                  <c:v>44592</c:v>
                </c:pt>
                <c:pt idx="17">
                  <c:v>44593</c:v>
                </c:pt>
                <c:pt idx="18">
                  <c:v>44594</c:v>
                </c:pt>
                <c:pt idx="19">
                  <c:v>44595</c:v>
                </c:pt>
                <c:pt idx="20">
                  <c:v>44596</c:v>
                </c:pt>
                <c:pt idx="21">
                  <c:v>44599</c:v>
                </c:pt>
                <c:pt idx="22">
                  <c:v>44600</c:v>
                </c:pt>
                <c:pt idx="23">
                  <c:v>44601</c:v>
                </c:pt>
                <c:pt idx="24">
                  <c:v>44602</c:v>
                </c:pt>
                <c:pt idx="25">
                  <c:v>44603</c:v>
                </c:pt>
                <c:pt idx="26">
                  <c:v>44606</c:v>
                </c:pt>
                <c:pt idx="27">
                  <c:v>44607</c:v>
                </c:pt>
                <c:pt idx="28">
                  <c:v>44608</c:v>
                </c:pt>
                <c:pt idx="29">
                  <c:v>44609</c:v>
                </c:pt>
                <c:pt idx="30">
                  <c:v>44610</c:v>
                </c:pt>
                <c:pt idx="31">
                  <c:v>44614</c:v>
                </c:pt>
                <c:pt idx="32">
                  <c:v>44615</c:v>
                </c:pt>
                <c:pt idx="33">
                  <c:v>44616</c:v>
                </c:pt>
                <c:pt idx="34">
                  <c:v>44617</c:v>
                </c:pt>
                <c:pt idx="35">
                  <c:v>44620</c:v>
                </c:pt>
                <c:pt idx="36">
                  <c:v>44621</c:v>
                </c:pt>
                <c:pt idx="37">
                  <c:v>44622</c:v>
                </c:pt>
                <c:pt idx="38">
                  <c:v>44623</c:v>
                </c:pt>
                <c:pt idx="39">
                  <c:v>44624</c:v>
                </c:pt>
                <c:pt idx="40">
                  <c:v>44627</c:v>
                </c:pt>
                <c:pt idx="41">
                  <c:v>44628</c:v>
                </c:pt>
                <c:pt idx="42">
                  <c:v>44629</c:v>
                </c:pt>
                <c:pt idx="43">
                  <c:v>44630</c:v>
                </c:pt>
                <c:pt idx="44">
                  <c:v>44631</c:v>
                </c:pt>
                <c:pt idx="45">
                  <c:v>44634</c:v>
                </c:pt>
                <c:pt idx="46">
                  <c:v>44635</c:v>
                </c:pt>
                <c:pt idx="47">
                  <c:v>44636</c:v>
                </c:pt>
                <c:pt idx="48">
                  <c:v>44637</c:v>
                </c:pt>
                <c:pt idx="49">
                  <c:v>44638</c:v>
                </c:pt>
              </c:numCache>
            </c:numRef>
          </c:cat>
          <c:val>
            <c:numRef>
              <c:f>'2021 Main Analysis'!$CD$5:$CD$54</c:f>
              <c:numCache>
                <c:formatCode>0.000%</c:formatCode>
                <c:ptCount val="50"/>
                <c:pt idx="0">
                  <c:v>-7.5831867338867331E-3</c:v>
                </c:pt>
                <c:pt idx="1">
                  <c:v>-5.0875150945584573E-3</c:v>
                </c:pt>
                <c:pt idx="2">
                  <c:v>-7.4323186246342422E-3</c:v>
                </c:pt>
                <c:pt idx="3">
                  <c:v>2.2676559675996869E-2</c:v>
                </c:pt>
                <c:pt idx="4">
                  <c:v>-1.8594711827268208E-3</c:v>
                </c:pt>
                <c:pt idx="5">
                  <c:v>-2.5060672631242349E-2</c:v>
                </c:pt>
                <c:pt idx="6">
                  <c:v>4.8314847064942082E-3</c:v>
                </c:pt>
                <c:pt idx="7">
                  <c:v>-2.057636591851927E-2</c:v>
                </c:pt>
                <c:pt idx="8">
                  <c:v>-1.7296484761203358E-2</c:v>
                </c:pt>
                <c:pt idx="9">
                  <c:v>-3.0736340066386519E-2</c:v>
                </c:pt>
                <c:pt idx="10">
                  <c:v>-6.1849024497922997E-2</c:v>
                </c:pt>
                <c:pt idx="11">
                  <c:v>1.2318135025328948E-2</c:v>
                </c:pt>
                <c:pt idx="12">
                  <c:v>-3.2675853439357007E-2</c:v>
                </c:pt>
                <c:pt idx="13">
                  <c:v>-8.8255272618075527E-3</c:v>
                </c:pt>
                <c:pt idx="14">
                  <c:v>4.7285893994968809E-3</c:v>
                </c:pt>
                <c:pt idx="15">
                  <c:v>2.9283541042722312E-2</c:v>
                </c:pt>
                <c:pt idx="16">
                  <c:v>3.6902293631234206E-2</c:v>
                </c:pt>
                <c:pt idx="17">
                  <c:v>9.773981356712905E-3</c:v>
                </c:pt>
                <c:pt idx="18">
                  <c:v>-4.8971338671539837E-3</c:v>
                </c:pt>
                <c:pt idx="19">
                  <c:v>-8.1745109057001719E-2</c:v>
                </c:pt>
                <c:pt idx="20">
                  <c:v>0.12598273794521453</c:v>
                </c:pt>
                <c:pt idx="21">
                  <c:v>1.0787784227559842E-3</c:v>
                </c:pt>
                <c:pt idx="22">
                  <c:v>2.0754965254213237E-2</c:v>
                </c:pt>
                <c:pt idx="23">
                  <c:v>-2.5318122993833753E-3</c:v>
                </c:pt>
                <c:pt idx="24">
                  <c:v>-1.4173516804283335E-2</c:v>
                </c:pt>
                <c:pt idx="25">
                  <c:v>-3.7074175803818027E-2</c:v>
                </c:pt>
                <c:pt idx="26">
                  <c:v>1.135306163201045E-2</c:v>
                </c:pt>
                <c:pt idx="27">
                  <c:v>7.4544746054530861E-3</c:v>
                </c:pt>
                <c:pt idx="28">
                  <c:v>9.2229781010841946E-3</c:v>
                </c:pt>
                <c:pt idx="29">
                  <c:v>-2.2509705776077762E-2</c:v>
                </c:pt>
                <c:pt idx="30">
                  <c:v>-1.4081384038937394E-2</c:v>
                </c:pt>
                <c:pt idx="31">
                  <c:v>-1.6552277157393748E-2</c:v>
                </c:pt>
                <c:pt idx="32">
                  <c:v>-3.6924406133395919E-2</c:v>
                </c:pt>
                <c:pt idx="33">
                  <c:v>4.2956621120995263E-2</c:v>
                </c:pt>
                <c:pt idx="34">
                  <c:v>1.464000989485402E-2</c:v>
                </c:pt>
                <c:pt idx="35">
                  <c:v>-2.2886414819462452E-3</c:v>
                </c:pt>
                <c:pt idx="36">
                  <c:v>-1.6461460867208864E-2</c:v>
                </c:pt>
                <c:pt idx="37">
                  <c:v>4.785529038545123E-3</c:v>
                </c:pt>
                <c:pt idx="38">
                  <c:v>-2.8467085421313237E-2</c:v>
                </c:pt>
                <c:pt idx="39">
                  <c:v>-1.609742301348787E-2</c:v>
                </c:pt>
                <c:pt idx="40">
                  <c:v>-5.8158704010778529E-2</c:v>
                </c:pt>
                <c:pt idx="41">
                  <c:v>-1.1249994680434503E-2</c:v>
                </c:pt>
                <c:pt idx="42">
                  <c:v>2.2365351726479264E-2</c:v>
                </c:pt>
                <c:pt idx="43">
                  <c:v>5.1925301268775127E-2</c:v>
                </c:pt>
                <c:pt idx="44">
                  <c:v>-9.4648032788885068E-3</c:v>
                </c:pt>
                <c:pt idx="45">
                  <c:v>-2.6279011940757695E-2</c:v>
                </c:pt>
                <c:pt idx="46">
                  <c:v>3.6859057242142286E-2</c:v>
                </c:pt>
                <c:pt idx="47">
                  <c:v>3.6904206010041379E-2</c:v>
                </c:pt>
                <c:pt idx="48">
                  <c:v>2.5547220669980976E-2</c:v>
                </c:pt>
                <c:pt idx="49">
                  <c:v>2.410283212735646E-2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B-9C47-A7B1-F7766106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65312"/>
        <c:axId val="1678863952"/>
      </c:lineChart>
      <c:dateAx>
        <c:axId val="11558653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78863952"/>
        <c:crosses val="autoZero"/>
        <c:auto val="1"/>
        <c:lblOffset val="100"/>
        <c:baseTimeUnit val="days"/>
      </c:dateAx>
      <c:valAx>
        <c:axId val="1678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558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882650</xdr:colOff>
      <xdr:row>6</xdr:row>
      <xdr:rowOff>165100</xdr:rowOff>
    </xdr:from>
    <xdr:to>
      <xdr:col>27</xdr:col>
      <xdr:colOff>1600200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6EE38-1D51-9499-85CB-6CAE25B02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10</xdr:row>
      <xdr:rowOff>38100</xdr:rowOff>
    </xdr:from>
    <xdr:to>
      <xdr:col>47</xdr:col>
      <xdr:colOff>431800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F22FA-09EE-3AF0-DB3A-F4915AD73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165100</xdr:colOff>
      <xdr:row>6</xdr:row>
      <xdr:rowOff>152400</xdr:rowOff>
    </xdr:from>
    <xdr:to>
      <xdr:col>63</xdr:col>
      <xdr:colOff>1841500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0A7DB-1DCD-D970-5D6E-C7D352376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83</xdr:col>
      <xdr:colOff>387350</xdr:colOff>
      <xdr:row>9</xdr:row>
      <xdr:rowOff>6350</xdr:rowOff>
    </xdr:from>
    <xdr:to>
      <xdr:col>88</xdr:col>
      <xdr:colOff>622300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B3F00-10DD-196B-CF01-91730117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12CD-07BE-4DC0-B2D5-F57B50C01DA6}">
  <dimension ref="A1:W256"/>
  <sheetViews>
    <sheetView tabSelected="1" workbookViewId="0">
      <selection activeCell="AD90" sqref="AD90"/>
    </sheetView>
  </sheetViews>
  <sheetFormatPr baseColWidth="10" defaultColWidth="8.83203125" defaultRowHeight="15" x14ac:dyDescent="0.2"/>
  <cols>
    <col min="1" max="1" width="12" style="1" customWidth="1"/>
    <col min="3" max="3" width="14.1640625" customWidth="1"/>
    <col min="4" max="4" width="14.1640625" style="14" customWidth="1"/>
    <col min="5" max="7" width="14.1640625" customWidth="1"/>
    <col min="8" max="8" width="14.1640625" style="14" customWidth="1"/>
    <col min="9" max="9" width="11.6640625" customWidth="1"/>
    <col min="10" max="10" width="13" customWidth="1"/>
    <col min="13" max="13" width="10.83203125" style="1" bestFit="1" customWidth="1"/>
    <col min="16" max="16" width="8.83203125" style="14"/>
    <col min="17" max="17" width="15.33203125" bestFit="1" customWidth="1"/>
    <col min="18" max="18" width="10.5" bestFit="1" customWidth="1"/>
    <col min="20" max="20" width="10.1640625" bestFit="1" customWidth="1"/>
  </cols>
  <sheetData>
    <row r="1" spans="1:23" ht="19" x14ac:dyDescent="0.25">
      <c r="A1" s="74" t="s">
        <v>2</v>
      </c>
      <c r="B1" s="74"/>
      <c r="C1" s="74"/>
      <c r="D1" s="61"/>
      <c r="E1" s="74" t="s">
        <v>27</v>
      </c>
      <c r="F1" s="74"/>
      <c r="G1" s="74"/>
      <c r="H1" s="61"/>
      <c r="I1" s="27"/>
      <c r="J1" s="74" t="s">
        <v>9</v>
      </c>
      <c r="K1" s="74"/>
      <c r="L1" s="26"/>
      <c r="M1" s="74" t="s">
        <v>24</v>
      </c>
      <c r="N1" s="74"/>
      <c r="O1" s="25"/>
      <c r="P1" s="66"/>
      <c r="Q1" s="25" t="s">
        <v>36</v>
      </c>
      <c r="R1" s="60" t="s">
        <v>10</v>
      </c>
      <c r="S1" s="36"/>
      <c r="T1" s="33" t="s">
        <v>1</v>
      </c>
      <c r="U1" s="33" t="s">
        <v>26</v>
      </c>
      <c r="V1" s="4"/>
      <c r="W1" s="4"/>
    </row>
    <row r="2" spans="1:23" ht="16" x14ac:dyDescent="0.2">
      <c r="A2" s="1" t="s">
        <v>1</v>
      </c>
      <c r="B2" s="4" t="s">
        <v>0</v>
      </c>
      <c r="C2" s="1" t="s">
        <v>25</v>
      </c>
      <c r="D2" s="40"/>
      <c r="E2" s="35" t="s">
        <v>1</v>
      </c>
      <c r="F2" s="33" t="s">
        <v>10</v>
      </c>
      <c r="G2" s="1" t="s">
        <v>25</v>
      </c>
      <c r="H2" s="40"/>
      <c r="I2" s="8" t="s">
        <v>1</v>
      </c>
      <c r="J2" s="9" t="s">
        <v>10</v>
      </c>
      <c r="K2" s="10" t="s">
        <v>11</v>
      </c>
      <c r="M2" s="9" t="s">
        <v>10</v>
      </c>
      <c r="N2" s="10" t="s">
        <v>11</v>
      </c>
      <c r="Q2" s="60">
        <v>44564</v>
      </c>
      <c r="R2" s="36">
        <v>170.404495</v>
      </c>
      <c r="S2" s="36"/>
      <c r="T2" s="60">
        <v>44621</v>
      </c>
      <c r="U2" s="37">
        <v>4796.5600000000004</v>
      </c>
      <c r="V2" s="60"/>
      <c r="W2" s="36"/>
    </row>
    <row r="3" spans="1:23" ht="16" x14ac:dyDescent="0.2">
      <c r="A3" s="15">
        <v>44196</v>
      </c>
      <c r="B3" s="5">
        <v>162.85</v>
      </c>
      <c r="C3" s="6">
        <v>3756.07</v>
      </c>
      <c r="D3" s="62"/>
      <c r="E3" s="38">
        <v>43829</v>
      </c>
      <c r="F3" s="11">
        <v>92.344498000000002</v>
      </c>
      <c r="G3" s="13">
        <v>3221.29</v>
      </c>
      <c r="H3" s="64"/>
      <c r="I3" s="15">
        <v>43827</v>
      </c>
      <c r="J3" s="11">
        <v>73.900000000000006</v>
      </c>
      <c r="K3" s="12">
        <v>2485.7399999999998</v>
      </c>
      <c r="M3"/>
      <c r="Q3" s="60">
        <v>44565</v>
      </c>
      <c r="R3" s="36">
        <v>167.52200300000001</v>
      </c>
      <c r="S3" s="36"/>
      <c r="T3" s="60">
        <v>44652</v>
      </c>
      <c r="U3" s="37">
        <v>4793.54</v>
      </c>
      <c r="V3" s="60"/>
      <c r="W3" s="36"/>
    </row>
    <row r="4" spans="1:23" ht="16" x14ac:dyDescent="0.2">
      <c r="A4" s="15">
        <v>44200</v>
      </c>
      <c r="B4">
        <v>159.33149700000001</v>
      </c>
      <c r="C4" s="13">
        <v>3700.65</v>
      </c>
      <c r="D4" s="63"/>
      <c r="E4" s="39">
        <v>43832</v>
      </c>
      <c r="F4" s="36">
        <v>94.900497000000001</v>
      </c>
      <c r="G4" s="37">
        <v>3257.85</v>
      </c>
      <c r="H4" s="65"/>
      <c r="I4" s="16">
        <v>43467</v>
      </c>
      <c r="J4" s="11">
        <v>76.956496999999999</v>
      </c>
      <c r="K4" s="13">
        <v>2706.53</v>
      </c>
      <c r="M4" s="7">
        <f>LN(J4/J3)</f>
        <v>4.0527460215590783E-2</v>
      </c>
      <c r="N4" s="7">
        <f>LN(K4/K3)</f>
        <v>8.509696968059588E-2</v>
      </c>
      <c r="Q4" s="60">
        <v>44566</v>
      </c>
      <c r="R4" s="36">
        <v>164.35699500000001</v>
      </c>
      <c r="S4" s="36"/>
      <c r="T4" s="60">
        <v>44682</v>
      </c>
      <c r="U4" s="37">
        <v>4700.58</v>
      </c>
      <c r="V4" s="60"/>
      <c r="W4" s="36"/>
    </row>
    <row r="5" spans="1:23" ht="16" x14ac:dyDescent="0.2">
      <c r="A5" s="15">
        <v>44201</v>
      </c>
      <c r="B5" s="2">
        <v>160.92550700000001</v>
      </c>
      <c r="C5" s="13">
        <v>3726.86</v>
      </c>
      <c r="D5" s="63"/>
      <c r="E5" s="39">
        <v>43833</v>
      </c>
      <c r="F5" s="36">
        <v>93.748497</v>
      </c>
      <c r="G5" s="37">
        <v>3234.85</v>
      </c>
      <c r="H5" s="65"/>
      <c r="I5" s="16">
        <v>43468</v>
      </c>
      <c r="J5" s="11">
        <v>75.013999999999996</v>
      </c>
      <c r="K5" s="13">
        <v>2803.69</v>
      </c>
      <c r="M5" s="7">
        <f t="shared" ref="M5:M68" si="0">LN(J5/J4)</f>
        <v>-2.5565525386824325E-2</v>
      </c>
      <c r="N5" s="7">
        <f t="shared" ref="N5:N68" si="1">LN(K5/K4)</f>
        <v>3.5269035092621311E-2</v>
      </c>
      <c r="Q5" s="60">
        <v>44567</v>
      </c>
      <c r="R5" s="36">
        <v>163.253998</v>
      </c>
      <c r="S5" s="36"/>
      <c r="T5" s="60">
        <v>44713</v>
      </c>
      <c r="U5" s="37">
        <v>4696.05</v>
      </c>
      <c r="V5" s="60"/>
      <c r="W5" s="36"/>
    </row>
    <row r="6" spans="1:23" ht="16" x14ac:dyDescent="0.2">
      <c r="A6" s="15">
        <v>44202</v>
      </c>
      <c r="B6">
        <v>156.919006</v>
      </c>
      <c r="C6" s="13">
        <v>3748.14</v>
      </c>
      <c r="D6" s="63"/>
      <c r="E6" s="39">
        <v>43836</v>
      </c>
      <c r="F6" s="36">
        <v>95.143996999999999</v>
      </c>
      <c r="G6" s="37">
        <v>3246.28</v>
      </c>
      <c r="H6" s="65"/>
      <c r="I6" s="16">
        <v>43469</v>
      </c>
      <c r="J6" s="11">
        <v>78.769501000000005</v>
      </c>
      <c r="K6" s="13">
        <v>2867.19</v>
      </c>
      <c r="M6" s="7">
        <f t="shared" si="0"/>
        <v>4.8851116013171575E-2</v>
      </c>
      <c r="N6" s="7">
        <f t="shared" si="1"/>
        <v>2.2396049356711932E-2</v>
      </c>
      <c r="Q6" s="60">
        <v>44568</v>
      </c>
      <c r="R6" s="36">
        <v>162.554001</v>
      </c>
      <c r="S6" s="36"/>
      <c r="T6" s="60">
        <v>44743</v>
      </c>
      <c r="U6" s="37">
        <v>4677.03</v>
      </c>
      <c r="V6" s="60"/>
      <c r="W6" s="36"/>
    </row>
    <row r="7" spans="1:23" ht="16" x14ac:dyDescent="0.2">
      <c r="A7" s="15">
        <v>44203</v>
      </c>
      <c r="B7">
        <v>158.108002</v>
      </c>
      <c r="C7" s="13">
        <v>3803.79</v>
      </c>
      <c r="D7" s="63"/>
      <c r="E7" s="34">
        <v>43837</v>
      </c>
      <c r="F7" s="36">
        <v>95.343001999999998</v>
      </c>
      <c r="G7" s="37">
        <v>3237.18</v>
      </c>
      <c r="H7" s="65"/>
      <c r="I7" s="16">
        <v>43472</v>
      </c>
      <c r="J7" s="11">
        <v>81.475502000000006</v>
      </c>
      <c r="K7" s="13">
        <v>2923.73</v>
      </c>
      <c r="M7" s="7">
        <f t="shared" si="0"/>
        <v>3.3776507307751995E-2</v>
      </c>
      <c r="N7" s="7">
        <f t="shared" si="1"/>
        <v>1.9527742293536189E-2</v>
      </c>
      <c r="Q7" s="60">
        <v>44571</v>
      </c>
      <c r="R7" s="36">
        <v>161.48599200000001</v>
      </c>
      <c r="S7" s="36"/>
      <c r="T7" s="60">
        <v>44835</v>
      </c>
      <c r="U7" s="37">
        <v>4670.29</v>
      </c>
      <c r="V7" s="60"/>
      <c r="W7" s="36"/>
    </row>
    <row r="8" spans="1:23" ht="16" x14ac:dyDescent="0.2">
      <c r="A8" s="15">
        <v>44204</v>
      </c>
      <c r="B8">
        <v>159.134995</v>
      </c>
      <c r="C8" s="13">
        <v>3824.68</v>
      </c>
      <c r="D8" s="63"/>
      <c r="E8" s="34">
        <v>43838</v>
      </c>
      <c r="F8" s="36">
        <v>94.598502999999994</v>
      </c>
      <c r="G8" s="37">
        <v>3253.05</v>
      </c>
      <c r="H8" s="65"/>
      <c r="I8" s="16">
        <v>43473</v>
      </c>
      <c r="J8" s="11">
        <v>82.829002000000003</v>
      </c>
      <c r="K8" s="13">
        <v>2964.33</v>
      </c>
      <c r="M8" s="7">
        <f t="shared" si="0"/>
        <v>1.6475879659140987E-2</v>
      </c>
      <c r="N8" s="7">
        <f t="shared" si="1"/>
        <v>1.3790838906118815E-2</v>
      </c>
      <c r="Q8" s="60">
        <v>44572</v>
      </c>
      <c r="R8" s="36">
        <v>165.36199999999999</v>
      </c>
      <c r="S8" s="36"/>
      <c r="T8" s="60">
        <v>44866</v>
      </c>
      <c r="U8" s="37">
        <v>4713.07</v>
      </c>
      <c r="V8" s="60"/>
      <c r="W8" s="36"/>
    </row>
    <row r="9" spans="1:23" ht="16" x14ac:dyDescent="0.2">
      <c r="A9" s="15">
        <v>44207</v>
      </c>
      <c r="B9">
        <v>155.71049500000001</v>
      </c>
      <c r="C9" s="13">
        <v>3799.61</v>
      </c>
      <c r="D9" s="63"/>
      <c r="E9" s="34">
        <v>43839</v>
      </c>
      <c r="F9" s="36">
        <v>95.052498</v>
      </c>
      <c r="G9" s="37">
        <v>3274.7</v>
      </c>
      <c r="H9" s="65"/>
      <c r="I9" s="16">
        <v>43474</v>
      </c>
      <c r="J9" s="11">
        <v>82.971001000000001</v>
      </c>
      <c r="K9" s="13">
        <v>2953.56</v>
      </c>
      <c r="M9" s="7">
        <f t="shared" si="0"/>
        <v>1.7128954420932876E-3</v>
      </c>
      <c r="N9" s="7">
        <f t="shared" si="1"/>
        <v>-3.6398148293744605E-3</v>
      </c>
      <c r="Q9" s="60">
        <v>44573</v>
      </c>
      <c r="R9" s="36">
        <v>165.20700099999999</v>
      </c>
      <c r="S9" s="36"/>
      <c r="T9" s="60">
        <v>44896</v>
      </c>
      <c r="U9" s="37">
        <v>4726.3500000000004</v>
      </c>
      <c r="V9" s="60"/>
      <c r="W9" s="36"/>
    </row>
    <row r="10" spans="1:23" ht="16" x14ac:dyDescent="0.2">
      <c r="A10" s="15">
        <v>44208</v>
      </c>
      <c r="B10">
        <v>156.041504</v>
      </c>
      <c r="C10" s="13">
        <v>3801.19</v>
      </c>
      <c r="D10" s="63"/>
      <c r="E10" s="34">
        <v>43840</v>
      </c>
      <c r="F10" s="36">
        <v>94.157996999999995</v>
      </c>
      <c r="G10" s="37">
        <v>3265.35</v>
      </c>
      <c r="H10" s="65"/>
      <c r="I10" s="16">
        <v>43475</v>
      </c>
      <c r="J10" s="11">
        <v>82.810997</v>
      </c>
      <c r="K10" s="13">
        <v>2940.25</v>
      </c>
      <c r="M10" s="7">
        <f t="shared" si="0"/>
        <v>-1.9302946232043071E-3</v>
      </c>
      <c r="N10" s="7">
        <f t="shared" si="1"/>
        <v>-4.5166106904496279E-3</v>
      </c>
      <c r="Q10" s="60">
        <v>44574</v>
      </c>
      <c r="R10" s="36">
        <v>161.21400499999999</v>
      </c>
      <c r="S10" s="36"/>
      <c r="T10" s="33" t="s">
        <v>38</v>
      </c>
      <c r="U10" s="37">
        <v>4659.03</v>
      </c>
      <c r="V10" s="60"/>
      <c r="W10" s="36"/>
    </row>
    <row r="11" spans="1:23" ht="16" x14ac:dyDescent="0.2">
      <c r="A11" s="15">
        <v>44209</v>
      </c>
      <c r="B11">
        <v>158.29449500000001</v>
      </c>
      <c r="C11" s="13">
        <v>3809.84</v>
      </c>
      <c r="D11" s="63"/>
      <c r="E11" s="34">
        <v>43843</v>
      </c>
      <c r="F11" s="36">
        <v>94.565002000000007</v>
      </c>
      <c r="G11" s="37">
        <v>3288.13</v>
      </c>
      <c r="H11" s="65"/>
      <c r="I11" s="16">
        <v>43476</v>
      </c>
      <c r="J11" s="11">
        <v>82.028000000000006</v>
      </c>
      <c r="K11" s="13">
        <v>3066.91</v>
      </c>
      <c r="M11" s="7">
        <f t="shared" si="0"/>
        <v>-9.5002141883527343E-3</v>
      </c>
      <c r="N11" s="7">
        <f t="shared" si="1"/>
        <v>4.217592831609078E-2</v>
      </c>
      <c r="Q11" s="60">
        <v>44575</v>
      </c>
      <c r="R11" s="36">
        <v>162.13800000000001</v>
      </c>
      <c r="S11" s="36"/>
      <c r="T11" s="33" t="s">
        <v>39</v>
      </c>
      <c r="U11" s="37">
        <v>4662.8500000000004</v>
      </c>
      <c r="V11" s="60"/>
      <c r="W11" s="36"/>
    </row>
    <row r="12" spans="1:23" ht="16" x14ac:dyDescent="0.2">
      <c r="A12" s="15">
        <v>44210</v>
      </c>
      <c r="B12">
        <v>156.37350499999999</v>
      </c>
      <c r="C12" s="13">
        <v>3795.54</v>
      </c>
      <c r="D12" s="63"/>
      <c r="E12" s="34">
        <v>43844</v>
      </c>
      <c r="F12" s="36">
        <v>93.471999999999994</v>
      </c>
      <c r="G12" s="37">
        <v>3283.15</v>
      </c>
      <c r="H12" s="65"/>
      <c r="I12" s="16">
        <v>43479</v>
      </c>
      <c r="J12" s="11">
        <v>80.860496999999995</v>
      </c>
      <c r="K12" s="13">
        <v>2510.0300000000002</v>
      </c>
      <c r="M12" s="7">
        <f t="shared" si="0"/>
        <v>-1.4335241773866454E-2</v>
      </c>
      <c r="N12" s="7">
        <f t="shared" si="1"/>
        <v>-0.20037583480159879</v>
      </c>
      <c r="Q12" s="60">
        <v>44579</v>
      </c>
      <c r="R12" s="36">
        <v>158.917496</v>
      </c>
      <c r="S12" s="36"/>
      <c r="T12" s="33" t="s">
        <v>40</v>
      </c>
      <c r="U12" s="37">
        <v>4577.1099999999997</v>
      </c>
      <c r="V12" s="60"/>
      <c r="W12" s="36"/>
    </row>
    <row r="13" spans="1:23" ht="16" x14ac:dyDescent="0.2">
      <c r="A13" s="15">
        <v>44211</v>
      </c>
      <c r="B13">
        <v>155.21249399999999</v>
      </c>
      <c r="C13" s="13">
        <v>3768.25</v>
      </c>
      <c r="D13" s="63"/>
      <c r="E13" s="34">
        <v>43845</v>
      </c>
      <c r="F13" s="36">
        <v>93.100998000000004</v>
      </c>
      <c r="G13" s="37">
        <v>3289.29</v>
      </c>
      <c r="H13" s="65"/>
      <c r="I13" s="16">
        <v>43480</v>
      </c>
      <c r="J13" s="11">
        <v>83.727997000000002</v>
      </c>
      <c r="K13" s="13">
        <v>2867.24</v>
      </c>
      <c r="M13" s="7">
        <f t="shared" si="0"/>
        <v>3.4848003179886754E-2</v>
      </c>
      <c r="N13" s="7">
        <f t="shared" si="1"/>
        <v>0.13305518933051771</v>
      </c>
      <c r="Q13" s="60">
        <v>44580</v>
      </c>
      <c r="R13" s="36">
        <v>156.29899599999999</v>
      </c>
      <c r="S13" s="36"/>
      <c r="T13" s="33" t="s">
        <v>41</v>
      </c>
      <c r="U13" s="37">
        <v>4532.76</v>
      </c>
      <c r="V13" s="60"/>
      <c r="W13" s="36"/>
    </row>
    <row r="14" spans="1:23" ht="16" x14ac:dyDescent="0.2">
      <c r="A14" s="15">
        <v>44215</v>
      </c>
      <c r="B14">
        <v>156.037994</v>
      </c>
      <c r="C14" s="13">
        <v>3798.91</v>
      </c>
      <c r="D14" s="63"/>
      <c r="E14" s="34">
        <v>43846</v>
      </c>
      <c r="F14" s="36">
        <v>93.897002999999998</v>
      </c>
      <c r="G14" s="37">
        <v>3316.81</v>
      </c>
      <c r="H14" s="65"/>
      <c r="I14" s="16">
        <v>43481</v>
      </c>
      <c r="J14" s="11">
        <v>84.189003</v>
      </c>
      <c r="K14" s="13">
        <v>2917.52</v>
      </c>
      <c r="M14" s="7">
        <f t="shared" si="0"/>
        <v>5.4908932183575197E-3</v>
      </c>
      <c r="N14" s="7">
        <f t="shared" si="1"/>
        <v>1.7384045745291784E-2</v>
      </c>
      <c r="Q14" s="60">
        <v>44581</v>
      </c>
      <c r="R14" s="36">
        <v>151.667496</v>
      </c>
      <c r="S14" s="36"/>
      <c r="T14" s="33" t="s">
        <v>42</v>
      </c>
      <c r="U14" s="37">
        <v>4482.7299999999996</v>
      </c>
      <c r="V14" s="60"/>
      <c r="W14" s="36"/>
    </row>
    <row r="15" spans="1:23" ht="16" x14ac:dyDescent="0.2">
      <c r="A15" s="15">
        <v>44216</v>
      </c>
      <c r="B15">
        <v>163.169006</v>
      </c>
      <c r="C15" s="13">
        <v>3851.85</v>
      </c>
      <c r="D15" s="63"/>
      <c r="E15" s="34">
        <v>43847</v>
      </c>
      <c r="F15" s="36">
        <v>93.236000000000004</v>
      </c>
      <c r="G15" s="37">
        <v>3329.62</v>
      </c>
      <c r="H15" s="65"/>
      <c r="I15" s="16">
        <v>43482</v>
      </c>
      <c r="J15" s="11">
        <v>84.661002999999994</v>
      </c>
      <c r="K15" s="13">
        <v>2973.01</v>
      </c>
      <c r="M15" s="7">
        <f t="shared" si="0"/>
        <v>5.5907753942548754E-3</v>
      </c>
      <c r="N15" s="7">
        <f t="shared" si="1"/>
        <v>1.8840967276778815E-2</v>
      </c>
      <c r="Q15" s="60">
        <v>44582</v>
      </c>
      <c r="R15" s="36">
        <v>142.64300499999999</v>
      </c>
      <c r="S15" s="36"/>
      <c r="T15" s="33" t="s">
        <v>43</v>
      </c>
      <c r="U15" s="37">
        <v>4397.9399999999996</v>
      </c>
      <c r="V15" s="60"/>
      <c r="W15" s="36"/>
    </row>
    <row r="16" spans="1:23" ht="16" x14ac:dyDescent="0.2">
      <c r="A16" s="15">
        <v>44217</v>
      </c>
      <c r="B16">
        <v>165.349503</v>
      </c>
      <c r="C16" s="13">
        <v>3853.07</v>
      </c>
      <c r="D16" s="63"/>
      <c r="E16" s="34">
        <v>43851</v>
      </c>
      <c r="F16" s="36">
        <v>94.599997999999999</v>
      </c>
      <c r="G16" s="37">
        <v>3320.79</v>
      </c>
      <c r="H16" s="65"/>
      <c r="I16" s="16">
        <v>43483</v>
      </c>
      <c r="J16" s="11">
        <v>84.809997999999993</v>
      </c>
      <c r="K16" s="13">
        <v>2932.05</v>
      </c>
      <c r="M16" s="7">
        <f t="shared" si="0"/>
        <v>1.7583543793275882E-3</v>
      </c>
      <c r="N16" s="7">
        <f t="shared" si="1"/>
        <v>-1.3873070531085586E-2</v>
      </c>
      <c r="Q16" s="60">
        <v>44585</v>
      </c>
      <c r="R16" s="36">
        <v>144.544006</v>
      </c>
      <c r="S16" s="36"/>
      <c r="T16" s="33" t="s">
        <v>44</v>
      </c>
      <c r="U16" s="37">
        <v>4410.13</v>
      </c>
      <c r="V16" s="60"/>
      <c r="W16" s="36"/>
    </row>
    <row r="17" spans="1:23" ht="16" x14ac:dyDescent="0.2">
      <c r="A17" s="15">
        <v>44218</v>
      </c>
      <c r="B17">
        <v>164.61149599999999</v>
      </c>
      <c r="C17" s="13">
        <v>3841.47</v>
      </c>
      <c r="D17" s="63"/>
      <c r="E17" s="34">
        <v>43852</v>
      </c>
      <c r="F17" s="36">
        <v>94.373001000000002</v>
      </c>
      <c r="G17" s="37">
        <v>3321.75</v>
      </c>
      <c r="H17" s="65"/>
      <c r="I17" s="16">
        <v>43487</v>
      </c>
      <c r="J17" s="11">
        <v>81.608497999999997</v>
      </c>
      <c r="K17" s="13">
        <v>2887.61</v>
      </c>
      <c r="M17" s="7">
        <f t="shared" si="0"/>
        <v>-3.8480038086977496E-2</v>
      </c>
      <c r="N17" s="7">
        <f t="shared" si="1"/>
        <v>-1.5272666724601501E-2</v>
      </c>
      <c r="Q17" s="60">
        <v>44586</v>
      </c>
      <c r="R17" s="36">
        <v>139.98599200000001</v>
      </c>
      <c r="S17" s="36"/>
      <c r="T17" s="33" t="s">
        <v>45</v>
      </c>
      <c r="U17" s="37">
        <v>4356.45</v>
      </c>
      <c r="V17" s="60"/>
      <c r="W17" s="36"/>
    </row>
    <row r="18" spans="1:23" ht="16" x14ac:dyDescent="0.2">
      <c r="A18" s="15">
        <v>44221</v>
      </c>
      <c r="B18">
        <v>164.699997</v>
      </c>
      <c r="C18" s="13">
        <v>3855.36</v>
      </c>
      <c r="D18" s="63"/>
      <c r="E18" s="34">
        <v>43853</v>
      </c>
      <c r="F18" s="36">
        <v>94.228995999999995</v>
      </c>
      <c r="G18" s="37">
        <v>3325.54</v>
      </c>
      <c r="H18" s="65"/>
      <c r="I18" s="16">
        <v>43488</v>
      </c>
      <c r="J18" s="11">
        <v>82.000998999999993</v>
      </c>
      <c r="K18" s="13">
        <v>3113.87</v>
      </c>
      <c r="M18" s="7">
        <f t="shared" si="0"/>
        <v>4.7980314123650522E-3</v>
      </c>
      <c r="N18" s="7">
        <f t="shared" si="1"/>
        <v>7.5437155230714897E-2</v>
      </c>
      <c r="Q18" s="60">
        <v>44587</v>
      </c>
      <c r="R18" s="36">
        <v>138.87249800000001</v>
      </c>
      <c r="S18" s="36"/>
      <c r="T18" s="33" t="s">
        <v>46</v>
      </c>
      <c r="U18" s="37">
        <v>4349.93</v>
      </c>
      <c r="V18" s="60"/>
      <c r="W18" s="36"/>
    </row>
    <row r="19" spans="1:23" ht="16" x14ac:dyDescent="0.2">
      <c r="A19" s="15">
        <v>44222</v>
      </c>
      <c r="B19">
        <v>166.30650299999999</v>
      </c>
      <c r="C19" s="13">
        <v>3849.62</v>
      </c>
      <c r="D19" s="63"/>
      <c r="E19" s="34">
        <v>43854</v>
      </c>
      <c r="F19" s="36">
        <v>93.082001000000005</v>
      </c>
      <c r="G19" s="37">
        <v>3295.47</v>
      </c>
      <c r="H19" s="65"/>
      <c r="I19" s="16">
        <v>43489</v>
      </c>
      <c r="J19" s="11">
        <v>82.746498000000003</v>
      </c>
      <c r="K19" s="13">
        <v>2447.89</v>
      </c>
      <c r="M19" s="7">
        <f t="shared" si="0"/>
        <v>9.050263003082766E-3</v>
      </c>
      <c r="N19" s="7">
        <f t="shared" si="1"/>
        <v>-0.24063989659115148</v>
      </c>
      <c r="Q19" s="60">
        <v>44588</v>
      </c>
      <c r="R19" s="36">
        <v>139.637497</v>
      </c>
      <c r="S19" s="36"/>
      <c r="T19" s="33" t="s">
        <v>47</v>
      </c>
      <c r="U19" s="37">
        <v>4326.51</v>
      </c>
      <c r="V19" s="60"/>
      <c r="W19" s="36"/>
    </row>
    <row r="20" spans="1:23" ht="16" x14ac:dyDescent="0.2">
      <c r="A20" s="15">
        <v>44223</v>
      </c>
      <c r="B20">
        <v>161.628998</v>
      </c>
      <c r="C20" s="13">
        <v>3750.77</v>
      </c>
      <c r="D20" s="63"/>
      <c r="E20" s="34">
        <v>43857</v>
      </c>
      <c r="F20" s="36">
        <v>91.417000000000002</v>
      </c>
      <c r="G20" s="37">
        <v>3243.63</v>
      </c>
      <c r="H20" s="65"/>
      <c r="I20" s="16">
        <v>43490</v>
      </c>
      <c r="J20" s="11">
        <v>83.528503000000001</v>
      </c>
      <c r="K20" s="13">
        <v>2873.4</v>
      </c>
      <c r="M20" s="7">
        <f t="shared" si="0"/>
        <v>9.406233782488841E-3</v>
      </c>
      <c r="N20" s="7">
        <f t="shared" si="1"/>
        <v>0.1602695685945161</v>
      </c>
      <c r="Q20" s="60">
        <v>44589</v>
      </c>
      <c r="R20" s="36">
        <v>143.97799699999999</v>
      </c>
      <c r="S20" s="36"/>
      <c r="T20" s="33" t="s">
        <v>48</v>
      </c>
      <c r="U20" s="37">
        <v>4431.8500000000004</v>
      </c>
      <c r="V20" s="60"/>
      <c r="W20" s="36"/>
    </row>
    <row r="21" spans="1:23" ht="16" x14ac:dyDescent="0.2">
      <c r="A21" s="15">
        <v>44224</v>
      </c>
      <c r="B21">
        <v>161.88099700000001</v>
      </c>
      <c r="C21" s="13">
        <v>3787.38</v>
      </c>
      <c r="D21" s="63"/>
      <c r="E21" s="34">
        <v>43858</v>
      </c>
      <c r="F21" s="36">
        <v>92.662497999999999</v>
      </c>
      <c r="G21" s="37">
        <v>3276.24</v>
      </c>
      <c r="H21" s="65"/>
      <c r="I21" s="16">
        <v>43493</v>
      </c>
      <c r="J21" s="11">
        <v>81.894501000000005</v>
      </c>
      <c r="K21" s="13">
        <v>2945.64</v>
      </c>
      <c r="M21" s="7">
        <f t="shared" si="0"/>
        <v>-1.9756081154744067E-2</v>
      </c>
      <c r="N21" s="7">
        <f t="shared" si="1"/>
        <v>2.4830113386310259E-2</v>
      </c>
      <c r="Q21" s="60">
        <v>44592</v>
      </c>
      <c r="R21" s="36">
        <v>149.57350199999999</v>
      </c>
      <c r="S21" s="36"/>
      <c r="T21" s="33" t="s">
        <v>49</v>
      </c>
      <c r="U21" s="37">
        <v>4515.55</v>
      </c>
      <c r="V21" s="60"/>
      <c r="W21" s="36"/>
    </row>
    <row r="22" spans="1:23" ht="16" x14ac:dyDescent="0.2">
      <c r="A22" s="15">
        <v>44225</v>
      </c>
      <c r="B22">
        <v>160.30999800000001</v>
      </c>
      <c r="C22" s="13">
        <v>3714.24</v>
      </c>
      <c r="D22" s="63"/>
      <c r="E22" s="34">
        <v>43859</v>
      </c>
      <c r="F22" s="36">
        <v>92.900002000000001</v>
      </c>
      <c r="G22" s="37">
        <v>3273.4</v>
      </c>
      <c r="H22" s="65"/>
      <c r="I22" s="16">
        <v>43494</v>
      </c>
      <c r="J22" s="11">
        <v>79.694000000000003</v>
      </c>
      <c r="K22" s="13">
        <v>2744.45</v>
      </c>
      <c r="M22" s="7">
        <f t="shared" si="0"/>
        <v>-2.7237545094041696E-2</v>
      </c>
      <c r="N22" s="7">
        <f t="shared" si="1"/>
        <v>-7.0745420393630784E-2</v>
      </c>
      <c r="Q22" s="60">
        <v>44593</v>
      </c>
      <c r="R22" s="36">
        <v>151.19349700000001</v>
      </c>
      <c r="S22" s="36"/>
      <c r="T22" s="60">
        <v>44563</v>
      </c>
      <c r="U22" s="37">
        <v>4546.54</v>
      </c>
      <c r="V22" s="60"/>
      <c r="W22" s="36"/>
    </row>
    <row r="23" spans="1:23" ht="16" x14ac:dyDescent="0.2">
      <c r="A23" s="15">
        <v>44228</v>
      </c>
      <c r="B23">
        <v>167.14399700000001</v>
      </c>
      <c r="C23" s="13">
        <v>3773.86</v>
      </c>
      <c r="D23" s="63"/>
      <c r="E23" s="34">
        <v>43860</v>
      </c>
      <c r="F23" s="36">
        <v>93.533996999999999</v>
      </c>
      <c r="G23" s="37">
        <v>3283.66</v>
      </c>
      <c r="H23" s="65"/>
      <c r="I23" s="16">
        <v>43495</v>
      </c>
      <c r="J23" s="11">
        <v>83.521500000000003</v>
      </c>
      <c r="K23" s="13">
        <v>2995.82</v>
      </c>
      <c r="M23" s="7">
        <f t="shared" si="0"/>
        <v>4.690978308951213E-2</v>
      </c>
      <c r="N23" s="7">
        <f t="shared" si="1"/>
        <v>8.7637293156121038E-2</v>
      </c>
      <c r="Q23" s="60">
        <v>44594</v>
      </c>
      <c r="R23" s="36">
        <v>150.612503</v>
      </c>
      <c r="S23" s="36"/>
      <c r="T23" s="60">
        <v>44594</v>
      </c>
      <c r="U23" s="37">
        <v>4589.38</v>
      </c>
      <c r="V23" s="60"/>
      <c r="W23" s="36"/>
    </row>
    <row r="24" spans="1:23" ht="16" x14ac:dyDescent="0.2">
      <c r="A24" s="15">
        <v>44229</v>
      </c>
      <c r="B24">
        <v>169</v>
      </c>
      <c r="C24" s="13">
        <v>3826.31</v>
      </c>
      <c r="D24" s="63"/>
      <c r="E24" s="34">
        <v>43861</v>
      </c>
      <c r="F24" s="36">
        <v>100.435997</v>
      </c>
      <c r="G24" s="37">
        <v>3225.52</v>
      </c>
      <c r="H24" s="65"/>
      <c r="I24" s="16">
        <v>43496</v>
      </c>
      <c r="J24" s="11">
        <v>85.936501000000007</v>
      </c>
      <c r="K24" s="13">
        <v>2906.27</v>
      </c>
      <c r="M24" s="7">
        <f t="shared" si="0"/>
        <v>2.8504579322881182E-2</v>
      </c>
      <c r="N24" s="7">
        <f t="shared" si="1"/>
        <v>-3.0347511693001501E-2</v>
      </c>
      <c r="Q24" s="60">
        <v>44595</v>
      </c>
      <c r="R24" s="36">
        <v>138.845505</v>
      </c>
      <c r="S24" s="36"/>
      <c r="T24" s="60">
        <v>44622</v>
      </c>
      <c r="U24" s="37">
        <v>4477.4399999999996</v>
      </c>
      <c r="V24" s="60"/>
      <c r="W24" s="36"/>
    </row>
    <row r="25" spans="1:23" ht="16" x14ac:dyDescent="0.2">
      <c r="A25" s="15">
        <v>44230</v>
      </c>
      <c r="B25">
        <v>165.62649500000001</v>
      </c>
      <c r="C25" s="13">
        <v>3830.17</v>
      </c>
      <c r="D25" s="63"/>
      <c r="E25" s="34">
        <v>43864</v>
      </c>
      <c r="F25" s="36">
        <v>100.209999</v>
      </c>
      <c r="G25" s="37">
        <v>3248.92</v>
      </c>
      <c r="H25" s="65"/>
      <c r="I25" s="16">
        <v>43497</v>
      </c>
      <c r="J25" s="11">
        <v>81.311501000000007</v>
      </c>
      <c r="K25" s="13">
        <v>2910.63</v>
      </c>
      <c r="M25" s="7">
        <f t="shared" si="0"/>
        <v>-5.5321192802695686E-2</v>
      </c>
      <c r="N25" s="7">
        <f t="shared" si="1"/>
        <v>1.4990805468541462E-3</v>
      </c>
      <c r="Q25" s="60">
        <v>44596</v>
      </c>
      <c r="R25" s="36">
        <v>157.63949600000001</v>
      </c>
      <c r="S25" s="36"/>
      <c r="T25" s="60">
        <v>44653</v>
      </c>
      <c r="U25" s="37">
        <v>4500.53</v>
      </c>
      <c r="V25" s="60"/>
      <c r="W25" s="36"/>
    </row>
    <row r="26" spans="1:23" ht="16" x14ac:dyDescent="0.2">
      <c r="A26" s="15">
        <v>44231</v>
      </c>
      <c r="B26">
        <v>166.550003</v>
      </c>
      <c r="C26" s="13">
        <v>3871.74</v>
      </c>
      <c r="D26" s="63"/>
      <c r="E26" s="34">
        <v>43865</v>
      </c>
      <c r="F26" s="36">
        <v>102.483498</v>
      </c>
      <c r="G26" s="37">
        <v>3297.59</v>
      </c>
      <c r="H26" s="65"/>
      <c r="I26" s="16">
        <v>43500</v>
      </c>
      <c r="J26" s="11">
        <v>81.665497000000002</v>
      </c>
      <c r="K26" s="13">
        <v>3093.2</v>
      </c>
      <c r="M26" s="7">
        <f t="shared" si="0"/>
        <v>4.3441290617161517E-3</v>
      </c>
      <c r="N26" s="7">
        <f t="shared" si="1"/>
        <v>6.0836601155608461E-2</v>
      </c>
      <c r="Q26" s="60">
        <v>44599</v>
      </c>
      <c r="R26" s="36">
        <v>157.93550099999999</v>
      </c>
      <c r="S26" s="36"/>
      <c r="T26" s="60">
        <v>44744</v>
      </c>
      <c r="U26" s="37">
        <v>4483.87</v>
      </c>
      <c r="V26" s="60"/>
      <c r="W26" s="36"/>
    </row>
    <row r="27" spans="1:23" ht="16" x14ac:dyDescent="0.2">
      <c r="A27" s="15">
        <v>44232</v>
      </c>
      <c r="B27">
        <v>167.60749799999999</v>
      </c>
      <c r="C27" s="13">
        <v>3886.83</v>
      </c>
      <c r="D27" s="63"/>
      <c r="E27" s="34">
        <v>43866</v>
      </c>
      <c r="F27" s="36">
        <v>101.9935</v>
      </c>
      <c r="G27" s="37">
        <v>3334.69</v>
      </c>
      <c r="H27" s="65"/>
      <c r="I27" s="16">
        <v>43501</v>
      </c>
      <c r="J27" s="11">
        <v>82.940498000000005</v>
      </c>
      <c r="K27" s="13">
        <v>2531.94</v>
      </c>
      <c r="M27" s="7">
        <f t="shared" si="0"/>
        <v>1.5491859815625857E-2</v>
      </c>
      <c r="N27" s="7">
        <f t="shared" si="1"/>
        <v>-0.20022034643404871</v>
      </c>
      <c r="Q27" s="60">
        <v>44600</v>
      </c>
      <c r="R27" s="36">
        <v>161.413498</v>
      </c>
      <c r="S27" s="36"/>
      <c r="T27" s="60">
        <v>44775</v>
      </c>
      <c r="U27" s="37">
        <v>4521.54</v>
      </c>
      <c r="V27" s="60"/>
      <c r="W27" s="36"/>
    </row>
    <row r="28" spans="1:23" ht="16" x14ac:dyDescent="0.2">
      <c r="A28" s="15">
        <v>44235</v>
      </c>
      <c r="B28">
        <v>166.14700300000001</v>
      </c>
      <c r="C28" s="13">
        <v>3915.59</v>
      </c>
      <c r="D28" s="63"/>
      <c r="E28" s="34">
        <v>43867</v>
      </c>
      <c r="F28" s="36">
        <v>102.51149700000001</v>
      </c>
      <c r="G28" s="37">
        <v>3345.78</v>
      </c>
      <c r="H28" s="65"/>
      <c r="I28" s="16">
        <v>43502</v>
      </c>
      <c r="J28" s="11">
        <v>82.013000000000005</v>
      </c>
      <c r="K28" s="13">
        <v>2724.87</v>
      </c>
      <c r="M28" s="7">
        <f t="shared" si="0"/>
        <v>-1.1245687856673807E-2</v>
      </c>
      <c r="N28" s="7">
        <f t="shared" si="1"/>
        <v>7.3434913236506874E-2</v>
      </c>
      <c r="Q28" s="60">
        <v>44601</v>
      </c>
      <c r="R28" s="36">
        <v>161.18949900000001</v>
      </c>
      <c r="S28" s="36"/>
      <c r="T28" s="60">
        <v>44806</v>
      </c>
      <c r="U28" s="37">
        <v>4587.18</v>
      </c>
      <c r="V28" s="60"/>
      <c r="W28" s="36"/>
    </row>
    <row r="29" spans="1:23" ht="16" x14ac:dyDescent="0.2">
      <c r="A29" s="15">
        <v>44236</v>
      </c>
      <c r="B29">
        <v>165.25</v>
      </c>
      <c r="C29" s="13">
        <v>3911.23</v>
      </c>
      <c r="D29" s="63"/>
      <c r="E29" s="34">
        <v>43868</v>
      </c>
      <c r="F29" s="36">
        <v>103.96399700000001</v>
      </c>
      <c r="G29" s="37">
        <v>3327.71</v>
      </c>
      <c r="H29" s="65"/>
      <c r="I29" s="16">
        <v>43503</v>
      </c>
      <c r="J29" s="11">
        <v>80.718497999999997</v>
      </c>
      <c r="K29" s="13">
        <v>2792.81</v>
      </c>
      <c r="M29" s="7">
        <f t="shared" si="0"/>
        <v>-1.5910002944001571E-2</v>
      </c>
      <c r="N29" s="7">
        <f t="shared" si="1"/>
        <v>2.462753688299817E-2</v>
      </c>
      <c r="Q29" s="60">
        <v>44602</v>
      </c>
      <c r="R29" s="36">
        <v>159.00349399999999</v>
      </c>
      <c r="S29" s="36"/>
      <c r="T29" s="60">
        <v>44836</v>
      </c>
      <c r="U29" s="37">
        <v>4504.08</v>
      </c>
      <c r="V29" s="60"/>
      <c r="W29" s="36"/>
    </row>
    <row r="30" spans="1:23" ht="16" x14ac:dyDescent="0.2">
      <c r="A30" s="15">
        <v>44237</v>
      </c>
      <c r="B30">
        <v>164.32899499999999</v>
      </c>
      <c r="C30" s="13">
        <v>3909.88</v>
      </c>
      <c r="D30" s="63"/>
      <c r="E30" s="34">
        <v>43871</v>
      </c>
      <c r="F30" s="36">
        <v>106.695503</v>
      </c>
      <c r="G30" s="37">
        <v>3352.09</v>
      </c>
      <c r="H30" s="65"/>
      <c r="I30" s="16">
        <v>43504</v>
      </c>
      <c r="J30" s="11">
        <v>79.411002999999994</v>
      </c>
      <c r="K30" s="13">
        <v>2879.39</v>
      </c>
      <c r="M30" s="7">
        <f t="shared" si="0"/>
        <v>-1.6330832861616091E-2</v>
      </c>
      <c r="N30" s="7">
        <f t="shared" si="1"/>
        <v>3.0530208720134882E-2</v>
      </c>
      <c r="Q30" s="60">
        <v>44603</v>
      </c>
      <c r="R30" s="36">
        <v>153.29350299999999</v>
      </c>
      <c r="S30" s="36"/>
      <c r="T30" s="60">
        <v>44867</v>
      </c>
      <c r="U30" s="37">
        <v>4418.6400000000003</v>
      </c>
      <c r="V30" s="60"/>
      <c r="W30" s="36"/>
    </row>
    <row r="31" spans="1:23" ht="16" x14ac:dyDescent="0.2">
      <c r="A31" s="15">
        <v>44238</v>
      </c>
      <c r="B31">
        <v>163.106506</v>
      </c>
      <c r="C31" s="13">
        <v>3916.38</v>
      </c>
      <c r="D31" s="63"/>
      <c r="E31" s="34">
        <v>43872</v>
      </c>
      <c r="F31" s="36">
        <v>107.540001</v>
      </c>
      <c r="G31" s="37">
        <v>3357.75</v>
      </c>
      <c r="H31" s="65"/>
      <c r="I31" s="16">
        <v>43507</v>
      </c>
      <c r="J31" s="11">
        <v>79.550003000000004</v>
      </c>
      <c r="K31" s="13">
        <v>2803.27</v>
      </c>
      <c r="M31" s="7">
        <f t="shared" si="0"/>
        <v>1.7488570175208966E-3</v>
      </c>
      <c r="N31" s="7">
        <f t="shared" si="1"/>
        <v>-2.6791873248993712E-2</v>
      </c>
      <c r="Q31" s="60">
        <v>44606</v>
      </c>
      <c r="R31" s="36">
        <v>155.16700700000001</v>
      </c>
      <c r="S31" s="36"/>
      <c r="T31" s="33" t="s">
        <v>50</v>
      </c>
      <c r="U31" s="37">
        <v>4401.67</v>
      </c>
      <c r="V31" s="60"/>
      <c r="W31" s="36"/>
    </row>
    <row r="32" spans="1:23" ht="16" x14ac:dyDescent="0.2">
      <c r="A32" s="15">
        <v>44239</v>
      </c>
      <c r="B32">
        <v>163.88549800000001</v>
      </c>
      <c r="C32" s="13">
        <v>3934.83</v>
      </c>
      <c r="D32" s="63"/>
      <c r="E32" s="34">
        <v>43873</v>
      </c>
      <c r="F32" s="36">
        <v>108</v>
      </c>
      <c r="G32" s="37">
        <v>3379.45</v>
      </c>
      <c r="H32" s="65"/>
      <c r="I32" s="16">
        <v>43508</v>
      </c>
      <c r="J32" s="11">
        <v>81.900497000000001</v>
      </c>
      <c r="K32" s="13">
        <v>2937.78</v>
      </c>
      <c r="M32" s="7">
        <f t="shared" si="0"/>
        <v>2.9119266720753576E-2</v>
      </c>
      <c r="N32" s="7">
        <f t="shared" si="1"/>
        <v>4.686760116729146E-2</v>
      </c>
      <c r="Q32" s="60">
        <v>44607</v>
      </c>
      <c r="R32" s="36">
        <v>156.51049800000001</v>
      </c>
      <c r="S32" s="36"/>
      <c r="T32" s="33" t="s">
        <v>51</v>
      </c>
      <c r="U32" s="37">
        <v>4471.07</v>
      </c>
      <c r="V32" s="60"/>
      <c r="W32" s="36"/>
    </row>
    <row r="33" spans="1:23" ht="16" x14ac:dyDescent="0.2">
      <c r="A33" s="15">
        <v>44243</v>
      </c>
      <c r="B33">
        <v>163.447495</v>
      </c>
      <c r="C33" s="13">
        <v>3932.59</v>
      </c>
      <c r="D33" s="63"/>
      <c r="E33" s="34">
        <v>43874</v>
      </c>
      <c r="F33" s="36">
        <v>107.4935</v>
      </c>
      <c r="G33" s="37">
        <v>3373.94</v>
      </c>
      <c r="H33" s="65"/>
      <c r="I33" s="16">
        <v>43509</v>
      </c>
      <c r="J33" s="11">
        <v>82</v>
      </c>
      <c r="K33" s="13">
        <v>2952.01</v>
      </c>
      <c r="M33" s="7">
        <f t="shared" si="0"/>
        <v>1.2141880475735032E-3</v>
      </c>
      <c r="N33" s="7">
        <f t="shared" si="1"/>
        <v>4.8321001897317266E-3</v>
      </c>
      <c r="Q33" s="60">
        <v>44608</v>
      </c>
      <c r="R33" s="36">
        <v>158.100494</v>
      </c>
      <c r="S33" s="36"/>
      <c r="T33" s="33" t="s">
        <v>52</v>
      </c>
      <c r="U33" s="37">
        <v>4475.01</v>
      </c>
      <c r="V33" s="60"/>
      <c r="W33" s="36"/>
    </row>
    <row r="34" spans="1:23" ht="16" x14ac:dyDescent="0.2">
      <c r="A34" s="15">
        <v>44244</v>
      </c>
      <c r="B34">
        <v>165.432007</v>
      </c>
      <c r="C34" s="13">
        <v>3931.33</v>
      </c>
      <c r="D34" s="63"/>
      <c r="E34" s="34">
        <v>43875</v>
      </c>
      <c r="F34" s="36">
        <v>106.7435</v>
      </c>
      <c r="G34" s="37">
        <v>3380.16</v>
      </c>
      <c r="H34" s="65"/>
      <c r="I34" s="16">
        <v>43510</v>
      </c>
      <c r="J34" s="11">
        <v>81.132499999999993</v>
      </c>
      <c r="K34" s="13">
        <v>3078.27</v>
      </c>
      <c r="M34" s="7">
        <f t="shared" si="0"/>
        <v>-1.0635626590271443E-2</v>
      </c>
      <c r="N34" s="7">
        <f t="shared" si="1"/>
        <v>4.1881456601456535E-2</v>
      </c>
      <c r="Q34" s="60">
        <v>44609</v>
      </c>
      <c r="R34" s="36">
        <v>154.65249600000001</v>
      </c>
      <c r="S34" s="36"/>
      <c r="T34" s="33" t="s">
        <v>53</v>
      </c>
      <c r="U34" s="37">
        <v>4380.26</v>
      </c>
      <c r="V34" s="60"/>
      <c r="W34" s="36"/>
    </row>
    <row r="35" spans="1:23" ht="16" x14ac:dyDescent="0.2">
      <c r="A35" s="15">
        <v>44245</v>
      </c>
      <c r="B35">
        <v>166.41149899999999</v>
      </c>
      <c r="C35" s="13">
        <v>3913.97</v>
      </c>
      <c r="D35" s="63"/>
      <c r="E35" s="34">
        <v>43879</v>
      </c>
      <c r="F35" s="36">
        <v>107.783501</v>
      </c>
      <c r="G35" s="37">
        <v>3370.29</v>
      </c>
      <c r="H35" s="65"/>
      <c r="I35" s="16">
        <v>43511</v>
      </c>
      <c r="J35" s="11">
        <v>80.397498999999996</v>
      </c>
      <c r="K35" s="13">
        <v>3112.76</v>
      </c>
      <c r="M35" s="7">
        <f t="shared" si="0"/>
        <v>-9.1005519380668101E-3</v>
      </c>
      <c r="N35" s="7">
        <f t="shared" si="1"/>
        <v>1.1142041570770055E-2</v>
      </c>
      <c r="Q35" s="60">
        <v>44610</v>
      </c>
      <c r="R35" s="36">
        <v>152.60150100000001</v>
      </c>
      <c r="S35" s="36"/>
      <c r="T35" s="33" t="s">
        <v>54</v>
      </c>
      <c r="U35" s="37">
        <v>4348.87</v>
      </c>
      <c r="V35" s="60"/>
      <c r="W35" s="36"/>
    </row>
    <row r="36" spans="1:23" ht="16" x14ac:dyDescent="0.2">
      <c r="A36" s="15">
        <v>44246</v>
      </c>
      <c r="B36">
        <v>162.49499499999999</v>
      </c>
      <c r="C36" s="13">
        <v>3906.71</v>
      </c>
      <c r="D36" s="63"/>
      <c r="E36" s="34">
        <v>43880</v>
      </c>
      <c r="F36" s="36">
        <v>108.511002</v>
      </c>
      <c r="G36" s="37">
        <v>3386.15</v>
      </c>
      <c r="H36" s="65"/>
      <c r="I36" s="16">
        <v>43515</v>
      </c>
      <c r="J36" s="11">
        <v>81.378997999999996</v>
      </c>
      <c r="K36" s="13">
        <v>2737.7</v>
      </c>
      <c r="M36" s="7">
        <f t="shared" si="0"/>
        <v>1.2134161154307928E-2</v>
      </c>
      <c r="N36" s="7">
        <f t="shared" si="1"/>
        <v>-0.12839164060394592</v>
      </c>
      <c r="Q36" s="60">
        <v>44614</v>
      </c>
      <c r="R36" s="36">
        <v>150.197495</v>
      </c>
      <c r="S36" s="36"/>
      <c r="T36" s="33" t="s">
        <v>55</v>
      </c>
      <c r="U36" s="37">
        <v>4304.76</v>
      </c>
      <c r="V36" s="60"/>
      <c r="W36" s="36"/>
    </row>
    <row r="37" spans="1:23" ht="16" x14ac:dyDescent="0.2">
      <c r="A37" s="15">
        <v>44249</v>
      </c>
      <c r="B37">
        <v>159.037003</v>
      </c>
      <c r="C37" s="13">
        <v>3876.5</v>
      </c>
      <c r="D37" s="63"/>
      <c r="E37" s="34">
        <v>43881</v>
      </c>
      <c r="F37" s="36">
        <v>107.654999</v>
      </c>
      <c r="G37" s="37">
        <v>3373.23</v>
      </c>
      <c r="H37" s="65"/>
      <c r="I37" s="16">
        <v>43516</v>
      </c>
      <c r="J37" s="11">
        <v>81.105002999999996</v>
      </c>
      <c r="K37" s="13">
        <v>2789.65</v>
      </c>
      <c r="M37" s="7">
        <f t="shared" si="0"/>
        <v>-3.3725813990573999E-3</v>
      </c>
      <c r="N37" s="7">
        <f t="shared" si="1"/>
        <v>1.8797988100693677E-2</v>
      </c>
      <c r="Q37" s="60">
        <v>44615</v>
      </c>
      <c r="R37" s="36">
        <v>144.82699600000001</v>
      </c>
      <c r="S37" s="36"/>
      <c r="T37" s="33" t="s">
        <v>56</v>
      </c>
      <c r="U37" s="37">
        <v>4225.5</v>
      </c>
      <c r="V37" s="60"/>
      <c r="W37" s="36"/>
    </row>
    <row r="38" spans="1:23" ht="16" x14ac:dyDescent="0.2">
      <c r="A38" s="15">
        <v>44250</v>
      </c>
      <c r="B38">
        <v>159.72500600000001</v>
      </c>
      <c r="C38" s="13">
        <v>3881.37</v>
      </c>
      <c r="D38" s="63"/>
      <c r="E38" s="34">
        <v>43882</v>
      </c>
      <c r="F38" s="36">
        <v>104.7985</v>
      </c>
      <c r="G38" s="37">
        <v>3337.75</v>
      </c>
      <c r="H38" s="65"/>
      <c r="I38" s="16">
        <v>43517</v>
      </c>
      <c r="J38" s="11">
        <v>80.971999999999994</v>
      </c>
      <c r="K38" s="13">
        <v>2892.74</v>
      </c>
      <c r="M38" s="7">
        <f t="shared" si="0"/>
        <v>-1.6412325918345252E-3</v>
      </c>
      <c r="N38" s="7">
        <f t="shared" si="1"/>
        <v>3.6288009914838798E-2</v>
      </c>
      <c r="Q38" s="60">
        <v>44616</v>
      </c>
      <c r="R38" s="36">
        <v>151.358002</v>
      </c>
      <c r="S38" s="36"/>
      <c r="T38" s="33" t="s">
        <v>57</v>
      </c>
      <c r="U38" s="37">
        <v>4288.7</v>
      </c>
      <c r="V38" s="60"/>
      <c r="W38" s="36"/>
    </row>
    <row r="39" spans="1:23" ht="16" x14ac:dyDescent="0.2">
      <c r="A39" s="15">
        <v>44251</v>
      </c>
      <c r="B39">
        <v>157.97650100000001</v>
      </c>
      <c r="C39" s="13">
        <v>3925.43</v>
      </c>
      <c r="D39" s="63"/>
      <c r="E39" s="34">
        <v>43885</v>
      </c>
      <c r="F39" s="36">
        <v>100.4645</v>
      </c>
      <c r="G39" s="37">
        <v>3225.89</v>
      </c>
      <c r="H39" s="65"/>
      <c r="I39" s="16">
        <v>43518</v>
      </c>
      <c r="J39" s="11">
        <v>81.578002999999995</v>
      </c>
      <c r="K39" s="13">
        <v>2826.15</v>
      </c>
      <c r="M39" s="7">
        <f t="shared" si="0"/>
        <v>7.4562386514849012E-3</v>
      </c>
      <c r="N39" s="7">
        <f t="shared" si="1"/>
        <v>-2.3288788440194795E-2</v>
      </c>
      <c r="Q39" s="60">
        <v>44617</v>
      </c>
      <c r="R39" s="36">
        <v>153.788498</v>
      </c>
      <c r="S39" s="36"/>
      <c r="T39" s="33" t="s">
        <v>58</v>
      </c>
      <c r="U39" s="37">
        <v>4384.6499999999996</v>
      </c>
      <c r="V39" s="60"/>
      <c r="W39" s="36"/>
    </row>
    <row r="40" spans="1:23" ht="16" x14ac:dyDescent="0.2">
      <c r="A40" s="15">
        <v>44252</v>
      </c>
      <c r="B40">
        <v>152.858002</v>
      </c>
      <c r="C40" s="13">
        <v>3829.34</v>
      </c>
      <c r="D40" s="63"/>
      <c r="E40" s="34">
        <v>43886</v>
      </c>
      <c r="F40" s="36">
        <v>98.637000999999998</v>
      </c>
      <c r="G40" s="37">
        <v>3128.21</v>
      </c>
      <c r="H40" s="65"/>
      <c r="I40" s="16">
        <v>43521</v>
      </c>
      <c r="J40" s="11">
        <v>81.650002000000001</v>
      </c>
      <c r="K40" s="13">
        <v>2990.41</v>
      </c>
      <c r="M40" s="7">
        <f t="shared" si="0"/>
        <v>8.821893604529995E-4</v>
      </c>
      <c r="N40" s="7">
        <f t="shared" si="1"/>
        <v>5.6495140337830652E-2</v>
      </c>
      <c r="Q40" s="60">
        <v>44620</v>
      </c>
      <c r="R40" s="36">
        <v>153.56300400000001</v>
      </c>
      <c r="S40" s="36"/>
      <c r="T40" s="33" t="s">
        <v>59</v>
      </c>
      <c r="U40" s="37">
        <v>4373.9399999999996</v>
      </c>
      <c r="V40" s="60"/>
      <c r="W40" s="36"/>
    </row>
    <row r="41" spans="1:23" ht="16" x14ac:dyDescent="0.2">
      <c r="A41" s="15">
        <v>44253</v>
      </c>
      <c r="B41">
        <v>154.6465</v>
      </c>
      <c r="C41" s="13">
        <v>3811.15</v>
      </c>
      <c r="D41" s="63"/>
      <c r="E41" s="34">
        <v>43887</v>
      </c>
      <c r="F41" s="36">
        <v>98.979500000000002</v>
      </c>
      <c r="G41" s="37">
        <v>3116.39</v>
      </c>
      <c r="H41" s="65"/>
      <c r="I41" s="16">
        <v>43522</v>
      </c>
      <c r="J41" s="11">
        <v>81.819999999999993</v>
      </c>
      <c r="K41" s="13">
        <v>2844.74</v>
      </c>
      <c r="M41" s="7">
        <f t="shared" si="0"/>
        <v>2.0798685899837089E-3</v>
      </c>
      <c r="N41" s="7">
        <f t="shared" si="1"/>
        <v>-4.9938826746396048E-2</v>
      </c>
      <c r="Q41" s="60">
        <v>44621</v>
      </c>
      <c r="R41" s="36">
        <v>151.141998</v>
      </c>
      <c r="S41" s="36"/>
      <c r="T41" s="60">
        <v>44564</v>
      </c>
      <c r="U41" s="37">
        <v>4306.26</v>
      </c>
      <c r="V41" s="60"/>
      <c r="W41" s="36"/>
    </row>
    <row r="42" spans="1:23" ht="16" x14ac:dyDescent="0.2">
      <c r="A42" s="15">
        <v>44256</v>
      </c>
      <c r="B42">
        <v>157.307007</v>
      </c>
      <c r="C42" s="13">
        <v>3901.82</v>
      </c>
      <c r="D42" s="63"/>
      <c r="E42" s="34">
        <v>43888</v>
      </c>
      <c r="F42" s="36">
        <v>94.214995999999999</v>
      </c>
      <c r="G42" s="37">
        <v>2978.76</v>
      </c>
      <c r="H42" s="65"/>
      <c r="I42" s="16">
        <v>43523</v>
      </c>
      <c r="J42" s="11">
        <v>82.054496999999998</v>
      </c>
      <c r="K42" s="13">
        <v>2976</v>
      </c>
      <c r="M42" s="7">
        <f t="shared" si="0"/>
        <v>2.8619115768172467E-3</v>
      </c>
      <c r="N42" s="7">
        <f t="shared" si="1"/>
        <v>4.5108441969428668E-2</v>
      </c>
      <c r="Q42" s="60">
        <v>44622</v>
      </c>
      <c r="R42" s="36">
        <v>152.052505</v>
      </c>
      <c r="S42" s="36"/>
      <c r="T42" s="60">
        <v>44595</v>
      </c>
      <c r="U42" s="37">
        <v>4386.54</v>
      </c>
      <c r="V42" s="60"/>
      <c r="W42" s="36"/>
    </row>
    <row r="43" spans="1:23" ht="16" x14ac:dyDescent="0.2">
      <c r="A43" s="15">
        <v>44257</v>
      </c>
      <c r="B43">
        <v>154.72650100000001</v>
      </c>
      <c r="C43" s="13">
        <v>3870.29</v>
      </c>
      <c r="D43" s="63"/>
      <c r="E43" s="34">
        <v>43889</v>
      </c>
      <c r="F43" s="36">
        <v>94.1875</v>
      </c>
      <c r="G43" s="37">
        <v>2954.22</v>
      </c>
      <c r="H43" s="65"/>
      <c r="I43" s="16">
        <v>43524</v>
      </c>
      <c r="J43" s="11">
        <v>81.991501</v>
      </c>
      <c r="K43" s="13">
        <v>3074.62</v>
      </c>
      <c r="M43" s="7">
        <f t="shared" si="0"/>
        <v>-7.6802852693315968E-4</v>
      </c>
      <c r="N43" s="7">
        <f t="shared" si="1"/>
        <v>3.2601199415567737E-2</v>
      </c>
      <c r="Q43" s="60">
        <v>44623</v>
      </c>
      <c r="R43" s="36">
        <v>147.89849899999999</v>
      </c>
      <c r="S43" s="36"/>
      <c r="T43" s="60">
        <v>44623</v>
      </c>
      <c r="U43" s="37">
        <v>4363.49</v>
      </c>
      <c r="V43" s="60"/>
      <c r="W43" s="36"/>
    </row>
    <row r="44" spans="1:23" ht="16" x14ac:dyDescent="0.2">
      <c r="A44" s="15">
        <v>44258</v>
      </c>
      <c r="B44">
        <v>150.25</v>
      </c>
      <c r="C44" s="13">
        <v>3819.72</v>
      </c>
      <c r="D44" s="63"/>
      <c r="E44" s="34">
        <v>43892</v>
      </c>
      <c r="F44" s="36">
        <v>97.697502</v>
      </c>
      <c r="G44" s="37">
        <v>3090.23</v>
      </c>
      <c r="H44" s="65"/>
      <c r="I44" s="16">
        <v>43525</v>
      </c>
      <c r="J44" s="11">
        <v>83.586501999999996</v>
      </c>
      <c r="K44" s="13">
        <v>3117.43</v>
      </c>
      <c r="M44" s="7">
        <f t="shared" si="0"/>
        <v>1.9266452173415053E-2</v>
      </c>
      <c r="N44" s="7">
        <f t="shared" si="1"/>
        <v>1.3827628044214604E-2</v>
      </c>
      <c r="Q44" s="60">
        <v>44624</v>
      </c>
      <c r="R44" s="36">
        <v>145.641006</v>
      </c>
      <c r="S44" s="36"/>
      <c r="T44" s="60">
        <v>44654</v>
      </c>
      <c r="U44" s="37">
        <v>4328.87</v>
      </c>
      <c r="V44" s="60"/>
      <c r="W44" s="36"/>
    </row>
    <row r="45" spans="1:23" ht="16" x14ac:dyDescent="0.2">
      <c r="A45" s="15">
        <v>44259</v>
      </c>
      <c r="B45">
        <v>148.87849399999999</v>
      </c>
      <c r="C45" s="13">
        <v>3768.47</v>
      </c>
      <c r="D45" s="63"/>
      <c r="E45" s="34">
        <v>43893</v>
      </c>
      <c r="F45" s="36">
        <v>95.449500999999998</v>
      </c>
      <c r="G45" s="37">
        <v>3003.37</v>
      </c>
      <c r="H45" s="65"/>
      <c r="I45" s="16">
        <v>43528</v>
      </c>
      <c r="J45" s="11">
        <v>84.808502000000004</v>
      </c>
      <c r="K45" s="13">
        <v>2731.61</v>
      </c>
      <c r="M45" s="7">
        <f t="shared" si="0"/>
        <v>1.4513749481627012E-2</v>
      </c>
      <c r="N45" s="7">
        <f t="shared" si="1"/>
        <v>-0.1321177654744263</v>
      </c>
      <c r="Q45" s="60">
        <v>44627</v>
      </c>
      <c r="R45" s="36">
        <v>137.453003</v>
      </c>
      <c r="S45" s="36"/>
      <c r="T45" s="60">
        <v>44745</v>
      </c>
      <c r="U45" s="37">
        <v>4201.09</v>
      </c>
      <c r="V45" s="60"/>
      <c r="W45" s="36"/>
    </row>
    <row r="46" spans="1:23" ht="16" x14ac:dyDescent="0.2">
      <c r="A46" s="15">
        <v>44260</v>
      </c>
      <c r="B46">
        <v>150.02299500000001</v>
      </c>
      <c r="C46" s="13">
        <v>3841.94</v>
      </c>
      <c r="D46" s="63"/>
      <c r="E46" s="34">
        <v>43894</v>
      </c>
      <c r="F46" s="36">
        <v>98.791495999999995</v>
      </c>
      <c r="G46" s="37">
        <v>3130.12</v>
      </c>
      <c r="H46" s="65"/>
      <c r="I46" s="16">
        <v>43529</v>
      </c>
      <c r="J46" s="11">
        <v>84.621498000000003</v>
      </c>
      <c r="K46" s="13">
        <v>2771.45</v>
      </c>
      <c r="M46" s="7">
        <f t="shared" si="0"/>
        <v>-2.2074494001841504E-3</v>
      </c>
      <c r="N46" s="7">
        <f t="shared" si="1"/>
        <v>1.4479469986639019E-2</v>
      </c>
      <c r="Q46" s="60">
        <v>44628</v>
      </c>
      <c r="R46" s="36">
        <v>136.01449600000001</v>
      </c>
      <c r="S46" s="36"/>
      <c r="T46" s="60">
        <v>44776</v>
      </c>
      <c r="U46" s="37">
        <v>4170.7</v>
      </c>
      <c r="V46" s="60"/>
      <c r="W46" s="36"/>
    </row>
    <row r="47" spans="1:23" ht="16" x14ac:dyDescent="0.2">
      <c r="A47" s="15">
        <v>44263</v>
      </c>
      <c r="B47">
        <v>147.59750399999999</v>
      </c>
      <c r="C47" s="13">
        <v>3821.35</v>
      </c>
      <c r="D47" s="63"/>
      <c r="E47" s="34">
        <v>43895</v>
      </c>
      <c r="F47" s="36">
        <v>96.201499999999996</v>
      </c>
      <c r="G47" s="37">
        <v>3023.94</v>
      </c>
      <c r="H47" s="65"/>
      <c r="I47" s="16">
        <v>43530</v>
      </c>
      <c r="J47" s="11">
        <v>83.447502</v>
      </c>
      <c r="K47" s="13">
        <v>2932.47</v>
      </c>
      <c r="M47" s="7">
        <f t="shared" si="0"/>
        <v>-1.3970632238455091E-2</v>
      </c>
      <c r="N47" s="7">
        <f t="shared" si="1"/>
        <v>5.6474422371296143E-2</v>
      </c>
      <c r="Q47" s="60">
        <v>44629</v>
      </c>
      <c r="R47" s="36">
        <v>139.27900700000001</v>
      </c>
      <c r="S47" s="36"/>
      <c r="T47" s="60">
        <v>44807</v>
      </c>
      <c r="U47" s="37">
        <v>4277.88</v>
      </c>
      <c r="V47" s="60"/>
      <c r="W47" s="36"/>
    </row>
    <row r="48" spans="1:23" ht="16" x14ac:dyDescent="0.2">
      <c r="A48" s="15">
        <v>44264</v>
      </c>
      <c r="B48">
        <v>153.14250200000001</v>
      </c>
      <c r="C48" s="13">
        <v>3875.44</v>
      </c>
      <c r="D48" s="63"/>
      <c r="E48" s="34">
        <v>43896</v>
      </c>
      <c r="F48" s="36">
        <v>95.054496999999998</v>
      </c>
      <c r="G48" s="37">
        <v>2972.37</v>
      </c>
      <c r="H48" s="65"/>
      <c r="I48" s="16">
        <v>43531</v>
      </c>
      <c r="J48" s="11">
        <v>81.297500999999997</v>
      </c>
      <c r="K48" s="13">
        <v>2843.49</v>
      </c>
      <c r="M48" s="7">
        <f t="shared" si="0"/>
        <v>-2.6102437493576831E-2</v>
      </c>
      <c r="N48" s="7">
        <f t="shared" si="1"/>
        <v>-3.0812900348288388E-2</v>
      </c>
      <c r="Q48" s="60">
        <v>44630</v>
      </c>
      <c r="R48" s="36">
        <v>146.81750500000001</v>
      </c>
      <c r="S48" s="36"/>
      <c r="T48" s="60">
        <v>44837</v>
      </c>
      <c r="U48" s="37">
        <v>4259.5200000000004</v>
      </c>
      <c r="V48" s="60"/>
      <c r="W48" s="36"/>
    </row>
    <row r="49" spans="1:23" ht="16" x14ac:dyDescent="0.2">
      <c r="A49" s="15">
        <v>44265</v>
      </c>
      <c r="B49">
        <v>152.88200399999999</v>
      </c>
      <c r="C49" s="13">
        <v>3898.81</v>
      </c>
      <c r="D49" s="63"/>
      <c r="E49" s="34">
        <v>43899</v>
      </c>
      <c r="F49" s="36">
        <v>90.030501999999998</v>
      </c>
      <c r="G49" s="37">
        <v>2746.56</v>
      </c>
      <c r="H49" s="65"/>
      <c r="I49" s="16">
        <v>43532</v>
      </c>
      <c r="J49" s="11">
        <v>81.040001000000004</v>
      </c>
      <c r="K49" s="13">
        <v>2881.77</v>
      </c>
      <c r="M49" s="7">
        <f t="shared" si="0"/>
        <v>-3.1724057939492623E-3</v>
      </c>
      <c r="N49" s="7">
        <f t="shared" si="1"/>
        <v>1.3372517736345861E-2</v>
      </c>
      <c r="Q49" s="60">
        <v>44631</v>
      </c>
      <c r="R49" s="36">
        <v>145.524506</v>
      </c>
      <c r="S49" s="36"/>
      <c r="T49" s="60">
        <v>44868</v>
      </c>
      <c r="U49" s="37">
        <v>4204.3100000000004</v>
      </c>
      <c r="V49" s="60"/>
      <c r="W49" s="36"/>
    </row>
    <row r="50" spans="1:23" ht="16" x14ac:dyDescent="0.2">
      <c r="A50" s="15">
        <v>44266</v>
      </c>
      <c r="B50">
        <v>155.67950400000001</v>
      </c>
      <c r="C50" s="13">
        <v>3939.34</v>
      </c>
      <c r="D50" s="63"/>
      <c r="E50" s="34">
        <v>43900</v>
      </c>
      <c r="F50" s="36">
        <v>94.591003000000001</v>
      </c>
      <c r="G50" s="37">
        <v>2882.23</v>
      </c>
      <c r="H50" s="65"/>
      <c r="I50" s="16">
        <v>43535</v>
      </c>
      <c r="J50" s="11">
        <v>83.530997999999997</v>
      </c>
      <c r="K50" s="13">
        <v>2978.71</v>
      </c>
      <c r="M50" s="7">
        <f t="shared" si="0"/>
        <v>3.0274924219611563E-2</v>
      </c>
      <c r="N50" s="7">
        <f t="shared" si="1"/>
        <v>3.3085632186926624E-2</v>
      </c>
      <c r="Q50" s="60">
        <v>44634</v>
      </c>
      <c r="R50" s="36">
        <v>141.85299699999999</v>
      </c>
      <c r="S50" s="36"/>
      <c r="T50" s="33" t="s">
        <v>60</v>
      </c>
      <c r="U50" s="37">
        <v>4173.1099999999997</v>
      </c>
      <c r="V50" s="60"/>
      <c r="W50" s="36"/>
    </row>
    <row r="51" spans="1:23" ht="16" x14ac:dyDescent="0.2">
      <c r="A51" s="15">
        <v>44267</v>
      </c>
      <c r="B51">
        <v>154.474503</v>
      </c>
      <c r="C51" s="13">
        <v>3943.34</v>
      </c>
      <c r="D51" s="63"/>
      <c r="E51" s="34">
        <v>43901</v>
      </c>
      <c r="F51" s="36">
        <v>91.042998999999995</v>
      </c>
      <c r="G51" s="37">
        <v>2741.38</v>
      </c>
      <c r="H51" s="65"/>
      <c r="I51" s="16">
        <v>43536</v>
      </c>
      <c r="J51" s="11">
        <v>83.654999000000004</v>
      </c>
      <c r="K51" s="13">
        <v>3076.78</v>
      </c>
      <c r="M51" s="7">
        <f t="shared" si="0"/>
        <v>1.4833900561437487E-3</v>
      </c>
      <c r="N51" s="7">
        <f t="shared" si="1"/>
        <v>3.2393274682120457E-2</v>
      </c>
      <c r="Q51" s="60">
        <v>44635</v>
      </c>
      <c r="R51" s="36">
        <v>147.366501</v>
      </c>
      <c r="S51" s="36"/>
      <c r="T51" s="33" t="s">
        <v>61</v>
      </c>
      <c r="U51" s="37">
        <v>4262.45</v>
      </c>
      <c r="V51" s="60"/>
      <c r="W51" s="36"/>
    </row>
    <row r="52" spans="1:23" ht="16" x14ac:dyDescent="0.2">
      <c r="A52" s="15">
        <v>44270</v>
      </c>
      <c r="B52">
        <v>154.084</v>
      </c>
      <c r="C52" s="13">
        <v>3968.94</v>
      </c>
      <c r="D52" s="63"/>
      <c r="E52" s="34">
        <v>43902</v>
      </c>
      <c r="F52" s="36">
        <v>83.830498000000006</v>
      </c>
      <c r="G52" s="37">
        <v>2480.64</v>
      </c>
      <c r="H52" s="65"/>
      <c r="I52" s="16">
        <v>43537</v>
      </c>
      <c r="J52" s="11">
        <v>84.540497000000002</v>
      </c>
      <c r="K52" s="13">
        <v>3145.91</v>
      </c>
      <c r="M52" s="7">
        <f t="shared" si="0"/>
        <v>1.0529487439500546E-2</v>
      </c>
      <c r="N52" s="7">
        <f t="shared" si="1"/>
        <v>2.2219600899754718E-2</v>
      </c>
      <c r="Q52" s="60">
        <v>44636</v>
      </c>
      <c r="R52" s="36">
        <v>153.104004</v>
      </c>
      <c r="S52" s="36"/>
      <c r="T52" s="33" t="s">
        <v>62</v>
      </c>
      <c r="U52" s="37">
        <v>4357.8599999999997</v>
      </c>
      <c r="V52" s="60"/>
      <c r="W52" s="36"/>
    </row>
    <row r="53" spans="1:23" ht="16" x14ac:dyDescent="0.2">
      <c r="A53" s="15">
        <v>44271</v>
      </c>
      <c r="B53">
        <v>154.59300200000001</v>
      </c>
      <c r="C53" s="13">
        <v>3962.71</v>
      </c>
      <c r="D53" s="63"/>
      <c r="E53" s="34">
        <v>43903</v>
      </c>
      <c r="F53" s="36">
        <v>89.25</v>
      </c>
      <c r="G53" s="37">
        <v>2711.02</v>
      </c>
      <c r="H53" s="65"/>
      <c r="I53" s="16">
        <v>43538</v>
      </c>
      <c r="J53" s="11">
        <v>84.310997</v>
      </c>
      <c r="K53" s="13">
        <v>2549.69</v>
      </c>
      <c r="M53" s="7">
        <f t="shared" si="0"/>
        <v>-2.718366724365648E-3</v>
      </c>
      <c r="N53" s="7">
        <f t="shared" si="1"/>
        <v>-0.21013141331817656</v>
      </c>
      <c r="Q53" s="60">
        <v>44637</v>
      </c>
      <c r="R53" s="36">
        <v>157.23899800000001</v>
      </c>
      <c r="S53" s="36"/>
      <c r="T53" s="33" t="s">
        <v>63</v>
      </c>
      <c r="U53" s="37">
        <v>4411.67</v>
      </c>
      <c r="V53" s="60"/>
      <c r="W53" s="36"/>
    </row>
    <row r="54" spans="1:23" ht="16" x14ac:dyDescent="0.2">
      <c r="A54" s="15">
        <v>44272</v>
      </c>
      <c r="B54">
        <v>156.78649899999999</v>
      </c>
      <c r="C54" s="13">
        <v>3974.12</v>
      </c>
      <c r="D54" s="63"/>
      <c r="E54" s="34">
        <v>43906</v>
      </c>
      <c r="F54" s="36">
        <v>84.457497000000004</v>
      </c>
      <c r="G54" s="37">
        <v>2386.13</v>
      </c>
      <c r="H54" s="65"/>
      <c r="I54" s="16">
        <v>43539</v>
      </c>
      <c r="J54" s="11">
        <v>85.617996000000005</v>
      </c>
      <c r="K54" s="13">
        <v>2706.05</v>
      </c>
      <c r="M54" s="7">
        <f t="shared" si="0"/>
        <v>1.5383187425656737E-2</v>
      </c>
      <c r="N54" s="7">
        <f t="shared" si="1"/>
        <v>5.9518223882572753E-2</v>
      </c>
      <c r="Q54" s="60">
        <v>44638</v>
      </c>
      <c r="R54" s="36">
        <v>161.25050400000001</v>
      </c>
      <c r="S54" s="36"/>
      <c r="T54" s="33" t="s">
        <v>64</v>
      </c>
      <c r="U54" s="37">
        <v>4463.12</v>
      </c>
      <c r="V54" s="60"/>
      <c r="W54" s="36"/>
    </row>
    <row r="55" spans="1:23" ht="16" x14ac:dyDescent="0.2">
      <c r="A55" s="15">
        <v>44273</v>
      </c>
      <c r="B55">
        <v>151.399506</v>
      </c>
      <c r="C55" s="13">
        <v>3915.46</v>
      </c>
      <c r="D55" s="63"/>
      <c r="E55" s="34">
        <v>43907</v>
      </c>
      <c r="F55" s="36">
        <v>90.391998000000001</v>
      </c>
      <c r="G55" s="37">
        <v>2529.19</v>
      </c>
      <c r="H55" s="65"/>
      <c r="I55" s="16">
        <v>43542</v>
      </c>
      <c r="J55" s="11">
        <v>87.107498000000007</v>
      </c>
      <c r="K55" s="13">
        <v>2748.93</v>
      </c>
      <c r="M55" s="7">
        <f t="shared" si="0"/>
        <v>1.7247470416615569E-2</v>
      </c>
      <c r="N55" s="7">
        <f t="shared" si="1"/>
        <v>1.5721738018488307E-2</v>
      </c>
      <c r="Q55" s="60">
        <v>44641</v>
      </c>
      <c r="R55" s="36">
        <v>161.491501</v>
      </c>
      <c r="S55" s="36"/>
      <c r="T55" s="33" t="s">
        <v>65</v>
      </c>
      <c r="U55" s="37">
        <v>4461.18</v>
      </c>
      <c r="V55" s="60"/>
      <c r="W55" s="36"/>
    </row>
    <row r="56" spans="1:23" ht="16" x14ac:dyDescent="0.2">
      <c r="A56" s="15">
        <v>44274</v>
      </c>
      <c r="B56">
        <v>153.74800099999999</v>
      </c>
      <c r="C56" s="13">
        <v>3913.1</v>
      </c>
      <c r="D56" s="63"/>
      <c r="E56" s="34">
        <v>43908</v>
      </c>
      <c r="F56" s="36">
        <v>91.5</v>
      </c>
      <c r="G56" s="37">
        <v>2398.1</v>
      </c>
      <c r="H56" s="65"/>
      <c r="I56" s="16">
        <v>43543</v>
      </c>
      <c r="J56" s="11">
        <v>88.092499000000004</v>
      </c>
      <c r="K56" s="13">
        <v>2884.05</v>
      </c>
      <c r="M56" s="7">
        <f t="shared" si="0"/>
        <v>1.1244422319959509E-2</v>
      </c>
      <c r="N56" s="7">
        <f t="shared" si="1"/>
        <v>4.7983811250437935E-2</v>
      </c>
      <c r="Q56" s="60">
        <v>44642</v>
      </c>
      <c r="R56" s="36">
        <v>164.88900799999999</v>
      </c>
      <c r="S56" s="36"/>
      <c r="T56" s="33" t="s">
        <v>66</v>
      </c>
      <c r="U56" s="37">
        <v>4511.6099999999997</v>
      </c>
      <c r="V56" s="60"/>
      <c r="W56" s="36"/>
    </row>
    <row r="57" spans="1:23" ht="16" x14ac:dyDescent="0.2">
      <c r="A57" s="15">
        <v>44277</v>
      </c>
      <c r="B57">
        <v>155.54350299999999</v>
      </c>
      <c r="C57" s="13">
        <v>3940.59</v>
      </c>
      <c r="D57" s="63"/>
      <c r="E57" s="34">
        <v>43909</v>
      </c>
      <c r="F57" s="36">
        <v>94.046501000000006</v>
      </c>
      <c r="G57" s="37">
        <v>2409.39</v>
      </c>
      <c r="H57" s="65"/>
      <c r="I57" s="16">
        <v>43544</v>
      </c>
      <c r="J57" s="11">
        <v>89.863502999999994</v>
      </c>
      <c r="K57" s="13">
        <v>2873.34</v>
      </c>
      <c r="M57" s="7">
        <f t="shared" si="0"/>
        <v>1.9904498311296481E-2</v>
      </c>
      <c r="N57" s="7">
        <f t="shared" si="1"/>
        <v>-3.7204401139029879E-3</v>
      </c>
      <c r="Q57" s="60">
        <v>44643</v>
      </c>
      <c r="R57" s="36">
        <v>163.408005</v>
      </c>
      <c r="S57" s="36"/>
      <c r="T57" s="33" t="s">
        <v>67</v>
      </c>
      <c r="U57" s="37">
        <v>4456.24</v>
      </c>
      <c r="V57" s="60"/>
      <c r="W57" s="36"/>
    </row>
    <row r="58" spans="1:23" ht="16" x14ac:dyDescent="0.2">
      <c r="A58" s="15">
        <v>44278</v>
      </c>
      <c r="B58">
        <v>156.875</v>
      </c>
      <c r="C58" s="13">
        <v>3910.52</v>
      </c>
      <c r="D58" s="63"/>
      <c r="E58" s="34">
        <v>43910</v>
      </c>
      <c r="F58" s="36">
        <v>92.304496999999998</v>
      </c>
      <c r="G58" s="37">
        <v>2304.92</v>
      </c>
      <c r="H58" s="65"/>
      <c r="I58" s="16">
        <v>43545</v>
      </c>
      <c r="J58" s="11">
        <v>90.962997000000001</v>
      </c>
      <c r="K58" s="13">
        <v>2883.98</v>
      </c>
      <c r="M58" s="7">
        <f t="shared" si="0"/>
        <v>1.2160911703869791E-2</v>
      </c>
      <c r="N58" s="7">
        <f t="shared" si="1"/>
        <v>3.6961683954814489E-3</v>
      </c>
      <c r="Q58" s="60">
        <v>44644</v>
      </c>
      <c r="R58" s="36">
        <v>163.649506</v>
      </c>
      <c r="S58" s="36"/>
      <c r="T58" s="33" t="s">
        <v>68</v>
      </c>
      <c r="U58" s="37">
        <v>4520.16</v>
      </c>
      <c r="V58" s="60"/>
      <c r="W58" s="36"/>
    </row>
    <row r="59" spans="1:23" ht="16" x14ac:dyDescent="0.2">
      <c r="A59" s="15">
        <v>44279</v>
      </c>
      <c r="B59">
        <v>154.3535</v>
      </c>
      <c r="C59" s="13">
        <v>3889.14</v>
      </c>
      <c r="D59" s="63"/>
      <c r="E59" s="34">
        <v>43913</v>
      </c>
      <c r="F59" s="36">
        <v>95.141502000000003</v>
      </c>
      <c r="G59" s="37">
        <v>2237.4</v>
      </c>
      <c r="H59" s="65"/>
      <c r="I59" s="16">
        <v>43546</v>
      </c>
      <c r="J59" s="11">
        <v>88.238502999999994</v>
      </c>
      <c r="K59" s="13">
        <v>2938.79</v>
      </c>
      <c r="M59" s="7">
        <f t="shared" si="0"/>
        <v>-3.0409387742158629E-2</v>
      </c>
      <c r="N59" s="7">
        <f t="shared" si="1"/>
        <v>1.8826647422877762E-2</v>
      </c>
      <c r="Q59" s="60">
        <v>44645</v>
      </c>
      <c r="R59" s="36">
        <v>164.77349899999999</v>
      </c>
      <c r="S59" s="36"/>
      <c r="T59" s="33" t="s">
        <v>69</v>
      </c>
      <c r="U59" s="37">
        <v>4543.0600000000004</v>
      </c>
      <c r="V59" s="60"/>
      <c r="W59" s="36"/>
    </row>
    <row r="60" spans="1:23" ht="16" x14ac:dyDescent="0.2">
      <c r="A60" s="15">
        <v>44280</v>
      </c>
      <c r="B60">
        <v>152.31300400000001</v>
      </c>
      <c r="C60" s="13">
        <v>3909.52</v>
      </c>
      <c r="D60" s="63"/>
      <c r="E60" s="34">
        <v>43914</v>
      </c>
      <c r="F60" s="36">
        <v>97.004997000000003</v>
      </c>
      <c r="G60" s="37">
        <v>2447.33</v>
      </c>
      <c r="H60" s="65"/>
      <c r="I60" s="16">
        <v>43549</v>
      </c>
      <c r="J60" s="11">
        <v>88.712997000000001</v>
      </c>
      <c r="K60" s="13">
        <v>3085.18</v>
      </c>
      <c r="M60" s="7">
        <f t="shared" si="0"/>
        <v>5.3629964964622334E-3</v>
      </c>
      <c r="N60" s="7">
        <f t="shared" si="1"/>
        <v>4.8612070486012175E-2</v>
      </c>
      <c r="Q60" s="60">
        <v>44648</v>
      </c>
      <c r="R60" s="36">
        <v>168.99049400000001</v>
      </c>
      <c r="S60" s="36"/>
      <c r="T60" s="33" t="s">
        <v>70</v>
      </c>
      <c r="U60" s="37">
        <v>4575.5200000000004</v>
      </c>
      <c r="V60" s="60"/>
      <c r="W60" s="36"/>
    </row>
    <row r="61" spans="1:23" ht="16" x14ac:dyDescent="0.2">
      <c r="A61" s="15">
        <v>44281</v>
      </c>
      <c r="B61">
        <v>152.60150100000001</v>
      </c>
      <c r="C61" s="13">
        <v>3974.54</v>
      </c>
      <c r="D61" s="63"/>
      <c r="E61" s="34">
        <v>43915</v>
      </c>
      <c r="F61" s="36">
        <v>94.292000000000002</v>
      </c>
      <c r="G61" s="37">
        <v>2475.56</v>
      </c>
      <c r="H61" s="65"/>
      <c r="I61" s="16">
        <v>43550</v>
      </c>
      <c r="J61" s="11">
        <v>89.188004000000006</v>
      </c>
      <c r="K61" s="13">
        <v>2574.41</v>
      </c>
      <c r="M61" s="7">
        <f t="shared" si="0"/>
        <v>5.3401400346005275E-3</v>
      </c>
      <c r="N61" s="7">
        <f t="shared" si="1"/>
        <v>-0.1809896208461006</v>
      </c>
      <c r="Q61" s="60">
        <v>44649</v>
      </c>
      <c r="R61" s="36">
        <v>169.31500199999999</v>
      </c>
      <c r="S61" s="36"/>
      <c r="T61" s="33" t="s">
        <v>71</v>
      </c>
      <c r="U61" s="37">
        <v>4631.6000000000004</v>
      </c>
      <c r="V61" s="60"/>
      <c r="W61" s="36"/>
    </row>
    <row r="62" spans="1:23" ht="16" x14ac:dyDescent="0.2">
      <c r="A62" s="15">
        <v>44284</v>
      </c>
      <c r="B62">
        <v>153.78649899999999</v>
      </c>
      <c r="C62" s="13">
        <v>3971.09</v>
      </c>
      <c r="D62" s="63"/>
      <c r="E62" s="34">
        <v>43916</v>
      </c>
      <c r="F62" s="36">
        <v>97.774497999999994</v>
      </c>
      <c r="G62" s="37">
        <v>2630.07</v>
      </c>
      <c r="H62" s="65"/>
      <c r="I62" s="16">
        <v>43551</v>
      </c>
      <c r="J62" s="11">
        <v>88.285004000000001</v>
      </c>
      <c r="K62" s="13">
        <v>2707.88</v>
      </c>
      <c r="M62" s="7">
        <f t="shared" si="0"/>
        <v>-1.0176283174635615E-2</v>
      </c>
      <c r="N62" s="7">
        <f t="shared" si="1"/>
        <v>5.0545659273252837E-2</v>
      </c>
      <c r="Q62" s="60">
        <v>44650</v>
      </c>
      <c r="R62" s="36">
        <v>166.300995</v>
      </c>
      <c r="S62" s="36"/>
      <c r="T62" s="33" t="s">
        <v>72</v>
      </c>
      <c r="U62" s="37">
        <v>4602.45</v>
      </c>
      <c r="V62" s="60"/>
      <c r="W62" s="36"/>
    </row>
    <row r="63" spans="1:23" ht="16" x14ac:dyDescent="0.2">
      <c r="A63" s="15">
        <v>44285</v>
      </c>
      <c r="B63">
        <v>152.76449600000001</v>
      </c>
      <c r="C63" s="13">
        <v>3958.55</v>
      </c>
      <c r="D63" s="63"/>
      <c r="E63" s="34">
        <v>43917</v>
      </c>
      <c r="F63" s="36">
        <v>95.004997000000003</v>
      </c>
      <c r="G63" s="37">
        <v>2541.4699999999998</v>
      </c>
      <c r="H63" s="65"/>
      <c r="I63" s="16">
        <v>43552</v>
      </c>
      <c r="J63" s="11">
        <v>88.670997999999997</v>
      </c>
      <c r="K63" s="13">
        <v>2743.07</v>
      </c>
      <c r="M63" s="7">
        <f t="shared" si="0"/>
        <v>4.3626054819750843E-3</v>
      </c>
      <c r="N63" s="7">
        <f t="shared" si="1"/>
        <v>1.2911690212103005E-2</v>
      </c>
      <c r="Q63" s="60">
        <v>44651</v>
      </c>
      <c r="R63" s="36">
        <v>162.99749800000001</v>
      </c>
      <c r="T63" s="33" t="s">
        <v>73</v>
      </c>
      <c r="U63" s="37">
        <v>4530.41</v>
      </c>
      <c r="V63" s="60"/>
      <c r="W63" s="36"/>
    </row>
    <row r="64" spans="1:23" ht="16" x14ac:dyDescent="0.2">
      <c r="A64" s="15">
        <v>44286</v>
      </c>
      <c r="B64">
        <v>154.70399499999999</v>
      </c>
      <c r="C64" s="13">
        <v>3972.89</v>
      </c>
      <c r="D64" s="63"/>
      <c r="E64" s="34">
        <v>43920</v>
      </c>
      <c r="F64" s="36">
        <v>98.197502</v>
      </c>
      <c r="G64" s="37">
        <v>2626.65</v>
      </c>
      <c r="H64" s="65"/>
      <c r="I64" s="16">
        <v>43553</v>
      </c>
      <c r="J64" s="11">
        <v>89.037497999999999</v>
      </c>
      <c r="K64" s="13">
        <v>2895.77</v>
      </c>
      <c r="M64" s="7">
        <f t="shared" si="0"/>
        <v>4.1247382974809099E-3</v>
      </c>
      <c r="N64" s="7">
        <f t="shared" si="1"/>
        <v>5.4173320345998942E-2</v>
      </c>
      <c r="T64" s="60">
        <v>44565</v>
      </c>
      <c r="U64" s="37">
        <v>4545.8599999999997</v>
      </c>
    </row>
    <row r="65" spans="1:21" ht="16" x14ac:dyDescent="0.2">
      <c r="A65" s="15">
        <v>44287</v>
      </c>
      <c r="B65">
        <v>158.050003</v>
      </c>
      <c r="C65" s="13">
        <v>4019.87</v>
      </c>
      <c r="D65" s="63"/>
      <c r="E65" s="34">
        <v>43921</v>
      </c>
      <c r="F65" s="36">
        <v>97.486000000000004</v>
      </c>
      <c r="G65" s="37">
        <v>2584.59</v>
      </c>
      <c r="H65" s="65"/>
      <c r="I65" s="16">
        <v>43556</v>
      </c>
      <c r="J65" s="11">
        <v>90.709502999999998</v>
      </c>
      <c r="K65" s="13">
        <v>2879.42</v>
      </c>
      <c r="M65" s="7">
        <f t="shared" si="0"/>
        <v>1.8604518770808907E-2</v>
      </c>
      <c r="N65" s="7">
        <f t="shared" si="1"/>
        <v>-5.6621665025403684E-3</v>
      </c>
      <c r="T65" s="60">
        <v>44655</v>
      </c>
      <c r="U65" s="37">
        <v>4582.6400000000003</v>
      </c>
    </row>
    <row r="66" spans="1:21" ht="16" x14ac:dyDescent="0.2">
      <c r="A66" s="15">
        <v>44291</v>
      </c>
      <c r="B66">
        <v>161.336502</v>
      </c>
      <c r="C66" s="13">
        <v>4077.91</v>
      </c>
      <c r="D66" s="63"/>
      <c r="E66" s="34">
        <v>43922</v>
      </c>
      <c r="F66" s="36">
        <v>95.385002</v>
      </c>
      <c r="G66" s="37">
        <v>2470.5</v>
      </c>
      <c r="H66" s="65"/>
      <c r="I66" s="16">
        <v>43557</v>
      </c>
      <c r="J66" s="11">
        <v>90.698997000000006</v>
      </c>
      <c r="K66" s="13">
        <v>2975.95</v>
      </c>
      <c r="M66" s="7">
        <f t="shared" si="0"/>
        <v>-1.1582698728817645E-4</v>
      </c>
      <c r="N66" s="7">
        <f t="shared" si="1"/>
        <v>3.2974430776936466E-2</v>
      </c>
      <c r="T66" s="60">
        <v>44685</v>
      </c>
      <c r="U66" s="37">
        <v>4525.12</v>
      </c>
    </row>
    <row r="67" spans="1:21" ht="16" x14ac:dyDescent="0.2">
      <c r="A67" s="15">
        <v>44292</v>
      </c>
      <c r="B67">
        <v>161.19099399999999</v>
      </c>
      <c r="C67" s="13">
        <v>4073.94</v>
      </c>
      <c r="D67" s="63"/>
      <c r="E67" s="34">
        <v>43923</v>
      </c>
      <c r="F67" s="36">
        <v>95.941497999999996</v>
      </c>
      <c r="G67" s="37">
        <v>2526.9</v>
      </c>
      <c r="H67" s="65"/>
      <c r="I67" s="16">
        <v>43558</v>
      </c>
      <c r="J67" s="11">
        <v>91.035004000000001</v>
      </c>
      <c r="K67" s="13">
        <v>2938.09</v>
      </c>
      <c r="M67" s="7">
        <f t="shared" si="0"/>
        <v>3.6977932695246578E-3</v>
      </c>
      <c r="N67" s="7">
        <f t="shared" si="1"/>
        <v>-1.2803605388204181E-2</v>
      </c>
      <c r="T67" s="60">
        <v>44716</v>
      </c>
      <c r="U67" s="37">
        <v>4481.1499999999996</v>
      </c>
    </row>
    <row r="68" spans="1:21" ht="16" x14ac:dyDescent="0.2">
      <c r="A68" s="15">
        <v>44293</v>
      </c>
      <c r="B68">
        <v>163.96949799999999</v>
      </c>
      <c r="C68" s="13">
        <v>4079.95</v>
      </c>
      <c r="D68" s="63"/>
      <c r="E68" s="34">
        <v>43924</v>
      </c>
      <c r="F68" s="36">
        <v>95.329498000000001</v>
      </c>
      <c r="G68" s="37">
        <v>2488.65</v>
      </c>
      <c r="H68" s="65"/>
      <c r="I68" s="16">
        <v>43559</v>
      </c>
      <c r="J68" s="11">
        <v>90.943000999999995</v>
      </c>
      <c r="K68" s="13">
        <v>2893.06</v>
      </c>
      <c r="M68" s="7">
        <f t="shared" si="0"/>
        <v>-1.0111442626130215E-3</v>
      </c>
      <c r="N68" s="7">
        <f t="shared" si="1"/>
        <v>-1.5444944870742376E-2</v>
      </c>
      <c r="T68" s="60">
        <v>44746</v>
      </c>
      <c r="U68" s="37">
        <v>4500.21</v>
      </c>
    </row>
    <row r="69" spans="1:21" ht="16" x14ac:dyDescent="0.2">
      <c r="A69" s="15">
        <v>44294</v>
      </c>
      <c r="B69">
        <v>164.96499600000001</v>
      </c>
      <c r="C69" s="13">
        <v>4097.17</v>
      </c>
      <c r="D69" s="63"/>
      <c r="E69" s="34">
        <v>43927</v>
      </c>
      <c r="F69" s="36">
        <v>99.879501000000005</v>
      </c>
      <c r="G69" s="37">
        <v>2663.68</v>
      </c>
      <c r="H69" s="65"/>
      <c r="I69" s="16">
        <v>43560</v>
      </c>
      <c r="J69" s="11">
        <v>91.863997999999995</v>
      </c>
      <c r="K69" s="13">
        <v>3093.08</v>
      </c>
      <c r="M69" s="7">
        <f t="shared" ref="M69:M132" si="2">LN(J69/J68)</f>
        <v>1.0076253070115355E-2</v>
      </c>
      <c r="N69" s="7">
        <f t="shared" ref="N69:N132" si="3">LN(K69/K68)</f>
        <v>6.6852592729079272E-2</v>
      </c>
      <c r="T69" s="60">
        <v>44777</v>
      </c>
      <c r="U69" s="37">
        <v>4488.28</v>
      </c>
    </row>
    <row r="70" spans="1:21" ht="16" x14ac:dyDescent="0.2">
      <c r="A70" s="15">
        <v>44295</v>
      </c>
      <c r="B70">
        <v>168.61000100000001</v>
      </c>
      <c r="C70" s="13">
        <v>4128.8</v>
      </c>
      <c r="D70" s="63"/>
      <c r="E70" s="34">
        <v>43928</v>
      </c>
      <c r="F70" s="36">
        <v>100.58000199999999</v>
      </c>
      <c r="G70" s="37">
        <v>2659.41</v>
      </c>
      <c r="H70" s="65"/>
      <c r="I70" s="16">
        <v>43563</v>
      </c>
      <c r="J70" s="11">
        <v>92.492996000000005</v>
      </c>
      <c r="K70" s="13">
        <v>2584.96</v>
      </c>
      <c r="M70" s="7">
        <f t="shared" si="2"/>
        <v>6.8237220300648759E-3</v>
      </c>
      <c r="N70" s="7">
        <f t="shared" si="3"/>
        <v>-0.17945732427171335</v>
      </c>
      <c r="T70" s="60">
        <v>44869</v>
      </c>
      <c r="U70" s="37">
        <v>4412.53</v>
      </c>
    </row>
    <row r="71" spans="1:21" ht="16" x14ac:dyDescent="0.2">
      <c r="A71" s="15">
        <v>44298</v>
      </c>
      <c r="B71">
        <v>168.96949799999999</v>
      </c>
      <c r="C71" s="13">
        <v>4127.99</v>
      </c>
      <c r="D71" s="63"/>
      <c r="E71" s="34">
        <v>43929</v>
      </c>
      <c r="F71" s="36">
        <v>102.150002</v>
      </c>
      <c r="G71" s="37">
        <v>2749.98</v>
      </c>
      <c r="H71" s="65"/>
      <c r="I71" s="16">
        <v>43564</v>
      </c>
      <c r="J71" s="11">
        <v>91.792000000000002</v>
      </c>
      <c r="K71" s="13">
        <v>2878.2</v>
      </c>
      <c r="M71" s="7">
        <f t="shared" si="2"/>
        <v>-7.6077748731233066E-3</v>
      </c>
      <c r="N71" s="7">
        <f t="shared" si="3"/>
        <v>0.10745506480107975</v>
      </c>
      <c r="T71" s="60">
        <v>44899</v>
      </c>
      <c r="U71" s="37">
        <v>4397.45</v>
      </c>
    </row>
    <row r="72" spans="1:21" ht="16" x14ac:dyDescent="0.2">
      <c r="A72" s="15">
        <v>44299</v>
      </c>
      <c r="B72">
        <v>170</v>
      </c>
      <c r="C72" s="13">
        <v>4141.59</v>
      </c>
      <c r="D72" s="63"/>
      <c r="E72" s="34">
        <v>43930</v>
      </c>
      <c r="F72" s="36">
        <v>102.13800000000001</v>
      </c>
      <c r="G72" s="37">
        <v>2789.82</v>
      </c>
      <c r="H72" s="65"/>
      <c r="I72" s="16">
        <v>43565</v>
      </c>
      <c r="J72" s="11">
        <v>92.366501</v>
      </c>
      <c r="K72" s="13">
        <v>2870.72</v>
      </c>
      <c r="M72" s="7">
        <f t="shared" si="2"/>
        <v>6.239221763373156E-3</v>
      </c>
      <c r="N72" s="7">
        <f t="shared" si="3"/>
        <v>-2.6022293651544984E-3</v>
      </c>
      <c r="T72" s="33" t="s">
        <v>74</v>
      </c>
      <c r="U72" s="37">
        <v>4446.59</v>
      </c>
    </row>
    <row r="73" spans="1:21" ht="16" x14ac:dyDescent="0.2">
      <c r="A73" s="15">
        <v>44300</v>
      </c>
      <c r="B73">
        <v>166.64999399999999</v>
      </c>
      <c r="C73" s="13">
        <v>4124.66</v>
      </c>
      <c r="D73" s="63"/>
      <c r="E73" s="34">
        <v>43934</v>
      </c>
      <c r="F73" s="36">
        <v>108.44349699999999</v>
      </c>
      <c r="G73" s="37">
        <v>2761.63</v>
      </c>
      <c r="H73" s="65"/>
      <c r="I73" s="16">
        <v>43566</v>
      </c>
      <c r="J73" s="11">
        <v>92.203498999999994</v>
      </c>
      <c r="K73" s="13">
        <v>2979.63</v>
      </c>
      <c r="M73" s="7">
        <f t="shared" si="2"/>
        <v>-1.7662896719675089E-3</v>
      </c>
      <c r="N73" s="7">
        <f t="shared" si="3"/>
        <v>3.7236262346081919E-2</v>
      </c>
      <c r="T73" s="33" t="s">
        <v>75</v>
      </c>
      <c r="U73" s="37">
        <v>4392.59</v>
      </c>
    </row>
    <row r="74" spans="1:21" ht="16" x14ac:dyDescent="0.2">
      <c r="A74" s="15">
        <v>44301</v>
      </c>
      <c r="B74">
        <v>168.954498</v>
      </c>
      <c r="C74" s="13">
        <v>4170.42</v>
      </c>
      <c r="D74" s="63"/>
      <c r="E74" s="34">
        <v>43935</v>
      </c>
      <c r="F74" s="36">
        <v>114.166</v>
      </c>
      <c r="G74" s="37">
        <v>2846.06</v>
      </c>
      <c r="H74" s="65"/>
      <c r="I74" s="16">
        <v>43567</v>
      </c>
      <c r="J74" s="11">
        <v>92.153000000000006</v>
      </c>
      <c r="K74" s="13">
        <v>2918.65</v>
      </c>
      <c r="M74" s="7">
        <f t="shared" si="2"/>
        <v>-5.4784074916726117E-4</v>
      </c>
      <c r="N74" s="7">
        <f t="shared" si="3"/>
        <v>-2.0677951128692779E-2</v>
      </c>
      <c r="T74" s="33" t="s">
        <v>76</v>
      </c>
      <c r="U74" s="37">
        <v>4391.6899999999996</v>
      </c>
    </row>
    <row r="75" spans="1:21" ht="16" x14ac:dyDescent="0.2">
      <c r="A75" s="15">
        <v>44302</v>
      </c>
      <c r="B75">
        <v>169.97200000000001</v>
      </c>
      <c r="C75" s="13">
        <v>4185.47</v>
      </c>
      <c r="D75" s="63"/>
      <c r="E75" s="34">
        <v>43936</v>
      </c>
      <c r="F75" s="36">
        <v>115.38400300000001</v>
      </c>
      <c r="G75" s="37">
        <v>2783.36</v>
      </c>
      <c r="H75" s="65"/>
      <c r="I75" s="16">
        <v>43570</v>
      </c>
      <c r="J75" s="11">
        <v>92.243499999999997</v>
      </c>
      <c r="K75" s="13">
        <v>2978.43</v>
      </c>
      <c r="M75" s="7">
        <f t="shared" si="2"/>
        <v>9.8158053180396124E-4</v>
      </c>
      <c r="N75" s="7">
        <f t="shared" si="3"/>
        <v>2.027513544163137E-2</v>
      </c>
      <c r="T75" s="33" t="s">
        <v>77</v>
      </c>
      <c r="U75" s="37">
        <v>4462.21</v>
      </c>
    </row>
    <row r="76" spans="1:21" ht="16" x14ac:dyDescent="0.2">
      <c r="A76" s="15">
        <v>44305</v>
      </c>
      <c r="B76">
        <v>168.600494</v>
      </c>
      <c r="C76" s="13">
        <v>4163.26</v>
      </c>
      <c r="D76" s="63"/>
      <c r="E76" s="34">
        <v>43937</v>
      </c>
      <c r="F76" s="36">
        <v>120.40949999999999</v>
      </c>
      <c r="G76" s="37">
        <v>2799.55</v>
      </c>
      <c r="H76" s="65"/>
      <c r="I76" s="16">
        <v>43571</v>
      </c>
      <c r="J76" s="11">
        <v>93.152000000000001</v>
      </c>
      <c r="K76" s="13">
        <v>2919.4</v>
      </c>
      <c r="M76" s="7">
        <f t="shared" si="2"/>
        <v>9.8007478296552649E-3</v>
      </c>
      <c r="N76" s="7">
        <f t="shared" si="3"/>
        <v>-2.001820033346138E-2</v>
      </c>
      <c r="T76" s="33" t="s">
        <v>78</v>
      </c>
      <c r="U76" s="37">
        <v>4459.45</v>
      </c>
    </row>
    <row r="77" spans="1:21" ht="16" x14ac:dyDescent="0.2">
      <c r="A77" s="15">
        <v>44306</v>
      </c>
      <c r="B77">
        <v>166.734497</v>
      </c>
      <c r="C77" s="13">
        <v>4134.9399999999996</v>
      </c>
      <c r="D77" s="63"/>
      <c r="E77" s="34">
        <v>43938</v>
      </c>
      <c r="F77" s="36">
        <v>118.75</v>
      </c>
      <c r="G77" s="37">
        <v>2874.56</v>
      </c>
      <c r="H77" s="65"/>
      <c r="I77" s="16">
        <v>43572</v>
      </c>
      <c r="J77" s="11">
        <v>93.240996999999993</v>
      </c>
      <c r="K77" s="13">
        <v>3135.96</v>
      </c>
      <c r="M77" s="7">
        <f t="shared" si="2"/>
        <v>9.5493938286852836E-4</v>
      </c>
      <c r="N77" s="7">
        <f t="shared" si="3"/>
        <v>7.1557231590433021E-2</v>
      </c>
      <c r="T77" s="33" t="s">
        <v>79</v>
      </c>
      <c r="U77" s="37">
        <v>4393.66</v>
      </c>
    </row>
    <row r="78" spans="1:21" ht="16" x14ac:dyDescent="0.2">
      <c r="A78" s="15">
        <v>44307</v>
      </c>
      <c r="B78">
        <v>168.100998</v>
      </c>
      <c r="C78" s="13">
        <v>4173.42</v>
      </c>
      <c r="D78" s="63"/>
      <c r="E78" s="34">
        <v>43941</v>
      </c>
      <c r="F78" s="36">
        <v>119.68049600000001</v>
      </c>
      <c r="G78" s="37">
        <v>2823.16</v>
      </c>
      <c r="H78" s="65"/>
      <c r="I78" s="16">
        <v>43573</v>
      </c>
      <c r="J78" s="11">
        <v>93.084502999999998</v>
      </c>
      <c r="K78" s="13">
        <v>2596.64</v>
      </c>
      <c r="M78" s="7">
        <f t="shared" si="2"/>
        <v>-1.6797919425764632E-3</v>
      </c>
      <c r="N78" s="7">
        <f t="shared" si="3"/>
        <v>-0.18871704571933889</v>
      </c>
      <c r="T78" s="33" t="s">
        <v>80</v>
      </c>
      <c r="U78" s="37">
        <v>4271.78</v>
      </c>
    </row>
    <row r="79" spans="1:21" ht="16" x14ac:dyDescent="0.2">
      <c r="A79" s="15">
        <v>44308</v>
      </c>
      <c r="B79">
        <v>165.45199600000001</v>
      </c>
      <c r="C79" s="13">
        <v>4134.9799999999996</v>
      </c>
      <c r="D79" s="63"/>
      <c r="E79" s="34">
        <v>43942</v>
      </c>
      <c r="F79" s="36">
        <v>116.405998</v>
      </c>
      <c r="G79" s="37">
        <v>2736.56</v>
      </c>
      <c r="H79" s="65"/>
      <c r="I79" s="16">
        <v>43577</v>
      </c>
      <c r="J79" s="11">
        <v>94.365500999999995</v>
      </c>
      <c r="K79" s="13">
        <v>2888.21</v>
      </c>
      <c r="M79" s="7">
        <f t="shared" si="2"/>
        <v>1.3667835844337044E-2</v>
      </c>
      <c r="N79" s="7">
        <f t="shared" si="3"/>
        <v>0.10641863148300126</v>
      </c>
      <c r="T79" s="33" t="s">
        <v>81</v>
      </c>
      <c r="U79" s="37">
        <v>4296.12</v>
      </c>
    </row>
    <row r="80" spans="1:21" ht="16" x14ac:dyDescent="0.2">
      <c r="A80" s="15">
        <v>44309</v>
      </c>
      <c r="B80">
        <v>167.044006</v>
      </c>
      <c r="C80" s="13">
        <v>4180.17</v>
      </c>
      <c r="D80" s="63"/>
      <c r="E80" s="34">
        <v>43943</v>
      </c>
      <c r="F80" s="36">
        <v>118.17449999999999</v>
      </c>
      <c r="G80" s="37">
        <v>2799.31</v>
      </c>
      <c r="H80" s="65"/>
      <c r="I80" s="16">
        <v>43578</v>
      </c>
      <c r="J80" s="11">
        <v>96.188498999999993</v>
      </c>
      <c r="K80" s="13">
        <v>2881.4</v>
      </c>
      <c r="M80" s="7">
        <f t="shared" si="2"/>
        <v>1.913424666223466E-2</v>
      </c>
      <c r="N80" s="7">
        <f t="shared" si="3"/>
        <v>-2.3606459232004226E-3</v>
      </c>
      <c r="T80" s="33" t="s">
        <v>82</v>
      </c>
      <c r="U80" s="37">
        <v>4175.2</v>
      </c>
    </row>
    <row r="81" spans="1:21" ht="16" x14ac:dyDescent="0.2">
      <c r="A81" s="15">
        <v>44312</v>
      </c>
      <c r="B81">
        <v>170.449997</v>
      </c>
      <c r="C81" s="13">
        <v>4187.62</v>
      </c>
      <c r="D81" s="63"/>
      <c r="E81" s="34">
        <v>43944</v>
      </c>
      <c r="F81" s="36">
        <v>119.972504</v>
      </c>
      <c r="G81" s="37">
        <v>2797.8</v>
      </c>
      <c r="H81" s="65"/>
      <c r="I81" s="16">
        <v>43579</v>
      </c>
      <c r="J81" s="11">
        <v>95.087502000000001</v>
      </c>
      <c r="K81" s="13">
        <v>2886.73</v>
      </c>
      <c r="M81" s="7">
        <f t="shared" si="2"/>
        <v>-1.151225615339828E-2</v>
      </c>
      <c r="N81" s="7">
        <f t="shared" si="3"/>
        <v>1.8480864741319076E-3</v>
      </c>
      <c r="T81" s="33" t="s">
        <v>83</v>
      </c>
      <c r="U81" s="37">
        <v>4183.96</v>
      </c>
    </row>
    <row r="82" spans="1:21" ht="16" x14ac:dyDescent="0.2">
      <c r="A82" s="15">
        <v>44313</v>
      </c>
      <c r="B82">
        <v>170.87150600000001</v>
      </c>
      <c r="C82" s="13">
        <v>4186.72</v>
      </c>
      <c r="D82" s="63"/>
      <c r="E82" s="34">
        <v>43945</v>
      </c>
      <c r="F82" s="36">
        <v>120.511002</v>
      </c>
      <c r="G82" s="37">
        <v>2836.74</v>
      </c>
      <c r="H82" s="65"/>
      <c r="I82" s="16">
        <v>43580</v>
      </c>
      <c r="J82" s="11">
        <v>95.112503000000004</v>
      </c>
      <c r="K82" s="13">
        <v>2993.07</v>
      </c>
      <c r="M82" s="7">
        <f t="shared" si="2"/>
        <v>2.6289168755800956E-4</v>
      </c>
      <c r="N82" s="7">
        <f t="shared" si="3"/>
        <v>3.6175242882813513E-2</v>
      </c>
      <c r="T82" s="33" t="s">
        <v>84</v>
      </c>
      <c r="U82" s="37">
        <v>4287.5</v>
      </c>
    </row>
    <row r="83" spans="1:21" ht="16" x14ac:dyDescent="0.2">
      <c r="A83" s="15">
        <v>44314</v>
      </c>
      <c r="B83">
        <v>172.925003</v>
      </c>
      <c r="C83" s="13">
        <v>4183.18</v>
      </c>
      <c r="D83" s="63"/>
      <c r="E83" s="34">
        <v>43948</v>
      </c>
      <c r="F83" s="36">
        <v>118.800003</v>
      </c>
      <c r="G83" s="37">
        <v>2878.48</v>
      </c>
      <c r="H83" s="65"/>
      <c r="I83" s="16">
        <v>43581</v>
      </c>
      <c r="J83" s="11">
        <v>97.531502000000003</v>
      </c>
      <c r="K83" s="13">
        <v>2979.39</v>
      </c>
      <c r="M83" s="7">
        <f t="shared" si="2"/>
        <v>2.5114990210726537E-2</v>
      </c>
      <c r="N83" s="7">
        <f t="shared" si="3"/>
        <v>-4.5810349249375227E-3</v>
      </c>
      <c r="T83" s="33" t="s">
        <v>85</v>
      </c>
      <c r="U83" s="37">
        <v>4131.93</v>
      </c>
    </row>
    <row r="84" spans="1:21" ht="16" x14ac:dyDescent="0.2">
      <c r="A84" s="15">
        <v>44315</v>
      </c>
      <c r="B84">
        <v>173.565506</v>
      </c>
      <c r="C84" s="13">
        <v>4211.47</v>
      </c>
      <c r="D84" s="63"/>
      <c r="E84" s="34">
        <v>43949</v>
      </c>
      <c r="F84" s="36">
        <v>115.704002</v>
      </c>
      <c r="G84" s="37">
        <v>2863.39</v>
      </c>
      <c r="H84" s="65"/>
      <c r="I84" s="16">
        <v>43584</v>
      </c>
      <c r="J84" s="11">
        <v>96.921501000000006</v>
      </c>
      <c r="K84" s="13">
        <v>2938.13</v>
      </c>
      <c r="M84" s="7">
        <f t="shared" si="2"/>
        <v>-6.2740404269726333E-3</v>
      </c>
      <c r="N84" s="7">
        <f t="shared" si="3"/>
        <v>-1.3945257016851767E-2</v>
      </c>
      <c r="T84" s="60">
        <v>44597</v>
      </c>
      <c r="U84" s="37">
        <v>4155.38</v>
      </c>
    </row>
    <row r="85" spans="1:21" ht="16" x14ac:dyDescent="0.2">
      <c r="A85" s="15">
        <v>44316</v>
      </c>
      <c r="B85">
        <v>173.371002</v>
      </c>
      <c r="C85" s="13">
        <v>4181.17</v>
      </c>
      <c r="D85" s="63"/>
      <c r="E85" s="34">
        <v>43950</v>
      </c>
      <c r="F85" s="36">
        <v>118.635498</v>
      </c>
      <c r="G85" s="37">
        <v>2939.51</v>
      </c>
      <c r="H85" s="65"/>
      <c r="I85" s="16">
        <v>43585</v>
      </c>
      <c r="J85" s="11">
        <v>96.325996000000004</v>
      </c>
      <c r="K85" s="13">
        <v>3132.52</v>
      </c>
      <c r="M85" s="7">
        <f t="shared" si="2"/>
        <v>-6.1631523744168247E-3</v>
      </c>
      <c r="N85" s="7">
        <f t="shared" si="3"/>
        <v>6.4064467884088316E-2</v>
      </c>
      <c r="T85" s="60">
        <v>44625</v>
      </c>
      <c r="U85" s="37">
        <v>4175.4799999999996</v>
      </c>
    </row>
    <row r="86" spans="1:21" ht="16" x14ac:dyDescent="0.2">
      <c r="A86" s="15">
        <v>44319</v>
      </c>
      <c r="B86">
        <v>169.32449299999999</v>
      </c>
      <c r="C86" s="13">
        <v>4192.66</v>
      </c>
      <c r="D86" s="63"/>
      <c r="E86" s="34">
        <v>43951</v>
      </c>
      <c r="F86" s="36">
        <v>123.699997</v>
      </c>
      <c r="G86" s="37">
        <v>2912.43</v>
      </c>
      <c r="H86" s="65"/>
      <c r="I86" s="16">
        <v>43586</v>
      </c>
      <c r="J86" s="11">
        <v>95.575996000000004</v>
      </c>
      <c r="K86" s="13">
        <v>2596.2600000000002</v>
      </c>
      <c r="M86" s="7">
        <f t="shared" si="2"/>
        <v>-7.8165297901621605E-3</v>
      </c>
      <c r="N86" s="7">
        <f t="shared" si="3"/>
        <v>-0.18776584453451683</v>
      </c>
      <c r="T86" s="60">
        <v>44656</v>
      </c>
      <c r="U86" s="37">
        <v>4300.17</v>
      </c>
    </row>
    <row r="87" spans="1:21" ht="16" x14ac:dyDescent="0.2">
      <c r="A87" s="15">
        <v>44320</v>
      </c>
      <c r="B87">
        <v>165.59350599999999</v>
      </c>
      <c r="C87" s="13">
        <v>4164.66</v>
      </c>
      <c r="D87" s="63"/>
      <c r="E87" s="34">
        <v>43952</v>
      </c>
      <c r="F87" s="36">
        <v>114.302002</v>
      </c>
      <c r="G87" s="37">
        <v>2830.71</v>
      </c>
      <c r="H87" s="65"/>
      <c r="I87" s="16">
        <v>43587</v>
      </c>
      <c r="J87" s="11">
        <v>95.040999999999997</v>
      </c>
      <c r="K87" s="13">
        <v>2709.8</v>
      </c>
      <c r="M87" s="7">
        <f t="shared" si="2"/>
        <v>-5.6133232189089456E-3</v>
      </c>
      <c r="N87" s="7">
        <f t="shared" si="3"/>
        <v>4.2802883520230477E-2</v>
      </c>
      <c r="T87" s="60">
        <v>44686</v>
      </c>
      <c r="U87" s="37">
        <v>4146.87</v>
      </c>
    </row>
    <row r="88" spans="1:21" ht="16" x14ac:dyDescent="0.2">
      <c r="A88" s="15">
        <v>44321</v>
      </c>
      <c r="B88">
        <v>163.526993</v>
      </c>
      <c r="C88" s="13">
        <v>4167.59</v>
      </c>
      <c r="D88" s="63"/>
      <c r="E88" s="34">
        <v>43955</v>
      </c>
      <c r="F88" s="36">
        <v>115.79949999999999</v>
      </c>
      <c r="G88" s="37">
        <v>2842.74</v>
      </c>
      <c r="H88" s="65"/>
      <c r="I88" s="16">
        <v>43588</v>
      </c>
      <c r="J88" s="11">
        <v>98.123001000000002</v>
      </c>
      <c r="K88" s="13">
        <v>2783.3</v>
      </c>
      <c r="M88" s="7">
        <f t="shared" si="2"/>
        <v>3.191342647603667E-2</v>
      </c>
      <c r="N88" s="7">
        <f t="shared" si="3"/>
        <v>2.6762442644843197E-2</v>
      </c>
      <c r="T88" s="60">
        <v>44717</v>
      </c>
      <c r="U88" s="37">
        <v>4123.34</v>
      </c>
    </row>
    <row r="89" spans="1:21" ht="16" x14ac:dyDescent="0.2">
      <c r="A89" s="15">
        <v>44322</v>
      </c>
      <c r="B89">
        <v>165.31849700000001</v>
      </c>
      <c r="C89" s="13">
        <v>4201.62</v>
      </c>
      <c r="D89" s="63"/>
      <c r="E89" s="34">
        <v>43956</v>
      </c>
      <c r="F89" s="36">
        <v>115.889999</v>
      </c>
      <c r="G89" s="37">
        <v>2868.44</v>
      </c>
      <c r="H89" s="65"/>
      <c r="I89" s="16">
        <v>43591</v>
      </c>
      <c r="J89" s="11">
        <v>97.527495999999999</v>
      </c>
      <c r="K89" s="13">
        <v>2888.32</v>
      </c>
      <c r="M89" s="7">
        <f t="shared" si="2"/>
        <v>-6.0874554177448434E-3</v>
      </c>
      <c r="N89" s="7">
        <f t="shared" si="3"/>
        <v>3.7037744141407723E-2</v>
      </c>
      <c r="T89" s="60">
        <v>44809</v>
      </c>
      <c r="U89" s="37">
        <v>3991.24</v>
      </c>
    </row>
    <row r="90" spans="1:21" ht="16" x14ac:dyDescent="0.2">
      <c r="A90" s="15">
        <v>44323</v>
      </c>
      <c r="B90">
        <v>164.58050499999999</v>
      </c>
      <c r="C90" s="13">
        <v>4232.6000000000004</v>
      </c>
      <c r="D90" s="63"/>
      <c r="E90" s="34">
        <v>43957</v>
      </c>
      <c r="F90" s="36">
        <v>117.56300400000001</v>
      </c>
      <c r="G90" s="37">
        <v>2848.42</v>
      </c>
      <c r="H90" s="65"/>
      <c r="I90" s="16">
        <v>43592</v>
      </c>
      <c r="J90" s="11">
        <v>96.050003000000004</v>
      </c>
      <c r="K90" s="13">
        <v>2885.72</v>
      </c>
      <c r="M90" s="7">
        <f t="shared" si="2"/>
        <v>-1.526542805449628E-2</v>
      </c>
      <c r="N90" s="7">
        <f t="shared" si="3"/>
        <v>-9.0058266853974486E-4</v>
      </c>
      <c r="T90" s="60">
        <v>44839</v>
      </c>
      <c r="U90" s="37">
        <v>4001.05</v>
      </c>
    </row>
    <row r="91" spans="1:21" ht="16" x14ac:dyDescent="0.2">
      <c r="A91" s="15">
        <v>44326</v>
      </c>
      <c r="B91">
        <v>159.524506</v>
      </c>
      <c r="C91" s="13">
        <v>4188.43</v>
      </c>
      <c r="D91" s="63"/>
      <c r="E91" s="34">
        <v>43958</v>
      </c>
      <c r="F91" s="36">
        <v>118.380501</v>
      </c>
      <c r="G91" s="37">
        <v>2881.19</v>
      </c>
      <c r="H91" s="65"/>
      <c r="I91" s="16">
        <v>43593</v>
      </c>
      <c r="J91" s="11">
        <v>95.888496000000004</v>
      </c>
      <c r="K91" s="13">
        <v>2999.91</v>
      </c>
      <c r="M91" s="7">
        <f t="shared" si="2"/>
        <v>-1.6829040443615145E-3</v>
      </c>
      <c r="N91" s="7">
        <f t="shared" si="3"/>
        <v>3.8807852670195743E-2</v>
      </c>
      <c r="T91" s="60">
        <v>44870</v>
      </c>
      <c r="U91" s="37">
        <v>3935.18</v>
      </c>
    </row>
    <row r="92" spans="1:21" ht="16" x14ac:dyDescent="0.2">
      <c r="A92" s="15">
        <v>44327</v>
      </c>
      <c r="B92">
        <v>161.19549599999999</v>
      </c>
      <c r="C92" s="13">
        <v>4152.1000000000004</v>
      </c>
      <c r="D92" s="63"/>
      <c r="E92" s="34">
        <v>43959</v>
      </c>
      <c r="F92" s="36">
        <v>118.98049899999999</v>
      </c>
      <c r="G92" s="37">
        <v>2929.8</v>
      </c>
      <c r="H92" s="65"/>
      <c r="I92" s="16">
        <v>43594</v>
      </c>
      <c r="J92" s="11">
        <v>94.993499999999997</v>
      </c>
      <c r="K92" s="13">
        <v>3000.93</v>
      </c>
      <c r="M92" s="7">
        <f t="shared" si="2"/>
        <v>-9.3775481968539649E-3</v>
      </c>
      <c r="N92" s="7">
        <f t="shared" si="3"/>
        <v>3.3995240993695637E-4</v>
      </c>
      <c r="T92" s="60">
        <v>44900</v>
      </c>
      <c r="U92" s="37">
        <v>3930.08</v>
      </c>
    </row>
    <row r="93" spans="1:21" ht="16" x14ac:dyDescent="0.2">
      <c r="A93" s="15">
        <v>44328</v>
      </c>
      <c r="B93">
        <v>157.59700000000001</v>
      </c>
      <c r="C93" s="13">
        <v>4063.04</v>
      </c>
      <c r="D93" s="63"/>
      <c r="E93" s="34">
        <v>43962</v>
      </c>
      <c r="F93" s="36">
        <v>120.449997</v>
      </c>
      <c r="G93" s="37">
        <v>2930.32</v>
      </c>
      <c r="H93" s="65"/>
      <c r="I93" s="16">
        <v>43595</v>
      </c>
      <c r="J93" s="11">
        <v>94.499001000000007</v>
      </c>
      <c r="K93" s="13">
        <v>2970.27</v>
      </c>
      <c r="M93" s="7">
        <f t="shared" si="2"/>
        <v>-5.2192051918345129E-3</v>
      </c>
      <c r="N93" s="7">
        <f t="shared" si="3"/>
        <v>-1.0269382854501333E-2</v>
      </c>
      <c r="T93" s="33" t="s">
        <v>86</v>
      </c>
      <c r="U93" s="37">
        <v>4023.89</v>
      </c>
    </row>
    <row r="94" spans="1:21" ht="16" x14ac:dyDescent="0.2">
      <c r="A94" s="15">
        <v>44329</v>
      </c>
      <c r="B94">
        <v>158.07350199999999</v>
      </c>
      <c r="C94" s="13">
        <v>4112.5</v>
      </c>
      <c r="D94" s="63"/>
      <c r="E94" s="34">
        <v>43963</v>
      </c>
      <c r="F94" s="36">
        <v>117.847504</v>
      </c>
      <c r="G94" s="37">
        <v>2870.12</v>
      </c>
      <c r="H94" s="65"/>
      <c r="I94" s="16">
        <v>43598</v>
      </c>
      <c r="J94" s="11">
        <v>91.134003000000007</v>
      </c>
      <c r="K94" s="13">
        <v>3087.01</v>
      </c>
      <c r="M94" s="7">
        <f t="shared" si="2"/>
        <v>-3.6258279212751883E-2</v>
      </c>
      <c r="N94" s="7">
        <f t="shared" si="3"/>
        <v>3.8550127132233651E-2</v>
      </c>
      <c r="T94" s="33" t="s">
        <v>87</v>
      </c>
      <c r="U94" s="37">
        <v>4008.01</v>
      </c>
    </row>
    <row r="95" spans="1:21" ht="16" x14ac:dyDescent="0.2">
      <c r="A95" s="15">
        <v>44330</v>
      </c>
      <c r="B95">
        <v>161.145004</v>
      </c>
      <c r="C95" s="13">
        <v>4173.8500000000004</v>
      </c>
      <c r="D95" s="63"/>
      <c r="E95" s="34">
        <v>43964</v>
      </c>
      <c r="F95" s="36">
        <v>118.396004</v>
      </c>
      <c r="G95" s="37">
        <v>2820</v>
      </c>
      <c r="H95" s="65"/>
      <c r="I95" s="16">
        <v>43599</v>
      </c>
      <c r="J95" s="11">
        <v>92.005996999999994</v>
      </c>
      <c r="K95" s="13">
        <v>3141.63</v>
      </c>
      <c r="M95" s="7">
        <f t="shared" si="2"/>
        <v>9.5227759047174423E-3</v>
      </c>
      <c r="N95" s="7">
        <f t="shared" si="3"/>
        <v>1.7538788604554059E-2</v>
      </c>
      <c r="T95" s="33" t="s">
        <v>88</v>
      </c>
      <c r="U95" s="37">
        <v>4088.85</v>
      </c>
    </row>
    <row r="96" spans="1:21" ht="16" x14ac:dyDescent="0.2">
      <c r="A96" s="15">
        <v>44333</v>
      </c>
      <c r="B96">
        <v>163.51950099999999</v>
      </c>
      <c r="C96" s="13">
        <v>4163.29</v>
      </c>
      <c r="D96" s="63"/>
      <c r="E96" s="34">
        <v>43965</v>
      </c>
      <c r="F96" s="36">
        <v>119.442497</v>
      </c>
      <c r="G96" s="37">
        <v>2852.5</v>
      </c>
      <c r="H96" s="65"/>
      <c r="I96" s="16">
        <v>43600</v>
      </c>
      <c r="J96" s="11">
        <v>93.557502999999997</v>
      </c>
      <c r="K96" s="13">
        <v>2744.73</v>
      </c>
      <c r="M96" s="7">
        <f t="shared" si="2"/>
        <v>1.672249289673524E-2</v>
      </c>
      <c r="N96" s="7">
        <f t="shared" si="3"/>
        <v>-0.13505906404229429</v>
      </c>
      <c r="T96" s="33" t="s">
        <v>89</v>
      </c>
      <c r="U96" s="37">
        <v>3923.68</v>
      </c>
    </row>
    <row r="97" spans="1:21" ht="16" x14ac:dyDescent="0.2">
      <c r="A97" s="15">
        <v>44334</v>
      </c>
      <c r="B97">
        <v>161.61399800000001</v>
      </c>
      <c r="C97" s="13">
        <v>4127.83</v>
      </c>
      <c r="D97" s="63"/>
      <c r="E97" s="34">
        <v>43966</v>
      </c>
      <c r="F97" s="36">
        <v>120.488998</v>
      </c>
      <c r="G97" s="37">
        <v>2863.7</v>
      </c>
      <c r="H97" s="65"/>
      <c r="I97" s="16">
        <v>43601</v>
      </c>
      <c r="J97" s="11">
        <v>95.378501999999997</v>
      </c>
      <c r="K97" s="13">
        <v>2791.52</v>
      </c>
      <c r="M97" s="7">
        <f t="shared" si="2"/>
        <v>1.9276954544137526E-2</v>
      </c>
      <c r="N97" s="7">
        <f t="shared" si="3"/>
        <v>1.690354088142491E-2</v>
      </c>
      <c r="T97" s="33" t="s">
        <v>90</v>
      </c>
      <c r="U97" s="37">
        <v>3900.79</v>
      </c>
    </row>
    <row r="98" spans="1:21" ht="16" x14ac:dyDescent="0.2">
      <c r="A98" s="15">
        <v>44335</v>
      </c>
      <c r="B98">
        <v>161.58999600000001</v>
      </c>
      <c r="C98" s="13">
        <v>4115.68</v>
      </c>
      <c r="D98" s="63"/>
      <c r="E98" s="34">
        <v>43969</v>
      </c>
      <c r="F98" s="36">
        <v>121.31300400000001</v>
      </c>
      <c r="G98" s="37">
        <v>2953.91</v>
      </c>
      <c r="H98" s="65"/>
      <c r="I98" s="16">
        <v>43602</v>
      </c>
      <c r="J98" s="11">
        <v>93.449996999999996</v>
      </c>
      <c r="K98" s="13">
        <v>2907.41</v>
      </c>
      <c r="M98" s="7">
        <f t="shared" si="2"/>
        <v>-2.0426705349243502E-2</v>
      </c>
      <c r="N98" s="7">
        <f t="shared" si="3"/>
        <v>4.0676400153926609E-2</v>
      </c>
      <c r="T98" s="33" t="s">
        <v>91</v>
      </c>
      <c r="U98" s="37">
        <v>3901.36</v>
      </c>
    </row>
    <row r="99" spans="1:21" ht="16" x14ac:dyDescent="0.2">
      <c r="A99" s="15">
        <v>44336</v>
      </c>
      <c r="B99">
        <v>162.38400300000001</v>
      </c>
      <c r="C99" s="13">
        <v>4159.12</v>
      </c>
      <c r="D99" s="63"/>
      <c r="E99" s="34">
        <v>43970</v>
      </c>
      <c r="F99" s="36">
        <v>122.466499</v>
      </c>
      <c r="G99" s="37">
        <v>2922.94</v>
      </c>
      <c r="H99" s="65"/>
      <c r="I99" s="16">
        <v>43605</v>
      </c>
      <c r="J99" s="11">
        <v>92.948502000000005</v>
      </c>
      <c r="K99" s="13">
        <v>2879.84</v>
      </c>
      <c r="M99" s="7">
        <f t="shared" si="2"/>
        <v>-5.380903952757453E-3</v>
      </c>
      <c r="N99" s="7">
        <f t="shared" si="3"/>
        <v>-9.5279134543492135E-3</v>
      </c>
      <c r="T99" s="33" t="s">
        <v>92</v>
      </c>
      <c r="U99" s="37">
        <v>3973.75</v>
      </c>
    </row>
    <row r="100" spans="1:21" ht="16" x14ac:dyDescent="0.2">
      <c r="A100" s="15">
        <v>44337</v>
      </c>
      <c r="B100">
        <v>160.15400700000001</v>
      </c>
      <c r="C100" s="13">
        <v>4155.8599999999997</v>
      </c>
      <c r="D100" s="63"/>
      <c r="E100" s="34">
        <v>43971</v>
      </c>
      <c r="F100" s="36">
        <v>124.897003</v>
      </c>
      <c r="G100" s="37">
        <v>2971.61</v>
      </c>
      <c r="H100" s="65"/>
      <c r="I100" s="16">
        <v>43606</v>
      </c>
      <c r="J100" s="11">
        <v>92.875998999999993</v>
      </c>
      <c r="K100" s="13">
        <v>3013.77</v>
      </c>
      <c r="M100" s="7">
        <f t="shared" si="2"/>
        <v>-7.8033847301010699E-4</v>
      </c>
      <c r="N100" s="7">
        <f t="shared" si="3"/>
        <v>4.5457049692710291E-2</v>
      </c>
      <c r="T100" s="33" t="s">
        <v>93</v>
      </c>
      <c r="U100" s="37">
        <v>3941.48</v>
      </c>
    </row>
    <row r="101" spans="1:21" ht="16" x14ac:dyDescent="0.2">
      <c r="A101" s="15">
        <v>44340</v>
      </c>
      <c r="B101">
        <v>162.24949599999999</v>
      </c>
      <c r="C101" s="13">
        <v>4197.05</v>
      </c>
      <c r="D101" s="63"/>
      <c r="E101" s="34">
        <v>43972</v>
      </c>
      <c r="F101" s="36">
        <v>122.33699799999999</v>
      </c>
      <c r="G101" s="37">
        <v>2948.51</v>
      </c>
      <c r="H101" s="65"/>
      <c r="I101" s="16">
        <v>43607</v>
      </c>
      <c r="J101" s="11">
        <v>92.984001000000006</v>
      </c>
      <c r="K101" s="13">
        <v>2883.75</v>
      </c>
      <c r="M101" s="7">
        <f t="shared" si="2"/>
        <v>1.1621867228703356E-3</v>
      </c>
      <c r="N101" s="7">
        <f t="shared" si="3"/>
        <v>-4.4100256235915979E-2</v>
      </c>
      <c r="T101" s="33" t="s">
        <v>94</v>
      </c>
      <c r="U101" s="37">
        <v>3978.73</v>
      </c>
    </row>
    <row r="102" spans="1:21" ht="16" x14ac:dyDescent="0.2">
      <c r="A102" s="15">
        <v>44341</v>
      </c>
      <c r="B102">
        <v>162.95249899999999</v>
      </c>
      <c r="C102" s="13">
        <v>4188.13</v>
      </c>
      <c r="D102" s="63"/>
      <c r="E102" s="34">
        <v>43973</v>
      </c>
      <c r="F102" s="36">
        <v>121.844002</v>
      </c>
      <c r="G102" s="37">
        <v>2955.45</v>
      </c>
      <c r="H102" s="65"/>
      <c r="I102" s="16">
        <v>43608</v>
      </c>
      <c r="J102" s="11">
        <v>90.774001999999996</v>
      </c>
      <c r="K102" s="13">
        <v>3009.57</v>
      </c>
      <c r="M102" s="7">
        <f t="shared" si="2"/>
        <v>-2.405452307245191E-2</v>
      </c>
      <c r="N102" s="7">
        <f t="shared" si="3"/>
        <v>4.2705680907047426E-2</v>
      </c>
      <c r="T102" s="33" t="s">
        <v>95</v>
      </c>
      <c r="U102" s="37">
        <v>4057.84</v>
      </c>
    </row>
    <row r="103" spans="1:21" ht="16" x14ac:dyDescent="0.2">
      <c r="A103" s="15">
        <v>44342</v>
      </c>
      <c r="B103">
        <v>163.25799599999999</v>
      </c>
      <c r="C103" s="13">
        <v>4195.99</v>
      </c>
      <c r="D103" s="63"/>
      <c r="E103" s="34">
        <v>43977</v>
      </c>
      <c r="F103" s="36">
        <v>121.093002</v>
      </c>
      <c r="G103" s="37">
        <v>2991.77</v>
      </c>
      <c r="H103" s="65"/>
      <c r="I103" s="16">
        <v>43609</v>
      </c>
      <c r="J103" s="11">
        <v>91.164000999999999</v>
      </c>
      <c r="K103" s="13">
        <v>3091.84</v>
      </c>
      <c r="M103" s="7">
        <f t="shared" si="2"/>
        <v>4.2871702548337729E-3</v>
      </c>
      <c r="N103" s="7">
        <f t="shared" si="3"/>
        <v>2.6969171530976391E-2</v>
      </c>
      <c r="T103" s="33" t="s">
        <v>96</v>
      </c>
      <c r="U103" s="37">
        <v>4158.24</v>
      </c>
    </row>
    <row r="104" spans="1:21" ht="16" x14ac:dyDescent="0.2">
      <c r="A104" s="15">
        <v>44343</v>
      </c>
      <c r="B104">
        <v>161.505493</v>
      </c>
      <c r="C104" s="13">
        <v>4200.88</v>
      </c>
      <c r="D104" s="63"/>
      <c r="E104" s="34">
        <v>43978</v>
      </c>
      <c r="F104" s="36">
        <v>120.51950100000001</v>
      </c>
      <c r="G104" s="37">
        <v>3036.13</v>
      </c>
      <c r="H104" s="65"/>
      <c r="I104" s="16">
        <v>43613</v>
      </c>
      <c r="J104" s="11">
        <v>91.821503000000007</v>
      </c>
      <c r="K104" s="13">
        <v>3168.57</v>
      </c>
      <c r="M104" s="7">
        <f t="shared" si="2"/>
        <v>7.1864143915710572E-3</v>
      </c>
      <c r="N104" s="7">
        <f t="shared" si="3"/>
        <v>2.4513999066328434E-2</v>
      </c>
      <c r="T104" s="33" t="s">
        <v>97</v>
      </c>
      <c r="U104" s="37">
        <v>4132.1499999999996</v>
      </c>
    </row>
    <row r="105" spans="1:21" ht="16" x14ac:dyDescent="0.2">
      <c r="A105" s="15">
        <v>44344</v>
      </c>
      <c r="B105">
        <v>161.153503</v>
      </c>
      <c r="C105" s="13">
        <v>4204.1099999999997</v>
      </c>
      <c r="D105" s="63"/>
      <c r="E105" s="34">
        <v>43979</v>
      </c>
      <c r="F105" s="36">
        <v>120.05500000000001</v>
      </c>
      <c r="G105" s="37">
        <v>3029.73</v>
      </c>
      <c r="H105" s="65"/>
      <c r="I105" s="16">
        <v>43614</v>
      </c>
      <c r="J105" s="11">
        <v>90.959502999999998</v>
      </c>
      <c r="K105" s="13">
        <v>2582.61</v>
      </c>
      <c r="M105" s="7">
        <f t="shared" si="2"/>
        <v>-9.4321221827384071E-3</v>
      </c>
      <c r="N105" s="7">
        <f t="shared" si="3"/>
        <v>-0.20447986652035136</v>
      </c>
    </row>
    <row r="106" spans="1:21" ht="16" x14ac:dyDescent="0.2">
      <c r="A106" s="15">
        <v>44348</v>
      </c>
      <c r="B106">
        <v>160.93249499999999</v>
      </c>
      <c r="C106" s="13">
        <v>4202.04</v>
      </c>
      <c r="D106" s="63"/>
      <c r="E106" s="34">
        <v>43980</v>
      </c>
      <c r="F106" s="36">
        <v>122.1185</v>
      </c>
      <c r="G106" s="37">
        <v>3044.31</v>
      </c>
      <c r="H106" s="65"/>
      <c r="I106" s="16">
        <v>43615</v>
      </c>
      <c r="J106" s="11">
        <v>90.816001999999997</v>
      </c>
      <c r="K106" s="13">
        <v>2610.3000000000002</v>
      </c>
      <c r="M106" s="7">
        <f t="shared" si="2"/>
        <v>-1.5788819270314133E-3</v>
      </c>
      <c r="N106" s="7">
        <f t="shared" si="3"/>
        <v>1.06646417681244E-2</v>
      </c>
    </row>
    <row r="107" spans="1:21" ht="16" x14ac:dyDescent="0.2">
      <c r="A107" s="15">
        <v>44349</v>
      </c>
      <c r="B107">
        <v>161.69949299999999</v>
      </c>
      <c r="C107" s="13">
        <v>4208.12</v>
      </c>
      <c r="D107" s="63"/>
      <c r="E107" s="34">
        <v>43983</v>
      </c>
      <c r="F107" s="36">
        <v>123.552002</v>
      </c>
      <c r="G107" s="37">
        <v>3055.73</v>
      </c>
      <c r="H107" s="65"/>
      <c r="I107" s="16">
        <v>43616</v>
      </c>
      <c r="J107" s="11">
        <v>88.753501999999997</v>
      </c>
      <c r="K107" s="13">
        <v>2616.1</v>
      </c>
      <c r="M107" s="7">
        <f t="shared" si="2"/>
        <v>-2.2972616828165544E-2</v>
      </c>
      <c r="N107" s="7">
        <f t="shared" si="3"/>
        <v>2.2195019060886282E-3</v>
      </c>
    </row>
    <row r="108" spans="1:21" ht="16" x14ac:dyDescent="0.2">
      <c r="A108" s="15">
        <v>44350</v>
      </c>
      <c r="B108">
        <v>159.350494</v>
      </c>
      <c r="C108" s="13">
        <v>4192.8500000000004</v>
      </c>
      <c r="D108" s="63"/>
      <c r="E108" s="34">
        <v>43984</v>
      </c>
      <c r="F108" s="36">
        <v>123.620499</v>
      </c>
      <c r="G108" s="37">
        <v>3080.82</v>
      </c>
      <c r="H108" s="65"/>
      <c r="I108" s="16">
        <v>43619</v>
      </c>
      <c r="J108" s="11">
        <v>84.634499000000005</v>
      </c>
      <c r="K108" s="13">
        <v>2635.96</v>
      </c>
      <c r="M108" s="7">
        <f t="shared" si="2"/>
        <v>-4.7520913645257297E-2</v>
      </c>
      <c r="N108" s="7">
        <f t="shared" si="3"/>
        <v>7.5627828542582029E-3</v>
      </c>
    </row>
    <row r="109" spans="1:21" ht="16" x14ac:dyDescent="0.2">
      <c r="A109" s="15">
        <v>44351</v>
      </c>
      <c r="B109">
        <v>160.31100499999999</v>
      </c>
      <c r="C109" s="13">
        <v>4229.8900000000003</v>
      </c>
      <c r="D109" s="63"/>
      <c r="E109" s="34">
        <v>43985</v>
      </c>
      <c r="F109" s="36">
        <v>123.91999800000001</v>
      </c>
      <c r="G109" s="37">
        <v>3122.87</v>
      </c>
      <c r="H109" s="65"/>
      <c r="I109" s="16">
        <v>43620</v>
      </c>
      <c r="J109" s="11">
        <v>86.477997000000002</v>
      </c>
      <c r="K109" s="13">
        <v>2670.71</v>
      </c>
      <c r="M109" s="7">
        <f t="shared" si="2"/>
        <v>2.1548038551410641E-2</v>
      </c>
      <c r="N109" s="7">
        <f t="shared" si="3"/>
        <v>1.3096912647036883E-2</v>
      </c>
    </row>
    <row r="110" spans="1:21" ht="16" x14ac:dyDescent="0.2">
      <c r="A110" s="15">
        <v>44354</v>
      </c>
      <c r="B110">
        <v>159.900497</v>
      </c>
      <c r="C110" s="13">
        <v>4226.5200000000004</v>
      </c>
      <c r="D110" s="63"/>
      <c r="E110" s="34">
        <v>43986</v>
      </c>
      <c r="F110" s="36">
        <v>123.029999</v>
      </c>
      <c r="G110" s="37">
        <v>3112.35</v>
      </c>
      <c r="H110" s="65"/>
      <c r="I110" s="16">
        <v>43621</v>
      </c>
      <c r="J110" s="11">
        <v>86.925003000000004</v>
      </c>
      <c r="K110" s="13">
        <v>2632.9</v>
      </c>
      <c r="M110" s="7">
        <f t="shared" si="2"/>
        <v>5.1557007683191783E-3</v>
      </c>
      <c r="N110" s="7">
        <f t="shared" si="3"/>
        <v>-1.4258454363476867E-2</v>
      </c>
    </row>
    <row r="111" spans="1:21" ht="16" x14ac:dyDescent="0.2">
      <c r="A111" s="15">
        <v>44355</v>
      </c>
      <c r="B111">
        <v>163.20550499999999</v>
      </c>
      <c r="C111" s="13">
        <v>4227.26</v>
      </c>
      <c r="D111" s="63"/>
      <c r="E111" s="34">
        <v>43987</v>
      </c>
      <c r="F111" s="36">
        <v>124.150002</v>
      </c>
      <c r="G111" s="37">
        <v>3193.93</v>
      </c>
      <c r="H111" s="65"/>
      <c r="I111" s="16">
        <v>43622</v>
      </c>
      <c r="J111" s="11">
        <v>87.718001999999998</v>
      </c>
      <c r="K111" s="13">
        <v>2638.7</v>
      </c>
      <c r="M111" s="7">
        <f t="shared" si="2"/>
        <v>9.0814338660679464E-3</v>
      </c>
      <c r="N111" s="7">
        <f t="shared" si="3"/>
        <v>2.200471333308696E-3</v>
      </c>
    </row>
    <row r="112" spans="1:21" ht="16" x14ac:dyDescent="0.2">
      <c r="A112" s="15">
        <v>44356</v>
      </c>
      <c r="B112">
        <v>164.05749499999999</v>
      </c>
      <c r="C112" s="13">
        <v>4219.55</v>
      </c>
      <c r="D112" s="63"/>
      <c r="E112" s="34">
        <v>43990</v>
      </c>
      <c r="F112" s="36">
        <v>126.203003</v>
      </c>
      <c r="G112" s="37">
        <v>3232.39</v>
      </c>
      <c r="H112" s="65"/>
      <c r="I112" s="16">
        <v>43623</v>
      </c>
      <c r="J112" s="11">
        <v>90.201499999999996</v>
      </c>
      <c r="K112" s="13">
        <v>2642.33</v>
      </c>
      <c r="M112" s="7">
        <f t="shared" si="2"/>
        <v>2.7918910369554038E-2</v>
      </c>
      <c r="N112" s="7">
        <f t="shared" si="3"/>
        <v>1.3747320396555432E-3</v>
      </c>
    </row>
    <row r="113" spans="1:14" ht="16" x14ac:dyDescent="0.2">
      <c r="A113" s="15">
        <v>44357</v>
      </c>
      <c r="B113">
        <v>167.48249799999999</v>
      </c>
      <c r="C113" s="13">
        <v>4239.18</v>
      </c>
      <c r="D113" s="63"/>
      <c r="E113" s="34">
        <v>43991</v>
      </c>
      <c r="F113" s="36">
        <v>130.04299900000001</v>
      </c>
      <c r="G113" s="37">
        <v>3207.18</v>
      </c>
      <c r="H113" s="65"/>
      <c r="I113" s="16">
        <v>43626</v>
      </c>
      <c r="J113" s="11">
        <v>93.031502000000003</v>
      </c>
      <c r="K113" s="13">
        <v>2664.76</v>
      </c>
      <c r="M113" s="7">
        <f t="shared" si="2"/>
        <v>3.0892110337539105E-2</v>
      </c>
      <c r="N113" s="7">
        <f t="shared" si="3"/>
        <v>8.4528936024961705E-3</v>
      </c>
    </row>
    <row r="114" spans="1:14" ht="16" x14ac:dyDescent="0.2">
      <c r="A114" s="15">
        <v>44358</v>
      </c>
      <c r="B114">
        <v>167.34150700000001</v>
      </c>
      <c r="C114" s="13">
        <v>4247.4399999999996</v>
      </c>
      <c r="D114" s="63"/>
      <c r="E114" s="34">
        <v>43992</v>
      </c>
      <c r="F114" s="36">
        <v>132.37249800000001</v>
      </c>
      <c r="G114" s="37">
        <v>3190.14</v>
      </c>
      <c r="H114" s="65"/>
      <c r="I114" s="16">
        <v>43627</v>
      </c>
      <c r="J114" s="11">
        <v>93.184997999999993</v>
      </c>
      <c r="K114" s="13">
        <v>2643.85</v>
      </c>
      <c r="M114" s="7">
        <f t="shared" si="2"/>
        <v>1.6485760903498486E-3</v>
      </c>
      <c r="N114" s="7">
        <f t="shared" si="3"/>
        <v>-7.8778091211158478E-3</v>
      </c>
    </row>
    <row r="115" spans="1:14" ht="16" x14ac:dyDescent="0.2">
      <c r="A115" s="15">
        <v>44361</v>
      </c>
      <c r="B115">
        <v>169.19349700000001</v>
      </c>
      <c r="C115" s="13">
        <v>4255.1499999999996</v>
      </c>
      <c r="D115" s="63"/>
      <c r="E115" s="34">
        <v>43993</v>
      </c>
      <c r="F115" s="36">
        <v>127.898003</v>
      </c>
      <c r="G115" s="37">
        <v>3002.1</v>
      </c>
      <c r="H115" s="65"/>
      <c r="I115" s="16">
        <v>43628</v>
      </c>
      <c r="J115" s="11">
        <v>92.765998999999994</v>
      </c>
      <c r="K115" s="13">
        <v>2640</v>
      </c>
      <c r="M115" s="7">
        <f t="shared" si="2"/>
        <v>-4.5065605012455214E-3</v>
      </c>
      <c r="N115" s="7">
        <f t="shared" si="3"/>
        <v>-1.4572709979783426E-3</v>
      </c>
    </row>
    <row r="116" spans="1:14" ht="16" x14ac:dyDescent="0.2">
      <c r="A116" s="15">
        <v>44362</v>
      </c>
      <c r="B116">
        <v>169.15649400000001</v>
      </c>
      <c r="C116" s="13">
        <v>4246.59</v>
      </c>
      <c r="D116" s="63"/>
      <c r="E116" s="34">
        <v>43994</v>
      </c>
      <c r="F116" s="36">
        <v>127.25099899999999</v>
      </c>
      <c r="G116" s="37">
        <v>3041.31</v>
      </c>
      <c r="H116" s="65"/>
      <c r="I116" s="16">
        <v>43629</v>
      </c>
      <c r="J116" s="11">
        <v>93.514999000000003</v>
      </c>
      <c r="K116" s="13">
        <v>2681.05</v>
      </c>
      <c r="M116" s="7">
        <f t="shared" si="2"/>
        <v>8.0416579727908156E-3</v>
      </c>
      <c r="N116" s="7">
        <f t="shared" si="3"/>
        <v>1.5429591679246102E-2</v>
      </c>
    </row>
    <row r="117" spans="1:14" ht="16" x14ac:dyDescent="0.2">
      <c r="A117" s="15">
        <v>44363</v>
      </c>
      <c r="B117">
        <v>170.762497</v>
      </c>
      <c r="C117" s="13">
        <v>4223.7</v>
      </c>
      <c r="D117" s="63"/>
      <c r="E117" s="34">
        <v>43997</v>
      </c>
      <c r="F117" s="36">
        <v>128.63400300000001</v>
      </c>
      <c r="G117" s="37">
        <v>3066.59</v>
      </c>
      <c r="H117" s="65"/>
      <c r="I117" s="16">
        <v>43630</v>
      </c>
      <c r="J117" s="11">
        <v>93.483497999999997</v>
      </c>
      <c r="K117" s="13">
        <v>2704.1</v>
      </c>
      <c r="M117" s="7">
        <f t="shared" si="2"/>
        <v>-3.3691180200206964E-4</v>
      </c>
      <c r="N117" s="7">
        <f t="shared" si="3"/>
        <v>8.560630907940894E-3</v>
      </c>
    </row>
    <row r="118" spans="1:14" ht="16" x14ac:dyDescent="0.2">
      <c r="A118" s="15">
        <v>44364</v>
      </c>
      <c r="B118">
        <v>174.462006</v>
      </c>
      <c r="C118" s="13">
        <v>4221.8599999999997</v>
      </c>
      <c r="D118" s="63"/>
      <c r="E118" s="34">
        <v>43998</v>
      </c>
      <c r="F118" s="36">
        <v>130.76350400000001</v>
      </c>
      <c r="G118" s="37">
        <v>3124.74</v>
      </c>
      <c r="H118" s="65"/>
      <c r="I118" s="16">
        <v>43633</v>
      </c>
      <c r="J118" s="11">
        <v>94.301497999999995</v>
      </c>
      <c r="K118" s="13">
        <v>2753.03</v>
      </c>
      <c r="M118" s="7">
        <f t="shared" si="2"/>
        <v>8.712146245647456E-3</v>
      </c>
      <c r="N118" s="7">
        <f t="shared" si="3"/>
        <v>1.793298355873572E-2</v>
      </c>
    </row>
    <row r="119" spans="1:14" ht="16" x14ac:dyDescent="0.2">
      <c r="A119" s="15">
        <v>44365</v>
      </c>
      <c r="B119">
        <v>174.345001</v>
      </c>
      <c r="C119" s="13">
        <v>4166.45</v>
      </c>
      <c r="D119" s="63"/>
      <c r="E119" s="34">
        <v>43999</v>
      </c>
      <c r="F119" s="36">
        <v>132.04899599999999</v>
      </c>
      <c r="G119" s="37">
        <v>3113.49</v>
      </c>
      <c r="H119" s="65"/>
      <c r="I119" s="16">
        <v>43634</v>
      </c>
      <c r="J119" s="11">
        <v>95.068496999999994</v>
      </c>
      <c r="K119" s="13">
        <v>2745.73</v>
      </c>
      <c r="M119" s="7">
        <f t="shared" si="2"/>
        <v>8.1005778572344495E-3</v>
      </c>
      <c r="N119" s="7">
        <f t="shared" si="3"/>
        <v>-2.6551456286969719E-3</v>
      </c>
    </row>
    <row r="120" spans="1:14" ht="16" x14ac:dyDescent="0.2">
      <c r="A120" s="15">
        <v>44368</v>
      </c>
      <c r="B120">
        <v>172.69799800000001</v>
      </c>
      <c r="C120" s="13">
        <v>4224.79</v>
      </c>
      <c r="D120" s="63"/>
      <c r="E120" s="34">
        <v>44000</v>
      </c>
      <c r="F120" s="36">
        <v>132.699005</v>
      </c>
      <c r="G120" s="37">
        <v>3115.34</v>
      </c>
      <c r="H120" s="65"/>
      <c r="I120" s="16">
        <v>43635</v>
      </c>
      <c r="J120" s="11">
        <v>95.439498999999998</v>
      </c>
      <c r="K120" s="13">
        <v>2775.6</v>
      </c>
      <c r="M120" s="7">
        <f t="shared" si="2"/>
        <v>3.8948755621781108E-3</v>
      </c>
      <c r="N120" s="7">
        <f t="shared" si="3"/>
        <v>1.0819962367806283E-2</v>
      </c>
    </row>
    <row r="121" spans="1:14" ht="16" x14ac:dyDescent="0.2">
      <c r="A121" s="15">
        <v>44369</v>
      </c>
      <c r="B121">
        <v>175.27200300000001</v>
      </c>
      <c r="C121" s="13">
        <v>4246.4399999999996</v>
      </c>
      <c r="D121" s="63"/>
      <c r="E121" s="34">
        <v>44001</v>
      </c>
      <c r="F121" s="36">
        <v>133.75050400000001</v>
      </c>
      <c r="G121" s="37">
        <v>3097.74</v>
      </c>
      <c r="H121" s="65"/>
      <c r="I121" s="16">
        <v>43636</v>
      </c>
      <c r="J121" s="11">
        <v>95.909499999999994</v>
      </c>
      <c r="K121" s="13">
        <v>2779.76</v>
      </c>
      <c r="M121" s="7">
        <f t="shared" si="2"/>
        <v>4.9125101009931966E-3</v>
      </c>
      <c r="N121" s="7">
        <f t="shared" si="3"/>
        <v>1.4976529973075329E-3</v>
      </c>
    </row>
    <row r="122" spans="1:14" ht="16" x14ac:dyDescent="0.2">
      <c r="A122" s="15">
        <v>44370</v>
      </c>
      <c r="B122">
        <v>175.19099399999999</v>
      </c>
      <c r="C122" s="13">
        <v>4241.84</v>
      </c>
      <c r="D122" s="63"/>
      <c r="E122" s="34">
        <v>44004</v>
      </c>
      <c r="F122" s="36">
        <v>135.69099399999999</v>
      </c>
      <c r="G122" s="37">
        <v>3117.86</v>
      </c>
      <c r="H122" s="65"/>
      <c r="I122" s="16">
        <v>43637</v>
      </c>
      <c r="J122" s="11">
        <v>95.565002000000007</v>
      </c>
      <c r="K122" s="13">
        <v>2784.7</v>
      </c>
      <c r="M122" s="7">
        <f t="shared" si="2"/>
        <v>-3.5983733408179643E-3</v>
      </c>
      <c r="N122" s="7">
        <f t="shared" si="3"/>
        <v>1.7755546082880141E-3</v>
      </c>
    </row>
    <row r="123" spans="1:14" ht="16" x14ac:dyDescent="0.2">
      <c r="A123" s="15">
        <v>44371</v>
      </c>
      <c r="B123">
        <v>172.45399499999999</v>
      </c>
      <c r="C123" s="13">
        <v>4266.49</v>
      </c>
      <c r="D123" s="63"/>
      <c r="E123" s="34">
        <v>44005</v>
      </c>
      <c r="F123" s="36">
        <v>138.220505</v>
      </c>
      <c r="G123" s="37">
        <v>3131.29</v>
      </c>
      <c r="H123" s="65"/>
      <c r="I123" s="16">
        <v>43640</v>
      </c>
      <c r="J123" s="11">
        <v>95.694999999999993</v>
      </c>
      <c r="K123" s="13">
        <v>2774.88</v>
      </c>
      <c r="M123" s="7">
        <f t="shared" si="2"/>
        <v>1.3593853253112988E-3</v>
      </c>
      <c r="N123" s="7">
        <f t="shared" si="3"/>
        <v>-3.5326446287138233E-3</v>
      </c>
    </row>
    <row r="124" spans="1:14" ht="16" x14ac:dyDescent="0.2">
      <c r="A124" s="15">
        <v>44372</v>
      </c>
      <c r="B124">
        <v>170.07299800000001</v>
      </c>
      <c r="C124" s="13">
        <v>4280.7</v>
      </c>
      <c r="D124" s="63"/>
      <c r="E124" s="34">
        <v>44006</v>
      </c>
      <c r="F124" s="36">
        <v>136.720001</v>
      </c>
      <c r="G124" s="37">
        <v>3050.33</v>
      </c>
      <c r="H124" s="65"/>
      <c r="I124" s="16">
        <v>43641</v>
      </c>
      <c r="J124" s="11">
        <v>93.913498000000004</v>
      </c>
      <c r="K124" s="13">
        <v>2792.67</v>
      </c>
      <c r="M124" s="7">
        <f t="shared" si="2"/>
        <v>-1.8791925937872402E-2</v>
      </c>
      <c r="N124" s="7">
        <f t="shared" si="3"/>
        <v>6.3906244381742427E-3</v>
      </c>
    </row>
    <row r="125" spans="1:14" ht="16" x14ac:dyDescent="0.2">
      <c r="A125" s="15">
        <v>44375</v>
      </c>
      <c r="B125">
        <v>172.19450399999999</v>
      </c>
      <c r="C125" s="13">
        <v>4290.6099999999997</v>
      </c>
      <c r="D125" s="63"/>
      <c r="E125" s="34">
        <v>44007</v>
      </c>
      <c r="F125" s="36">
        <v>137.729004</v>
      </c>
      <c r="G125" s="37">
        <v>3083.76</v>
      </c>
      <c r="H125" s="65"/>
      <c r="I125" s="16">
        <v>43642</v>
      </c>
      <c r="J125" s="11">
        <v>94.891502000000003</v>
      </c>
      <c r="K125" s="13">
        <v>2796.11</v>
      </c>
      <c r="M125" s="7">
        <f t="shared" si="2"/>
        <v>1.036003016269119E-2</v>
      </c>
      <c r="N125" s="7">
        <f t="shared" si="3"/>
        <v>1.2310380564024776E-3</v>
      </c>
    </row>
    <row r="126" spans="1:14" ht="16" x14ac:dyDescent="0.2">
      <c r="A126" s="15">
        <v>44376</v>
      </c>
      <c r="B126">
        <v>172.40699799999999</v>
      </c>
      <c r="C126" s="13">
        <v>4291.8</v>
      </c>
      <c r="D126" s="63"/>
      <c r="E126" s="34">
        <v>44008</v>
      </c>
      <c r="F126" s="36">
        <v>134.643494</v>
      </c>
      <c r="G126" s="37">
        <v>3009.05</v>
      </c>
      <c r="H126" s="65"/>
      <c r="I126" s="16">
        <v>43643</v>
      </c>
      <c r="J126" s="11">
        <v>95.213997000000006</v>
      </c>
      <c r="K126" s="13">
        <v>2793.9</v>
      </c>
      <c r="M126" s="7">
        <f t="shared" si="2"/>
        <v>3.3928035859331122E-3</v>
      </c>
      <c r="N126" s="7">
        <f t="shared" si="3"/>
        <v>-7.9069630113047843E-4</v>
      </c>
    </row>
    <row r="127" spans="1:14" ht="16" x14ac:dyDescent="0.2">
      <c r="A127" s="15">
        <v>44377</v>
      </c>
      <c r="B127">
        <v>172.00799599999999</v>
      </c>
      <c r="C127" s="13">
        <v>4297.5</v>
      </c>
      <c r="D127" s="63"/>
      <c r="E127" s="34">
        <v>44011</v>
      </c>
      <c r="F127" s="36">
        <v>134.01899700000001</v>
      </c>
      <c r="G127" s="37">
        <v>3053.24</v>
      </c>
      <c r="H127" s="65"/>
      <c r="I127" s="16">
        <v>43644</v>
      </c>
      <c r="J127" s="11">
        <v>94.681503000000006</v>
      </c>
      <c r="K127" s="13">
        <v>2792.38</v>
      </c>
      <c r="M127" s="7">
        <f t="shared" si="2"/>
        <v>-5.6082992562891624E-3</v>
      </c>
      <c r="N127" s="7">
        <f t="shared" si="3"/>
        <v>-5.4419042278991056E-4</v>
      </c>
    </row>
    <row r="128" spans="1:14" ht="16" x14ac:dyDescent="0.2">
      <c r="A128" s="15">
        <v>44378</v>
      </c>
      <c r="B128">
        <v>171.64849899999999</v>
      </c>
      <c r="C128" s="13">
        <v>4319.9399999999996</v>
      </c>
      <c r="D128" s="63"/>
      <c r="E128" s="34">
        <v>44012</v>
      </c>
      <c r="F128" s="36">
        <v>137.94099399999999</v>
      </c>
      <c r="G128" s="37">
        <v>3100.29</v>
      </c>
      <c r="H128" s="65"/>
      <c r="I128" s="16">
        <v>43647</v>
      </c>
      <c r="J128" s="11">
        <v>96.109497000000005</v>
      </c>
      <c r="K128" s="13">
        <v>2784.49</v>
      </c>
      <c r="M128" s="7">
        <f t="shared" si="2"/>
        <v>1.4969476190483272E-2</v>
      </c>
      <c r="N128" s="7">
        <f t="shared" si="3"/>
        <v>-2.8295460586895897E-3</v>
      </c>
    </row>
    <row r="129" spans="1:14" ht="16" x14ac:dyDescent="0.2">
      <c r="A129" s="15">
        <v>44379</v>
      </c>
      <c r="B129">
        <v>175.54899599999999</v>
      </c>
      <c r="C129" s="13">
        <v>4352.34</v>
      </c>
      <c r="D129" s="63"/>
      <c r="E129" s="34">
        <v>44013</v>
      </c>
      <c r="F129" s="36">
        <v>143.93499800000001</v>
      </c>
      <c r="G129" s="37">
        <v>3115.86</v>
      </c>
      <c r="H129" s="65"/>
      <c r="I129" s="16">
        <v>43648</v>
      </c>
      <c r="J129" s="11">
        <v>96.715500000000006</v>
      </c>
      <c r="K129" s="13">
        <v>2810.92</v>
      </c>
      <c r="M129" s="7">
        <f t="shared" si="2"/>
        <v>6.2855439345938817E-3</v>
      </c>
      <c r="N129" s="7">
        <f t="shared" si="3"/>
        <v>9.4470991643968768E-3</v>
      </c>
    </row>
    <row r="130" spans="1:14" ht="16" x14ac:dyDescent="0.2">
      <c r="A130" s="15">
        <v>44383</v>
      </c>
      <c r="B130">
        <v>183.787003</v>
      </c>
      <c r="C130" s="13">
        <v>4343.54</v>
      </c>
      <c r="D130" s="63"/>
      <c r="E130" s="34">
        <v>44014</v>
      </c>
      <c r="F130" s="36">
        <v>144.51499899999999</v>
      </c>
      <c r="G130" s="37">
        <v>3130.01</v>
      </c>
      <c r="H130" s="65"/>
      <c r="I130" s="16">
        <v>43649</v>
      </c>
      <c r="J130" s="11">
        <v>96.949996999999996</v>
      </c>
      <c r="K130" s="13">
        <v>2808.48</v>
      </c>
      <c r="M130" s="7">
        <f t="shared" si="2"/>
        <v>2.4216715752986002E-3</v>
      </c>
      <c r="N130" s="7">
        <f t="shared" si="3"/>
        <v>-8.6842017060344712E-4</v>
      </c>
    </row>
    <row r="131" spans="1:14" ht="16" x14ac:dyDescent="0.2">
      <c r="A131" s="15">
        <v>44384</v>
      </c>
      <c r="B131">
        <v>184.82899499999999</v>
      </c>
      <c r="C131" s="13">
        <v>4358.13</v>
      </c>
      <c r="D131" s="63"/>
      <c r="E131" s="34">
        <v>44018</v>
      </c>
      <c r="F131" s="36">
        <v>152.85200499999999</v>
      </c>
      <c r="G131" s="37">
        <v>3179.72</v>
      </c>
      <c r="H131" s="65"/>
      <c r="I131" s="16">
        <v>43651</v>
      </c>
      <c r="J131" s="11">
        <v>97.145499999999998</v>
      </c>
      <c r="K131" s="13">
        <v>2822.48</v>
      </c>
      <c r="M131" s="7">
        <f t="shared" si="2"/>
        <v>2.0145038822439402E-3</v>
      </c>
      <c r="N131" s="7">
        <f t="shared" si="3"/>
        <v>4.972519373935739E-3</v>
      </c>
    </row>
    <row r="132" spans="1:14" ht="16" x14ac:dyDescent="0.2">
      <c r="A132" s="15">
        <v>44385</v>
      </c>
      <c r="B132">
        <v>186.57049599999999</v>
      </c>
      <c r="C132" s="13">
        <v>4320.82</v>
      </c>
      <c r="D132" s="63"/>
      <c r="E132" s="34">
        <v>44019</v>
      </c>
      <c r="F132" s="36">
        <v>150.00599700000001</v>
      </c>
      <c r="G132" s="37">
        <v>3145.32</v>
      </c>
      <c r="H132" s="65"/>
      <c r="I132" s="16">
        <v>43654</v>
      </c>
      <c r="J132" s="11">
        <v>97.615996999999993</v>
      </c>
      <c r="K132" s="13">
        <v>2832.94</v>
      </c>
      <c r="M132" s="7">
        <f t="shared" si="2"/>
        <v>4.8315290497106611E-3</v>
      </c>
      <c r="N132" s="7">
        <f t="shared" si="3"/>
        <v>3.6991105620370161E-3</v>
      </c>
    </row>
    <row r="133" spans="1:14" ht="16" x14ac:dyDescent="0.2">
      <c r="A133" s="15">
        <v>44386</v>
      </c>
      <c r="B133">
        <v>185.966995</v>
      </c>
      <c r="C133" s="13">
        <v>4369.55</v>
      </c>
      <c r="D133" s="63"/>
      <c r="E133" s="34">
        <v>44020</v>
      </c>
      <c r="F133" s="36">
        <v>154.05549600000001</v>
      </c>
      <c r="G133" s="37">
        <v>3169.94</v>
      </c>
      <c r="H133" s="65"/>
      <c r="I133" s="16">
        <v>43655</v>
      </c>
      <c r="J133" s="11">
        <v>99.415001000000004</v>
      </c>
      <c r="K133" s="13">
        <v>2832.57</v>
      </c>
      <c r="M133" s="7">
        <f t="shared" ref="M133:M196" si="4">LN(J133/J132)</f>
        <v>1.8261634092059477E-2</v>
      </c>
      <c r="N133" s="7">
        <f t="shared" ref="N133:N196" si="5">LN(K133/K132)</f>
        <v>-1.3061489628502955E-4</v>
      </c>
    </row>
    <row r="134" spans="1:14" ht="16" x14ac:dyDescent="0.2">
      <c r="A134" s="15">
        <v>44389</v>
      </c>
      <c r="B134">
        <v>185.927505</v>
      </c>
      <c r="C134" s="13">
        <v>4384.63</v>
      </c>
      <c r="D134" s="63"/>
      <c r="E134" s="34">
        <v>44021</v>
      </c>
      <c r="F134" s="36">
        <v>159.13149999999999</v>
      </c>
      <c r="G134" s="37">
        <v>3152.05</v>
      </c>
      <c r="H134" s="65"/>
      <c r="I134" s="16">
        <v>43656</v>
      </c>
      <c r="J134" s="11">
        <v>100.870499</v>
      </c>
      <c r="K134" s="13">
        <v>2824.23</v>
      </c>
      <c r="M134" s="7">
        <f t="shared" si="4"/>
        <v>1.4534488247054672E-2</v>
      </c>
      <c r="N134" s="7">
        <f t="shared" si="5"/>
        <v>-2.9486656918281009E-3</v>
      </c>
    </row>
    <row r="135" spans="1:14" ht="16" x14ac:dyDescent="0.2">
      <c r="A135" s="15">
        <v>44390</v>
      </c>
      <c r="B135">
        <v>183.86799600000001</v>
      </c>
      <c r="C135" s="13">
        <v>4369.21</v>
      </c>
      <c r="D135" s="63"/>
      <c r="E135" s="34">
        <v>44022</v>
      </c>
      <c r="F135" s="36">
        <v>160</v>
      </c>
      <c r="G135" s="37">
        <v>3185.04</v>
      </c>
      <c r="H135" s="65"/>
      <c r="I135" s="16">
        <v>43657</v>
      </c>
      <c r="J135" s="11">
        <v>100.05349699999999</v>
      </c>
      <c r="K135" s="13">
        <v>2854.88</v>
      </c>
      <c r="M135" s="7">
        <f t="shared" si="4"/>
        <v>-8.1324930732880538E-3</v>
      </c>
      <c r="N135" s="7">
        <f t="shared" si="5"/>
        <v>1.0794049627223466E-2</v>
      </c>
    </row>
    <row r="136" spans="1:14" ht="16" x14ac:dyDescent="0.2">
      <c r="A136" s="15">
        <v>44391</v>
      </c>
      <c r="B136">
        <v>184.084</v>
      </c>
      <c r="C136" s="13">
        <v>4374.3</v>
      </c>
      <c r="D136" s="63"/>
      <c r="E136" s="34">
        <v>44025</v>
      </c>
      <c r="F136" s="36">
        <v>155.199997</v>
      </c>
      <c r="G136" s="37">
        <v>3155.22</v>
      </c>
      <c r="H136" s="65"/>
      <c r="I136" s="16">
        <v>43658</v>
      </c>
      <c r="J136" s="11">
        <v>100.550003</v>
      </c>
      <c r="K136" s="13">
        <v>2800.71</v>
      </c>
      <c r="M136" s="7">
        <f t="shared" si="4"/>
        <v>4.9501331119080208E-3</v>
      </c>
      <c r="N136" s="7">
        <f t="shared" si="5"/>
        <v>-1.9156854235052909E-2</v>
      </c>
    </row>
    <row r="137" spans="1:14" ht="16" x14ac:dyDescent="0.2">
      <c r="A137" s="15">
        <v>44392</v>
      </c>
      <c r="B137">
        <v>181.55999800000001</v>
      </c>
      <c r="C137" s="13">
        <v>4360.03</v>
      </c>
      <c r="D137" s="63"/>
      <c r="E137" s="34">
        <v>44026</v>
      </c>
      <c r="F137" s="36">
        <v>154.199997</v>
      </c>
      <c r="G137" s="37">
        <v>3197.52</v>
      </c>
      <c r="H137" s="65"/>
      <c r="I137" s="16">
        <v>43661</v>
      </c>
      <c r="J137" s="11">
        <v>101.04949999999999</v>
      </c>
      <c r="K137" s="13">
        <v>2798.36</v>
      </c>
      <c r="M137" s="7">
        <f t="shared" si="4"/>
        <v>4.9553497373031599E-3</v>
      </c>
      <c r="N137" s="7">
        <f t="shared" si="5"/>
        <v>-8.3942516810502456E-4</v>
      </c>
    </row>
    <row r="138" spans="1:14" ht="16" x14ac:dyDescent="0.2">
      <c r="A138" s="15">
        <v>44393</v>
      </c>
      <c r="B138">
        <v>178.68150299999999</v>
      </c>
      <c r="C138" s="13">
        <v>4327.16</v>
      </c>
      <c r="D138" s="63"/>
      <c r="E138" s="34">
        <v>44027</v>
      </c>
      <c r="F138" s="36">
        <v>150.44349700000001</v>
      </c>
      <c r="G138" s="37">
        <v>3226.56</v>
      </c>
      <c r="H138" s="65"/>
      <c r="I138" s="16">
        <v>43662</v>
      </c>
      <c r="J138" s="11">
        <v>100.495003</v>
      </c>
      <c r="K138" s="13">
        <v>2818.46</v>
      </c>
      <c r="M138" s="7">
        <f t="shared" si="4"/>
        <v>-5.5024909219202273E-3</v>
      </c>
      <c r="N138" s="7">
        <f t="shared" si="5"/>
        <v>7.1571051948916761E-3</v>
      </c>
    </row>
    <row r="139" spans="1:14" ht="16" x14ac:dyDescent="0.2">
      <c r="A139" s="15">
        <v>44396</v>
      </c>
      <c r="B139">
        <v>177.47950700000001</v>
      </c>
      <c r="C139" s="13">
        <v>4258.49</v>
      </c>
      <c r="D139" s="63"/>
      <c r="E139" s="34">
        <v>44028</v>
      </c>
      <c r="F139" s="36">
        <v>149.99499499999999</v>
      </c>
      <c r="G139" s="37">
        <v>3215.57</v>
      </c>
      <c r="H139" s="65"/>
      <c r="I139" s="16">
        <v>43663</v>
      </c>
      <c r="J139" s="11">
        <v>99.601500999999999</v>
      </c>
      <c r="K139" s="13">
        <v>2805.37</v>
      </c>
      <c r="M139" s="7">
        <f t="shared" si="4"/>
        <v>-8.9307701118246183E-3</v>
      </c>
      <c r="N139" s="7">
        <f t="shared" si="5"/>
        <v>-4.6551989086819415E-3</v>
      </c>
    </row>
    <row r="140" spans="1:14" ht="16" x14ac:dyDescent="0.2">
      <c r="A140" s="15">
        <v>44397</v>
      </c>
      <c r="B140">
        <v>178.65950000000001</v>
      </c>
      <c r="C140" s="13">
        <v>4323.0600000000004</v>
      </c>
      <c r="D140" s="63"/>
      <c r="E140" s="34">
        <v>44029</v>
      </c>
      <c r="F140" s="36">
        <v>148.09849500000001</v>
      </c>
      <c r="G140" s="37">
        <v>3224.73</v>
      </c>
      <c r="H140" s="65"/>
      <c r="I140" s="16">
        <v>43664</v>
      </c>
      <c r="J140" s="11">
        <v>98.894997000000004</v>
      </c>
      <c r="K140" s="13">
        <v>2815.44</v>
      </c>
      <c r="M140" s="7">
        <f t="shared" si="4"/>
        <v>-7.118583859953306E-3</v>
      </c>
      <c r="N140" s="7">
        <f t="shared" si="5"/>
        <v>3.5831172994041961E-3</v>
      </c>
    </row>
    <row r="141" spans="1:14" ht="16" x14ac:dyDescent="0.2">
      <c r="A141" s="15">
        <v>44398</v>
      </c>
      <c r="B141">
        <v>179.259995</v>
      </c>
      <c r="C141" s="13">
        <v>4358.6899999999996</v>
      </c>
      <c r="D141" s="63"/>
      <c r="E141" s="34">
        <v>44032</v>
      </c>
      <c r="F141" s="36">
        <v>159.841995</v>
      </c>
      <c r="G141" s="37">
        <v>3251.84</v>
      </c>
      <c r="H141" s="65"/>
      <c r="I141" s="16">
        <v>43665</v>
      </c>
      <c r="J141" s="11">
        <v>98.225998000000004</v>
      </c>
      <c r="K141" s="13">
        <v>2834.4</v>
      </c>
      <c r="M141" s="7">
        <f t="shared" si="4"/>
        <v>-6.7877251591166483E-3</v>
      </c>
      <c r="N141" s="7">
        <f t="shared" si="5"/>
        <v>6.7117196856877198E-3</v>
      </c>
    </row>
    <row r="142" spans="1:14" ht="16" x14ac:dyDescent="0.2">
      <c r="A142" s="15">
        <v>44399</v>
      </c>
      <c r="B142">
        <v>181.90150499999999</v>
      </c>
      <c r="C142" s="13">
        <v>4367.4799999999996</v>
      </c>
      <c r="D142" s="63"/>
      <c r="E142" s="34">
        <v>44033</v>
      </c>
      <c r="F142" s="36">
        <v>156.91450499999999</v>
      </c>
      <c r="G142" s="37">
        <v>3257.3</v>
      </c>
      <c r="H142" s="65"/>
      <c r="I142" s="16">
        <v>43668</v>
      </c>
      <c r="J142" s="11">
        <v>99.281502000000003</v>
      </c>
      <c r="K142" s="13">
        <v>2905.58</v>
      </c>
      <c r="M142" s="7">
        <f t="shared" si="4"/>
        <v>1.0688343971142818E-2</v>
      </c>
      <c r="N142" s="7">
        <f t="shared" si="5"/>
        <v>2.480275157211027E-2</v>
      </c>
    </row>
    <row r="143" spans="1:14" ht="16" x14ac:dyDescent="0.2">
      <c r="A143" s="15">
        <v>44400</v>
      </c>
      <c r="B143">
        <v>182.83200099999999</v>
      </c>
      <c r="C143" s="13">
        <v>4411.79</v>
      </c>
      <c r="D143" s="63"/>
      <c r="E143" s="34">
        <v>44034</v>
      </c>
      <c r="F143" s="36">
        <v>154.995499</v>
      </c>
      <c r="G143" s="37">
        <v>3276.02</v>
      </c>
      <c r="H143" s="65"/>
      <c r="I143" s="16">
        <v>43669</v>
      </c>
      <c r="J143" s="11">
        <v>99.724502999999999</v>
      </c>
      <c r="K143" s="13">
        <v>2907.06</v>
      </c>
      <c r="M143" s="7">
        <f t="shared" si="4"/>
        <v>4.4521443636680339E-3</v>
      </c>
      <c r="N143" s="7">
        <f t="shared" si="5"/>
        <v>5.0923505738616681E-4</v>
      </c>
    </row>
    <row r="144" spans="1:14" ht="16" x14ac:dyDescent="0.2">
      <c r="A144" s="15">
        <v>44403</v>
      </c>
      <c r="B144">
        <v>184.99099699999999</v>
      </c>
      <c r="C144" s="13">
        <v>4422.3</v>
      </c>
      <c r="D144" s="63"/>
      <c r="E144" s="34">
        <v>44035</v>
      </c>
      <c r="F144" s="36">
        <v>149.32749899999999</v>
      </c>
      <c r="G144" s="37">
        <v>3235.66</v>
      </c>
      <c r="H144" s="65"/>
      <c r="I144" s="16">
        <v>43670</v>
      </c>
      <c r="J144" s="11">
        <v>100.040497</v>
      </c>
      <c r="K144" s="13">
        <v>2900.45</v>
      </c>
      <c r="M144" s="7">
        <f t="shared" si="4"/>
        <v>3.1636599360104307E-3</v>
      </c>
      <c r="N144" s="7">
        <f t="shared" si="5"/>
        <v>-2.2763638303940604E-3</v>
      </c>
    </row>
    <row r="145" spans="1:14" ht="16" x14ac:dyDescent="0.2">
      <c r="A145" s="15">
        <v>44404</v>
      </c>
      <c r="B145">
        <v>181.31950399999999</v>
      </c>
      <c r="C145" s="13">
        <v>4401.46</v>
      </c>
      <c r="D145" s="63"/>
      <c r="E145" s="34">
        <v>44036</v>
      </c>
      <c r="F145" s="36">
        <v>150.44549599999999</v>
      </c>
      <c r="G145" s="37">
        <v>3215.63</v>
      </c>
      <c r="H145" s="65"/>
      <c r="I145" s="16">
        <v>43671</v>
      </c>
      <c r="J145" s="11">
        <v>98.691001999999997</v>
      </c>
      <c r="K145" s="13">
        <v>2905.03</v>
      </c>
      <c r="M145" s="7">
        <f t="shared" si="4"/>
        <v>-1.3581296873141163E-2</v>
      </c>
      <c r="N145" s="7">
        <f t="shared" si="5"/>
        <v>1.5778199046987368E-3</v>
      </c>
    </row>
    <row r="146" spans="1:14" ht="16" x14ac:dyDescent="0.2">
      <c r="A146" s="15">
        <v>44405</v>
      </c>
      <c r="B146">
        <v>181.516006</v>
      </c>
      <c r="C146" s="13">
        <v>4400.6400000000003</v>
      </c>
      <c r="D146" s="63"/>
      <c r="E146" s="34">
        <v>44039</v>
      </c>
      <c r="F146" s="36">
        <v>152.76049800000001</v>
      </c>
      <c r="G146" s="37">
        <v>3239.41</v>
      </c>
      <c r="H146" s="65"/>
      <c r="I146" s="16">
        <v>43672</v>
      </c>
      <c r="J146" s="11">
        <v>97.152495999999999</v>
      </c>
      <c r="K146" s="13">
        <v>2907.97</v>
      </c>
      <c r="M146" s="7">
        <f t="shared" si="4"/>
        <v>-1.5711909414809423E-2</v>
      </c>
      <c r="N146" s="7">
        <f t="shared" si="5"/>
        <v>1.0115259764941317E-3</v>
      </c>
    </row>
    <row r="147" spans="1:14" ht="16" x14ac:dyDescent="0.2">
      <c r="A147" s="15">
        <v>44406</v>
      </c>
      <c r="B147">
        <v>179.996002</v>
      </c>
      <c r="C147" s="13">
        <v>4419.1499999999996</v>
      </c>
      <c r="D147" s="63"/>
      <c r="E147" s="34">
        <v>44040</v>
      </c>
      <c r="F147" s="36">
        <v>150.01649499999999</v>
      </c>
      <c r="G147" s="37">
        <v>3218.44</v>
      </c>
      <c r="H147" s="65"/>
      <c r="I147" s="16">
        <v>43675</v>
      </c>
      <c r="J147" s="11">
        <v>95.622497999999993</v>
      </c>
      <c r="K147" s="13">
        <v>2933.68</v>
      </c>
      <c r="M147" s="7">
        <f t="shared" si="4"/>
        <v>-1.587374062340649E-2</v>
      </c>
      <c r="N147" s="7">
        <f t="shared" si="5"/>
        <v>8.8023644018914056E-3</v>
      </c>
    </row>
    <row r="148" spans="1:14" ht="16" x14ac:dyDescent="0.2">
      <c r="A148" s="15">
        <v>44407</v>
      </c>
      <c r="B148">
        <v>166.379501</v>
      </c>
      <c r="C148" s="13">
        <v>4395.26</v>
      </c>
      <c r="D148" s="63"/>
      <c r="E148" s="34">
        <v>44041</v>
      </c>
      <c r="F148" s="36">
        <v>151.67649800000001</v>
      </c>
      <c r="G148" s="37">
        <v>3258.44</v>
      </c>
      <c r="H148" s="65"/>
      <c r="I148" s="16">
        <v>43676</v>
      </c>
      <c r="J148" s="11">
        <v>94.926497999999995</v>
      </c>
      <c r="K148" s="13">
        <v>2927.25</v>
      </c>
      <c r="M148" s="7">
        <f t="shared" si="4"/>
        <v>-7.3052402255246018E-3</v>
      </c>
      <c r="N148" s="7">
        <f t="shared" si="5"/>
        <v>-2.1941919046150143E-3</v>
      </c>
    </row>
    <row r="149" spans="1:14" ht="16" x14ac:dyDescent="0.2">
      <c r="A149" s="15">
        <v>44410</v>
      </c>
      <c r="B149">
        <v>166.574005</v>
      </c>
      <c r="C149" s="13">
        <v>4387.16</v>
      </c>
      <c r="D149" s="63"/>
      <c r="E149" s="34">
        <v>44042</v>
      </c>
      <c r="F149" s="36">
        <v>152.59399400000001</v>
      </c>
      <c r="G149" s="37">
        <v>3246.22</v>
      </c>
      <c r="H149" s="65"/>
      <c r="I149" s="16">
        <v>43677</v>
      </c>
      <c r="J149" s="11">
        <v>93.338997000000006</v>
      </c>
      <c r="K149" s="13">
        <v>2926.17</v>
      </c>
      <c r="M149" s="7">
        <f t="shared" si="4"/>
        <v>-1.686489207008059E-2</v>
      </c>
      <c r="N149" s="7">
        <f t="shared" si="5"/>
        <v>-3.6901504155019838E-4</v>
      </c>
    </row>
    <row r="150" spans="1:14" ht="16" x14ac:dyDescent="0.2">
      <c r="A150" s="15">
        <v>44411</v>
      </c>
      <c r="B150">
        <v>168.31199599999999</v>
      </c>
      <c r="C150" s="13">
        <v>4423.1499999999996</v>
      </c>
      <c r="D150" s="63"/>
      <c r="E150" s="34">
        <v>44043</v>
      </c>
      <c r="F150" s="36">
        <v>158.233994</v>
      </c>
      <c r="G150" s="37">
        <v>3271.12</v>
      </c>
      <c r="H150" s="65"/>
      <c r="I150" s="16">
        <v>43678</v>
      </c>
      <c r="J150" s="11">
        <v>92.765998999999994</v>
      </c>
      <c r="K150" s="13">
        <v>2939.88</v>
      </c>
      <c r="M150" s="7">
        <f t="shared" si="4"/>
        <v>-6.1578122342095159E-3</v>
      </c>
      <c r="N150" s="7">
        <f t="shared" si="5"/>
        <v>4.6743634859040149E-3</v>
      </c>
    </row>
    <row r="151" spans="1:14" ht="16" x14ac:dyDescent="0.2">
      <c r="A151" s="15">
        <v>44412</v>
      </c>
      <c r="B151">
        <v>167.73599200000001</v>
      </c>
      <c r="C151" s="13">
        <v>4402.66</v>
      </c>
      <c r="D151" s="63"/>
      <c r="E151" s="34">
        <v>44046</v>
      </c>
      <c r="F151" s="36">
        <v>155.59449799999999</v>
      </c>
      <c r="G151" s="37">
        <v>3294.61</v>
      </c>
      <c r="H151" s="65"/>
      <c r="I151" s="16">
        <v>43679</v>
      </c>
      <c r="J151" s="11">
        <v>91.162002999999999</v>
      </c>
      <c r="K151" s="13">
        <v>2943.03</v>
      </c>
      <c r="M151" s="7">
        <f t="shared" si="4"/>
        <v>-1.744200607630943E-2</v>
      </c>
      <c r="N151" s="7">
        <f t="shared" si="5"/>
        <v>1.0708986882482718E-3</v>
      </c>
    </row>
    <row r="152" spans="1:14" ht="16" x14ac:dyDescent="0.2">
      <c r="A152" s="15">
        <v>44413</v>
      </c>
      <c r="B152">
        <v>168.79949999999999</v>
      </c>
      <c r="C152" s="13">
        <v>4429.1000000000004</v>
      </c>
      <c r="D152" s="63"/>
      <c r="E152" s="34">
        <v>44047</v>
      </c>
      <c r="F152" s="36">
        <v>156.941498</v>
      </c>
      <c r="G152" s="37">
        <v>3306.51</v>
      </c>
      <c r="H152" s="65"/>
      <c r="I152" s="16">
        <v>43682</v>
      </c>
      <c r="J152" s="11">
        <v>88.256500000000003</v>
      </c>
      <c r="K152" s="13">
        <v>2945.83</v>
      </c>
      <c r="M152" s="7">
        <f t="shared" si="4"/>
        <v>-3.2390829000401904E-2</v>
      </c>
      <c r="N152" s="7">
        <f t="shared" si="5"/>
        <v>9.5094813291652096E-4</v>
      </c>
    </row>
    <row r="153" spans="1:14" ht="16" x14ac:dyDescent="0.2">
      <c r="A153" s="15">
        <v>44414</v>
      </c>
      <c r="B153">
        <v>167.246994</v>
      </c>
      <c r="C153" s="13">
        <v>4436.5200000000004</v>
      </c>
      <c r="D153" s="63"/>
      <c r="E153" s="34">
        <v>44048</v>
      </c>
      <c r="F153" s="36">
        <v>160.25149500000001</v>
      </c>
      <c r="G153" s="37">
        <v>3327.77</v>
      </c>
      <c r="H153" s="65"/>
      <c r="I153" s="16">
        <v>43683</v>
      </c>
      <c r="J153" s="11">
        <v>89.391502000000003</v>
      </c>
      <c r="K153" s="13">
        <v>2811.87</v>
      </c>
      <c r="M153" s="7">
        <f t="shared" si="4"/>
        <v>1.277827424096626E-2</v>
      </c>
      <c r="N153" s="7">
        <f t="shared" si="5"/>
        <v>-4.6540868573424307E-2</v>
      </c>
    </row>
    <row r="154" spans="1:14" ht="16" x14ac:dyDescent="0.2">
      <c r="A154" s="15">
        <v>44417</v>
      </c>
      <c r="B154">
        <v>167.09350599999999</v>
      </c>
      <c r="C154" s="13">
        <v>4432.3500000000004</v>
      </c>
      <c r="D154" s="63"/>
      <c r="E154" s="34">
        <v>44049</v>
      </c>
      <c r="F154" s="36">
        <v>161.25</v>
      </c>
      <c r="G154" s="37">
        <v>3349.16</v>
      </c>
      <c r="H154" s="65"/>
      <c r="I154" s="16">
        <v>43684</v>
      </c>
      <c r="J154" s="11">
        <v>89.669998000000007</v>
      </c>
      <c r="K154" s="13">
        <v>2834.41</v>
      </c>
      <c r="M154" s="7">
        <f t="shared" si="4"/>
        <v>3.1106209269966697E-3</v>
      </c>
      <c r="N154" s="7">
        <f t="shared" si="5"/>
        <v>7.9840602076551824E-3</v>
      </c>
    </row>
    <row r="155" spans="1:14" ht="16" x14ac:dyDescent="0.2">
      <c r="A155" s="15">
        <v>44418</v>
      </c>
      <c r="B155">
        <v>166.033997</v>
      </c>
      <c r="C155" s="13">
        <v>4436.75</v>
      </c>
      <c r="D155" s="63"/>
      <c r="E155" s="34">
        <v>44050</v>
      </c>
      <c r="F155" s="36">
        <v>158.37300099999999</v>
      </c>
      <c r="G155" s="37">
        <v>3351.28</v>
      </c>
      <c r="H155" s="65"/>
      <c r="I155" s="16">
        <v>43685</v>
      </c>
      <c r="J155" s="11">
        <v>91.644501000000005</v>
      </c>
      <c r="K155" s="13">
        <v>2850.96</v>
      </c>
      <c r="M155" s="7">
        <f t="shared" si="4"/>
        <v>2.1780729825689633E-2</v>
      </c>
      <c r="N155" s="7">
        <f t="shared" si="5"/>
        <v>5.8219770208102466E-3</v>
      </c>
    </row>
    <row r="156" spans="1:14" ht="16" x14ac:dyDescent="0.2">
      <c r="A156" s="15">
        <v>44419</v>
      </c>
      <c r="B156">
        <v>164.60549900000001</v>
      </c>
      <c r="C156" s="13">
        <v>4447.7</v>
      </c>
      <c r="D156" s="63"/>
      <c r="E156" s="34">
        <v>44053</v>
      </c>
      <c r="F156" s="36">
        <v>157.408005</v>
      </c>
      <c r="G156" s="37">
        <v>3360.47</v>
      </c>
      <c r="H156" s="65"/>
      <c r="I156" s="16">
        <v>43686</v>
      </c>
      <c r="J156" s="11">
        <v>90.378997999999996</v>
      </c>
      <c r="K156" s="13">
        <v>2876.32</v>
      </c>
      <c r="M156" s="7">
        <f t="shared" si="4"/>
        <v>-1.3905055087531639E-2</v>
      </c>
      <c r="N156" s="7">
        <f t="shared" si="5"/>
        <v>8.8559196487121624E-3</v>
      </c>
    </row>
    <row r="157" spans="1:14" ht="16" x14ac:dyDescent="0.2">
      <c r="A157" s="15">
        <v>44420</v>
      </c>
      <c r="B157">
        <v>165.175003</v>
      </c>
      <c r="C157" s="13">
        <v>4460.83</v>
      </c>
      <c r="D157" s="63"/>
      <c r="E157" s="34">
        <v>44054</v>
      </c>
      <c r="F157" s="36">
        <v>154.03349299999999</v>
      </c>
      <c r="G157" s="37">
        <v>3333.69</v>
      </c>
      <c r="H157" s="65"/>
      <c r="I157" s="16">
        <v>43689</v>
      </c>
      <c r="J157" s="11">
        <v>89.246002000000004</v>
      </c>
      <c r="K157" s="13">
        <v>2859.53</v>
      </c>
      <c r="M157" s="7">
        <f t="shared" si="4"/>
        <v>-1.2615293259918439E-2</v>
      </c>
      <c r="N157" s="7">
        <f t="shared" si="5"/>
        <v>-5.8544236531281706E-3</v>
      </c>
    </row>
    <row r="158" spans="1:14" ht="16" x14ac:dyDescent="0.2">
      <c r="A158" s="15">
        <v>44421</v>
      </c>
      <c r="B158">
        <v>164.69850199999999</v>
      </c>
      <c r="C158" s="13">
        <v>4468</v>
      </c>
      <c r="D158" s="63"/>
      <c r="E158" s="34">
        <v>44055</v>
      </c>
      <c r="F158" s="36">
        <v>158.11199999999999</v>
      </c>
      <c r="G158" s="37">
        <v>3380.35</v>
      </c>
      <c r="H158" s="65"/>
      <c r="I158" s="16">
        <v>43690</v>
      </c>
      <c r="J158" s="11">
        <v>91.217003000000005</v>
      </c>
      <c r="K158" s="13">
        <v>2840.23</v>
      </c>
      <c r="M158" s="7">
        <f t="shared" si="4"/>
        <v>2.1844691968495929E-2</v>
      </c>
      <c r="N158" s="7">
        <f t="shared" si="5"/>
        <v>-6.7722408534153554E-3</v>
      </c>
    </row>
    <row r="159" spans="1:14" ht="16" x14ac:dyDescent="0.2">
      <c r="A159" s="15">
        <v>44424</v>
      </c>
      <c r="B159">
        <v>164.94949299999999</v>
      </c>
      <c r="C159" s="13">
        <v>4479.71</v>
      </c>
      <c r="D159" s="63"/>
      <c r="E159" s="34">
        <v>44056</v>
      </c>
      <c r="F159" s="36">
        <v>158.050995</v>
      </c>
      <c r="G159" s="37">
        <v>3373.43</v>
      </c>
      <c r="H159" s="65"/>
      <c r="I159" s="16">
        <v>43691</v>
      </c>
      <c r="J159" s="11">
        <v>88.148003000000003</v>
      </c>
      <c r="K159" s="13">
        <v>2864.36</v>
      </c>
      <c r="M159" s="7">
        <f t="shared" si="4"/>
        <v>-3.4224062085507892E-2</v>
      </c>
      <c r="N159" s="7">
        <f t="shared" si="5"/>
        <v>8.4599047136238066E-3</v>
      </c>
    </row>
    <row r="160" spans="1:14" ht="16" x14ac:dyDescent="0.2">
      <c r="A160" s="15">
        <v>44425</v>
      </c>
      <c r="B160">
        <v>162.098007</v>
      </c>
      <c r="C160" s="13">
        <v>4448.08</v>
      </c>
      <c r="D160" s="63"/>
      <c r="E160" s="34">
        <v>44057</v>
      </c>
      <c r="F160" s="36">
        <v>157.40100100000001</v>
      </c>
      <c r="G160" s="37">
        <v>3372.85</v>
      </c>
      <c r="H160" s="65"/>
      <c r="I160" s="16">
        <v>43692</v>
      </c>
      <c r="J160" s="11">
        <v>88.805999999999997</v>
      </c>
      <c r="K160" s="13">
        <v>2856.27</v>
      </c>
      <c r="M160" s="7">
        <f t="shared" si="4"/>
        <v>7.436961261926521E-3</v>
      </c>
      <c r="N160" s="7">
        <f t="shared" si="5"/>
        <v>-2.8283616990028514E-3</v>
      </c>
    </row>
    <row r="161" spans="1:14" ht="16" x14ac:dyDescent="0.2">
      <c r="A161" s="15">
        <v>44426</v>
      </c>
      <c r="B161">
        <v>160.06100499999999</v>
      </c>
      <c r="C161" s="13">
        <v>4400.2700000000004</v>
      </c>
      <c r="D161" s="63"/>
      <c r="E161" s="34">
        <v>44060</v>
      </c>
      <c r="F161" s="36">
        <v>159.120499</v>
      </c>
      <c r="G161" s="37">
        <v>3381.99</v>
      </c>
      <c r="H161" s="65"/>
      <c r="I161" s="16">
        <v>43693</v>
      </c>
      <c r="J161" s="11">
        <v>89.628501999999997</v>
      </c>
      <c r="K161" s="13">
        <v>2822.24</v>
      </c>
      <c r="M161" s="7">
        <f t="shared" si="4"/>
        <v>9.2191567924193897E-3</v>
      </c>
      <c r="N161" s="7">
        <f t="shared" si="5"/>
        <v>-1.1985681943016436E-2</v>
      </c>
    </row>
    <row r="162" spans="1:14" ht="16" x14ac:dyDescent="0.2">
      <c r="A162" s="15">
        <v>44427</v>
      </c>
      <c r="B162">
        <v>159.387497</v>
      </c>
      <c r="C162" s="13">
        <v>4405.8</v>
      </c>
      <c r="D162" s="63"/>
      <c r="E162" s="34">
        <v>44061</v>
      </c>
      <c r="F162" s="36">
        <v>165.62449599999999</v>
      </c>
      <c r="G162" s="37">
        <v>3389.78</v>
      </c>
      <c r="H162" s="65"/>
      <c r="I162" s="16">
        <v>43696</v>
      </c>
      <c r="J162" s="11">
        <v>90.805999999999997</v>
      </c>
      <c r="K162" s="13">
        <v>2826.06</v>
      </c>
      <c r="M162" s="7">
        <f t="shared" si="4"/>
        <v>1.3051990643735214E-2</v>
      </c>
      <c r="N162" s="7">
        <f t="shared" si="5"/>
        <v>1.3526195784275823E-3</v>
      </c>
    </row>
    <row r="163" spans="1:14" ht="16" x14ac:dyDescent="0.2">
      <c r="A163" s="15">
        <v>44428</v>
      </c>
      <c r="B163">
        <v>159.99749800000001</v>
      </c>
      <c r="C163" s="13">
        <v>4441.67</v>
      </c>
      <c r="D163" s="63"/>
      <c r="E163" s="34">
        <v>44062</v>
      </c>
      <c r="F163" s="36">
        <v>163.024002</v>
      </c>
      <c r="G163" s="37">
        <v>3374.85</v>
      </c>
      <c r="H163" s="65"/>
      <c r="I163" s="16">
        <v>43697</v>
      </c>
      <c r="J163" s="11">
        <v>90.069000000000003</v>
      </c>
      <c r="K163" s="13">
        <v>2802.39</v>
      </c>
      <c r="M163" s="7">
        <f t="shared" si="4"/>
        <v>-8.1493194610949317E-3</v>
      </c>
      <c r="N163" s="7">
        <f t="shared" si="5"/>
        <v>-8.4108909346528385E-3</v>
      </c>
    </row>
    <row r="164" spans="1:14" ht="16" x14ac:dyDescent="0.2">
      <c r="A164" s="15">
        <v>44431</v>
      </c>
      <c r="B164">
        <v>163.29350299999999</v>
      </c>
      <c r="C164" s="13">
        <v>4479.53</v>
      </c>
      <c r="D164" s="63"/>
      <c r="E164" s="34">
        <v>44063</v>
      </c>
      <c r="F164" s="36">
        <v>164.86850000000001</v>
      </c>
      <c r="G164" s="37">
        <v>3385.51</v>
      </c>
      <c r="H164" s="65"/>
      <c r="I164" s="16">
        <v>43698</v>
      </c>
      <c r="J164" s="11">
        <v>91.177002000000002</v>
      </c>
      <c r="K164" s="13">
        <v>2783.02</v>
      </c>
      <c r="M164" s="7">
        <f t="shared" si="4"/>
        <v>1.2226650969021582E-2</v>
      </c>
      <c r="N164" s="7">
        <f t="shared" si="5"/>
        <v>-6.9359555174738127E-3</v>
      </c>
    </row>
    <row r="165" spans="1:14" ht="16" x14ac:dyDescent="0.2">
      <c r="A165" s="15">
        <v>44432</v>
      </c>
      <c r="B165">
        <v>165.28900100000001</v>
      </c>
      <c r="C165" s="13">
        <v>4486.2299999999996</v>
      </c>
      <c r="D165" s="63"/>
      <c r="E165" s="34">
        <v>44064</v>
      </c>
      <c r="F165" s="36">
        <v>164.23599200000001</v>
      </c>
      <c r="G165" s="37">
        <v>3397.16</v>
      </c>
      <c r="H165" s="65"/>
      <c r="I165" s="16">
        <v>43699</v>
      </c>
      <c r="J165" s="11">
        <v>90.233001999999999</v>
      </c>
      <c r="K165" s="13">
        <v>2788.86</v>
      </c>
      <c r="M165" s="7">
        <f t="shared" si="4"/>
        <v>-1.0407458243364962E-2</v>
      </c>
      <c r="N165" s="7">
        <f t="shared" si="5"/>
        <v>2.0962411748005594E-3</v>
      </c>
    </row>
    <row r="166" spans="1:14" ht="16" x14ac:dyDescent="0.2">
      <c r="A166" s="15">
        <v>44433</v>
      </c>
      <c r="B166">
        <v>164.959</v>
      </c>
      <c r="C166" s="13">
        <v>4496.1899999999996</v>
      </c>
      <c r="D166" s="63"/>
      <c r="E166" s="34">
        <v>44067</v>
      </c>
      <c r="F166" s="36">
        <v>165.37300099999999</v>
      </c>
      <c r="G166" s="37">
        <v>3431.28</v>
      </c>
      <c r="H166" s="65"/>
      <c r="I166" s="16">
        <v>43700</v>
      </c>
      <c r="J166" s="11">
        <v>87.481003000000001</v>
      </c>
      <c r="K166" s="13">
        <v>2752.06</v>
      </c>
      <c r="M166" s="7">
        <f t="shared" si="4"/>
        <v>-3.0973574763160549E-2</v>
      </c>
      <c r="N166" s="7">
        <f t="shared" si="5"/>
        <v>-1.3283188023120184E-2</v>
      </c>
    </row>
    <row r="167" spans="1:14" ht="16" x14ac:dyDescent="0.2">
      <c r="A167" s="15">
        <v>44434</v>
      </c>
      <c r="B167">
        <v>165.800003</v>
      </c>
      <c r="C167" s="13">
        <v>4470</v>
      </c>
      <c r="D167" s="63"/>
      <c r="E167" s="34">
        <v>44068</v>
      </c>
      <c r="F167" s="36">
        <v>167.32449299999999</v>
      </c>
      <c r="G167" s="37">
        <v>3443.62</v>
      </c>
      <c r="H167" s="65"/>
      <c r="I167" s="16">
        <v>43703</v>
      </c>
      <c r="J167" s="11">
        <v>88.443496999999994</v>
      </c>
      <c r="K167" s="13">
        <v>2891.64</v>
      </c>
      <c r="M167" s="7">
        <f t="shared" si="4"/>
        <v>1.0942234918565927E-2</v>
      </c>
      <c r="N167" s="7">
        <f t="shared" si="5"/>
        <v>4.9474093061262506E-2</v>
      </c>
    </row>
    <row r="168" spans="1:14" ht="16" x14ac:dyDescent="0.2">
      <c r="A168" s="15">
        <v>44435</v>
      </c>
      <c r="B168">
        <v>167.481506</v>
      </c>
      <c r="C168" s="13">
        <v>4509.37</v>
      </c>
      <c r="D168" s="63"/>
      <c r="E168" s="34">
        <v>44069</v>
      </c>
      <c r="F168" s="36">
        <v>172.092499</v>
      </c>
      <c r="G168" s="37">
        <v>3478.73</v>
      </c>
      <c r="H168" s="65"/>
      <c r="I168" s="16">
        <v>43704</v>
      </c>
      <c r="J168" s="11">
        <v>88.091498999999999</v>
      </c>
      <c r="K168" s="13">
        <v>2886.98</v>
      </c>
      <c r="M168" s="7">
        <f t="shared" si="4"/>
        <v>-3.9878604748277268E-3</v>
      </c>
      <c r="N168" s="7">
        <f t="shared" si="5"/>
        <v>-1.612842169983723E-3</v>
      </c>
    </row>
    <row r="169" spans="1:14" ht="16" x14ac:dyDescent="0.2">
      <c r="A169" s="15">
        <v>44438</v>
      </c>
      <c r="B169">
        <v>171.078506</v>
      </c>
      <c r="C169" s="13">
        <v>4528.79</v>
      </c>
      <c r="D169" s="63"/>
      <c r="E169" s="34">
        <v>44070</v>
      </c>
      <c r="F169" s="36">
        <v>170</v>
      </c>
      <c r="G169" s="37">
        <v>3484.55</v>
      </c>
      <c r="H169" s="65"/>
      <c r="I169" s="16">
        <v>43705</v>
      </c>
      <c r="J169" s="11">
        <v>88.212502000000001</v>
      </c>
      <c r="K169" s="13">
        <v>2889.67</v>
      </c>
      <c r="M169" s="7">
        <f t="shared" si="4"/>
        <v>1.3726633350712334E-3</v>
      </c>
      <c r="N169" s="7">
        <f t="shared" si="5"/>
        <v>9.3133570302482102E-4</v>
      </c>
    </row>
    <row r="170" spans="1:14" ht="16" x14ac:dyDescent="0.2">
      <c r="A170" s="15">
        <v>44439</v>
      </c>
      <c r="B170">
        <v>173.53950499999999</v>
      </c>
      <c r="C170" s="13">
        <v>4522.68</v>
      </c>
      <c r="D170" s="63"/>
      <c r="E170" s="34">
        <v>44071</v>
      </c>
      <c r="F170" s="36">
        <v>170.08999600000001</v>
      </c>
      <c r="G170" s="37">
        <v>3508.01</v>
      </c>
      <c r="H170" s="65"/>
      <c r="I170" s="16">
        <v>43706</v>
      </c>
      <c r="J170" s="11">
        <v>89.32</v>
      </c>
      <c r="K170" s="13">
        <v>2917.75</v>
      </c>
      <c r="M170" s="7">
        <f t="shared" si="4"/>
        <v>1.2476727972484938E-2</v>
      </c>
      <c r="N170" s="7">
        <f t="shared" si="5"/>
        <v>9.670462557011119E-3</v>
      </c>
    </row>
    <row r="171" spans="1:14" ht="16" x14ac:dyDescent="0.2">
      <c r="A171" s="15">
        <v>44440</v>
      </c>
      <c r="B171">
        <v>173.949997</v>
      </c>
      <c r="C171" s="13">
        <v>4524.09</v>
      </c>
      <c r="D171" s="63"/>
      <c r="E171" s="34">
        <v>44074</v>
      </c>
      <c r="F171" s="36">
        <v>172.54800399999999</v>
      </c>
      <c r="G171" s="37">
        <v>3500.31</v>
      </c>
      <c r="H171" s="65"/>
      <c r="I171" s="16">
        <v>43707</v>
      </c>
      <c r="J171" s="11">
        <v>88.814498999999998</v>
      </c>
      <c r="K171" s="13">
        <v>2926.46</v>
      </c>
      <c r="M171" s="7">
        <f t="shared" si="4"/>
        <v>-5.6755132750486836E-3</v>
      </c>
      <c r="N171" s="7">
        <f t="shared" si="5"/>
        <v>2.9807301410620332E-3</v>
      </c>
    </row>
    <row r="172" spans="1:14" ht="16" x14ac:dyDescent="0.2">
      <c r="A172" s="15">
        <v>44441</v>
      </c>
      <c r="B172">
        <v>173.15600599999999</v>
      </c>
      <c r="C172" s="13">
        <v>4536.95</v>
      </c>
      <c r="D172" s="63"/>
      <c r="E172" s="34">
        <v>44075</v>
      </c>
      <c r="F172" s="36">
        <v>174.955994</v>
      </c>
      <c r="G172" s="37">
        <v>3526.65</v>
      </c>
      <c r="H172" s="65"/>
      <c r="I172" s="16">
        <v>43711</v>
      </c>
      <c r="J172" s="11">
        <v>89.491996999999998</v>
      </c>
      <c r="K172" s="13">
        <v>2954.18</v>
      </c>
      <c r="M172" s="7">
        <f t="shared" si="4"/>
        <v>7.5992885913712888E-3</v>
      </c>
      <c r="N172" s="7">
        <f t="shared" si="5"/>
        <v>9.4276151277163066E-3</v>
      </c>
    </row>
    <row r="173" spans="1:14" ht="16" x14ac:dyDescent="0.2">
      <c r="A173" s="15">
        <v>44442</v>
      </c>
      <c r="B173">
        <v>173.90249600000001</v>
      </c>
      <c r="C173" s="13">
        <v>4535.43</v>
      </c>
      <c r="D173" s="63"/>
      <c r="E173" s="34">
        <v>44076</v>
      </c>
      <c r="F173" s="36">
        <v>176.572495</v>
      </c>
      <c r="G173" s="37">
        <v>3580.84</v>
      </c>
      <c r="H173" s="65"/>
      <c r="I173" s="16">
        <v>43712</v>
      </c>
      <c r="J173" s="11">
        <v>90.030997999999997</v>
      </c>
      <c r="K173" s="13">
        <v>2950.46</v>
      </c>
      <c r="M173" s="7">
        <f t="shared" si="4"/>
        <v>6.0048309644898006E-3</v>
      </c>
      <c r="N173" s="7">
        <f t="shared" si="5"/>
        <v>-1.2600261801485599E-3</v>
      </c>
    </row>
    <row r="174" spans="1:14" ht="16" x14ac:dyDescent="0.2">
      <c r="A174" s="15">
        <v>44446</v>
      </c>
      <c r="B174">
        <v>175.464493</v>
      </c>
      <c r="C174" s="13">
        <v>4520.03</v>
      </c>
      <c r="D174" s="63"/>
      <c r="E174" s="34">
        <v>44077</v>
      </c>
      <c r="F174" s="36">
        <v>168.39999399999999</v>
      </c>
      <c r="G174" s="37">
        <v>3455.06</v>
      </c>
      <c r="H174" s="65"/>
      <c r="I174" s="16">
        <v>43713</v>
      </c>
      <c r="J174" s="11">
        <v>92.036002999999994</v>
      </c>
      <c r="K174" s="13">
        <v>2945.35</v>
      </c>
      <c r="M174" s="7">
        <f t="shared" si="4"/>
        <v>2.2025804200457091E-2</v>
      </c>
      <c r="N174" s="7">
        <f t="shared" si="5"/>
        <v>-1.7334348561240606E-3</v>
      </c>
    </row>
    <row r="175" spans="1:14" ht="16" x14ac:dyDescent="0.2">
      <c r="A175" s="15">
        <v>44447</v>
      </c>
      <c r="B175">
        <v>176.27499399999999</v>
      </c>
      <c r="C175" s="13">
        <v>4514.07</v>
      </c>
      <c r="D175" s="63"/>
      <c r="E175" s="34">
        <v>44078</v>
      </c>
      <c r="F175" s="36">
        <v>164.73100299999999</v>
      </c>
      <c r="G175" s="37">
        <v>3426.96</v>
      </c>
      <c r="H175" s="65"/>
      <c r="I175" s="16">
        <v>43714</v>
      </c>
      <c r="J175" s="11">
        <v>91.675499000000002</v>
      </c>
      <c r="K175" s="13">
        <v>2917.38</v>
      </c>
      <c r="M175" s="7">
        <f t="shared" si="4"/>
        <v>-3.9246803691178993E-3</v>
      </c>
      <c r="N175" s="7">
        <f t="shared" si="5"/>
        <v>-9.5417023155633419E-3</v>
      </c>
    </row>
    <row r="176" spans="1:14" ht="16" x14ac:dyDescent="0.2">
      <c r="A176" s="15">
        <v>44448</v>
      </c>
      <c r="B176">
        <v>174.20799299999999</v>
      </c>
      <c r="C176" s="13">
        <v>4493.28</v>
      </c>
      <c r="D176" s="63"/>
      <c r="E176" s="34">
        <v>44082</v>
      </c>
      <c r="F176" s="36">
        <v>157.49200400000001</v>
      </c>
      <c r="G176" s="37">
        <v>3331.84</v>
      </c>
      <c r="H176" s="65"/>
      <c r="I176" s="16">
        <v>43717</v>
      </c>
      <c r="J176" s="11">
        <v>91.567497000000003</v>
      </c>
      <c r="K176" s="13">
        <v>2913.78</v>
      </c>
      <c r="M176" s="7">
        <f t="shared" si="4"/>
        <v>-1.1787846178418142E-3</v>
      </c>
      <c r="N176" s="7">
        <f t="shared" si="5"/>
        <v>-1.2347459021461497E-3</v>
      </c>
    </row>
    <row r="177" spans="1:14" ht="16" x14ac:dyDescent="0.2">
      <c r="A177" s="15">
        <v>44449</v>
      </c>
      <c r="B177">
        <v>173.457504</v>
      </c>
      <c r="C177" s="13">
        <v>4458.58</v>
      </c>
      <c r="D177" s="63"/>
      <c r="E177" s="34">
        <v>44083</v>
      </c>
      <c r="F177" s="36">
        <v>163.43049600000001</v>
      </c>
      <c r="G177" s="37">
        <v>3398.96</v>
      </c>
      <c r="H177" s="65"/>
      <c r="I177" s="16">
        <v>43718</v>
      </c>
      <c r="J177" s="11">
        <v>91.027495999999999</v>
      </c>
      <c r="K177" s="13">
        <v>2924.92</v>
      </c>
      <c r="M177" s="7">
        <f t="shared" si="4"/>
        <v>-5.9147577425429174E-3</v>
      </c>
      <c r="N177" s="7">
        <f t="shared" si="5"/>
        <v>3.8159225573172161E-3</v>
      </c>
    </row>
    <row r="178" spans="1:14" ht="16" x14ac:dyDescent="0.2">
      <c r="A178" s="15">
        <v>44452</v>
      </c>
      <c r="B178">
        <v>172.85850500000001</v>
      </c>
      <c r="C178" s="13">
        <v>4468.7299999999996</v>
      </c>
      <c r="D178" s="63"/>
      <c r="E178" s="34">
        <v>44084</v>
      </c>
      <c r="F178" s="36">
        <v>158.755493</v>
      </c>
      <c r="G178" s="37">
        <v>3339.19</v>
      </c>
      <c r="H178" s="65"/>
      <c r="I178" s="16">
        <v>43719</v>
      </c>
      <c r="J178" s="11">
        <v>91.149497999999994</v>
      </c>
      <c r="K178" s="13">
        <v>2941.76</v>
      </c>
      <c r="M178" s="7">
        <f t="shared" si="4"/>
        <v>1.3393789804068122E-3</v>
      </c>
      <c r="N178" s="7">
        <f t="shared" si="5"/>
        <v>5.7409118108132217E-3</v>
      </c>
    </row>
    <row r="179" spans="1:14" ht="16" x14ac:dyDescent="0.2">
      <c r="A179" s="15">
        <v>44453</v>
      </c>
      <c r="B179">
        <v>172.5</v>
      </c>
      <c r="C179" s="13">
        <v>4443.05</v>
      </c>
      <c r="D179" s="63"/>
      <c r="E179" s="34">
        <v>44085</v>
      </c>
      <c r="F179" s="36">
        <v>155.81100499999999</v>
      </c>
      <c r="G179" s="37">
        <v>3340.97</v>
      </c>
      <c r="H179" s="65"/>
      <c r="I179" s="16">
        <v>43720</v>
      </c>
      <c r="J179" s="11">
        <v>92.177498</v>
      </c>
      <c r="K179" s="13">
        <v>3014.3</v>
      </c>
      <c r="M179" s="7">
        <f t="shared" si="4"/>
        <v>1.1215050672676013E-2</v>
      </c>
      <c r="N179" s="7">
        <f t="shared" si="5"/>
        <v>2.4359589058717018E-2</v>
      </c>
    </row>
    <row r="180" spans="1:14" ht="16" x14ac:dyDescent="0.2">
      <c r="A180" s="15">
        <v>44454</v>
      </c>
      <c r="B180">
        <v>173.78950499999999</v>
      </c>
      <c r="C180" s="13">
        <v>4480.7</v>
      </c>
      <c r="D180" s="63"/>
      <c r="E180" s="34">
        <v>44088</v>
      </c>
      <c r="F180" s="36">
        <v>155.14849899999999</v>
      </c>
      <c r="G180" s="37">
        <v>3383.54</v>
      </c>
      <c r="H180" s="65"/>
      <c r="I180" s="16">
        <v>43721</v>
      </c>
      <c r="J180" s="11">
        <v>91.967003000000005</v>
      </c>
      <c r="K180" s="13">
        <v>3004.04</v>
      </c>
      <c r="M180" s="7">
        <f t="shared" si="4"/>
        <v>-2.2861947062171378E-3</v>
      </c>
      <c r="N180" s="7">
        <f t="shared" si="5"/>
        <v>-3.4095813595054242E-3</v>
      </c>
    </row>
    <row r="181" spans="1:14" ht="16" x14ac:dyDescent="0.2">
      <c r="A181" s="15">
        <v>44455</v>
      </c>
      <c r="B181">
        <v>174.412003</v>
      </c>
      <c r="C181" s="13">
        <v>4473.75</v>
      </c>
      <c r="D181" s="63"/>
      <c r="E181" s="34">
        <v>44089</v>
      </c>
      <c r="F181" s="36">
        <v>157.80650299999999</v>
      </c>
      <c r="G181" s="37">
        <v>3401.2</v>
      </c>
      <c r="H181" s="65"/>
      <c r="I181" s="16">
        <v>43724</v>
      </c>
      <c r="J181" s="11">
        <v>90.391998000000001</v>
      </c>
      <c r="K181" s="13">
        <v>2984.42</v>
      </c>
      <c r="M181" s="7">
        <f t="shared" si="4"/>
        <v>-1.7274103889496212E-2</v>
      </c>
      <c r="N181" s="7">
        <f t="shared" si="5"/>
        <v>-6.5526262851549463E-3</v>
      </c>
    </row>
    <row r="182" spans="1:14" ht="16" x14ac:dyDescent="0.2">
      <c r="A182" s="15">
        <v>44456</v>
      </c>
      <c r="B182">
        <v>173.12600699999999</v>
      </c>
      <c r="C182" s="13">
        <v>4432.99</v>
      </c>
      <c r="D182" s="63"/>
      <c r="E182" s="34">
        <v>44090</v>
      </c>
      <c r="F182" s="36">
        <v>153.904999</v>
      </c>
      <c r="G182" s="37">
        <v>3385.49</v>
      </c>
      <c r="H182" s="65"/>
      <c r="I182" s="16">
        <v>43725</v>
      </c>
      <c r="J182" s="11">
        <v>91.127502000000007</v>
      </c>
      <c r="K182" s="13">
        <v>2995.11</v>
      </c>
      <c r="M182" s="7">
        <f t="shared" si="4"/>
        <v>8.1039009609219868E-3</v>
      </c>
      <c r="N182" s="7">
        <f t="shared" si="5"/>
        <v>3.5755356654507981E-3</v>
      </c>
    </row>
    <row r="183" spans="1:14" ht="16" x14ac:dyDescent="0.2">
      <c r="A183" s="15">
        <v>44459</v>
      </c>
      <c r="B183">
        <v>167.78649899999999</v>
      </c>
      <c r="C183" s="13">
        <v>4357.7299999999996</v>
      </c>
      <c r="D183" s="63"/>
      <c r="E183" s="34">
        <v>44091</v>
      </c>
      <c r="F183" s="36">
        <v>150.43649300000001</v>
      </c>
      <c r="G183" s="37">
        <v>3357.01</v>
      </c>
      <c r="H183" s="65"/>
      <c r="I183" s="16">
        <v>43726</v>
      </c>
      <c r="J183" s="11">
        <v>90.873001000000002</v>
      </c>
      <c r="K183" s="13">
        <v>2976.61</v>
      </c>
      <c r="M183" s="7">
        <f t="shared" si="4"/>
        <v>-2.7967083792429181E-3</v>
      </c>
      <c r="N183" s="7">
        <f t="shared" si="5"/>
        <v>-6.1958896877547841E-3</v>
      </c>
    </row>
    <row r="184" spans="1:14" ht="16" x14ac:dyDescent="0.2">
      <c r="A184" s="15">
        <v>44460</v>
      </c>
      <c r="B184">
        <v>167.18150299999999</v>
      </c>
      <c r="C184" s="13">
        <v>4354.1899999999996</v>
      </c>
      <c r="D184" s="63"/>
      <c r="E184" s="34">
        <v>44092</v>
      </c>
      <c r="F184" s="36">
        <v>147.745499</v>
      </c>
      <c r="G184" s="37">
        <v>3319.47</v>
      </c>
      <c r="H184" s="65"/>
      <c r="I184" s="16">
        <v>43727</v>
      </c>
      <c r="J184" s="11">
        <v>91.074996999999996</v>
      </c>
      <c r="K184" s="13">
        <v>2985.03</v>
      </c>
      <c r="M184" s="7">
        <f t="shared" si="4"/>
        <v>2.2203715919701167E-3</v>
      </c>
      <c r="N184" s="7">
        <f t="shared" si="5"/>
        <v>2.8247279603128136E-3</v>
      </c>
    </row>
    <row r="185" spans="1:14" ht="16" x14ac:dyDescent="0.2">
      <c r="A185" s="15">
        <v>44461</v>
      </c>
      <c r="B185">
        <v>169.00250199999999</v>
      </c>
      <c r="C185" s="13">
        <v>4395.6400000000003</v>
      </c>
      <c r="D185" s="63"/>
      <c r="E185" s="34">
        <v>44095</v>
      </c>
      <c r="F185" s="36">
        <v>148.02349899999999</v>
      </c>
      <c r="G185" s="37">
        <v>3281.06</v>
      </c>
      <c r="H185" s="65"/>
      <c r="I185" s="16">
        <v>43728</v>
      </c>
      <c r="J185" s="11">
        <v>89.707999999999998</v>
      </c>
      <c r="K185" s="13">
        <v>3005.47</v>
      </c>
      <c r="M185" s="7">
        <f t="shared" si="4"/>
        <v>-1.5123358690699669E-2</v>
      </c>
      <c r="N185" s="7">
        <f t="shared" si="5"/>
        <v>6.8241647017276323E-3</v>
      </c>
    </row>
    <row r="186" spans="1:14" ht="16" x14ac:dyDescent="0.2">
      <c r="A186" s="15">
        <v>44462</v>
      </c>
      <c r="B186">
        <v>170.800003</v>
      </c>
      <c r="C186" s="13">
        <v>4448.9799999999996</v>
      </c>
      <c r="D186" s="63"/>
      <c r="E186" s="34">
        <v>44096</v>
      </c>
      <c r="F186" s="36">
        <v>156.44949299999999</v>
      </c>
      <c r="G186" s="37">
        <v>3315.57</v>
      </c>
      <c r="H186" s="65"/>
      <c r="I186" s="16">
        <v>43731</v>
      </c>
      <c r="J186" s="11">
        <v>89.264999000000003</v>
      </c>
      <c r="K186" s="13">
        <v>3019.56</v>
      </c>
      <c r="M186" s="7">
        <f t="shared" si="4"/>
        <v>-4.9504887017164873E-3</v>
      </c>
      <c r="N186" s="7">
        <f t="shared" si="5"/>
        <v>4.6771636608934396E-3</v>
      </c>
    </row>
    <row r="187" spans="1:14" ht="16" x14ac:dyDescent="0.2">
      <c r="A187" s="15">
        <v>44463</v>
      </c>
      <c r="B187">
        <v>171.27600100000001</v>
      </c>
      <c r="C187" s="13">
        <v>4455.4799999999996</v>
      </c>
      <c r="D187" s="63"/>
      <c r="E187" s="34">
        <v>44097</v>
      </c>
      <c r="F187" s="36">
        <v>149.99299600000001</v>
      </c>
      <c r="G187" s="37">
        <v>3236.92</v>
      </c>
      <c r="H187" s="65"/>
      <c r="I187" s="16">
        <v>43732</v>
      </c>
      <c r="J187" s="11">
        <v>87.080498000000006</v>
      </c>
      <c r="K187" s="13">
        <v>3003.67</v>
      </c>
      <c r="M187" s="7">
        <f t="shared" si="4"/>
        <v>-2.4776507333140498E-2</v>
      </c>
      <c r="N187" s="7">
        <f t="shared" si="5"/>
        <v>-5.276251069020221E-3</v>
      </c>
    </row>
    <row r="188" spans="1:14" ht="16" x14ac:dyDescent="0.2">
      <c r="A188" s="15">
        <v>44466</v>
      </c>
      <c r="B188">
        <v>170.28999300000001</v>
      </c>
      <c r="C188" s="13">
        <v>4443.1099999999997</v>
      </c>
      <c r="D188" s="63"/>
      <c r="E188" s="34">
        <v>44098</v>
      </c>
      <c r="F188" s="36">
        <v>150.98950199999999</v>
      </c>
      <c r="G188" s="37">
        <v>3246.59</v>
      </c>
      <c r="H188" s="65"/>
      <c r="I188" s="16">
        <v>43733</v>
      </c>
      <c r="J188" s="11">
        <v>88.416495999999995</v>
      </c>
      <c r="K188" s="13">
        <v>3025.86</v>
      </c>
      <c r="M188" s="7">
        <f t="shared" si="4"/>
        <v>1.522560334045737E-2</v>
      </c>
      <c r="N188" s="7">
        <f t="shared" si="5"/>
        <v>7.3604742596646913E-3</v>
      </c>
    </row>
    <row r="189" spans="1:14" ht="16" x14ac:dyDescent="0.2">
      <c r="A189" s="15">
        <v>44467</v>
      </c>
      <c r="B189">
        <v>165.79800399999999</v>
      </c>
      <c r="C189" s="13">
        <v>4352.63</v>
      </c>
      <c r="D189" s="63"/>
      <c r="E189" s="34">
        <v>44099</v>
      </c>
      <c r="F189" s="36">
        <v>154.75649999999999</v>
      </c>
      <c r="G189" s="37">
        <v>3298.46</v>
      </c>
      <c r="H189" s="65"/>
      <c r="I189" s="16">
        <v>43734</v>
      </c>
      <c r="J189" s="11">
        <v>86.991996999999998</v>
      </c>
      <c r="K189" s="13">
        <v>3020.97</v>
      </c>
      <c r="M189" s="7">
        <f t="shared" si="4"/>
        <v>-1.6242432652008414E-2</v>
      </c>
      <c r="N189" s="7">
        <f t="shared" si="5"/>
        <v>-1.6173767299502979E-3</v>
      </c>
    </row>
    <row r="190" spans="1:14" ht="16" x14ac:dyDescent="0.2">
      <c r="A190" s="15">
        <v>44468</v>
      </c>
      <c r="B190">
        <v>165.05600000000001</v>
      </c>
      <c r="C190" s="13">
        <v>4359.46</v>
      </c>
      <c r="D190" s="63"/>
      <c r="E190" s="34">
        <v>44102</v>
      </c>
      <c r="F190" s="36">
        <v>158.70249899999999</v>
      </c>
      <c r="G190" s="37">
        <v>3351.6</v>
      </c>
      <c r="H190" s="65"/>
      <c r="I190" s="16">
        <v>43735</v>
      </c>
      <c r="J190" s="11">
        <v>86.272498999999996</v>
      </c>
      <c r="K190" s="13">
        <v>3013.18</v>
      </c>
      <c r="M190" s="7">
        <f t="shared" si="4"/>
        <v>-8.3052460526757098E-3</v>
      </c>
      <c r="N190" s="7">
        <f t="shared" si="5"/>
        <v>-2.5819723830935032E-3</v>
      </c>
    </row>
    <row r="191" spans="1:14" ht="16" x14ac:dyDescent="0.2">
      <c r="A191" s="15">
        <v>44469</v>
      </c>
      <c r="B191">
        <v>164.25199900000001</v>
      </c>
      <c r="C191" s="13">
        <v>4307.54</v>
      </c>
      <c r="D191" s="63"/>
      <c r="E191" s="34">
        <v>44103</v>
      </c>
      <c r="F191" s="36">
        <v>157.24400299999999</v>
      </c>
      <c r="G191" s="37">
        <v>3335.47</v>
      </c>
      <c r="H191" s="65"/>
      <c r="I191" s="16">
        <v>43738</v>
      </c>
      <c r="J191" s="11">
        <v>86.795501999999999</v>
      </c>
      <c r="K191" s="13">
        <v>2980.38</v>
      </c>
      <c r="M191" s="7">
        <f t="shared" si="4"/>
        <v>6.0439201821310476E-3</v>
      </c>
      <c r="N191" s="7">
        <f t="shared" si="5"/>
        <v>-1.0945190319276599E-2</v>
      </c>
    </row>
    <row r="192" spans="1:14" ht="16" x14ac:dyDescent="0.2">
      <c r="A192" s="15">
        <v>44470</v>
      </c>
      <c r="B192">
        <v>164.162994</v>
      </c>
      <c r="C192" s="13">
        <v>4357.04</v>
      </c>
      <c r="D192" s="63"/>
      <c r="E192" s="34">
        <v>44104</v>
      </c>
      <c r="F192" s="36">
        <v>157.43649300000001</v>
      </c>
      <c r="G192" s="37">
        <v>3363</v>
      </c>
      <c r="H192" s="65"/>
      <c r="I192" s="16">
        <v>43739</v>
      </c>
      <c r="J192" s="11">
        <v>86.782500999999996</v>
      </c>
      <c r="K192" s="13">
        <v>2926.32</v>
      </c>
      <c r="M192" s="7">
        <f t="shared" si="4"/>
        <v>-1.4980008756424474E-4</v>
      </c>
      <c r="N192" s="7">
        <f t="shared" si="5"/>
        <v>-1.8305148228281241E-2</v>
      </c>
    </row>
    <row r="193" spans="1:14" ht="16" x14ac:dyDescent="0.2">
      <c r="A193" s="15">
        <v>44473</v>
      </c>
      <c r="B193">
        <v>159.48899800000001</v>
      </c>
      <c r="C193" s="13">
        <v>4300.46</v>
      </c>
      <c r="D193" s="63"/>
      <c r="E193" s="34">
        <v>44105</v>
      </c>
      <c r="F193" s="36">
        <v>161.06300400000001</v>
      </c>
      <c r="G193" s="37">
        <v>3380.8</v>
      </c>
      <c r="H193" s="65"/>
      <c r="I193" s="16">
        <v>43740</v>
      </c>
      <c r="J193" s="11">
        <v>85.661499000000006</v>
      </c>
      <c r="K193" s="13">
        <v>2840.6</v>
      </c>
      <c r="M193" s="7">
        <f t="shared" si="4"/>
        <v>-1.3001528509116636E-2</v>
      </c>
      <c r="N193" s="7">
        <f t="shared" si="5"/>
        <v>-2.9730363473091367E-2</v>
      </c>
    </row>
    <row r="194" spans="1:14" ht="16" x14ac:dyDescent="0.2">
      <c r="A194" s="15">
        <v>44474</v>
      </c>
      <c r="B194">
        <v>161.050003</v>
      </c>
      <c r="C194" s="13">
        <v>4345.72</v>
      </c>
      <c r="D194" s="63"/>
      <c r="E194" s="34">
        <v>44106</v>
      </c>
      <c r="F194" s="36">
        <v>156.25</v>
      </c>
      <c r="G194" s="37">
        <v>3348.44</v>
      </c>
      <c r="H194" s="65"/>
      <c r="I194" s="16">
        <v>43741</v>
      </c>
      <c r="J194" s="11">
        <v>86.221001000000001</v>
      </c>
      <c r="K194" s="13">
        <v>2847.6</v>
      </c>
      <c r="M194" s="7">
        <f t="shared" si="4"/>
        <v>6.5103076364910429E-3</v>
      </c>
      <c r="N194" s="7">
        <f t="shared" si="5"/>
        <v>2.461236782690441E-3</v>
      </c>
    </row>
    <row r="195" spans="1:14" ht="16" x14ac:dyDescent="0.2">
      <c r="A195" s="15">
        <v>44475</v>
      </c>
      <c r="B195">
        <v>163.100494</v>
      </c>
      <c r="C195" s="13">
        <v>4363.55</v>
      </c>
      <c r="D195" s="63"/>
      <c r="E195" s="34">
        <v>44109</v>
      </c>
      <c r="F195" s="36">
        <v>159.96000699999999</v>
      </c>
      <c r="G195" s="37">
        <v>3408.63</v>
      </c>
      <c r="H195" s="65"/>
      <c r="I195" s="16">
        <v>43742</v>
      </c>
      <c r="J195" s="11">
        <v>86.982498000000007</v>
      </c>
      <c r="K195" s="13">
        <v>2888.68</v>
      </c>
      <c r="M195" s="7">
        <f t="shared" si="4"/>
        <v>8.7931469160065032E-3</v>
      </c>
      <c r="N195" s="7">
        <f t="shared" si="5"/>
        <v>1.4323116131046663E-2</v>
      </c>
    </row>
    <row r="196" spans="1:14" ht="16" x14ac:dyDescent="0.2">
      <c r="A196" s="15">
        <v>44476</v>
      </c>
      <c r="B196">
        <v>165.12150600000001</v>
      </c>
      <c r="C196" s="13">
        <v>4399.76</v>
      </c>
      <c r="D196" s="63"/>
      <c r="E196" s="34">
        <v>44110</v>
      </c>
      <c r="F196" s="36">
        <v>154.99800099999999</v>
      </c>
      <c r="G196" s="37">
        <v>3360.95</v>
      </c>
      <c r="H196" s="65"/>
      <c r="I196" s="16">
        <v>43745</v>
      </c>
      <c r="J196" s="11">
        <v>86.633003000000002</v>
      </c>
      <c r="K196" s="13">
        <v>2923.65</v>
      </c>
      <c r="M196" s="7">
        <f t="shared" si="4"/>
        <v>-4.0260860358429474E-3</v>
      </c>
      <c r="N196" s="7">
        <f t="shared" si="5"/>
        <v>1.2033185301994735E-2</v>
      </c>
    </row>
    <row r="197" spans="1:14" ht="16" x14ac:dyDescent="0.2">
      <c r="A197" s="15">
        <v>44477</v>
      </c>
      <c r="B197">
        <v>164.43100000000001</v>
      </c>
      <c r="C197" s="13">
        <v>4391.34</v>
      </c>
      <c r="D197" s="63"/>
      <c r="E197" s="34">
        <v>44111</v>
      </c>
      <c r="F197" s="36">
        <v>159.78450000000001</v>
      </c>
      <c r="G197" s="37">
        <v>3419.45</v>
      </c>
      <c r="H197" s="65"/>
      <c r="I197" s="16">
        <v>43746</v>
      </c>
      <c r="J197" s="11">
        <v>85.275497000000001</v>
      </c>
      <c r="K197" s="13">
        <v>2900.51</v>
      </c>
      <c r="M197" s="7">
        <f t="shared" ref="M197:M254" si="6">LN(J197/J196)</f>
        <v>-1.5793683476464843E-2</v>
      </c>
      <c r="N197" s="7">
        <f t="shared" ref="N197:N254" si="7">LN(K197/K196)</f>
        <v>-7.9462520811493E-3</v>
      </c>
    </row>
    <row r="198" spans="1:14" ht="16" x14ac:dyDescent="0.2">
      <c r="A198" s="15">
        <v>44480</v>
      </c>
      <c r="B198">
        <v>162.31500199999999</v>
      </c>
      <c r="C198" s="13">
        <v>4361.1899999999996</v>
      </c>
      <c r="D198" s="63"/>
      <c r="E198" s="34">
        <v>44112</v>
      </c>
      <c r="F198" s="36">
        <v>159.52749600000001</v>
      </c>
      <c r="G198" s="37">
        <v>3446.83</v>
      </c>
      <c r="H198" s="65"/>
      <c r="I198" s="16">
        <v>43747</v>
      </c>
      <c r="J198" s="11">
        <v>86.099502999999999</v>
      </c>
      <c r="K198" s="13">
        <v>2924.43</v>
      </c>
      <c r="M198" s="7">
        <f t="shared" si="6"/>
        <v>9.6164825687028218E-3</v>
      </c>
      <c r="N198" s="7">
        <f t="shared" si="7"/>
        <v>8.2130062994995642E-3</v>
      </c>
    </row>
    <row r="199" spans="1:14" ht="16" x14ac:dyDescent="0.2">
      <c r="A199" s="15">
        <v>44481</v>
      </c>
      <c r="B199">
        <v>162.366501</v>
      </c>
      <c r="C199" s="13">
        <v>4350.6499999999996</v>
      </c>
      <c r="D199" s="63"/>
      <c r="E199" s="34">
        <v>44113</v>
      </c>
      <c r="F199" s="36">
        <v>164.332504</v>
      </c>
      <c r="G199" s="37">
        <v>3477.13</v>
      </c>
      <c r="H199" s="65"/>
      <c r="I199" s="16">
        <v>43748</v>
      </c>
      <c r="J199" s="11">
        <v>86.013000000000005</v>
      </c>
      <c r="K199" s="13">
        <v>2922.95</v>
      </c>
      <c r="M199" s="7">
        <f t="shared" si="6"/>
        <v>-1.0051914390393612E-3</v>
      </c>
      <c r="N199" s="7">
        <f t="shared" si="7"/>
        <v>-5.0620962947638712E-4</v>
      </c>
    </row>
    <row r="200" spans="1:14" ht="16" x14ac:dyDescent="0.2">
      <c r="A200" s="15">
        <v>44482</v>
      </c>
      <c r="B200">
        <v>164.21400499999999</v>
      </c>
      <c r="C200" s="13">
        <v>4363.8</v>
      </c>
      <c r="D200" s="63"/>
      <c r="E200" s="34">
        <v>44116</v>
      </c>
      <c r="F200" s="36">
        <v>172.1465</v>
      </c>
      <c r="G200" s="37">
        <v>3534.22</v>
      </c>
      <c r="H200" s="65"/>
      <c r="I200" s="16">
        <v>43749</v>
      </c>
      <c r="J200" s="11">
        <v>86.596001000000001</v>
      </c>
      <c r="K200" s="13">
        <v>2847.11</v>
      </c>
      <c r="M200" s="7">
        <f t="shared" si="6"/>
        <v>6.7551890527993465E-3</v>
      </c>
      <c r="N200" s="7">
        <f t="shared" si="7"/>
        <v>-2.6288935558066755E-2</v>
      </c>
    </row>
    <row r="201" spans="1:14" ht="16" x14ac:dyDescent="0.2">
      <c r="A201" s="15">
        <v>44483</v>
      </c>
      <c r="B201">
        <v>164.99299600000001</v>
      </c>
      <c r="C201" s="13">
        <v>4438.26</v>
      </c>
      <c r="D201" s="63"/>
      <c r="E201" s="34">
        <v>44117</v>
      </c>
      <c r="F201" s="36">
        <v>172.18150299999999</v>
      </c>
      <c r="G201" s="37">
        <v>3511.93</v>
      </c>
      <c r="H201" s="65"/>
      <c r="I201" s="16">
        <v>43752</v>
      </c>
      <c r="J201" s="11">
        <v>86.821503000000007</v>
      </c>
      <c r="K201" s="13">
        <v>2878.38</v>
      </c>
      <c r="M201" s="7">
        <f t="shared" si="6"/>
        <v>2.6006847278772713E-3</v>
      </c>
      <c r="N201" s="7">
        <f t="shared" si="7"/>
        <v>1.0923191173948981E-2</v>
      </c>
    </row>
    <row r="202" spans="1:14" ht="16" x14ac:dyDescent="0.2">
      <c r="A202" s="15">
        <v>44484</v>
      </c>
      <c r="B202">
        <v>170.45100400000001</v>
      </c>
      <c r="C202" s="13">
        <v>4471.37</v>
      </c>
      <c r="D202" s="63"/>
      <c r="E202" s="34">
        <v>44118</v>
      </c>
      <c r="F202" s="36">
        <v>168.18550099999999</v>
      </c>
      <c r="G202" s="37">
        <v>3488.67</v>
      </c>
      <c r="H202" s="65"/>
      <c r="I202" s="16">
        <v>43753</v>
      </c>
      <c r="J202" s="11">
        <v>88.369003000000006</v>
      </c>
      <c r="K202" s="13">
        <v>2869.16</v>
      </c>
      <c r="M202" s="7">
        <f t="shared" si="6"/>
        <v>1.7666941956017861E-2</v>
      </c>
      <c r="N202" s="7">
        <f t="shared" si="7"/>
        <v>-3.2083318806849889E-3</v>
      </c>
    </row>
    <row r="203" spans="1:14" ht="16" x14ac:dyDescent="0.2">
      <c r="A203" s="15">
        <v>44487</v>
      </c>
      <c r="B203">
        <v>172.337006</v>
      </c>
      <c r="C203" s="13">
        <v>4486.46</v>
      </c>
      <c r="D203" s="63"/>
      <c r="E203" s="34">
        <v>44119</v>
      </c>
      <c r="F203" s="36">
        <v>166.93249499999999</v>
      </c>
      <c r="G203" s="37">
        <v>3483.34</v>
      </c>
      <c r="H203" s="65"/>
      <c r="I203" s="16">
        <v>43754</v>
      </c>
      <c r="J203" s="11">
        <v>88.871498000000003</v>
      </c>
      <c r="K203" s="13">
        <v>2887.94</v>
      </c>
      <c r="M203" s="7">
        <f t="shared" si="6"/>
        <v>5.6702203332825362E-3</v>
      </c>
      <c r="N203" s="7">
        <f t="shared" si="7"/>
        <v>6.52414118680143E-3</v>
      </c>
    </row>
    <row r="204" spans="1:14" ht="16" x14ac:dyDescent="0.2">
      <c r="A204" s="15">
        <v>44488</v>
      </c>
      <c r="B204">
        <v>172.207504</v>
      </c>
      <c r="C204" s="13">
        <v>4519.63</v>
      </c>
      <c r="D204" s="63"/>
      <c r="E204" s="34">
        <v>44120</v>
      </c>
      <c r="F204" s="36">
        <v>163.63549800000001</v>
      </c>
      <c r="G204" s="37">
        <v>3483.81</v>
      </c>
      <c r="H204" s="65"/>
      <c r="I204" s="16">
        <v>43755</v>
      </c>
      <c r="J204" s="11">
        <v>89.374001000000007</v>
      </c>
      <c r="K204" s="13">
        <v>2924.58</v>
      </c>
      <c r="M204" s="7">
        <f t="shared" si="6"/>
        <v>5.6383396390849334E-3</v>
      </c>
      <c r="N204" s="7">
        <f t="shared" si="7"/>
        <v>1.260743543874108E-2</v>
      </c>
    </row>
    <row r="205" spans="1:14" ht="16" x14ac:dyDescent="0.2">
      <c r="A205" s="15">
        <v>44489</v>
      </c>
      <c r="B205">
        <v>170.753006</v>
      </c>
      <c r="C205" s="13">
        <v>4536.1899999999996</v>
      </c>
      <c r="D205" s="63"/>
      <c r="E205" s="34">
        <v>44123</v>
      </c>
      <c r="F205" s="36">
        <v>160.36050399999999</v>
      </c>
      <c r="G205" s="37">
        <v>3426.92</v>
      </c>
      <c r="H205" s="65"/>
      <c r="I205" s="16">
        <v>43756</v>
      </c>
      <c r="J205" s="11">
        <v>87.875504000000006</v>
      </c>
      <c r="K205" s="13">
        <v>2926.46</v>
      </c>
      <c r="M205" s="7">
        <f t="shared" si="6"/>
        <v>-1.6908737795312382E-2</v>
      </c>
      <c r="N205" s="7">
        <f t="shared" si="7"/>
        <v>6.4262082115234761E-4</v>
      </c>
    </row>
    <row r="206" spans="1:14" ht="16" x14ac:dyDescent="0.2">
      <c r="A206" s="15">
        <v>44490</v>
      </c>
      <c r="B206">
        <v>171.75050400000001</v>
      </c>
      <c r="C206" s="13">
        <v>4549.78</v>
      </c>
      <c r="D206" s="63"/>
      <c r="E206" s="34">
        <v>44124</v>
      </c>
      <c r="F206" s="36">
        <v>160.850494</v>
      </c>
      <c r="G206" s="37">
        <v>3443.12</v>
      </c>
      <c r="H206" s="65"/>
      <c r="I206" s="16">
        <v>43759</v>
      </c>
      <c r="J206" s="11">
        <v>89.282996999999995</v>
      </c>
      <c r="K206" s="13">
        <v>3007.39</v>
      </c>
      <c r="M206" s="7">
        <f t="shared" si="6"/>
        <v>1.5889981083964937E-2</v>
      </c>
      <c r="N206" s="7">
        <f t="shared" si="7"/>
        <v>2.7279091517823637E-2</v>
      </c>
    </row>
    <row r="207" spans="1:14" ht="16" x14ac:dyDescent="0.2">
      <c r="A207" s="15">
        <v>44491</v>
      </c>
      <c r="B207">
        <v>166.77749600000001</v>
      </c>
      <c r="C207" s="13">
        <v>4544.8999999999996</v>
      </c>
      <c r="D207" s="63"/>
      <c r="E207" s="34">
        <v>44125</v>
      </c>
      <c r="F207" s="36">
        <v>159.246994</v>
      </c>
      <c r="G207" s="37">
        <v>3435.56</v>
      </c>
      <c r="H207" s="65"/>
      <c r="I207" s="16">
        <v>43760</v>
      </c>
      <c r="J207" s="11">
        <v>88.286499000000006</v>
      </c>
      <c r="K207" s="13">
        <v>2997.96</v>
      </c>
      <c r="M207" s="7">
        <f t="shared" si="6"/>
        <v>-1.1223869905585795E-2</v>
      </c>
      <c r="N207" s="7">
        <f t="shared" si="7"/>
        <v>-3.1405356059661417E-3</v>
      </c>
    </row>
    <row r="208" spans="1:14" ht="16" x14ac:dyDescent="0.2">
      <c r="A208" s="15">
        <v>44494</v>
      </c>
      <c r="B208">
        <v>166.018494</v>
      </c>
      <c r="C208" s="13">
        <v>4566.4799999999996</v>
      </c>
      <c r="D208" s="63"/>
      <c r="E208" s="34">
        <v>44126</v>
      </c>
      <c r="F208" s="36">
        <v>158.820007</v>
      </c>
      <c r="G208" s="37">
        <v>3453.49</v>
      </c>
      <c r="H208" s="65"/>
      <c r="I208" s="16">
        <v>43761</v>
      </c>
      <c r="J208" s="11">
        <v>88.108497999999997</v>
      </c>
      <c r="K208" s="13">
        <v>3005.7</v>
      </c>
      <c r="M208" s="7">
        <f t="shared" si="6"/>
        <v>-2.0182098522788191E-3</v>
      </c>
      <c r="N208" s="7">
        <f t="shared" si="7"/>
        <v>2.5784285879443072E-3</v>
      </c>
    </row>
    <row r="209" spans="1:14" ht="16" x14ac:dyDescent="0.2">
      <c r="A209" s="15">
        <v>44495</v>
      </c>
      <c r="B209">
        <v>168.80349699999999</v>
      </c>
      <c r="C209" s="13">
        <v>4574.79</v>
      </c>
      <c r="D209" s="63"/>
      <c r="E209" s="34">
        <v>44127</v>
      </c>
      <c r="F209" s="36">
        <v>160.220001</v>
      </c>
      <c r="G209" s="37">
        <v>3465.39</v>
      </c>
      <c r="H209" s="65"/>
      <c r="I209" s="16">
        <v>43762</v>
      </c>
      <c r="J209" s="11">
        <v>89.039000999999999</v>
      </c>
      <c r="K209" s="13">
        <v>3006.73</v>
      </c>
      <c r="M209" s="7">
        <f t="shared" si="6"/>
        <v>1.0505500367686249E-2</v>
      </c>
      <c r="N209" s="7">
        <f t="shared" si="7"/>
        <v>3.4262353493549175E-4</v>
      </c>
    </row>
    <row r="210" spans="1:14" ht="16" x14ac:dyDescent="0.2">
      <c r="A210" s="15">
        <v>44496</v>
      </c>
      <c r="B210">
        <v>169.62449599999999</v>
      </c>
      <c r="C210" s="13">
        <v>4551.68</v>
      </c>
      <c r="D210" s="63"/>
      <c r="E210" s="34">
        <v>44130</v>
      </c>
      <c r="F210" s="36">
        <v>160.35200499999999</v>
      </c>
      <c r="G210" s="37">
        <v>3400.97</v>
      </c>
      <c r="H210" s="65"/>
      <c r="I210" s="16">
        <v>43763</v>
      </c>
      <c r="J210" s="11">
        <v>88.066497999999996</v>
      </c>
      <c r="K210" s="13">
        <v>3006.79</v>
      </c>
      <c r="M210" s="7">
        <f t="shared" si="6"/>
        <v>-1.0982299025262966E-2</v>
      </c>
      <c r="N210" s="7">
        <f t="shared" si="7"/>
        <v>1.9955034655944141E-5</v>
      </c>
    </row>
    <row r="211" spans="1:14" ht="16" x14ac:dyDescent="0.2">
      <c r="A211" s="15">
        <v>44497</v>
      </c>
      <c r="B211">
        <v>172.328506</v>
      </c>
      <c r="C211" s="13">
        <v>4596.42</v>
      </c>
      <c r="D211" s="63"/>
      <c r="E211" s="34">
        <v>44131</v>
      </c>
      <c r="F211" s="36">
        <v>164.316498</v>
      </c>
      <c r="G211" s="37">
        <v>3390.68</v>
      </c>
      <c r="H211" s="65"/>
      <c r="I211" s="16">
        <v>43766</v>
      </c>
      <c r="J211" s="11">
        <v>88.853995999999995</v>
      </c>
      <c r="K211" s="13">
        <v>2992.07</v>
      </c>
      <c r="M211" s="7">
        <f t="shared" si="6"/>
        <v>8.902340063215216E-3</v>
      </c>
      <c r="N211" s="7">
        <f t="shared" si="7"/>
        <v>-4.9076089603009186E-3</v>
      </c>
    </row>
    <row r="212" spans="1:14" ht="16" x14ac:dyDescent="0.2">
      <c r="A212" s="15">
        <v>44498</v>
      </c>
      <c r="B212">
        <v>168.62150600000001</v>
      </c>
      <c r="C212" s="13">
        <v>4605.38</v>
      </c>
      <c r="D212" s="63"/>
      <c r="E212" s="34">
        <v>44132</v>
      </c>
      <c r="F212" s="36">
        <v>158.13900799999999</v>
      </c>
      <c r="G212" s="37">
        <v>3271.03</v>
      </c>
      <c r="H212" s="65"/>
      <c r="I212" s="16">
        <v>43767</v>
      </c>
      <c r="J212" s="11">
        <v>88.135497999999998</v>
      </c>
      <c r="K212" s="13">
        <v>2991.78</v>
      </c>
      <c r="M212" s="7">
        <f t="shared" si="6"/>
        <v>-8.119147987150523E-3</v>
      </c>
      <c r="N212" s="7">
        <f t="shared" si="7"/>
        <v>-9.6927563433914354E-5</v>
      </c>
    </row>
    <row r="213" spans="1:14" ht="16" x14ac:dyDescent="0.2">
      <c r="A213" s="15">
        <v>44501</v>
      </c>
      <c r="B213">
        <v>165.90550200000001</v>
      </c>
      <c r="C213" s="13">
        <v>4613.67</v>
      </c>
      <c r="D213" s="63"/>
      <c r="E213" s="34">
        <v>44133</v>
      </c>
      <c r="F213" s="36">
        <v>160.55050700000001</v>
      </c>
      <c r="G213" s="37">
        <v>3310.11</v>
      </c>
      <c r="H213" s="65"/>
      <c r="I213" s="16">
        <v>43768</v>
      </c>
      <c r="J213" s="11">
        <v>88.999495999999994</v>
      </c>
      <c r="K213" s="13">
        <v>2966.6</v>
      </c>
      <c r="M213" s="7">
        <f t="shared" si="6"/>
        <v>9.7553265161568758E-3</v>
      </c>
      <c r="N213" s="7">
        <f t="shared" si="7"/>
        <v>-8.4520120896715845E-3</v>
      </c>
    </row>
    <row r="214" spans="1:14" ht="16" x14ac:dyDescent="0.2">
      <c r="A214" s="15">
        <v>44502</v>
      </c>
      <c r="B214">
        <v>165.637497</v>
      </c>
      <c r="C214" s="13">
        <v>4630.6499999999996</v>
      </c>
      <c r="D214" s="63"/>
      <c r="E214" s="34">
        <v>44134</v>
      </c>
      <c r="F214" s="36">
        <v>151.80749499999999</v>
      </c>
      <c r="G214" s="37">
        <v>3269.96</v>
      </c>
      <c r="H214" s="65"/>
      <c r="I214" s="16">
        <v>43769</v>
      </c>
      <c r="J214" s="11">
        <v>88.832999999999998</v>
      </c>
      <c r="K214" s="13">
        <v>2984.87</v>
      </c>
      <c r="M214" s="7">
        <f t="shared" si="6"/>
        <v>-1.8725042092234093E-3</v>
      </c>
      <c r="N214" s="7">
        <f t="shared" si="7"/>
        <v>6.1396789000371316E-3</v>
      </c>
    </row>
    <row r="215" spans="1:14" ht="16" x14ac:dyDescent="0.2">
      <c r="A215" s="15">
        <v>44503</v>
      </c>
      <c r="B215">
        <v>169.199997</v>
      </c>
      <c r="C215" s="13">
        <v>4660.57</v>
      </c>
      <c r="D215" s="63"/>
      <c r="E215" s="34">
        <v>44137</v>
      </c>
      <c r="F215" s="36">
        <v>150.22399899999999</v>
      </c>
      <c r="G215" s="37">
        <v>3310.24</v>
      </c>
      <c r="H215" s="65"/>
      <c r="I215" s="16">
        <v>43770</v>
      </c>
      <c r="J215" s="11">
        <v>89.571999000000005</v>
      </c>
      <c r="K215" s="13">
        <v>2977.62</v>
      </c>
      <c r="M215" s="7">
        <f t="shared" si="6"/>
        <v>8.2845573928481513E-3</v>
      </c>
      <c r="N215" s="7">
        <f t="shared" si="7"/>
        <v>-2.4318711052058748E-3</v>
      </c>
    </row>
    <row r="216" spans="1:14" ht="16" x14ac:dyDescent="0.2">
      <c r="A216" s="15">
        <v>44504</v>
      </c>
      <c r="B216">
        <v>173.85000600000001</v>
      </c>
      <c r="C216" s="13">
        <v>4680.0600000000004</v>
      </c>
      <c r="D216" s="63"/>
      <c r="E216" s="34">
        <v>44138</v>
      </c>
      <c r="F216" s="36">
        <v>152.420502</v>
      </c>
      <c r="G216" s="37">
        <v>3369.16</v>
      </c>
      <c r="H216" s="65"/>
      <c r="I216" s="16">
        <v>43773</v>
      </c>
      <c r="J216" s="11">
        <v>90.233001999999999</v>
      </c>
      <c r="K216" s="13">
        <v>2961.79</v>
      </c>
      <c r="M216" s="7">
        <f t="shared" si="6"/>
        <v>7.3524760054412717E-3</v>
      </c>
      <c r="N216" s="7">
        <f t="shared" si="7"/>
        <v>-5.3305084118475841E-3</v>
      </c>
    </row>
    <row r="217" spans="1:14" ht="16" x14ac:dyDescent="0.2">
      <c r="A217" s="15">
        <v>44505</v>
      </c>
      <c r="B217">
        <v>175.94949299999999</v>
      </c>
      <c r="C217" s="13">
        <v>4697.53</v>
      </c>
      <c r="D217" s="63"/>
      <c r="E217" s="34">
        <v>44139</v>
      </c>
      <c r="F217" s="36">
        <v>162.057999</v>
      </c>
      <c r="G217" s="37">
        <v>3443.44</v>
      </c>
      <c r="H217" s="65"/>
      <c r="I217" s="16">
        <v>43774</v>
      </c>
      <c r="J217" s="11">
        <v>90.085503000000003</v>
      </c>
      <c r="K217" s="13">
        <v>2976.74</v>
      </c>
      <c r="M217" s="7">
        <f t="shared" si="6"/>
        <v>-1.6359833162736049E-3</v>
      </c>
      <c r="N217" s="7">
        <f t="shared" si="7"/>
        <v>5.0349266847075358E-3</v>
      </c>
    </row>
    <row r="218" spans="1:14" ht="16" x14ac:dyDescent="0.2">
      <c r="A218" s="15">
        <v>44508</v>
      </c>
      <c r="B218">
        <v>174.449005</v>
      </c>
      <c r="C218" s="13">
        <v>4701.7</v>
      </c>
      <c r="D218" s="63"/>
      <c r="E218" s="34">
        <v>44140</v>
      </c>
      <c r="F218" s="36">
        <v>166.10000600000001</v>
      </c>
      <c r="G218" s="37">
        <v>3510.45</v>
      </c>
      <c r="H218" s="65"/>
      <c r="I218" s="16">
        <v>43775</v>
      </c>
      <c r="J218" s="11">
        <v>89.788498000000004</v>
      </c>
      <c r="K218" s="13">
        <v>2966.15</v>
      </c>
      <c r="M218" s="7">
        <f t="shared" si="6"/>
        <v>-3.3023701954492924E-3</v>
      </c>
      <c r="N218" s="7">
        <f t="shared" si="7"/>
        <v>-3.5639263755963347E-3</v>
      </c>
    </row>
    <row r="219" spans="1:14" ht="16" x14ac:dyDescent="0.2">
      <c r="A219" s="15">
        <v>44509</v>
      </c>
      <c r="B219">
        <v>178.81149300000001</v>
      </c>
      <c r="C219" s="13">
        <v>4685.25</v>
      </c>
      <c r="D219" s="63"/>
      <c r="E219" s="34">
        <v>44141</v>
      </c>
      <c r="F219" s="36">
        <v>165.56849700000001</v>
      </c>
      <c r="G219" s="37">
        <v>3509.44</v>
      </c>
      <c r="H219" s="65"/>
      <c r="I219" s="16">
        <v>43776</v>
      </c>
      <c r="J219" s="11">
        <v>89.410004000000001</v>
      </c>
      <c r="K219" s="13">
        <v>2995.68</v>
      </c>
      <c r="M219" s="7">
        <f t="shared" si="6"/>
        <v>-4.224304987149422E-3</v>
      </c>
      <c r="N219" s="7">
        <f t="shared" si="7"/>
        <v>9.906435272235942E-3</v>
      </c>
    </row>
    <row r="220" spans="1:14" ht="16" x14ac:dyDescent="0.2">
      <c r="A220" s="15">
        <v>44510</v>
      </c>
      <c r="B220">
        <v>174.10249300000001</v>
      </c>
      <c r="C220" s="13">
        <v>4646.71</v>
      </c>
      <c r="D220" s="63"/>
      <c r="E220" s="34">
        <v>44144</v>
      </c>
      <c r="F220" s="36">
        <v>157.18699599999999</v>
      </c>
      <c r="G220" s="37">
        <v>3550.5</v>
      </c>
      <c r="H220" s="65"/>
      <c r="I220" s="16">
        <v>43777</v>
      </c>
      <c r="J220" s="11">
        <v>89.293998999999999</v>
      </c>
      <c r="K220" s="13">
        <v>2989.69</v>
      </c>
      <c r="M220" s="7">
        <f t="shared" si="6"/>
        <v>-1.2982923084770813E-3</v>
      </c>
      <c r="N220" s="7">
        <f t="shared" si="7"/>
        <v>-2.0015477739079852E-3</v>
      </c>
    </row>
    <row r="221" spans="1:14" ht="16" x14ac:dyDescent="0.2">
      <c r="A221" s="15">
        <v>44511</v>
      </c>
      <c r="B221">
        <v>173.625</v>
      </c>
      <c r="C221" s="13">
        <v>4649.2700000000004</v>
      </c>
      <c r="D221" s="63"/>
      <c r="E221" s="34">
        <v>44145</v>
      </c>
      <c r="F221" s="36">
        <v>151.75100699999999</v>
      </c>
      <c r="G221" s="37">
        <v>3545.53</v>
      </c>
      <c r="H221" s="65"/>
      <c r="I221" s="16">
        <v>43780</v>
      </c>
      <c r="J221" s="11">
        <v>88.582497000000004</v>
      </c>
      <c r="K221" s="13">
        <v>2997.95</v>
      </c>
      <c r="M221" s="7">
        <f t="shared" si="6"/>
        <v>-7.9999978712338316E-3</v>
      </c>
      <c r="N221" s="7">
        <f t="shared" si="7"/>
        <v>2.759018658342625E-3</v>
      </c>
    </row>
    <row r="222" spans="1:14" ht="16" x14ac:dyDescent="0.2">
      <c r="A222" s="15">
        <v>44512</v>
      </c>
      <c r="B222">
        <v>176.257507</v>
      </c>
      <c r="C222" s="13">
        <v>4682.8500000000004</v>
      </c>
      <c r="D222" s="63"/>
      <c r="E222" s="34">
        <v>44146</v>
      </c>
      <c r="F222" s="36">
        <v>156.869507</v>
      </c>
      <c r="G222" s="37">
        <v>3572.66</v>
      </c>
      <c r="H222" s="65"/>
      <c r="I222" s="16">
        <v>43781</v>
      </c>
      <c r="J222" s="11">
        <v>88.900002000000001</v>
      </c>
      <c r="K222" s="13">
        <v>2986.2</v>
      </c>
      <c r="M222" s="7">
        <f t="shared" si="6"/>
        <v>3.5778777118065631E-3</v>
      </c>
      <c r="N222" s="7">
        <f t="shared" si="7"/>
        <v>-3.927045645713622E-3</v>
      </c>
    </row>
    <row r="223" spans="1:14" ht="16" x14ac:dyDescent="0.2">
      <c r="A223" s="15">
        <v>44515</v>
      </c>
      <c r="B223">
        <v>177.283997</v>
      </c>
      <c r="C223" s="13">
        <v>4682.8</v>
      </c>
      <c r="D223" s="63"/>
      <c r="E223" s="34">
        <v>44147</v>
      </c>
      <c r="F223" s="36">
        <v>155.51400799999999</v>
      </c>
      <c r="G223" s="37">
        <v>3537.01</v>
      </c>
      <c r="H223" s="65"/>
      <c r="I223" s="16">
        <v>43782</v>
      </c>
      <c r="J223" s="11">
        <v>87.655501999999998</v>
      </c>
      <c r="K223" s="13">
        <v>3006.72</v>
      </c>
      <c r="M223" s="7">
        <f t="shared" si="6"/>
        <v>-1.4097783229718752E-2</v>
      </c>
      <c r="N223" s="7">
        <f t="shared" si="7"/>
        <v>6.8481074978751595E-3</v>
      </c>
    </row>
    <row r="224" spans="1:14" ht="16" x14ac:dyDescent="0.2">
      <c r="A224" s="15">
        <v>44516</v>
      </c>
      <c r="B224">
        <v>177.03500399999999</v>
      </c>
      <c r="C224" s="13">
        <v>4700.8999999999996</v>
      </c>
      <c r="D224" s="63"/>
      <c r="E224" s="34">
        <v>44148</v>
      </c>
      <c r="F224" s="36">
        <v>156.440506</v>
      </c>
      <c r="G224" s="37">
        <v>3585.15</v>
      </c>
      <c r="H224" s="65"/>
      <c r="I224" s="16">
        <v>43783</v>
      </c>
      <c r="J224" s="11">
        <v>87.730002999999996</v>
      </c>
      <c r="K224" s="13">
        <v>2995.99</v>
      </c>
      <c r="M224" s="7">
        <f t="shared" si="6"/>
        <v>8.4956854879237567E-4</v>
      </c>
      <c r="N224" s="7">
        <f t="shared" si="7"/>
        <v>-3.5750557426104746E-3</v>
      </c>
    </row>
    <row r="225" spans="1:14" ht="16" x14ac:dyDescent="0.2">
      <c r="A225" s="15">
        <v>44517</v>
      </c>
      <c r="B225">
        <v>177.449997</v>
      </c>
      <c r="C225" s="13">
        <v>4688.67</v>
      </c>
      <c r="D225" s="63"/>
      <c r="E225" s="34">
        <v>44151</v>
      </c>
      <c r="F225" s="36">
        <v>156.55299400000001</v>
      </c>
      <c r="G225" s="37">
        <v>3626.91</v>
      </c>
      <c r="H225" s="65"/>
      <c r="I225" s="16">
        <v>43784</v>
      </c>
      <c r="J225" s="11">
        <v>86.974502999999999</v>
      </c>
      <c r="K225" s="13">
        <v>3004.52</v>
      </c>
      <c r="M225" s="7">
        <f t="shared" si="6"/>
        <v>-8.6489436001550967E-3</v>
      </c>
      <c r="N225" s="7">
        <f t="shared" si="7"/>
        <v>2.8430935856431803E-3</v>
      </c>
    </row>
    <row r="226" spans="1:14" ht="16" x14ac:dyDescent="0.2">
      <c r="A226" s="15">
        <v>44518</v>
      </c>
      <c r="B226">
        <v>184.80299400000001</v>
      </c>
      <c r="C226" s="13">
        <v>4704.54</v>
      </c>
      <c r="D226" s="63"/>
      <c r="E226" s="34">
        <v>44152</v>
      </c>
      <c r="F226" s="36">
        <v>156.783005</v>
      </c>
      <c r="G226" s="37">
        <v>3609.53</v>
      </c>
      <c r="H226" s="65"/>
      <c r="I226" s="16">
        <v>43787</v>
      </c>
      <c r="J226" s="11">
        <v>87.626503</v>
      </c>
      <c r="K226" s="13">
        <v>3010.29</v>
      </c>
      <c r="M226" s="7">
        <f t="shared" si="6"/>
        <v>7.4684911107715975E-3</v>
      </c>
      <c r="N226" s="7">
        <f t="shared" si="7"/>
        <v>1.9185981834693214E-3</v>
      </c>
    </row>
    <row r="227" spans="1:14" ht="16" x14ac:dyDescent="0.2">
      <c r="A227" s="15">
        <v>44519</v>
      </c>
      <c r="B227">
        <v>183.828506</v>
      </c>
      <c r="C227" s="13">
        <v>4697.96</v>
      </c>
      <c r="D227" s="63"/>
      <c r="E227" s="34">
        <v>44153</v>
      </c>
      <c r="F227" s="36">
        <v>155.27299500000001</v>
      </c>
      <c r="G227" s="37">
        <v>3567.79</v>
      </c>
      <c r="H227" s="65"/>
      <c r="I227" s="16">
        <v>43788</v>
      </c>
      <c r="J227" s="11">
        <v>87.639503000000005</v>
      </c>
      <c r="K227" s="13">
        <v>3022.55</v>
      </c>
      <c r="M227" s="7">
        <f t="shared" si="6"/>
        <v>1.4834593793210601E-4</v>
      </c>
      <c r="N227" s="7">
        <f t="shared" si="7"/>
        <v>4.0644263323678705E-3</v>
      </c>
    </row>
    <row r="228" spans="1:14" ht="16" x14ac:dyDescent="0.2">
      <c r="A228" s="15">
        <v>44522</v>
      </c>
      <c r="B228">
        <v>178.62849399999999</v>
      </c>
      <c r="C228" s="13">
        <v>4682.9399999999996</v>
      </c>
      <c r="D228" s="63"/>
      <c r="E228" s="34">
        <v>44154</v>
      </c>
      <c r="F228" s="36">
        <v>155.850998</v>
      </c>
      <c r="G228" s="37">
        <v>3581.87</v>
      </c>
      <c r="H228" s="65"/>
      <c r="I228" s="16">
        <v>43789</v>
      </c>
      <c r="J228" s="11">
        <v>87.276497000000006</v>
      </c>
      <c r="K228" s="13">
        <v>3039.42</v>
      </c>
      <c r="M228" s="7">
        <f t="shared" si="6"/>
        <v>-4.1506382623585055E-3</v>
      </c>
      <c r="N228" s="7">
        <f t="shared" si="7"/>
        <v>5.5658617746479786E-3</v>
      </c>
    </row>
    <row r="229" spans="1:14" ht="16" x14ac:dyDescent="0.2">
      <c r="A229" s="15">
        <v>44523</v>
      </c>
      <c r="B229">
        <v>179.00199900000001</v>
      </c>
      <c r="C229" s="13">
        <v>4690.7</v>
      </c>
      <c r="D229" s="63"/>
      <c r="E229" s="34">
        <v>44155</v>
      </c>
      <c r="F229" s="36">
        <v>154.970001</v>
      </c>
      <c r="G229" s="37">
        <v>3557.54</v>
      </c>
      <c r="H229" s="65"/>
      <c r="I229" s="16">
        <v>43790</v>
      </c>
      <c r="J229" s="11">
        <v>86.735496999999995</v>
      </c>
      <c r="K229" s="13">
        <v>3036.89</v>
      </c>
      <c r="M229" s="7">
        <f t="shared" si="6"/>
        <v>-6.217982227931516E-3</v>
      </c>
      <c r="N229" s="7">
        <f t="shared" si="7"/>
        <v>-8.3274228806782234E-4</v>
      </c>
    </row>
    <row r="230" spans="1:14" ht="16" x14ac:dyDescent="0.2">
      <c r="A230" s="15">
        <v>44524</v>
      </c>
      <c r="B230">
        <v>179.02049299999999</v>
      </c>
      <c r="C230" s="13">
        <v>4701.46</v>
      </c>
      <c r="D230" s="63"/>
      <c r="E230" s="34">
        <v>44158</v>
      </c>
      <c r="F230" s="36">
        <v>154.91949500000001</v>
      </c>
      <c r="G230" s="37">
        <v>3577.59</v>
      </c>
      <c r="H230" s="65"/>
      <c r="I230" s="16">
        <v>43791</v>
      </c>
      <c r="J230" s="11">
        <v>87.286002999999994</v>
      </c>
      <c r="K230" s="13">
        <v>3046.77</v>
      </c>
      <c r="M230" s="7">
        <f t="shared" si="6"/>
        <v>6.3268945087407366E-3</v>
      </c>
      <c r="N230" s="7">
        <f t="shared" si="7"/>
        <v>3.2480476180495634E-3</v>
      </c>
    </row>
    <row r="231" spans="1:14" ht="16" x14ac:dyDescent="0.2">
      <c r="A231" s="15">
        <v>44526</v>
      </c>
      <c r="B231">
        <v>175.22799699999999</v>
      </c>
      <c r="C231" s="13">
        <v>4594.62</v>
      </c>
      <c r="D231" s="63"/>
      <c r="E231" s="34">
        <v>44159</v>
      </c>
      <c r="F231" s="36">
        <v>155.90299999999999</v>
      </c>
      <c r="G231" s="37">
        <v>3635.41</v>
      </c>
      <c r="H231" s="65"/>
      <c r="I231" s="16">
        <v>43794</v>
      </c>
      <c r="J231" s="11">
        <v>88.692001000000005</v>
      </c>
      <c r="K231" s="13">
        <v>3037.56</v>
      </c>
      <c r="M231" s="7">
        <f t="shared" si="6"/>
        <v>1.597958706260473E-2</v>
      </c>
      <c r="N231" s="7">
        <f t="shared" si="7"/>
        <v>-3.0274515138039699E-3</v>
      </c>
    </row>
    <row r="232" spans="1:14" ht="16" x14ac:dyDescent="0.2">
      <c r="A232" s="15">
        <v>44529</v>
      </c>
      <c r="B232">
        <v>178.078506</v>
      </c>
      <c r="C232" s="13">
        <v>4655.2700000000004</v>
      </c>
      <c r="D232" s="63"/>
      <c r="E232" s="34">
        <v>44160</v>
      </c>
      <c r="F232" s="36">
        <v>159.25349399999999</v>
      </c>
      <c r="G232" s="37">
        <v>3629.65</v>
      </c>
      <c r="H232" s="65"/>
      <c r="I232" s="16">
        <v>43795</v>
      </c>
      <c r="J232" s="11">
        <v>89.846999999999994</v>
      </c>
      <c r="K232" s="13">
        <v>3094.04</v>
      </c>
      <c r="M232" s="7">
        <f t="shared" si="6"/>
        <v>1.2938518824783368E-2</v>
      </c>
      <c r="N232" s="7">
        <f t="shared" si="7"/>
        <v>1.8423118757530752E-2</v>
      </c>
    </row>
    <row r="233" spans="1:14" ht="16" x14ac:dyDescent="0.2">
      <c r="A233" s="15">
        <v>44530</v>
      </c>
      <c r="B233">
        <v>175.3535</v>
      </c>
      <c r="C233" s="13">
        <v>4567</v>
      </c>
      <c r="D233" s="63"/>
      <c r="E233" s="34">
        <v>44162</v>
      </c>
      <c r="F233" s="36">
        <v>159.766998</v>
      </c>
      <c r="G233" s="37">
        <v>3638.35</v>
      </c>
      <c r="H233" s="65"/>
      <c r="I233" s="16">
        <v>43796</v>
      </c>
      <c r="J233" s="11">
        <v>90.925499000000002</v>
      </c>
      <c r="K233" s="13">
        <v>3096.63</v>
      </c>
      <c r="M233" s="7">
        <f t="shared" si="6"/>
        <v>1.193225520707919E-2</v>
      </c>
      <c r="N233" s="7">
        <f t="shared" si="7"/>
        <v>8.3674308309544126E-4</v>
      </c>
    </row>
    <row r="234" spans="1:14" ht="16" x14ac:dyDescent="0.2">
      <c r="A234" s="15">
        <v>44531</v>
      </c>
      <c r="B234">
        <v>172.18600499999999</v>
      </c>
      <c r="C234" s="13">
        <v>4513.04</v>
      </c>
      <c r="D234" s="63"/>
      <c r="E234" s="34">
        <v>44165</v>
      </c>
      <c r="F234" s="36">
        <v>158.401993</v>
      </c>
      <c r="G234" s="37">
        <v>3621.63</v>
      </c>
      <c r="H234" s="65"/>
      <c r="I234" s="16">
        <v>43798</v>
      </c>
      <c r="J234" s="11">
        <v>90.040001000000004</v>
      </c>
      <c r="K234" s="13">
        <v>3120.46</v>
      </c>
      <c r="M234" s="7">
        <f t="shared" si="6"/>
        <v>-9.7864517528800828E-3</v>
      </c>
      <c r="N234" s="7">
        <f t="shared" si="7"/>
        <v>7.666003452600061E-3</v>
      </c>
    </row>
    <row r="235" spans="1:14" ht="16" x14ac:dyDescent="0.2">
      <c r="A235" s="15">
        <v>44532</v>
      </c>
      <c r="B235">
        <v>171.86799600000001</v>
      </c>
      <c r="C235" s="13">
        <v>4577.1000000000004</v>
      </c>
      <c r="D235" s="63"/>
      <c r="E235" s="34">
        <v>44166</v>
      </c>
      <c r="F235" s="36">
        <v>161.003998</v>
      </c>
      <c r="G235" s="37">
        <v>3662.45</v>
      </c>
      <c r="H235" s="65"/>
      <c r="I235" s="16">
        <v>43801</v>
      </c>
      <c r="J235" s="11">
        <v>89.080001999999993</v>
      </c>
      <c r="K235" s="13">
        <v>3122.03</v>
      </c>
      <c r="M235" s="7">
        <f t="shared" si="6"/>
        <v>-1.0719162303811121E-2</v>
      </c>
      <c r="N235" s="7">
        <f t="shared" si="7"/>
        <v>5.0300442070485511E-4</v>
      </c>
    </row>
    <row r="236" spans="1:14" ht="16" x14ac:dyDescent="0.2">
      <c r="A236" s="15">
        <v>44533</v>
      </c>
      <c r="B236">
        <v>169.48950199999999</v>
      </c>
      <c r="C236" s="13">
        <v>4538.43</v>
      </c>
      <c r="D236" s="63"/>
      <c r="E236" s="34">
        <v>44167</v>
      </c>
      <c r="F236" s="36">
        <v>160.17649800000001</v>
      </c>
      <c r="G236" s="37">
        <v>3669.01</v>
      </c>
      <c r="H236" s="65"/>
      <c r="I236" s="16">
        <v>43802</v>
      </c>
      <c r="J236" s="11">
        <v>88.498001000000002</v>
      </c>
      <c r="K236" s="13">
        <v>3120.18</v>
      </c>
      <c r="M236" s="7">
        <f t="shared" si="6"/>
        <v>-6.5549006527360048E-3</v>
      </c>
      <c r="N236" s="7">
        <f t="shared" si="7"/>
        <v>-5.9273880698187292E-4</v>
      </c>
    </row>
    <row r="237" spans="1:14" ht="16" x14ac:dyDescent="0.2">
      <c r="A237" s="15">
        <v>44536</v>
      </c>
      <c r="B237">
        <v>171.36850000000001</v>
      </c>
      <c r="C237" s="13">
        <v>4591.67</v>
      </c>
      <c r="D237" s="63"/>
      <c r="E237" s="34">
        <v>44168</v>
      </c>
      <c r="F237" s="36">
        <v>159.336502</v>
      </c>
      <c r="G237" s="37">
        <v>3666.72</v>
      </c>
      <c r="H237" s="65"/>
      <c r="I237" s="16">
        <v>43803</v>
      </c>
      <c r="J237" s="11">
        <v>88.034499999999994</v>
      </c>
      <c r="K237" s="13">
        <v>3108.46</v>
      </c>
      <c r="M237" s="7">
        <f t="shared" si="6"/>
        <v>-5.2511810851468606E-3</v>
      </c>
      <c r="N237" s="7">
        <f t="shared" si="7"/>
        <v>-3.7632657632212341E-3</v>
      </c>
    </row>
    <row r="238" spans="1:14" ht="16" x14ac:dyDescent="0.2">
      <c r="A238" s="15">
        <v>44537</v>
      </c>
      <c r="B238">
        <v>176.16450499999999</v>
      </c>
      <c r="C238" s="13">
        <v>4686.75</v>
      </c>
      <c r="D238" s="63"/>
      <c r="E238" s="34">
        <v>44169</v>
      </c>
      <c r="F238" s="36">
        <v>158.128998</v>
      </c>
      <c r="G238" s="37">
        <v>3699.12</v>
      </c>
      <c r="H238" s="65"/>
      <c r="I238" s="16">
        <v>43804</v>
      </c>
      <c r="J238" s="11">
        <v>87.024001999999996</v>
      </c>
      <c r="K238" s="13">
        <v>3103.54</v>
      </c>
      <c r="M238" s="7">
        <f t="shared" si="6"/>
        <v>-1.154481744024205E-2</v>
      </c>
      <c r="N238" s="7">
        <f t="shared" si="7"/>
        <v>-1.5840312391350534E-3</v>
      </c>
    </row>
    <row r="239" spans="1:14" ht="16" x14ac:dyDescent="0.2">
      <c r="A239" s="15">
        <v>44538</v>
      </c>
      <c r="B239">
        <v>176.158005</v>
      </c>
      <c r="C239" s="13">
        <v>4701.21</v>
      </c>
      <c r="D239" s="63"/>
      <c r="E239" s="34">
        <v>44172</v>
      </c>
      <c r="F239" s="36">
        <v>157.89999399999999</v>
      </c>
      <c r="G239" s="37">
        <v>3691.96</v>
      </c>
      <c r="H239" s="65"/>
      <c r="I239" s="16">
        <v>43805</v>
      </c>
      <c r="J239" s="11">
        <v>87.580001999999993</v>
      </c>
      <c r="K239" s="13">
        <v>3110.29</v>
      </c>
      <c r="M239" s="7">
        <f t="shared" si="6"/>
        <v>6.368718546745534E-3</v>
      </c>
      <c r="N239" s="7">
        <f t="shared" si="7"/>
        <v>2.172573969691297E-3</v>
      </c>
    </row>
    <row r="240" spans="1:14" ht="16" x14ac:dyDescent="0.2">
      <c r="A240" s="15">
        <v>44539</v>
      </c>
      <c r="B240">
        <v>174.17100500000001</v>
      </c>
      <c r="C240" s="13">
        <v>4667.45</v>
      </c>
      <c r="D240" s="63"/>
      <c r="E240" s="34">
        <v>44173</v>
      </c>
      <c r="F240" s="36">
        <v>158.86450199999999</v>
      </c>
      <c r="G240" s="37">
        <v>3702.25</v>
      </c>
      <c r="H240" s="65"/>
      <c r="I240" s="16">
        <v>43808</v>
      </c>
      <c r="J240" s="11">
        <v>87.475502000000006</v>
      </c>
      <c r="K240" s="13">
        <v>3133.64</v>
      </c>
      <c r="M240" s="7">
        <f t="shared" si="6"/>
        <v>-1.1939071897216545E-3</v>
      </c>
      <c r="N240" s="7">
        <f t="shared" si="7"/>
        <v>7.4792987268079824E-3</v>
      </c>
    </row>
    <row r="241" spans="1:14" ht="16" x14ac:dyDescent="0.2">
      <c r="A241" s="15">
        <v>44540</v>
      </c>
      <c r="B241">
        <v>172.212006</v>
      </c>
      <c r="C241" s="13">
        <v>4712.0200000000004</v>
      </c>
      <c r="D241" s="63"/>
      <c r="E241" s="34">
        <v>44174</v>
      </c>
      <c r="F241" s="36">
        <v>155.21000699999999</v>
      </c>
      <c r="G241" s="37">
        <v>3672.82</v>
      </c>
      <c r="H241" s="65"/>
      <c r="I241" s="16">
        <v>43809</v>
      </c>
      <c r="J241" s="11">
        <v>86.960503000000003</v>
      </c>
      <c r="K241" s="13">
        <v>3140.52</v>
      </c>
      <c r="M241" s="7">
        <f t="shared" si="6"/>
        <v>-5.9047499549398919E-3</v>
      </c>
      <c r="N241" s="7">
        <f t="shared" si="7"/>
        <v>2.1931231456042352E-3</v>
      </c>
    </row>
    <row r="242" spans="1:14" ht="16" x14ac:dyDescent="0.2">
      <c r="A242" s="15">
        <v>44543</v>
      </c>
      <c r="B242">
        <v>169.56750500000001</v>
      </c>
      <c r="C242" s="13">
        <v>4668.97</v>
      </c>
      <c r="D242" s="63"/>
      <c r="E242" s="34">
        <v>44175</v>
      </c>
      <c r="F242" s="36">
        <v>155.07449299999999</v>
      </c>
      <c r="G242" s="37">
        <v>3668.1</v>
      </c>
      <c r="H242" s="65"/>
      <c r="I242" s="16">
        <v>43810</v>
      </c>
      <c r="J242" s="11">
        <v>87.435997</v>
      </c>
      <c r="K242" s="13">
        <v>3153.63</v>
      </c>
      <c r="M242" s="7">
        <f t="shared" si="6"/>
        <v>5.4530357920907204E-3</v>
      </c>
      <c r="N242" s="7">
        <f t="shared" si="7"/>
        <v>4.1657790039729458E-3</v>
      </c>
    </row>
    <row r="243" spans="1:14" ht="16" x14ac:dyDescent="0.2">
      <c r="A243" s="15">
        <v>44544</v>
      </c>
      <c r="B243">
        <v>169.09150700000001</v>
      </c>
      <c r="C243" s="13">
        <v>4634.09</v>
      </c>
      <c r="D243" s="63"/>
      <c r="E243" s="34">
        <v>44176</v>
      </c>
      <c r="F243" s="36">
        <v>155.820999</v>
      </c>
      <c r="G243" s="37">
        <v>3663.46</v>
      </c>
      <c r="H243" s="65"/>
      <c r="I243" s="16">
        <v>43811</v>
      </c>
      <c r="J243" s="11">
        <v>88.016502000000003</v>
      </c>
      <c r="K243" s="13">
        <v>3140.98</v>
      </c>
      <c r="M243" s="7">
        <f t="shared" si="6"/>
        <v>6.6172567683451698E-3</v>
      </c>
      <c r="N243" s="7">
        <f t="shared" si="7"/>
        <v>-4.0193171713462017E-3</v>
      </c>
    </row>
    <row r="244" spans="1:14" ht="16" x14ac:dyDescent="0.2">
      <c r="A244" s="15">
        <v>44545</v>
      </c>
      <c r="B244">
        <v>173.31500199999999</v>
      </c>
      <c r="C244" s="13">
        <v>4709.8500000000004</v>
      </c>
      <c r="D244" s="63"/>
      <c r="E244" s="34">
        <v>44179</v>
      </c>
      <c r="F244" s="36">
        <v>157.84849500000001</v>
      </c>
      <c r="G244" s="37">
        <v>3647.49</v>
      </c>
      <c r="H244" s="65"/>
      <c r="I244" s="16">
        <v>43812</v>
      </c>
      <c r="J244" s="11">
        <v>88.046997000000005</v>
      </c>
      <c r="K244" s="13">
        <v>3168.8</v>
      </c>
      <c r="M244" s="7">
        <f t="shared" si="6"/>
        <v>3.4640911350904239E-4</v>
      </c>
      <c r="N244" s="7">
        <f t="shared" si="7"/>
        <v>8.8181141882498482E-3</v>
      </c>
    </row>
    <row r="245" spans="1:14" ht="16" x14ac:dyDescent="0.2">
      <c r="A245" s="15">
        <v>44546</v>
      </c>
      <c r="B245">
        <v>168.871002</v>
      </c>
      <c r="C245" s="13">
        <v>4668.67</v>
      </c>
      <c r="D245" s="63"/>
      <c r="E245" s="34">
        <v>44180</v>
      </c>
      <c r="F245" s="36">
        <v>158.25599700000001</v>
      </c>
      <c r="G245" s="37">
        <v>3694.62</v>
      </c>
      <c r="H245" s="65"/>
      <c r="I245" s="16">
        <v>43815</v>
      </c>
      <c r="J245" s="11">
        <v>88.460503000000003</v>
      </c>
      <c r="K245" s="13">
        <v>3191.45</v>
      </c>
      <c r="M245" s="7">
        <f t="shared" si="6"/>
        <v>4.6854298710616261E-3</v>
      </c>
      <c r="N245" s="7">
        <f t="shared" si="7"/>
        <v>7.1223916512376051E-3</v>
      </c>
    </row>
    <row r="246" spans="1:14" ht="16" x14ac:dyDescent="0.2">
      <c r="A246" s="15">
        <v>44547</v>
      </c>
      <c r="B246">
        <v>170.01750200000001</v>
      </c>
      <c r="C246" s="13">
        <v>4620.6400000000003</v>
      </c>
      <c r="D246" s="63"/>
      <c r="E246" s="34">
        <v>44181</v>
      </c>
      <c r="F246" s="36">
        <v>162.04800399999999</v>
      </c>
      <c r="G246" s="37">
        <v>3701.17</v>
      </c>
      <c r="H246" s="65"/>
      <c r="I246" s="16">
        <v>43816</v>
      </c>
      <c r="J246" s="11">
        <v>89.532996999999995</v>
      </c>
      <c r="K246" s="13">
        <v>3192.52</v>
      </c>
      <c r="M246" s="7">
        <f t="shared" si="6"/>
        <v>1.2051080288846156E-2</v>
      </c>
      <c r="N246" s="7">
        <f t="shared" si="7"/>
        <v>3.3521461097710362E-4</v>
      </c>
    </row>
    <row r="247" spans="1:14" ht="16" x14ac:dyDescent="0.2">
      <c r="A247" s="15">
        <v>44550</v>
      </c>
      <c r="B247">
        <v>167.07899499999999</v>
      </c>
      <c r="C247" s="13">
        <v>4568.0200000000004</v>
      </c>
      <c r="D247" s="63"/>
      <c r="E247" s="34">
        <v>44182</v>
      </c>
      <c r="F247" s="36">
        <v>161.804001</v>
      </c>
      <c r="G247" s="37">
        <v>3722.48</v>
      </c>
      <c r="H247" s="65"/>
      <c r="I247" s="16">
        <v>43817</v>
      </c>
      <c r="J247" s="11">
        <v>89.201499999999996</v>
      </c>
      <c r="K247" s="13">
        <v>3191.14</v>
      </c>
      <c r="M247" s="7">
        <f t="shared" si="6"/>
        <v>-3.7093833106356965E-3</v>
      </c>
      <c r="N247" s="7">
        <f t="shared" si="7"/>
        <v>-4.3235386016704703E-4</v>
      </c>
    </row>
    <row r="248" spans="1:14" ht="16" x14ac:dyDescent="0.2">
      <c r="A248" s="15">
        <v>44551</v>
      </c>
      <c r="B248">
        <v>170.41700700000001</v>
      </c>
      <c r="C248" s="13">
        <v>4649.2299999999996</v>
      </c>
      <c r="D248" s="63"/>
      <c r="E248" s="34">
        <v>44183</v>
      </c>
      <c r="F248" s="36">
        <v>160.082504</v>
      </c>
      <c r="G248" s="37">
        <v>3709.41</v>
      </c>
      <c r="H248" s="65"/>
      <c r="I248" s="16">
        <v>43818</v>
      </c>
      <c r="J248" s="11">
        <v>89.613997999999995</v>
      </c>
      <c r="K248" s="13">
        <v>3205.37</v>
      </c>
      <c r="M248" s="7">
        <f t="shared" si="6"/>
        <v>4.6136798691116775E-3</v>
      </c>
      <c r="N248" s="7">
        <f t="shared" si="7"/>
        <v>4.4493085995832623E-3</v>
      </c>
    </row>
    <row r="249" spans="1:14" ht="16" x14ac:dyDescent="0.2">
      <c r="A249" s="15">
        <v>44552</v>
      </c>
      <c r="B249">
        <v>171.037003</v>
      </c>
      <c r="C249" s="13">
        <v>4696.5600000000004</v>
      </c>
      <c r="D249" s="63"/>
      <c r="E249" s="34">
        <v>44186</v>
      </c>
      <c r="F249" s="36">
        <v>160.30900600000001</v>
      </c>
      <c r="G249" s="37">
        <v>3694.92</v>
      </c>
      <c r="H249" s="65"/>
      <c r="I249" s="16">
        <v>43819</v>
      </c>
      <c r="J249" s="11">
        <v>89.324996999999996</v>
      </c>
      <c r="K249" s="13">
        <v>3221.22</v>
      </c>
      <c r="M249" s="7">
        <f t="shared" si="6"/>
        <v>-3.2301651329329096E-3</v>
      </c>
      <c r="N249" s="7">
        <f t="shared" si="7"/>
        <v>4.9326414590377477E-3</v>
      </c>
    </row>
    <row r="250" spans="1:14" ht="16" x14ac:dyDescent="0.2">
      <c r="A250" s="15">
        <v>44553</v>
      </c>
      <c r="B250">
        <v>171.06849700000001</v>
      </c>
      <c r="C250" s="13">
        <v>4725.79</v>
      </c>
      <c r="D250" s="63"/>
      <c r="E250" s="34">
        <v>44187</v>
      </c>
      <c r="F250" s="36">
        <v>160.32600400000001</v>
      </c>
      <c r="G250" s="37">
        <v>3687.26</v>
      </c>
      <c r="H250" s="65"/>
      <c r="I250" s="16">
        <v>43822</v>
      </c>
      <c r="J250" s="11">
        <v>89.650002000000001</v>
      </c>
      <c r="K250" s="13">
        <v>3224.01</v>
      </c>
      <c r="M250" s="7">
        <f t="shared" si="6"/>
        <v>3.6318520358706065E-3</v>
      </c>
      <c r="N250" s="7">
        <f t="shared" si="7"/>
        <v>8.6575659030548003E-4</v>
      </c>
    </row>
    <row r="251" spans="1:14" ht="16" x14ac:dyDescent="0.2">
      <c r="A251" s="15">
        <v>44557</v>
      </c>
      <c r="B251">
        <v>169.66949500000001</v>
      </c>
      <c r="C251" s="13">
        <v>4791.1899999999996</v>
      </c>
      <c r="D251" s="63"/>
      <c r="E251" s="34">
        <v>44188</v>
      </c>
      <c r="F251" s="36">
        <v>159.26350400000001</v>
      </c>
      <c r="G251" s="37">
        <v>3690.01</v>
      </c>
      <c r="H251" s="65"/>
      <c r="I251" s="16">
        <v>43823</v>
      </c>
      <c r="J251" s="11">
        <v>89.460503000000003</v>
      </c>
      <c r="K251" s="13">
        <v>3223.38</v>
      </c>
      <c r="M251" s="7">
        <f t="shared" si="6"/>
        <v>-2.1160017465891023E-3</v>
      </c>
      <c r="N251" s="7">
        <f t="shared" si="7"/>
        <v>-1.9542791796535865E-4</v>
      </c>
    </row>
    <row r="252" spans="1:14" ht="16" x14ac:dyDescent="0.2">
      <c r="A252" s="15">
        <v>44558</v>
      </c>
      <c r="B252">
        <v>170.66099500000001</v>
      </c>
      <c r="C252" s="13">
        <v>4786.3500000000004</v>
      </c>
      <c r="D252" s="63"/>
      <c r="E252" s="34">
        <v>44189</v>
      </c>
      <c r="F252" s="36">
        <v>158.63450599999999</v>
      </c>
      <c r="G252" s="37">
        <v>3703.06</v>
      </c>
      <c r="H252" s="65"/>
      <c r="I252" s="16">
        <v>43825</v>
      </c>
      <c r="J252" s="11">
        <v>93.438498999999993</v>
      </c>
      <c r="K252" s="13">
        <v>3239.91</v>
      </c>
      <c r="M252" s="7">
        <f t="shared" si="6"/>
        <v>4.3506234553114441E-2</v>
      </c>
      <c r="N252" s="7">
        <f t="shared" si="7"/>
        <v>5.1150531820716109E-3</v>
      </c>
    </row>
    <row r="253" spans="1:14" ht="16" x14ac:dyDescent="0.2">
      <c r="A253" s="15">
        <v>44559</v>
      </c>
      <c r="B253">
        <v>169.20100400000001</v>
      </c>
      <c r="C253" s="13">
        <v>4793.0600000000004</v>
      </c>
      <c r="D253" s="63"/>
      <c r="E253" s="34">
        <v>44193</v>
      </c>
      <c r="F253" s="36">
        <v>164.19799800000001</v>
      </c>
      <c r="G253" s="37">
        <v>3735.36</v>
      </c>
      <c r="H253" s="65"/>
      <c r="I253" s="16">
        <v>43826</v>
      </c>
      <c r="J253" s="11">
        <v>93.489998</v>
      </c>
      <c r="K253" s="13">
        <v>3240.02</v>
      </c>
      <c r="M253" s="7">
        <f t="shared" si="6"/>
        <v>5.5100214391555252E-4</v>
      </c>
      <c r="N253" s="7">
        <f t="shared" si="7"/>
        <v>3.3950984041702139E-5</v>
      </c>
    </row>
    <row r="254" spans="1:14" ht="16" x14ac:dyDescent="0.2">
      <c r="A254" s="15">
        <v>44560</v>
      </c>
      <c r="B254">
        <v>168.64450099999999</v>
      </c>
      <c r="C254" s="13">
        <v>4778.7299999999996</v>
      </c>
      <c r="D254" s="63"/>
      <c r="E254" s="34">
        <v>44194</v>
      </c>
      <c r="F254" s="36">
        <v>166.10000600000001</v>
      </c>
      <c r="G254" s="37">
        <v>3727.04</v>
      </c>
      <c r="H254" s="65"/>
      <c r="I254" s="16">
        <v>43829</v>
      </c>
      <c r="J254" s="11">
        <v>92.344498000000002</v>
      </c>
      <c r="K254" s="13">
        <v>3221.29</v>
      </c>
      <c r="M254" s="7">
        <f t="shared" si="6"/>
        <v>-1.2328330133691133E-2</v>
      </c>
      <c r="N254" s="7">
        <f t="shared" si="7"/>
        <v>-5.7976021775765895E-3</v>
      </c>
    </row>
    <row r="255" spans="1:14" x14ac:dyDescent="0.2">
      <c r="E255" s="34">
        <v>44195</v>
      </c>
      <c r="F255" s="36">
        <v>164.292496</v>
      </c>
      <c r="G255" s="37">
        <v>3732.04</v>
      </c>
      <c r="H255" s="65"/>
    </row>
    <row r="256" spans="1:14" x14ac:dyDescent="0.2">
      <c r="F256" s="34"/>
      <c r="G256" s="37"/>
      <c r="H256" s="65"/>
    </row>
  </sheetData>
  <mergeCells count="4">
    <mergeCell ref="J1:K1"/>
    <mergeCell ref="M1:N1"/>
    <mergeCell ref="A1:C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BA35-F30B-4EC9-8001-A0C40BA31040}">
  <dimension ref="A1:CH253"/>
  <sheetViews>
    <sheetView workbookViewId="0">
      <selection activeCell="T5" sqref="T5"/>
    </sheetView>
  </sheetViews>
  <sheetFormatPr baseColWidth="10" defaultColWidth="8.83203125" defaultRowHeight="15" x14ac:dyDescent="0.2"/>
  <cols>
    <col min="1" max="1" width="12" style="1" customWidth="1"/>
    <col min="3" max="3" width="12.83203125" customWidth="1"/>
    <col min="7" max="7" width="16.33203125" bestFit="1" customWidth="1"/>
    <col min="8" max="9" width="12.1640625" customWidth="1"/>
    <col min="11" max="11" width="16.33203125" bestFit="1" customWidth="1"/>
    <col min="12" max="12" width="11.83203125" bestFit="1" customWidth="1"/>
    <col min="13" max="13" width="10.5" bestFit="1" customWidth="1"/>
    <col min="14" max="14" width="18.5" bestFit="1" customWidth="1"/>
    <col min="15" max="15" width="11.33203125" bestFit="1" customWidth="1"/>
    <col min="16" max="16" width="10.5" bestFit="1" customWidth="1"/>
    <col min="17" max="18" width="10.5" customWidth="1"/>
    <col min="19" max="19" width="10.83203125" style="1" bestFit="1" customWidth="1"/>
    <col min="20" max="20" width="11.6640625" customWidth="1"/>
    <col min="21" max="21" width="9.5" bestFit="1" customWidth="1"/>
    <col min="22" max="22" width="15.1640625" style="1" bestFit="1" customWidth="1"/>
    <col min="23" max="23" width="9.5" customWidth="1"/>
    <col min="24" max="24" width="24.6640625" bestFit="1" customWidth="1"/>
    <col min="25" max="25" width="29.33203125" bestFit="1" customWidth="1"/>
    <col min="26" max="28" width="24.6640625" customWidth="1"/>
    <col min="29" max="29" width="22.1640625" bestFit="1" customWidth="1"/>
    <col min="30" max="30" width="11.33203125" bestFit="1" customWidth="1"/>
    <col min="35" max="35" width="10.83203125" bestFit="1" customWidth="1"/>
    <col min="36" max="36" width="10.6640625" customWidth="1"/>
    <col min="38" max="38" width="15.1640625" bestFit="1" customWidth="1"/>
    <col min="40" max="40" width="24.6640625" bestFit="1" customWidth="1"/>
    <col min="42" max="42" width="25" bestFit="1" customWidth="1"/>
    <col min="48" max="48" width="27.5" bestFit="1" customWidth="1"/>
    <col min="49" max="49" width="13.1640625" customWidth="1"/>
    <col min="54" max="54" width="10.83203125" bestFit="1" customWidth="1"/>
    <col min="59" max="59" width="15.1640625" bestFit="1" customWidth="1"/>
    <col min="61" max="61" width="24.6640625" bestFit="1" customWidth="1"/>
    <col min="62" max="69" width="24.6640625" customWidth="1"/>
    <col min="70" max="70" width="11.33203125" bestFit="1" customWidth="1"/>
    <col min="75" max="75" width="10.83203125" bestFit="1" customWidth="1"/>
    <col min="76" max="76" width="8.83203125" customWidth="1"/>
    <col min="77" max="77" width="12.33203125" customWidth="1"/>
    <col min="80" max="80" width="11.33203125" bestFit="1" customWidth="1"/>
    <col min="82" max="82" width="24.6640625" bestFit="1" customWidth="1"/>
    <col min="85" max="85" width="25" bestFit="1" customWidth="1"/>
    <col min="86" max="86" width="15.83203125" bestFit="1" customWidth="1"/>
  </cols>
  <sheetData>
    <row r="1" spans="1:86" ht="24" x14ac:dyDescent="0.3">
      <c r="A1" s="76" t="s">
        <v>23</v>
      </c>
      <c r="B1" s="76"/>
      <c r="C1" s="76"/>
      <c r="D1" s="76"/>
      <c r="E1" s="76"/>
      <c r="F1" s="76"/>
      <c r="G1" s="76"/>
      <c r="H1" s="20"/>
      <c r="I1" s="20"/>
    </row>
    <row r="2" spans="1:86" ht="21" x14ac:dyDescent="0.25">
      <c r="A2" s="1" t="s">
        <v>1</v>
      </c>
      <c r="B2" s="4" t="s">
        <v>0</v>
      </c>
      <c r="C2" s="1" t="s">
        <v>3</v>
      </c>
      <c r="D2" s="1"/>
      <c r="E2" s="1"/>
      <c r="H2" s="1" t="s">
        <v>4</v>
      </c>
      <c r="N2" s="71" t="s">
        <v>4</v>
      </c>
      <c r="O2" s="1"/>
      <c r="P2" s="4"/>
      <c r="Q2" s="4"/>
      <c r="R2" s="4"/>
      <c r="S2" s="4"/>
      <c r="T2" s="4"/>
      <c r="V2" s="4"/>
      <c r="AC2" s="72" t="s">
        <v>12</v>
      </c>
      <c r="AN2" s="20"/>
      <c r="AO2" s="43"/>
      <c r="AP2" s="43"/>
      <c r="AQ2" s="43"/>
      <c r="AR2" s="43"/>
      <c r="AS2" s="43"/>
      <c r="AT2" s="43"/>
      <c r="AV2" s="72" t="s">
        <v>13</v>
      </c>
      <c r="BQ2" s="72" t="s">
        <v>100</v>
      </c>
    </row>
    <row r="3" spans="1:86" ht="26" x14ac:dyDescent="0.3">
      <c r="A3" s="15">
        <v>44200</v>
      </c>
      <c r="B3" s="7">
        <f>LN('Raw data price'!B4/'Raw data price'!B3)</f>
        <v>-2.1842613069913176E-2</v>
      </c>
      <c r="C3" s="7">
        <f>LN('Raw data price'!C4/'Raw data price'!C3)</f>
        <v>-1.4864718123372964E-2</v>
      </c>
      <c r="D3" s="7"/>
      <c r="E3" s="7"/>
      <c r="H3" s="4" t="s">
        <v>0</v>
      </c>
      <c r="I3" s="4"/>
      <c r="J3" s="1"/>
      <c r="K3" s="1"/>
      <c r="L3" s="1"/>
      <c r="M3" s="1"/>
      <c r="N3" s="27" t="s">
        <v>98</v>
      </c>
      <c r="O3" s="4"/>
      <c r="P3" s="4"/>
      <c r="Q3" s="4"/>
      <c r="R3" s="4"/>
      <c r="S3" s="27" t="s">
        <v>29</v>
      </c>
      <c r="T3" s="27"/>
      <c r="U3" s="4"/>
      <c r="V3" s="58" t="s">
        <v>30</v>
      </c>
      <c r="W3" s="44"/>
      <c r="X3" s="44"/>
      <c r="Y3" s="51" t="s">
        <v>32</v>
      </c>
      <c r="Z3" s="52">
        <f>SQRT($K$29)*(50/1)</f>
        <v>0.72991850597954822</v>
      </c>
      <c r="AA3" s="20"/>
      <c r="AB3" s="20"/>
      <c r="AC3" s="57" t="s">
        <v>99</v>
      </c>
      <c r="AD3" s="57"/>
      <c r="AE3" s="57"/>
      <c r="AF3" s="4"/>
      <c r="AG3" s="4"/>
      <c r="AH3" s="4"/>
      <c r="AI3" s="77" t="s">
        <v>29</v>
      </c>
      <c r="AJ3" s="77"/>
      <c r="AK3" s="4"/>
      <c r="AL3" s="4" t="s">
        <v>30</v>
      </c>
      <c r="AM3" s="4"/>
      <c r="AO3" s="20"/>
      <c r="AP3" s="45"/>
      <c r="AQ3" s="45"/>
      <c r="AR3" s="45"/>
      <c r="AS3" s="45"/>
      <c r="AT3" s="45"/>
      <c r="AV3" s="59" t="s">
        <v>99</v>
      </c>
      <c r="AX3" s="59"/>
      <c r="AY3" s="59"/>
      <c r="AZ3" s="59"/>
      <c r="BA3" s="59"/>
      <c r="BB3" s="59"/>
      <c r="BC3" s="1" t="s">
        <v>29</v>
      </c>
      <c r="BG3" s="1" t="s">
        <v>30</v>
      </c>
      <c r="BJ3" s="45" t="s">
        <v>32</v>
      </c>
      <c r="BK3" s="46">
        <f>SQRT($K$29)*(50/1)</f>
        <v>0.72991850597954822</v>
      </c>
      <c r="BL3" s="46"/>
      <c r="BN3" s="1" t="s">
        <v>37</v>
      </c>
      <c r="BO3" s="1"/>
      <c r="BP3" s="1"/>
      <c r="BQ3" s="27" t="s">
        <v>99</v>
      </c>
      <c r="BR3" s="1"/>
      <c r="BS3" s="20"/>
      <c r="BT3" s="4"/>
      <c r="BU3" s="4"/>
      <c r="BV3" s="4"/>
      <c r="BW3" s="59"/>
      <c r="BX3" s="4" t="s">
        <v>29</v>
      </c>
      <c r="BY3" s="4"/>
      <c r="CB3" s="1" t="s">
        <v>30</v>
      </c>
      <c r="CG3" s="45" t="s">
        <v>32</v>
      </c>
      <c r="CH3" s="46">
        <f>SQRT($K$29)*(50/1)</f>
        <v>0.72991850597954822</v>
      </c>
    </row>
    <row r="4" spans="1:86" ht="24" x14ac:dyDescent="0.3">
      <c r="A4" s="15">
        <v>44201</v>
      </c>
      <c r="B4" s="7">
        <f>LN('Raw data price'!B5/'Raw data price'!B4)</f>
        <v>9.9546498173513163E-3</v>
      </c>
      <c r="C4" s="7">
        <f>LN('Raw data price'!C5/'Raw data price'!C4)</f>
        <v>7.0575761707220575E-3</v>
      </c>
      <c r="D4" s="7"/>
      <c r="E4" s="7"/>
      <c r="G4" s="1" t="s">
        <v>5</v>
      </c>
      <c r="H4" s="3">
        <v>44315</v>
      </c>
      <c r="I4" s="3"/>
      <c r="J4" s="3"/>
      <c r="K4" s="3"/>
      <c r="L4" s="3"/>
      <c r="M4" s="3"/>
      <c r="N4" s="15" t="s">
        <v>28</v>
      </c>
      <c r="O4" s="1" t="s">
        <v>16</v>
      </c>
      <c r="P4" s="4" t="s">
        <v>0</v>
      </c>
      <c r="Q4" s="4" t="s">
        <v>25</v>
      </c>
      <c r="R4" s="1"/>
      <c r="S4" s="1" t="s">
        <v>1</v>
      </c>
      <c r="T4" s="1" t="s">
        <v>10</v>
      </c>
      <c r="V4" s="1" t="s">
        <v>1</v>
      </c>
      <c r="W4" s="1" t="s">
        <v>10</v>
      </c>
      <c r="X4" s="1" t="s">
        <v>31</v>
      </c>
      <c r="Y4" s="53" t="s">
        <v>33</v>
      </c>
      <c r="Z4" s="54">
        <f>X54/Z3</f>
        <v>2.4602740533093324E-2</v>
      </c>
      <c r="AA4" s="1"/>
      <c r="AB4" s="1"/>
      <c r="AD4" s="1" t="s">
        <v>16</v>
      </c>
      <c r="AE4" s="4" t="s">
        <v>0</v>
      </c>
      <c r="AF4" s="4" t="s">
        <v>25</v>
      </c>
      <c r="AG4" s="1"/>
      <c r="AH4" s="1"/>
      <c r="AI4" s="1" t="s">
        <v>1</v>
      </c>
      <c r="AJ4" s="1" t="s">
        <v>10</v>
      </c>
      <c r="AK4" s="1"/>
      <c r="AL4" s="1" t="s">
        <v>1</v>
      </c>
      <c r="AM4" s="1" t="s">
        <v>10</v>
      </c>
      <c r="AN4" s="1" t="s">
        <v>31</v>
      </c>
      <c r="AP4" s="45" t="s">
        <v>32</v>
      </c>
      <c r="AQ4" s="46">
        <f>SQRT($K$29)*(50/1)</f>
        <v>0.72991850597954822</v>
      </c>
      <c r="AR4" s="47"/>
      <c r="AS4" s="47"/>
      <c r="AT4" s="47"/>
      <c r="AV4" s="1" t="s">
        <v>1</v>
      </c>
      <c r="AW4" s="1" t="s">
        <v>16</v>
      </c>
      <c r="AX4" s="4" t="s">
        <v>0</v>
      </c>
      <c r="AY4" s="4" t="s">
        <v>25</v>
      </c>
      <c r="AZ4" s="1"/>
      <c r="BA4" s="1"/>
      <c r="BB4" s="1" t="s">
        <v>1</v>
      </c>
      <c r="BC4" s="1" t="s">
        <v>16</v>
      </c>
      <c r="BD4" s="4" t="s">
        <v>0</v>
      </c>
      <c r="BG4" s="4" t="s">
        <v>1</v>
      </c>
      <c r="BH4" s="4" t="s">
        <v>10</v>
      </c>
      <c r="BI4" s="4" t="s">
        <v>31</v>
      </c>
      <c r="BJ4" s="48" t="s">
        <v>34</v>
      </c>
      <c r="BK4" s="49">
        <f>BI54/BK3</f>
        <v>-3.3476145267964788E-2</v>
      </c>
      <c r="BL4" s="68"/>
      <c r="BM4" s="4" t="s">
        <v>1</v>
      </c>
      <c r="BN4" s="4" t="s">
        <v>10</v>
      </c>
      <c r="BO4" s="4" t="s">
        <v>25</v>
      </c>
      <c r="BP4" s="4"/>
      <c r="BQ4" s="4" t="s">
        <v>1</v>
      </c>
      <c r="BR4" s="1" t="s">
        <v>16</v>
      </c>
      <c r="BS4" s="4" t="s">
        <v>0</v>
      </c>
      <c r="BT4" s="4" t="s">
        <v>25</v>
      </c>
      <c r="BU4" s="4"/>
      <c r="BV4" s="1"/>
      <c r="BW4" s="1" t="s">
        <v>1</v>
      </c>
      <c r="BX4" s="1" t="s">
        <v>16</v>
      </c>
      <c r="BY4" s="4" t="s">
        <v>0</v>
      </c>
      <c r="CB4" s="4" t="s">
        <v>1</v>
      </c>
      <c r="CC4" s="4" t="s">
        <v>10</v>
      </c>
      <c r="CD4" s="4" t="s">
        <v>31</v>
      </c>
      <c r="CG4" s="48" t="s">
        <v>34</v>
      </c>
      <c r="CH4" s="49">
        <f>CD54/CH3</f>
        <v>3.3021264606807765E-2</v>
      </c>
    </row>
    <row r="5" spans="1:86" ht="24" x14ac:dyDescent="0.3">
      <c r="A5" s="15">
        <v>44202</v>
      </c>
      <c r="B5" s="7">
        <f>LN('Raw data price'!B6/'Raw data price'!B5)</f>
        <v>-2.5211781586321657E-2</v>
      </c>
      <c r="C5" s="7">
        <f>LN('Raw data price'!C6/'Raw data price'!C5)</f>
        <v>5.6936608662176199E-3</v>
      </c>
      <c r="D5" s="7"/>
      <c r="E5" s="7"/>
      <c r="G5" s="1" t="s">
        <v>6</v>
      </c>
      <c r="H5" t="s">
        <v>7</v>
      </c>
      <c r="N5" s="15">
        <v>44287</v>
      </c>
      <c r="O5" s="1">
        <v>-19</v>
      </c>
      <c r="P5" s="7">
        <v>2.1397876221555433E-2</v>
      </c>
      <c r="Q5" s="7">
        <v>1.1755774236888511E-2</v>
      </c>
      <c r="R5" s="7"/>
      <c r="S5" s="15">
        <v>44287</v>
      </c>
      <c r="T5" s="7">
        <f>$H$29+($I$29*$Q5)</f>
        <v>1.0923944105716496E-3</v>
      </c>
      <c r="V5" s="15">
        <v>44287</v>
      </c>
      <c r="W5" s="18">
        <f>P5-T5</f>
        <v>2.0305481810983784E-2</v>
      </c>
      <c r="X5" s="18">
        <f>W5</f>
        <v>2.0305481810983784E-2</v>
      </c>
      <c r="Y5" s="55"/>
      <c r="Z5" s="56" t="s">
        <v>35</v>
      </c>
      <c r="AA5" s="18"/>
      <c r="AB5" s="18"/>
      <c r="AC5" s="15">
        <v>44378</v>
      </c>
      <c r="AD5" s="1">
        <v>-19</v>
      </c>
      <c r="AE5" s="7">
        <v>-2.0921887778325115E-3</v>
      </c>
      <c r="AF5" s="7">
        <v>5.2080549958111134E-3</v>
      </c>
      <c r="AG5" s="7"/>
      <c r="AH5" s="7"/>
      <c r="AI5" s="15">
        <v>44378</v>
      </c>
      <c r="AJ5" s="7">
        <f>$H$29+($I$29*$AF5)</f>
        <v>9.6740527397579676E-4</v>
      </c>
      <c r="AK5" s="7"/>
      <c r="AL5" s="15">
        <v>44378</v>
      </c>
      <c r="AM5" s="7">
        <f>AE5-AJ5</f>
        <v>-3.0595940518083082E-3</v>
      </c>
      <c r="AN5" s="18">
        <f>AM5</f>
        <v>-3.0595940518083082E-3</v>
      </c>
      <c r="AP5" s="48" t="s">
        <v>34</v>
      </c>
      <c r="AQ5" s="49">
        <f>AN54/AQ4</f>
        <v>-2.4129372045515039E-2</v>
      </c>
      <c r="AR5" s="47"/>
      <c r="AS5" s="47"/>
      <c r="AT5" s="47"/>
      <c r="AV5" s="15">
        <v>44470</v>
      </c>
      <c r="AW5" s="1">
        <v>-19</v>
      </c>
      <c r="AX5" s="7">
        <v>-5.4202764231971049E-4</v>
      </c>
      <c r="AY5" s="7">
        <v>1.1425952216359555E-2</v>
      </c>
      <c r="AZ5" s="7"/>
      <c r="BA5" s="7"/>
      <c r="BB5" s="15">
        <v>44470</v>
      </c>
      <c r="BC5" s="1">
        <v>-19</v>
      </c>
      <c r="BD5" s="7">
        <f>$H$29+($I$29*$AY5)</f>
        <v>1.0860984519243098E-3</v>
      </c>
      <c r="BG5" s="15">
        <v>44470</v>
      </c>
      <c r="BH5" s="18">
        <f>AX5-BD5</f>
        <v>-1.6281260942440203E-3</v>
      </c>
      <c r="BI5" s="18">
        <f>BH5</f>
        <v>-1.6281260942440203E-3</v>
      </c>
      <c r="BK5" s="67" t="s">
        <v>35</v>
      </c>
      <c r="BL5" s="67"/>
      <c r="BM5" s="60">
        <v>44565</v>
      </c>
      <c r="BN5" s="7">
        <f>LN('Raw data price'!R3/'Raw data price'!R2)</f>
        <v>-1.7060289323249104E-2</v>
      </c>
      <c r="BO5" s="7">
        <f>LN('Raw data price'!U3/'Raw data price'!U2)</f>
        <v>-6.2981618540545298E-4</v>
      </c>
      <c r="BP5" s="7"/>
      <c r="BQ5" s="60">
        <v>44567</v>
      </c>
      <c r="BR5" s="1">
        <v>-19</v>
      </c>
      <c r="BS5" s="7">
        <v>-6.7336029082310832E-3</v>
      </c>
      <c r="BT5" s="7">
        <v>-9.6417552908581125E-4</v>
      </c>
      <c r="BU5" s="7"/>
      <c r="BV5" s="7"/>
      <c r="BW5" s="60">
        <v>44567</v>
      </c>
      <c r="BX5" s="1">
        <v>-19</v>
      </c>
      <c r="BY5" s="7">
        <f t="shared" ref="BY5:BY36" si="0">$H$29+($I$29*$BT5)</f>
        <v>8.4958382565564964E-4</v>
      </c>
      <c r="CB5" s="60">
        <v>44567</v>
      </c>
      <c r="CC5" s="18">
        <f>BS5-BY5</f>
        <v>-7.5831867338867331E-3</v>
      </c>
      <c r="CD5" s="18">
        <f>CC5</f>
        <v>-7.5831867338867331E-3</v>
      </c>
      <c r="CH5" s="67" t="s">
        <v>35</v>
      </c>
    </row>
    <row r="6" spans="1:86" ht="21" x14ac:dyDescent="0.25">
      <c r="A6" s="15">
        <v>44203</v>
      </c>
      <c r="B6" s="7">
        <f>LN('Raw data price'!B7/'Raw data price'!B6)</f>
        <v>7.5485695869824095E-3</v>
      </c>
      <c r="C6" s="7">
        <f>LN('Raw data price'!C7/'Raw data price'!C6)</f>
        <v>1.4738221178340893E-2</v>
      </c>
      <c r="D6" s="7"/>
      <c r="E6" s="7"/>
      <c r="G6" s="1" t="s">
        <v>8</v>
      </c>
      <c r="H6" t="s">
        <v>22</v>
      </c>
      <c r="N6" s="15">
        <v>44291</v>
      </c>
      <c r="O6" s="1">
        <v>-18</v>
      </c>
      <c r="P6" s="7">
        <v>2.058080070855604E-2</v>
      </c>
      <c r="Q6" s="7">
        <v>1.4335038467166317E-2</v>
      </c>
      <c r="R6" s="7"/>
      <c r="S6" s="15">
        <v>44291</v>
      </c>
      <c r="T6" s="7">
        <f t="shared" ref="T6:T54" si="1">$H$29+($I$29*$Q6)</f>
        <v>1.1416298767432174E-3</v>
      </c>
      <c r="V6" s="15">
        <v>44291</v>
      </c>
      <c r="W6" s="18">
        <f t="shared" ref="W6:W54" si="2">P6-T6</f>
        <v>1.9439170831812822E-2</v>
      </c>
      <c r="X6" s="18">
        <f>W6+W5</f>
        <v>3.9744652642796606E-2</v>
      </c>
      <c r="Y6" s="18"/>
      <c r="Z6" s="18"/>
      <c r="AA6" s="18"/>
      <c r="AB6" s="18"/>
      <c r="AC6" s="15">
        <v>44379</v>
      </c>
      <c r="AD6" s="1">
        <v>-18</v>
      </c>
      <c r="AE6" s="7">
        <v>2.2469408102595869E-2</v>
      </c>
      <c r="AF6" s="7">
        <v>7.4721182313641664E-3</v>
      </c>
      <c r="AG6" s="7"/>
      <c r="AH6" s="7"/>
      <c r="AI6" s="15">
        <v>44379</v>
      </c>
      <c r="AJ6" s="7">
        <f t="shared" ref="AJ6:AJ54" si="3">$H$29+($I$29*$AF6)</f>
        <v>1.010623881645301E-3</v>
      </c>
      <c r="AK6" s="7"/>
      <c r="AL6" s="15">
        <v>44379</v>
      </c>
      <c r="AM6" s="7">
        <f t="shared" ref="AM6:AM54" si="4">AE6-AJ6</f>
        <v>2.1458784220950568E-2</v>
      </c>
      <c r="AN6" s="18">
        <f>AM6+AM5</f>
        <v>1.8399190169142259E-2</v>
      </c>
      <c r="AP6" s="47"/>
      <c r="AQ6" s="50" t="s">
        <v>35</v>
      </c>
      <c r="AR6" s="47"/>
      <c r="AS6" s="47"/>
      <c r="AT6" s="47"/>
      <c r="AV6" s="15">
        <v>44473</v>
      </c>
      <c r="AW6" s="1">
        <v>-18</v>
      </c>
      <c r="AX6" s="7">
        <v>-2.8884858330804949E-2</v>
      </c>
      <c r="AY6" s="7">
        <v>-1.3070933999937525E-2</v>
      </c>
      <c r="AZ6" s="7"/>
      <c r="BA6" s="7"/>
      <c r="BB6" s="15">
        <v>44473</v>
      </c>
      <c r="BC6" s="1">
        <v>-18</v>
      </c>
      <c r="BD6" s="7">
        <f t="shared" ref="BD6:BD54" si="5">$H$29+($I$29*$AY6)</f>
        <v>6.1847842352522932E-4</v>
      </c>
      <c r="BG6" s="15">
        <v>44473</v>
      </c>
      <c r="BH6" s="18">
        <f t="shared" ref="BH6:BH54" si="6">AX6-BD6</f>
        <v>-2.950333675433018E-2</v>
      </c>
      <c r="BI6" s="18">
        <f>BH6+BH5</f>
        <v>-3.1131462848574199E-2</v>
      </c>
      <c r="BM6" s="60">
        <v>44566</v>
      </c>
      <c r="BN6" s="7">
        <f>LN('Raw data price'!R4/'Raw data price'!R3)</f>
        <v>-1.9073843021187979E-2</v>
      </c>
      <c r="BO6" s="7">
        <f>LN('Raw data price'!U4/'Raw data price'!U3)</f>
        <v>-1.9583272775802296E-2</v>
      </c>
      <c r="BP6" s="7"/>
      <c r="BQ6" s="60">
        <v>44568</v>
      </c>
      <c r="BR6" s="1">
        <v>-18</v>
      </c>
      <c r="BS6" s="7">
        <v>-4.2969974906764356E-3</v>
      </c>
      <c r="BT6" s="7">
        <v>-4.0584367372055773E-3</v>
      </c>
      <c r="BU6" s="7"/>
      <c r="BV6" s="7"/>
      <c r="BW6" s="60">
        <v>44568</v>
      </c>
      <c r="BX6" s="1">
        <v>-18</v>
      </c>
      <c r="BY6" s="7">
        <f t="shared" si="0"/>
        <v>7.9051760388202145E-4</v>
      </c>
      <c r="CB6" s="60">
        <v>44568</v>
      </c>
      <c r="CC6" s="18">
        <f t="shared" ref="CC6:CC54" si="7">BS6-BY6</f>
        <v>-5.0875150945584573E-3</v>
      </c>
      <c r="CD6" s="18">
        <f t="shared" ref="CD6:CD54" si="8">CC6</f>
        <v>-5.0875150945584573E-3</v>
      </c>
    </row>
    <row r="7" spans="1:86" x14ac:dyDescent="0.2">
      <c r="A7" s="15">
        <v>44204</v>
      </c>
      <c r="B7" s="7">
        <f>LN('Raw data price'!B8/'Raw data price'!B7)</f>
        <v>6.4745106891390446E-3</v>
      </c>
      <c r="C7" s="7">
        <f>LN('Raw data price'!C8/'Raw data price'!C7)</f>
        <v>5.4768655361056894E-3</v>
      </c>
      <c r="D7" s="7"/>
      <c r="E7" s="7"/>
      <c r="N7" s="15">
        <v>44292</v>
      </c>
      <c r="O7" s="1">
        <v>-17</v>
      </c>
      <c r="P7" s="7">
        <v>-9.0229832604422542E-4</v>
      </c>
      <c r="Q7" s="7">
        <v>-9.7401211108184122E-4</v>
      </c>
      <c r="R7" s="7"/>
      <c r="S7" s="15">
        <v>44292</v>
      </c>
      <c r="T7" s="7">
        <f t="shared" si="1"/>
        <v>8.4939605555655543E-4</v>
      </c>
      <c r="V7" s="15">
        <v>44292</v>
      </c>
      <c r="W7" s="18">
        <f t="shared" si="2"/>
        <v>-1.7516943816007807E-3</v>
      </c>
      <c r="X7" s="18">
        <f t="shared" ref="X7:X54" si="9">W7+W6</f>
        <v>1.7687476450212042E-2</v>
      </c>
      <c r="Y7" s="18"/>
      <c r="Z7" s="18"/>
      <c r="AA7" s="18"/>
      <c r="AB7" s="18"/>
      <c r="AC7" s="15">
        <v>44383</v>
      </c>
      <c r="AD7" s="1">
        <v>-17</v>
      </c>
      <c r="AE7" s="7">
        <v>4.5859311260335517E-2</v>
      </c>
      <c r="AF7" s="7">
        <v>-2.0239476634912454E-3</v>
      </c>
      <c r="AG7" s="7"/>
      <c r="AH7" s="7"/>
      <c r="AI7" s="15">
        <v>44383</v>
      </c>
      <c r="AJ7" s="7">
        <f t="shared" si="3"/>
        <v>8.2935388005311286E-4</v>
      </c>
      <c r="AK7" s="7"/>
      <c r="AL7" s="15">
        <v>44383</v>
      </c>
      <c r="AM7" s="7">
        <f t="shared" si="4"/>
        <v>4.5029957380282405E-2</v>
      </c>
      <c r="AN7" s="18">
        <f t="shared" ref="AN7:AN54" si="10">AM7+AM6</f>
        <v>6.648874160123297E-2</v>
      </c>
      <c r="AV7" s="15">
        <v>44474</v>
      </c>
      <c r="AW7" s="1">
        <v>-17</v>
      </c>
      <c r="AX7" s="7">
        <v>9.7399526155856325E-3</v>
      </c>
      <c r="AY7" s="7">
        <v>1.0469458977261837E-2</v>
      </c>
      <c r="AZ7" s="7"/>
      <c r="BA7" s="7"/>
      <c r="BB7" s="15">
        <v>44474</v>
      </c>
      <c r="BC7" s="1">
        <v>-17</v>
      </c>
      <c r="BD7" s="7">
        <f t="shared" si="5"/>
        <v>1.0678399928009277E-3</v>
      </c>
      <c r="BG7" s="15">
        <v>44474</v>
      </c>
      <c r="BH7" s="18">
        <f t="shared" si="6"/>
        <v>8.6721126227847049E-3</v>
      </c>
      <c r="BI7" s="18">
        <f t="shared" ref="BI7:BI54" si="11">BH7+BH6</f>
        <v>-2.0831224131545475E-2</v>
      </c>
      <c r="BM7" s="60">
        <v>44567</v>
      </c>
      <c r="BN7" s="7">
        <f>LN('Raw data price'!R5/'Raw data price'!R4)</f>
        <v>-6.7336029082310832E-3</v>
      </c>
      <c r="BO7" s="7">
        <f>LN('Raw data price'!U5/'Raw data price'!U4)</f>
        <v>-9.6417552908581125E-4</v>
      </c>
      <c r="BP7" s="7"/>
      <c r="BQ7" s="60">
        <v>44571</v>
      </c>
      <c r="BR7" s="1">
        <v>-17</v>
      </c>
      <c r="BS7" s="7">
        <v>-6.5918583531808968E-3</v>
      </c>
      <c r="BT7" s="7">
        <v>-1.4421248375173315E-3</v>
      </c>
      <c r="BU7" s="7"/>
      <c r="BV7" s="7"/>
      <c r="BW7" s="60">
        <v>44571</v>
      </c>
      <c r="BX7" s="1">
        <v>-17</v>
      </c>
      <c r="BY7" s="7">
        <f t="shared" si="0"/>
        <v>8.4046027145334528E-4</v>
      </c>
      <c r="CB7" s="60">
        <v>44571</v>
      </c>
      <c r="CC7" s="18">
        <f t="shared" si="7"/>
        <v>-7.4323186246342422E-3</v>
      </c>
      <c r="CD7" s="18">
        <f t="shared" si="8"/>
        <v>-7.4323186246342422E-3</v>
      </c>
    </row>
    <row r="8" spans="1:86" x14ac:dyDescent="0.2">
      <c r="A8" s="15">
        <v>44207</v>
      </c>
      <c r="B8" s="7">
        <f>LN('Raw data price'!B9/'Raw data price'!B8)</f>
        <v>-2.1754385324622452E-2</v>
      </c>
      <c r="C8" s="7">
        <f>LN('Raw data price'!C9/'Raw data price'!C8)</f>
        <v>-6.5763737616643747E-3</v>
      </c>
      <c r="D8" s="7"/>
      <c r="E8" s="7"/>
      <c r="H8" s="1" t="s">
        <v>12</v>
      </c>
      <c r="N8" s="15">
        <v>44293</v>
      </c>
      <c r="O8" s="1">
        <v>-16</v>
      </c>
      <c r="P8" s="7">
        <v>1.7090462695970296E-2</v>
      </c>
      <c r="Q8" s="7">
        <v>1.4741432833555816E-3</v>
      </c>
      <c r="R8" s="7"/>
      <c r="S8" s="15">
        <v>44293</v>
      </c>
      <c r="T8" s="7">
        <f t="shared" si="1"/>
        <v>8.9612879068721801E-4</v>
      </c>
      <c r="V8" s="15">
        <v>44293</v>
      </c>
      <c r="W8" s="18">
        <f t="shared" si="2"/>
        <v>1.6194333905283079E-2</v>
      </c>
      <c r="X8" s="18">
        <f t="shared" si="9"/>
        <v>1.4442639523682299E-2</v>
      </c>
      <c r="Y8" s="18"/>
      <c r="Z8" s="18"/>
      <c r="AA8" s="18"/>
      <c r="AB8" s="18"/>
      <c r="AC8" s="15">
        <v>44384</v>
      </c>
      <c r="AD8" s="1">
        <v>-16</v>
      </c>
      <c r="AE8" s="7">
        <v>5.6535515607232367E-3</v>
      </c>
      <c r="AF8" s="7">
        <v>3.3533824363036076E-3</v>
      </c>
      <c r="AG8" s="7"/>
      <c r="AH8" s="7"/>
      <c r="AI8" s="15">
        <v>44384</v>
      </c>
      <c r="AJ8" s="7">
        <f t="shared" si="3"/>
        <v>9.3200150766483943E-4</v>
      </c>
      <c r="AK8" s="7"/>
      <c r="AL8" s="15">
        <v>44384</v>
      </c>
      <c r="AM8" s="7">
        <f t="shared" si="4"/>
        <v>4.7215500530583977E-3</v>
      </c>
      <c r="AN8" s="18">
        <f t="shared" si="10"/>
        <v>4.9751507433340801E-2</v>
      </c>
      <c r="AV8" s="15">
        <v>44475</v>
      </c>
      <c r="AW8" s="1">
        <v>-16</v>
      </c>
      <c r="AX8" s="7">
        <v>1.2651644034095145E-2</v>
      </c>
      <c r="AY8" s="7">
        <v>4.0944935476352412E-3</v>
      </c>
      <c r="AZ8" s="7"/>
      <c r="BA8" s="7"/>
      <c r="BB8" s="15">
        <v>44475</v>
      </c>
      <c r="BC8" s="1">
        <v>-16</v>
      </c>
      <c r="BD8" s="7">
        <f t="shared" si="5"/>
        <v>9.4614854643000363E-4</v>
      </c>
      <c r="BG8" s="15">
        <v>44475</v>
      </c>
      <c r="BH8" s="18">
        <f t="shared" si="6"/>
        <v>1.1705495487665141E-2</v>
      </c>
      <c r="BI8" s="18">
        <f t="shared" si="11"/>
        <v>2.0377608110449846E-2</v>
      </c>
      <c r="BM8" s="60">
        <v>44568</v>
      </c>
      <c r="BN8" s="7">
        <f>LN('Raw data price'!R6/'Raw data price'!R5)</f>
        <v>-4.2969974906764356E-3</v>
      </c>
      <c r="BO8" s="7">
        <f>LN('Raw data price'!U6/'Raw data price'!U5)</f>
        <v>-4.0584367372055773E-3</v>
      </c>
      <c r="BP8" s="7"/>
      <c r="BQ8" s="60">
        <v>44572</v>
      </c>
      <c r="BR8" s="1">
        <v>-16</v>
      </c>
      <c r="BS8" s="7">
        <v>2.3718608065037946E-2</v>
      </c>
      <c r="BT8" s="7">
        <v>9.118332112991406E-3</v>
      </c>
      <c r="BU8" s="7"/>
      <c r="BV8" s="7"/>
      <c r="BW8" s="60">
        <v>44572</v>
      </c>
      <c r="BX8" s="1">
        <v>-16</v>
      </c>
      <c r="BY8" s="7">
        <f t="shared" si="0"/>
        <v>1.0420483890410763E-3</v>
      </c>
      <c r="CB8" s="60">
        <v>44572</v>
      </c>
      <c r="CC8" s="18">
        <f t="shared" si="7"/>
        <v>2.2676559675996869E-2</v>
      </c>
      <c r="CD8" s="18">
        <f t="shared" si="8"/>
        <v>2.2676559675996869E-2</v>
      </c>
    </row>
    <row r="9" spans="1:86" x14ac:dyDescent="0.2">
      <c r="A9" s="15">
        <v>44208</v>
      </c>
      <c r="B9" s="7">
        <f>LN('Raw data price'!B10/'Raw data price'!B9)</f>
        <v>2.1235413113641502E-3</v>
      </c>
      <c r="C9" s="7">
        <f>LN('Raw data price'!C10/'Raw data price'!C9)</f>
        <v>4.1574571696605784E-4</v>
      </c>
      <c r="D9" s="7"/>
      <c r="E9" s="7"/>
      <c r="H9" s="4" t="s">
        <v>0</v>
      </c>
      <c r="I9" s="4"/>
      <c r="J9" s="1"/>
      <c r="K9" s="1"/>
      <c r="L9" s="1"/>
      <c r="M9" s="1"/>
      <c r="N9" s="15">
        <v>44294</v>
      </c>
      <c r="O9" s="1">
        <v>-15</v>
      </c>
      <c r="P9" s="7">
        <v>6.0528832185615744E-3</v>
      </c>
      <c r="Q9" s="7">
        <v>4.2117580408072355E-3</v>
      </c>
      <c r="R9" s="7"/>
      <c r="S9" s="15">
        <v>44294</v>
      </c>
      <c r="T9" s="7">
        <f t="shared" si="1"/>
        <v>9.4838700339727364E-4</v>
      </c>
      <c r="V9" s="15">
        <v>44294</v>
      </c>
      <c r="W9" s="18">
        <f t="shared" si="2"/>
        <v>5.1044962151643005E-3</v>
      </c>
      <c r="X9" s="18">
        <f t="shared" si="9"/>
        <v>2.1298830120447379E-2</v>
      </c>
      <c r="Y9" s="18"/>
      <c r="Z9" s="18"/>
      <c r="AA9" s="18"/>
      <c r="AB9" s="18"/>
      <c r="AC9" s="15">
        <v>44385</v>
      </c>
      <c r="AD9" s="1">
        <v>-15</v>
      </c>
      <c r="AE9" s="7">
        <v>9.37811604914684E-3</v>
      </c>
      <c r="AF9" s="7">
        <v>-8.5978672165738772E-3</v>
      </c>
      <c r="AG9" s="7"/>
      <c r="AH9" s="7"/>
      <c r="AI9" s="15">
        <v>44385</v>
      </c>
      <c r="AJ9" s="7">
        <f t="shared" si="3"/>
        <v>7.0386460680577816E-4</v>
      </c>
      <c r="AK9" s="7"/>
      <c r="AL9" s="15">
        <v>44385</v>
      </c>
      <c r="AM9" s="7">
        <f t="shared" si="4"/>
        <v>8.6742514423410622E-3</v>
      </c>
      <c r="AN9" s="18">
        <f t="shared" si="10"/>
        <v>1.339580149539946E-2</v>
      </c>
      <c r="AV9" s="15">
        <v>44476</v>
      </c>
      <c r="AW9" s="1">
        <v>-15</v>
      </c>
      <c r="AX9" s="7">
        <v>1.2315064452081873E-2</v>
      </c>
      <c r="AY9" s="7">
        <v>8.2640477350165494E-3</v>
      </c>
      <c r="AZ9" s="7"/>
      <c r="BA9" s="7"/>
      <c r="BB9" s="15">
        <v>44476</v>
      </c>
      <c r="BC9" s="1">
        <v>-15</v>
      </c>
      <c r="BD9" s="7">
        <f t="shared" si="5"/>
        <v>1.0257409905593978E-3</v>
      </c>
      <c r="BG9" s="15">
        <v>44476</v>
      </c>
      <c r="BH9" s="18">
        <f t="shared" si="6"/>
        <v>1.1289323461522475E-2</v>
      </c>
      <c r="BI9" s="18">
        <f t="shared" si="11"/>
        <v>2.2994818949187618E-2</v>
      </c>
      <c r="BM9" s="60">
        <v>44571</v>
      </c>
      <c r="BN9" s="7">
        <f>LN('Raw data price'!R7/'Raw data price'!R6)</f>
        <v>-6.5918583531808968E-3</v>
      </c>
      <c r="BO9" s="7">
        <f>LN('Raw data price'!U7/'Raw data price'!U6)</f>
        <v>-1.4421248375173315E-3</v>
      </c>
      <c r="BP9" s="7"/>
      <c r="BQ9" s="60">
        <v>44573</v>
      </c>
      <c r="BR9" s="1">
        <v>-15</v>
      </c>
      <c r="BS9" s="7">
        <v>-9.3777100024594563E-4</v>
      </c>
      <c r="BT9" s="7">
        <v>2.8137340560308905E-3</v>
      </c>
      <c r="BU9" s="7"/>
      <c r="BV9" s="7"/>
      <c r="BW9" s="60">
        <v>44573</v>
      </c>
      <c r="BX9" s="1">
        <v>-15</v>
      </c>
      <c r="BY9" s="7">
        <f t="shared" si="0"/>
        <v>9.2170018248087515E-4</v>
      </c>
      <c r="CB9" s="60">
        <v>44573</v>
      </c>
      <c r="CC9" s="18">
        <f t="shared" si="7"/>
        <v>-1.8594711827268208E-3</v>
      </c>
      <c r="CD9" s="18">
        <f t="shared" si="8"/>
        <v>-1.8594711827268208E-3</v>
      </c>
    </row>
    <row r="10" spans="1:86" x14ac:dyDescent="0.2">
      <c r="A10" s="15">
        <v>44209</v>
      </c>
      <c r="B10" s="7">
        <f>LN('Raw data price'!B11/'Raw data price'!B10)</f>
        <v>1.433516739379288E-2</v>
      </c>
      <c r="C10" s="7">
        <f>LN('Raw data price'!C11/'Raw data price'!C10)</f>
        <v>2.2730179027713113E-3</v>
      </c>
      <c r="D10" s="7"/>
      <c r="E10" s="7"/>
      <c r="G10" s="1" t="s">
        <v>5</v>
      </c>
      <c r="H10" s="3">
        <v>44406</v>
      </c>
      <c r="I10" s="3"/>
      <c r="J10" s="3"/>
      <c r="K10" s="3"/>
      <c r="L10" s="3"/>
      <c r="N10" s="15">
        <v>44295</v>
      </c>
      <c r="O10" s="1">
        <v>-14</v>
      </c>
      <c r="P10" s="7">
        <v>2.1855055780730475E-2</v>
      </c>
      <c r="Q10" s="7">
        <v>7.6903163725556868E-3</v>
      </c>
      <c r="R10" s="7"/>
      <c r="S10" s="15">
        <v>44295</v>
      </c>
      <c r="T10" s="7">
        <f t="shared" si="1"/>
        <v>1.0147890567650977E-3</v>
      </c>
      <c r="V10" s="15">
        <v>44295</v>
      </c>
      <c r="W10" s="18">
        <f t="shared" si="2"/>
        <v>2.0840266723965377E-2</v>
      </c>
      <c r="X10" s="18">
        <f t="shared" si="9"/>
        <v>2.5944762939129676E-2</v>
      </c>
      <c r="Y10" s="18"/>
      <c r="Z10" s="18"/>
      <c r="AA10" s="18"/>
      <c r="AB10" s="18"/>
      <c r="AC10" s="15">
        <v>44386</v>
      </c>
      <c r="AD10" s="1">
        <v>-14</v>
      </c>
      <c r="AE10" s="7">
        <v>-3.2399505687682058E-3</v>
      </c>
      <c r="AF10" s="7">
        <v>1.1214829918570923E-2</v>
      </c>
      <c r="AG10" s="7"/>
      <c r="AH10" s="7"/>
      <c r="AI10" s="15">
        <v>44386</v>
      </c>
      <c r="AJ10" s="7">
        <f t="shared" si="3"/>
        <v>1.0820683472809727E-3</v>
      </c>
      <c r="AK10" s="7"/>
      <c r="AL10" s="15">
        <v>44386</v>
      </c>
      <c r="AM10" s="7">
        <f t="shared" si="4"/>
        <v>-4.3220189160491787E-3</v>
      </c>
      <c r="AN10" s="18">
        <f t="shared" si="10"/>
        <v>4.3522325262918835E-3</v>
      </c>
      <c r="AV10" s="15">
        <v>44477</v>
      </c>
      <c r="AW10" s="1">
        <v>-14</v>
      </c>
      <c r="AX10" s="7">
        <v>-4.1905735682212612E-3</v>
      </c>
      <c r="AY10" s="7">
        <v>-1.9155742909790841E-3</v>
      </c>
      <c r="AZ10" s="7"/>
      <c r="BA10" s="7"/>
      <c r="BB10" s="15">
        <v>44477</v>
      </c>
      <c r="BC10" s="1">
        <v>-14</v>
      </c>
      <c r="BD10" s="7">
        <f t="shared" si="5"/>
        <v>8.3142261479288257E-4</v>
      </c>
      <c r="BG10" s="15">
        <v>44477</v>
      </c>
      <c r="BH10" s="18">
        <f t="shared" si="6"/>
        <v>-5.0219961830141437E-3</v>
      </c>
      <c r="BI10" s="18">
        <f t="shared" si="11"/>
        <v>6.2673272785083315E-3</v>
      </c>
      <c r="BM10" s="60">
        <v>44572</v>
      </c>
      <c r="BN10" s="7">
        <f>LN('Raw data price'!R8/'Raw data price'!R7)</f>
        <v>2.3718608065037946E-2</v>
      </c>
      <c r="BO10" s="7">
        <f>LN('Raw data price'!U8/'Raw data price'!U7)</f>
        <v>9.118332112991406E-3</v>
      </c>
      <c r="BP10" s="7"/>
      <c r="BQ10" s="60">
        <v>44574</v>
      </c>
      <c r="BR10" s="1">
        <v>-14</v>
      </c>
      <c r="BS10" s="7">
        <v>-2.446653317222584E-2</v>
      </c>
      <c r="BT10" s="7">
        <v>-1.4345962458906215E-2</v>
      </c>
      <c r="BU10" s="7"/>
      <c r="BV10" s="7"/>
      <c r="BW10" s="60">
        <v>44574</v>
      </c>
      <c r="BX10" s="1">
        <v>-14</v>
      </c>
      <c r="BY10" s="7">
        <f t="shared" si="0"/>
        <v>5.941394590165106E-4</v>
      </c>
      <c r="CB10" s="60">
        <v>44574</v>
      </c>
      <c r="CC10" s="18">
        <f t="shared" si="7"/>
        <v>-2.5060672631242349E-2</v>
      </c>
      <c r="CD10" s="18">
        <f t="shared" si="8"/>
        <v>-2.5060672631242349E-2</v>
      </c>
    </row>
    <row r="11" spans="1:86" x14ac:dyDescent="0.2">
      <c r="A11" s="15">
        <v>44210</v>
      </c>
      <c r="B11" s="7">
        <f>LN('Raw data price'!B12/'Raw data price'!B11)</f>
        <v>-1.2209782150358757E-2</v>
      </c>
      <c r="C11" s="7">
        <f>LN('Raw data price'!C12/'Raw data price'!C11)</f>
        <v>-3.7605002910535887E-3</v>
      </c>
      <c r="D11" s="7"/>
      <c r="E11" s="7"/>
      <c r="G11" s="1" t="s">
        <v>6</v>
      </c>
      <c r="H11" t="s">
        <v>7</v>
      </c>
      <c r="N11" s="15">
        <v>44298</v>
      </c>
      <c r="O11" s="1">
        <v>-13</v>
      </c>
      <c r="P11" s="7">
        <v>2.1298517058221389E-3</v>
      </c>
      <c r="Q11" s="7">
        <v>-1.9620215667317165E-4</v>
      </c>
      <c r="R11" s="7"/>
      <c r="S11" s="15">
        <v>44298</v>
      </c>
      <c r="T11" s="7">
        <f t="shared" si="1"/>
        <v>8.64243636990301E-4</v>
      </c>
      <c r="V11" s="15">
        <v>44298</v>
      </c>
      <c r="W11" s="18">
        <f t="shared" si="2"/>
        <v>1.2656080688318379E-3</v>
      </c>
      <c r="X11" s="18">
        <f t="shared" si="9"/>
        <v>2.2105874792797214E-2</v>
      </c>
      <c r="Y11" s="18"/>
      <c r="Z11" s="18"/>
      <c r="AA11" s="18"/>
      <c r="AB11" s="18"/>
      <c r="AC11" s="15">
        <v>44389</v>
      </c>
      <c r="AD11" s="1">
        <v>-13</v>
      </c>
      <c r="AE11" s="7">
        <v>-2.1237205792736213E-4</v>
      </c>
      <c r="AF11" s="7">
        <v>3.4452147239393167E-3</v>
      </c>
      <c r="AG11" s="7"/>
      <c r="AH11" s="7"/>
      <c r="AI11" s="15">
        <v>44389</v>
      </c>
      <c r="AJ11" s="7">
        <f t="shared" si="3"/>
        <v>9.3375449033263633E-4</v>
      </c>
      <c r="AK11" s="7"/>
      <c r="AL11" s="15">
        <v>44389</v>
      </c>
      <c r="AM11" s="7">
        <f t="shared" si="4"/>
        <v>-1.1461265482599985E-3</v>
      </c>
      <c r="AN11" s="18">
        <f t="shared" si="10"/>
        <v>-5.4681454643091768E-3</v>
      </c>
      <c r="AV11" s="15">
        <v>44480</v>
      </c>
      <c r="AW11" s="1">
        <v>-13</v>
      </c>
      <c r="AX11" s="7">
        <v>-1.2952125309477217E-2</v>
      </c>
      <c r="AY11" s="7">
        <v>-6.8894637904681668E-3</v>
      </c>
      <c r="AZ11" s="7"/>
      <c r="BA11" s="7"/>
      <c r="BB11" s="15">
        <v>44480</v>
      </c>
      <c r="BC11" s="1">
        <v>-13</v>
      </c>
      <c r="BD11" s="7">
        <f t="shared" si="5"/>
        <v>7.3647624779471185E-4</v>
      </c>
      <c r="BG11" s="15">
        <v>44480</v>
      </c>
      <c r="BH11" s="18">
        <f t="shared" si="6"/>
        <v>-1.3688601557271928E-2</v>
      </c>
      <c r="BI11" s="18">
        <f t="shared" si="11"/>
        <v>-1.8710597740286071E-2</v>
      </c>
      <c r="BM11" s="60">
        <v>44573</v>
      </c>
      <c r="BN11" s="7">
        <f>LN('Raw data price'!R9/'Raw data price'!R8)</f>
        <v>-9.3777100024594563E-4</v>
      </c>
      <c r="BO11" s="7">
        <f>LN('Raw data price'!U9/'Raw data price'!U8)</f>
        <v>2.8137340560308905E-3</v>
      </c>
      <c r="BP11" s="7"/>
      <c r="BQ11" s="60">
        <v>44575</v>
      </c>
      <c r="BR11" s="1">
        <v>-13</v>
      </c>
      <c r="BS11" s="7">
        <v>5.7151185130499792E-3</v>
      </c>
      <c r="BT11" s="7">
        <v>8.1957721271400563E-4</v>
      </c>
      <c r="BU11" s="7"/>
      <c r="BV11" s="7"/>
      <c r="BW11" s="60">
        <v>44575</v>
      </c>
      <c r="BX11" s="1">
        <v>-13</v>
      </c>
      <c r="BY11" s="7">
        <f t="shared" si="0"/>
        <v>8.8363380655577127E-4</v>
      </c>
      <c r="CB11" s="60">
        <v>44575</v>
      </c>
      <c r="CC11" s="18">
        <f t="shared" si="7"/>
        <v>4.8314847064942082E-3</v>
      </c>
      <c r="CD11" s="18">
        <f t="shared" si="8"/>
        <v>4.8314847064942082E-3</v>
      </c>
    </row>
    <row r="12" spans="1:86" x14ac:dyDescent="0.2">
      <c r="A12" s="15">
        <v>44211</v>
      </c>
      <c r="B12" s="7">
        <f>LN('Raw data price'!B13/'Raw data price'!B12)</f>
        <v>-7.4523013033767349E-3</v>
      </c>
      <c r="C12" s="7">
        <f>LN('Raw data price'!C13/'Raw data price'!C12)</f>
        <v>-7.2159905065941393E-3</v>
      </c>
      <c r="D12" s="7"/>
      <c r="E12" s="7"/>
      <c r="G12" s="1" t="s">
        <v>8</v>
      </c>
      <c r="H12" t="s">
        <v>22</v>
      </c>
      <c r="N12" s="15">
        <v>44299</v>
      </c>
      <c r="O12" s="1">
        <v>-12</v>
      </c>
      <c r="P12" s="7">
        <v>6.0802236237040581E-3</v>
      </c>
      <c r="Q12" s="7">
        <v>3.289166381145364E-3</v>
      </c>
      <c r="R12" s="7"/>
      <c r="S12" s="15">
        <v>44299</v>
      </c>
      <c r="T12" s="7">
        <f t="shared" si="1"/>
        <v>9.3077569009473538E-4</v>
      </c>
      <c r="V12" s="15">
        <v>44299</v>
      </c>
      <c r="W12" s="18">
        <f t="shared" si="2"/>
        <v>5.1494479336093224E-3</v>
      </c>
      <c r="X12" s="18">
        <f t="shared" si="9"/>
        <v>6.4150560024411607E-3</v>
      </c>
      <c r="Y12" s="18"/>
      <c r="Z12" s="18"/>
      <c r="AA12" s="18"/>
      <c r="AB12" s="18"/>
      <c r="AC12" s="15">
        <v>44390</v>
      </c>
      <c r="AD12" s="1">
        <v>-12</v>
      </c>
      <c r="AE12" s="7">
        <v>-1.1138752571644803E-2</v>
      </c>
      <c r="AF12" s="7">
        <v>-3.5230289676471218E-3</v>
      </c>
      <c r="AG12" s="7"/>
      <c r="AH12" s="7"/>
      <c r="AI12" s="15">
        <v>44390</v>
      </c>
      <c r="AJ12" s="7">
        <f t="shared" si="3"/>
        <v>8.0073798022680981E-4</v>
      </c>
      <c r="AK12" s="7"/>
      <c r="AL12" s="15">
        <v>44390</v>
      </c>
      <c r="AM12" s="7">
        <f t="shared" si="4"/>
        <v>-1.1939490551871613E-2</v>
      </c>
      <c r="AN12" s="18">
        <f t="shared" si="10"/>
        <v>-1.3085617100131612E-2</v>
      </c>
      <c r="AV12" s="15">
        <v>44481</v>
      </c>
      <c r="AW12" s="1">
        <v>-12</v>
      </c>
      <c r="AX12" s="7">
        <v>3.1722780605625788E-4</v>
      </c>
      <c r="AY12" s="7">
        <v>-2.4196966754627294E-3</v>
      </c>
      <c r="AZ12" s="7"/>
      <c r="BA12" s="7"/>
      <c r="BB12" s="15">
        <v>44481</v>
      </c>
      <c r="BC12" s="1">
        <v>-12</v>
      </c>
      <c r="BD12" s="7">
        <f t="shared" si="5"/>
        <v>8.2179944384505718E-4</v>
      </c>
      <c r="BG12" s="15">
        <v>44481</v>
      </c>
      <c r="BH12" s="18">
        <f t="shared" si="6"/>
        <v>-5.045716377887993E-4</v>
      </c>
      <c r="BI12" s="18">
        <f t="shared" si="11"/>
        <v>-1.4193173195060728E-2</v>
      </c>
      <c r="BM12" s="60">
        <v>44574</v>
      </c>
      <c r="BN12" s="7">
        <f>LN('Raw data price'!R10/'Raw data price'!R9)</f>
        <v>-2.446653317222584E-2</v>
      </c>
      <c r="BO12" s="7">
        <f>LN('Raw data price'!U10/'Raw data price'!U9)</f>
        <v>-1.4345962458906215E-2</v>
      </c>
      <c r="BP12" s="7"/>
      <c r="BQ12" s="60">
        <v>44579</v>
      </c>
      <c r="BR12" s="1">
        <v>-12</v>
      </c>
      <c r="BS12" s="7">
        <v>-2.0062649997498287E-2</v>
      </c>
      <c r="BT12" s="7">
        <v>-1.8559054584436702E-2</v>
      </c>
      <c r="BU12" s="7"/>
      <c r="BV12" s="7"/>
      <c r="BW12" s="60">
        <v>44579</v>
      </c>
      <c r="BX12" s="1">
        <v>-12</v>
      </c>
      <c r="BY12" s="7">
        <f t="shared" si="0"/>
        <v>5.1371592102098201E-4</v>
      </c>
      <c r="CB12" s="60">
        <v>44579</v>
      </c>
      <c r="CC12" s="18">
        <f t="shared" si="7"/>
        <v>-2.057636591851927E-2</v>
      </c>
      <c r="CD12" s="18">
        <f t="shared" si="8"/>
        <v>-2.057636591851927E-2</v>
      </c>
    </row>
    <row r="13" spans="1:86" x14ac:dyDescent="0.2">
      <c r="A13" s="15">
        <v>44215</v>
      </c>
      <c r="B13" s="7">
        <f>LN('Raw data price'!B14/'Raw data price'!B13)</f>
        <v>5.3044217915103027E-3</v>
      </c>
      <c r="C13" s="7">
        <f>LN('Raw data price'!C14/'Raw data price'!C13)</f>
        <v>8.1034807715100084E-3</v>
      </c>
      <c r="D13" s="7"/>
      <c r="E13" s="7"/>
      <c r="N13" s="15">
        <v>44300</v>
      </c>
      <c r="O13" s="1">
        <v>-11</v>
      </c>
      <c r="P13" s="7">
        <v>-1.9902668300114126E-2</v>
      </c>
      <c r="Q13" s="7">
        <v>-4.0961799296970009E-3</v>
      </c>
      <c r="R13" s="7"/>
      <c r="S13" s="15">
        <v>44300</v>
      </c>
      <c r="T13" s="7">
        <f t="shared" si="1"/>
        <v>7.8979712567148999E-4</v>
      </c>
      <c r="V13" s="15">
        <v>44300</v>
      </c>
      <c r="W13" s="18">
        <f t="shared" si="2"/>
        <v>-2.0692465425785615E-2</v>
      </c>
      <c r="X13" s="18">
        <f t="shared" si="9"/>
        <v>-1.5543017492176292E-2</v>
      </c>
      <c r="Y13" s="18"/>
      <c r="Z13" s="18"/>
      <c r="AA13" s="18"/>
      <c r="AB13" s="18"/>
      <c r="AC13" s="15">
        <v>44391</v>
      </c>
      <c r="AD13" s="1">
        <v>-11</v>
      </c>
      <c r="AE13" s="7">
        <v>1.1740880721470034E-3</v>
      </c>
      <c r="AF13" s="7">
        <v>1.1642922750682311E-3</v>
      </c>
      <c r="AG13" s="7"/>
      <c r="AH13" s="7"/>
      <c r="AI13" s="15">
        <v>44391</v>
      </c>
      <c r="AJ13" s="7">
        <f t="shared" si="3"/>
        <v>8.9021405785074748E-4</v>
      </c>
      <c r="AK13" s="7"/>
      <c r="AL13" s="15">
        <v>44391</v>
      </c>
      <c r="AM13" s="7">
        <f t="shared" si="4"/>
        <v>2.8387401429625595E-4</v>
      </c>
      <c r="AN13" s="18">
        <f t="shared" si="10"/>
        <v>-1.1655616537575356E-2</v>
      </c>
      <c r="AV13" s="15">
        <v>44482</v>
      </c>
      <c r="AW13" s="1">
        <v>-11</v>
      </c>
      <c r="AX13" s="7">
        <v>1.131435388807725E-2</v>
      </c>
      <c r="AY13" s="7">
        <v>3.0179781813102643E-3</v>
      </c>
      <c r="AZ13" s="7"/>
      <c r="BA13" s="7"/>
      <c r="BB13" s="15">
        <v>44482</v>
      </c>
      <c r="BC13" s="1">
        <v>-11</v>
      </c>
      <c r="BD13" s="7">
        <f t="shared" si="5"/>
        <v>9.2559898997910924E-4</v>
      </c>
      <c r="BG13" s="15">
        <v>44482</v>
      </c>
      <c r="BH13" s="18">
        <f t="shared" si="6"/>
        <v>1.0388754898098141E-2</v>
      </c>
      <c r="BI13" s="18">
        <f t="shared" si="11"/>
        <v>9.8841832603093413E-3</v>
      </c>
      <c r="BM13" s="60">
        <v>44575</v>
      </c>
      <c r="BN13" s="7">
        <f>LN('Raw data price'!R11/'Raw data price'!R10)</f>
        <v>5.7151185130499792E-3</v>
      </c>
      <c r="BO13" s="7">
        <f>LN('Raw data price'!U11/'Raw data price'!U10)</f>
        <v>8.1957721271400563E-4</v>
      </c>
      <c r="BP13" s="7"/>
      <c r="BQ13" s="60">
        <v>44580</v>
      </c>
      <c r="BR13" s="1">
        <v>-11</v>
      </c>
      <c r="BS13" s="7">
        <v>-1.6614360604532599E-2</v>
      </c>
      <c r="BT13" s="7">
        <v>-9.7367691046557382E-3</v>
      </c>
      <c r="BU13" s="7"/>
      <c r="BV13" s="7"/>
      <c r="BW13" s="60">
        <v>44580</v>
      </c>
      <c r="BX13" s="1">
        <v>-11</v>
      </c>
      <c r="BY13" s="7">
        <f t="shared" si="0"/>
        <v>6.8212415667076056E-4</v>
      </c>
      <c r="CB13" s="60">
        <v>44580</v>
      </c>
      <c r="CC13" s="18">
        <f t="shared" si="7"/>
        <v>-1.7296484761203358E-2</v>
      </c>
      <c r="CD13" s="18">
        <f t="shared" si="8"/>
        <v>-1.7296484761203358E-2</v>
      </c>
    </row>
    <row r="14" spans="1:86" x14ac:dyDescent="0.2">
      <c r="A14" s="15">
        <v>44216</v>
      </c>
      <c r="B14" s="7">
        <f>LN('Raw data price'!B15/'Raw data price'!B14)</f>
        <v>4.4686981400542621E-2</v>
      </c>
      <c r="C14" s="7">
        <f>LN('Raw data price'!C15/'Raw data price'!C14)</f>
        <v>1.3839368887685784E-2</v>
      </c>
      <c r="D14" s="7"/>
      <c r="E14" s="7"/>
      <c r="H14" s="1" t="s">
        <v>13</v>
      </c>
      <c r="N14" s="15">
        <v>44301</v>
      </c>
      <c r="O14" s="1">
        <v>-10</v>
      </c>
      <c r="P14" s="7">
        <v>1.3733667317078547E-2</v>
      </c>
      <c r="Q14" s="7">
        <v>1.1033158016154329E-2</v>
      </c>
      <c r="R14" s="7"/>
      <c r="S14" s="15">
        <v>44301</v>
      </c>
      <c r="T14" s="7">
        <f t="shared" si="1"/>
        <v>1.0786004199935101E-3</v>
      </c>
      <c r="V14" s="15">
        <v>44301</v>
      </c>
      <c r="W14" s="18">
        <f t="shared" si="2"/>
        <v>1.2655066897085038E-2</v>
      </c>
      <c r="X14" s="18">
        <f t="shared" si="9"/>
        <v>-8.0373985287005775E-3</v>
      </c>
      <c r="Y14" s="18"/>
      <c r="Z14" s="18"/>
      <c r="AA14" s="18"/>
      <c r="AB14" s="18"/>
      <c r="AC14" s="15">
        <v>44392</v>
      </c>
      <c r="AD14" s="1">
        <v>-10</v>
      </c>
      <c r="AE14" s="7">
        <v>-1.3806008601148339E-2</v>
      </c>
      <c r="AF14" s="7">
        <v>-3.267568936996537E-3</v>
      </c>
      <c r="AG14" s="7"/>
      <c r="AH14" s="7"/>
      <c r="AI14" s="15">
        <v>44392</v>
      </c>
      <c r="AJ14" s="7">
        <f t="shared" si="3"/>
        <v>8.0561444598384075E-4</v>
      </c>
      <c r="AK14" s="7"/>
      <c r="AL14" s="15">
        <v>44392</v>
      </c>
      <c r="AM14" s="7">
        <f t="shared" si="4"/>
        <v>-1.4611623047132181E-2</v>
      </c>
      <c r="AN14" s="18">
        <f t="shared" si="10"/>
        <v>-1.4327749032835926E-2</v>
      </c>
      <c r="AV14" s="15">
        <v>44483</v>
      </c>
      <c r="AW14" s="1">
        <v>-10</v>
      </c>
      <c r="AX14" s="7">
        <v>4.7325388071943449E-3</v>
      </c>
      <c r="AY14" s="7">
        <v>1.6919170336133042E-2</v>
      </c>
      <c r="AZ14" s="7"/>
      <c r="BA14" s="7"/>
      <c r="BB14" s="15">
        <v>44483</v>
      </c>
      <c r="BC14" s="1">
        <v>-10</v>
      </c>
      <c r="BD14" s="7">
        <f t="shared" si="5"/>
        <v>1.1909582610645391E-3</v>
      </c>
      <c r="BG14" s="15">
        <v>44483</v>
      </c>
      <c r="BH14" s="18">
        <f t="shared" si="6"/>
        <v>3.5415805461298058E-3</v>
      </c>
      <c r="BI14" s="18">
        <f t="shared" si="11"/>
        <v>1.3930335444227946E-2</v>
      </c>
      <c r="BM14" s="60">
        <v>44579</v>
      </c>
      <c r="BN14" s="7">
        <f>LN('Raw data price'!R12/'Raw data price'!R11)</f>
        <v>-2.0062649997498287E-2</v>
      </c>
      <c r="BO14" s="7">
        <f>LN('Raw data price'!U12/'Raw data price'!U11)</f>
        <v>-1.8559054584436702E-2</v>
      </c>
      <c r="BP14" s="7"/>
      <c r="BQ14" s="60">
        <v>44581</v>
      </c>
      <c r="BR14" s="1">
        <v>-10</v>
      </c>
      <c r="BS14" s="7">
        <v>-3.0080215462575381E-2</v>
      </c>
      <c r="BT14" s="7">
        <v>-1.1098789654240207E-2</v>
      </c>
      <c r="BU14" s="7"/>
      <c r="BV14" s="7"/>
      <c r="BW14" s="60">
        <v>44581</v>
      </c>
      <c r="BX14" s="1">
        <v>-10</v>
      </c>
      <c r="BY14" s="7">
        <f t="shared" si="0"/>
        <v>6.5612460381113619E-4</v>
      </c>
      <c r="CB14" s="60">
        <v>44581</v>
      </c>
      <c r="CC14" s="18">
        <f t="shared" si="7"/>
        <v>-3.0736340066386519E-2</v>
      </c>
      <c r="CD14" s="18">
        <f t="shared" si="8"/>
        <v>-3.0736340066386519E-2</v>
      </c>
    </row>
    <row r="15" spans="1:86" x14ac:dyDescent="0.2">
      <c r="A15" s="15">
        <v>44217</v>
      </c>
      <c r="B15" s="7">
        <f>LN('Raw data price'!B16/'Raw data price'!B15)</f>
        <v>1.327492339956394E-2</v>
      </c>
      <c r="C15" s="7">
        <f>LN('Raw data price'!C16/'Raw data price'!C15)</f>
        <v>3.1668077285579088E-4</v>
      </c>
      <c r="D15" s="7"/>
      <c r="E15" s="7"/>
      <c r="H15" s="4" t="s">
        <v>0</v>
      </c>
      <c r="I15" s="4"/>
      <c r="J15" s="1"/>
      <c r="K15" s="1"/>
      <c r="L15" s="1"/>
      <c r="M15" s="1"/>
      <c r="N15" s="15">
        <v>44302</v>
      </c>
      <c r="O15" s="1">
        <v>-9</v>
      </c>
      <c r="P15" s="7">
        <v>6.0042815351793776E-3</v>
      </c>
      <c r="Q15" s="7">
        <v>3.6022533265398387E-3</v>
      </c>
      <c r="R15" s="7"/>
      <c r="S15" s="15">
        <v>44302</v>
      </c>
      <c r="T15" s="7">
        <f t="shared" si="1"/>
        <v>9.3675219359824378E-4</v>
      </c>
      <c r="V15" s="15">
        <v>44302</v>
      </c>
      <c r="W15" s="18">
        <f t="shared" si="2"/>
        <v>5.0675293415811335E-3</v>
      </c>
      <c r="X15" s="18">
        <f t="shared" si="9"/>
        <v>1.772259623866617E-2</v>
      </c>
      <c r="Y15" s="18"/>
      <c r="Z15" s="18"/>
      <c r="AA15" s="18"/>
      <c r="AB15" s="18"/>
      <c r="AC15" s="15">
        <v>44393</v>
      </c>
      <c r="AD15" s="1">
        <v>-9</v>
      </c>
      <c r="AE15" s="7">
        <v>-1.5981258438387696E-2</v>
      </c>
      <c r="AF15" s="7">
        <v>-7.5675003916981084E-3</v>
      </c>
      <c r="AG15" s="7"/>
      <c r="AH15" s="7"/>
      <c r="AI15" s="15">
        <v>44393</v>
      </c>
      <c r="AJ15" s="7">
        <f t="shared" si="3"/>
        <v>7.2353323569418503E-4</v>
      </c>
      <c r="AK15" s="7"/>
      <c r="AL15" s="15">
        <v>44393</v>
      </c>
      <c r="AM15" s="7">
        <f t="shared" si="4"/>
        <v>-1.6704791674081881E-2</v>
      </c>
      <c r="AN15" s="18">
        <f t="shared" si="10"/>
        <v>-3.1316414721214061E-2</v>
      </c>
      <c r="AV15" s="15">
        <v>44484</v>
      </c>
      <c r="AW15" s="1">
        <v>-9</v>
      </c>
      <c r="AX15" s="7">
        <v>3.2544864342202509E-2</v>
      </c>
      <c r="AY15" s="7">
        <v>7.4324416209213713E-3</v>
      </c>
      <c r="AZ15" s="7"/>
      <c r="BA15" s="7"/>
      <c r="BB15" s="15">
        <v>44484</v>
      </c>
      <c r="BC15" s="1">
        <v>-9</v>
      </c>
      <c r="BD15" s="7">
        <f t="shared" si="5"/>
        <v>1.0098664965009926E-3</v>
      </c>
      <c r="BG15" s="15">
        <v>44484</v>
      </c>
      <c r="BH15" s="18">
        <f t="shared" si="6"/>
        <v>3.1534997845701518E-2</v>
      </c>
      <c r="BI15" s="18">
        <f t="shared" si="11"/>
        <v>3.5076578391831321E-2</v>
      </c>
      <c r="BM15" s="60">
        <v>44580</v>
      </c>
      <c r="BN15" s="7">
        <f>LN('Raw data price'!R13/'Raw data price'!R12)</f>
        <v>-1.6614360604532599E-2</v>
      </c>
      <c r="BO15" s="7">
        <f>LN('Raw data price'!U13/'Raw data price'!U12)</f>
        <v>-9.7367691046557382E-3</v>
      </c>
      <c r="BP15" s="7"/>
      <c r="BQ15" s="60">
        <v>44582</v>
      </c>
      <c r="BR15" s="1">
        <v>-9</v>
      </c>
      <c r="BS15" s="7">
        <v>-6.1345558044907142E-2</v>
      </c>
      <c r="BT15" s="7">
        <v>-1.9095986358635349E-2</v>
      </c>
      <c r="BU15" s="7"/>
      <c r="BV15" s="7"/>
      <c r="BW15" s="60">
        <v>44582</v>
      </c>
      <c r="BX15" s="1">
        <v>-9</v>
      </c>
      <c r="BY15" s="7">
        <f t="shared" si="0"/>
        <v>5.0346645301585632E-4</v>
      </c>
      <c r="CB15" s="60">
        <v>44582</v>
      </c>
      <c r="CC15" s="18">
        <f t="shared" si="7"/>
        <v>-6.1849024497922997E-2</v>
      </c>
      <c r="CD15" s="18">
        <f t="shared" si="8"/>
        <v>-6.1849024497922997E-2</v>
      </c>
    </row>
    <row r="16" spans="1:86" x14ac:dyDescent="0.2">
      <c r="A16" s="15">
        <v>44218</v>
      </c>
      <c r="B16" s="7">
        <f>LN('Raw data price'!B17/'Raw data price'!B16)</f>
        <v>-4.4733058324560948E-3</v>
      </c>
      <c r="C16" s="7">
        <f>LN('Raw data price'!C17/'Raw data price'!C16)</f>
        <v>-3.0151272949282431E-3</v>
      </c>
      <c r="D16" s="7"/>
      <c r="E16" s="7"/>
      <c r="G16" s="1" t="s">
        <v>5</v>
      </c>
      <c r="H16" s="3">
        <v>44497</v>
      </c>
      <c r="I16" s="3"/>
      <c r="J16" s="3"/>
      <c r="K16" s="3"/>
      <c r="L16" s="3"/>
      <c r="N16" s="15">
        <v>44305</v>
      </c>
      <c r="O16" s="1">
        <v>-8</v>
      </c>
      <c r="P16" s="7">
        <v>-8.1017420270805066E-3</v>
      </c>
      <c r="Q16" s="7">
        <v>-5.3205822668759327E-3</v>
      </c>
      <c r="R16" s="7"/>
      <c r="S16" s="15">
        <v>44305</v>
      </c>
      <c r="T16" s="7">
        <f t="shared" si="1"/>
        <v>7.6642456106764214E-4</v>
      </c>
      <c r="V16" s="15">
        <v>44305</v>
      </c>
      <c r="W16" s="18">
        <f t="shared" si="2"/>
        <v>-8.8681665881481485E-3</v>
      </c>
      <c r="X16" s="18">
        <f t="shared" si="9"/>
        <v>-3.800637246567015E-3</v>
      </c>
      <c r="Y16" s="18"/>
      <c r="Z16" s="18"/>
      <c r="AA16" s="18"/>
      <c r="AB16" s="18"/>
      <c r="AC16" s="15">
        <v>44396</v>
      </c>
      <c r="AD16" s="1">
        <v>-8</v>
      </c>
      <c r="AE16" s="7">
        <v>-6.7497594051619276E-3</v>
      </c>
      <c r="AF16" s="7">
        <v>-1.5996800327963308E-2</v>
      </c>
      <c r="AG16" s="7"/>
      <c r="AH16" s="7"/>
      <c r="AI16" s="15">
        <v>44396</v>
      </c>
      <c r="AJ16" s="7">
        <f t="shared" si="3"/>
        <v>5.6262668451959562E-4</v>
      </c>
      <c r="AK16" s="7"/>
      <c r="AL16" s="15">
        <v>44396</v>
      </c>
      <c r="AM16" s="7">
        <f t="shared" si="4"/>
        <v>-7.3123860896815232E-3</v>
      </c>
      <c r="AN16" s="18">
        <f t="shared" si="10"/>
        <v>-2.4017177763763404E-2</v>
      </c>
      <c r="AV16" s="15">
        <v>44487</v>
      </c>
      <c r="AW16" s="1">
        <v>-8</v>
      </c>
      <c r="AX16" s="7">
        <v>1.1004008168254528E-2</v>
      </c>
      <c r="AY16" s="7">
        <v>3.3691227169670899E-3</v>
      </c>
      <c r="AZ16" s="7"/>
      <c r="BA16" s="7"/>
      <c r="BB16" s="15">
        <v>44487</v>
      </c>
      <c r="BC16" s="1">
        <v>-8</v>
      </c>
      <c r="BD16" s="7">
        <f t="shared" si="5"/>
        <v>9.3230197321894604E-4</v>
      </c>
      <c r="BG16" s="15">
        <v>44487</v>
      </c>
      <c r="BH16" s="18">
        <f t="shared" si="6"/>
        <v>1.0071706195035581E-2</v>
      </c>
      <c r="BI16" s="18">
        <f t="shared" si="11"/>
        <v>4.1606704040737102E-2</v>
      </c>
      <c r="BM16" s="60">
        <v>44581</v>
      </c>
      <c r="BN16" s="7">
        <f>LN('Raw data price'!R14/'Raw data price'!R13)</f>
        <v>-3.0080215462575381E-2</v>
      </c>
      <c r="BO16" s="7">
        <f>LN('Raw data price'!U14/'Raw data price'!U13)</f>
        <v>-1.1098789654240207E-2</v>
      </c>
      <c r="BP16" s="7"/>
      <c r="BQ16" s="60">
        <v>44585</v>
      </c>
      <c r="BR16" s="1">
        <v>-8</v>
      </c>
      <c r="BS16" s="7">
        <v>1.3238960627192868E-2</v>
      </c>
      <c r="BT16" s="7">
        <v>2.7679180076168289E-3</v>
      </c>
      <c r="BU16" s="7"/>
      <c r="BV16" s="7"/>
      <c r="BW16" s="60">
        <v>44585</v>
      </c>
      <c r="BX16" s="1">
        <v>-8</v>
      </c>
      <c r="BY16" s="7">
        <f t="shared" si="0"/>
        <v>9.2082560186392058E-4</v>
      </c>
      <c r="CB16" s="60">
        <v>44585</v>
      </c>
      <c r="CC16" s="18">
        <f t="shared" si="7"/>
        <v>1.2318135025328948E-2</v>
      </c>
      <c r="CD16" s="18">
        <f t="shared" si="8"/>
        <v>1.2318135025328948E-2</v>
      </c>
    </row>
    <row r="17" spans="1:82" x14ac:dyDescent="0.2">
      <c r="A17" s="15">
        <v>44221</v>
      </c>
      <c r="B17" s="7">
        <f>LN('Raw data price'!B18/'Raw data price'!B17)</f>
        <v>5.3749112321841591E-4</v>
      </c>
      <c r="C17" s="7">
        <f>LN('Raw data price'!C18/'Raw data price'!C17)</f>
        <v>3.609282023548102E-3</v>
      </c>
      <c r="D17" s="7"/>
      <c r="E17" s="7"/>
      <c r="G17" s="1" t="s">
        <v>6</v>
      </c>
      <c r="H17" t="s">
        <v>7</v>
      </c>
      <c r="N17" s="15">
        <v>44306</v>
      </c>
      <c r="O17" s="1">
        <v>-7</v>
      </c>
      <c r="P17" s="7">
        <v>-1.1129266615953882E-2</v>
      </c>
      <c r="Q17" s="7">
        <v>-6.8256031307080047E-3</v>
      </c>
      <c r="R17" s="7"/>
      <c r="S17" s="15">
        <v>44306</v>
      </c>
      <c r="T17" s="7">
        <f t="shared" si="1"/>
        <v>7.3769528123704235E-4</v>
      </c>
      <c r="V17" s="15">
        <v>44306</v>
      </c>
      <c r="W17" s="18">
        <f t="shared" si="2"/>
        <v>-1.1866961897190925E-2</v>
      </c>
      <c r="X17" s="18">
        <f t="shared" si="9"/>
        <v>-2.0735128485339073E-2</v>
      </c>
      <c r="Y17" s="18"/>
      <c r="Z17" s="18"/>
      <c r="AA17" s="18"/>
      <c r="AB17" s="18"/>
      <c r="AC17" s="15">
        <v>44397</v>
      </c>
      <c r="AD17" s="1">
        <v>-7</v>
      </c>
      <c r="AE17" s="7">
        <v>6.6266109288155434E-3</v>
      </c>
      <c r="AF17" s="7">
        <v>1.5048847488145101E-2</v>
      </c>
      <c r="AG17" s="7"/>
      <c r="AH17" s="7"/>
      <c r="AI17" s="15">
        <v>44397</v>
      </c>
      <c r="AJ17" s="7">
        <f t="shared" si="3"/>
        <v>1.1552557470564638E-3</v>
      </c>
      <c r="AK17" s="7"/>
      <c r="AL17" s="15">
        <v>44397</v>
      </c>
      <c r="AM17" s="7">
        <f t="shared" si="4"/>
        <v>5.4713551817590798E-3</v>
      </c>
      <c r="AN17" s="18">
        <f t="shared" si="10"/>
        <v>-1.8410309079224434E-3</v>
      </c>
      <c r="AV17" s="15">
        <v>44488</v>
      </c>
      <c r="AW17" s="1">
        <v>-7</v>
      </c>
      <c r="AX17" s="7">
        <v>-7.5172874528420166E-4</v>
      </c>
      <c r="AY17" s="7">
        <v>7.366160006043284E-3</v>
      </c>
      <c r="AZ17" s="7"/>
      <c r="BA17" s="7"/>
      <c r="BB17" s="15">
        <v>44488</v>
      </c>
      <c r="BC17" s="1">
        <v>-7</v>
      </c>
      <c r="BD17" s="7">
        <f t="shared" si="5"/>
        <v>1.0086012495484633E-3</v>
      </c>
      <c r="BG17" s="15">
        <v>44488</v>
      </c>
      <c r="BH17" s="18">
        <f t="shared" si="6"/>
        <v>-1.760329994832665E-3</v>
      </c>
      <c r="BI17" s="18">
        <f t="shared" si="11"/>
        <v>8.3113762002029155E-3</v>
      </c>
      <c r="BM17" s="60">
        <v>44582</v>
      </c>
      <c r="BN17" s="7">
        <f>LN('Raw data price'!R15/'Raw data price'!R14)</f>
        <v>-6.1345558044907142E-2</v>
      </c>
      <c r="BO17" s="7">
        <f>LN('Raw data price'!U15/'Raw data price'!U14)</f>
        <v>-1.9095986358635349E-2</v>
      </c>
      <c r="BP17" s="7"/>
      <c r="BQ17" s="60">
        <v>44586</v>
      </c>
      <c r="BR17" s="1">
        <v>-7</v>
      </c>
      <c r="BS17" s="7">
        <v>-3.2041640521647069E-2</v>
      </c>
      <c r="BT17" s="7">
        <v>-1.2246661962160472E-2</v>
      </c>
      <c r="BU17" s="7"/>
      <c r="BV17" s="7"/>
      <c r="BW17" s="60">
        <v>44586</v>
      </c>
      <c r="BX17" s="1">
        <v>-7</v>
      </c>
      <c r="BY17" s="7">
        <f t="shared" si="0"/>
        <v>6.3421291770994113E-4</v>
      </c>
      <c r="CB17" s="60">
        <v>44586</v>
      </c>
      <c r="CC17" s="18">
        <f t="shared" si="7"/>
        <v>-3.2675853439357007E-2</v>
      </c>
      <c r="CD17" s="18">
        <f t="shared" si="8"/>
        <v>-3.2675853439357007E-2</v>
      </c>
    </row>
    <row r="18" spans="1:82" x14ac:dyDescent="0.2">
      <c r="A18" s="15">
        <v>44222</v>
      </c>
      <c r="B18" s="7">
        <f>LN('Raw data price'!B19/'Raw data price'!B18)</f>
        <v>9.7068704945445835E-3</v>
      </c>
      <c r="C18" s="7">
        <f>LN('Raw data price'!C19/'Raw data price'!C18)</f>
        <v>-1.4899457394751568E-3</v>
      </c>
      <c r="D18" s="7"/>
      <c r="E18" s="7"/>
      <c r="G18" s="1" t="s">
        <v>8</v>
      </c>
      <c r="H18" t="s">
        <v>22</v>
      </c>
      <c r="N18" s="15">
        <v>44307</v>
      </c>
      <c r="O18" s="1">
        <v>-6</v>
      </c>
      <c r="P18" s="7">
        <v>8.1622683798715165E-3</v>
      </c>
      <c r="Q18" s="7">
        <v>9.2630254691135495E-3</v>
      </c>
      <c r="R18" s="7"/>
      <c r="S18" s="15">
        <v>44307</v>
      </c>
      <c r="T18" s="7">
        <f t="shared" si="1"/>
        <v>1.0448104344170303E-3</v>
      </c>
      <c r="V18" s="15">
        <v>44307</v>
      </c>
      <c r="W18" s="18">
        <f t="shared" si="2"/>
        <v>7.1174579454544862E-3</v>
      </c>
      <c r="X18" s="18">
        <f t="shared" si="9"/>
        <v>-4.7495039517364383E-3</v>
      </c>
      <c r="Y18" s="18"/>
      <c r="Z18" s="18"/>
      <c r="AA18" s="18"/>
      <c r="AB18" s="18"/>
      <c r="AC18" s="15">
        <v>44398</v>
      </c>
      <c r="AD18" s="1">
        <v>-6</v>
      </c>
      <c r="AE18" s="7">
        <v>3.355478378880106E-3</v>
      </c>
      <c r="AF18" s="7">
        <v>8.2080686588838214E-3</v>
      </c>
      <c r="AG18" s="7"/>
      <c r="AH18" s="7"/>
      <c r="AI18" s="15">
        <v>44398</v>
      </c>
      <c r="AJ18" s="7">
        <f t="shared" si="3"/>
        <v>1.0246724083347097E-3</v>
      </c>
      <c r="AK18" s="7"/>
      <c r="AL18" s="15">
        <v>44398</v>
      </c>
      <c r="AM18" s="7">
        <f t="shared" si="4"/>
        <v>2.3308059705453963E-3</v>
      </c>
      <c r="AN18" s="18">
        <f t="shared" si="10"/>
        <v>7.8021611523044765E-3</v>
      </c>
      <c r="AV18" s="15">
        <v>44489</v>
      </c>
      <c r="AW18" s="1">
        <v>-6</v>
      </c>
      <c r="AX18" s="7">
        <v>-8.4820652987915631E-3</v>
      </c>
      <c r="AY18" s="7">
        <v>3.6573205869523144E-3</v>
      </c>
      <c r="AZ18" s="7"/>
      <c r="BA18" s="7"/>
      <c r="BB18" s="15">
        <v>44489</v>
      </c>
      <c r="BC18" s="1">
        <v>-6</v>
      </c>
      <c r="BD18" s="7">
        <f t="shared" si="5"/>
        <v>9.3780337021108246E-4</v>
      </c>
      <c r="BG18" s="15">
        <v>44489</v>
      </c>
      <c r="BH18" s="18">
        <f t="shared" si="6"/>
        <v>-9.4198686690026463E-3</v>
      </c>
      <c r="BI18" s="18">
        <f t="shared" si="11"/>
        <v>-1.1180198663835312E-2</v>
      </c>
      <c r="BM18" s="60">
        <v>44585</v>
      </c>
      <c r="BN18" s="7">
        <f>LN('Raw data price'!R16/'Raw data price'!R15)</f>
        <v>1.3238960627192868E-2</v>
      </c>
      <c r="BO18" s="7">
        <f>LN('Raw data price'!U16/'Raw data price'!U15)</f>
        <v>2.7679180076168289E-3</v>
      </c>
      <c r="BP18" s="7"/>
      <c r="BQ18" s="60">
        <v>44587</v>
      </c>
      <c r="BR18" s="1">
        <v>-6</v>
      </c>
      <c r="BS18" s="7">
        <v>-7.986128864517144E-3</v>
      </c>
      <c r="BT18" s="7">
        <v>-1.4977525030699156E-3</v>
      </c>
      <c r="BU18" s="7"/>
      <c r="BV18" s="7"/>
      <c r="BW18" s="60">
        <v>44587</v>
      </c>
      <c r="BX18" s="1">
        <v>-6</v>
      </c>
      <c r="BY18" s="7">
        <f t="shared" si="0"/>
        <v>8.3939839729040911E-4</v>
      </c>
      <c r="CB18" s="60">
        <v>44587</v>
      </c>
      <c r="CC18" s="18">
        <f t="shared" si="7"/>
        <v>-8.8255272618075527E-3</v>
      </c>
      <c r="CD18" s="18">
        <f t="shared" si="8"/>
        <v>-8.8255272618075527E-3</v>
      </c>
    </row>
    <row r="19" spans="1:82" x14ac:dyDescent="0.2">
      <c r="A19" s="15">
        <v>44223</v>
      </c>
      <c r="B19" s="7">
        <f>LN('Raw data price'!B20/'Raw data price'!B19)</f>
        <v>-2.8528916404882754E-2</v>
      </c>
      <c r="C19" s="7">
        <f>LN('Raw data price'!C20/'Raw data price'!C19)</f>
        <v>-2.601328989204868E-2</v>
      </c>
      <c r="D19" s="7"/>
      <c r="E19" s="7"/>
      <c r="N19" s="15">
        <v>44308</v>
      </c>
      <c r="O19" s="1">
        <v>-5</v>
      </c>
      <c r="P19" s="7">
        <v>-1.5883878976697546E-2</v>
      </c>
      <c r="Q19" s="7">
        <v>-9.2533518567931589E-3</v>
      </c>
      <c r="R19" s="7"/>
      <c r="S19" s="15">
        <v>44308</v>
      </c>
      <c r="T19" s="7">
        <f t="shared" si="1"/>
        <v>6.913520881383818E-4</v>
      </c>
      <c r="V19" s="15">
        <v>44308</v>
      </c>
      <c r="W19" s="18">
        <f t="shared" si="2"/>
        <v>-1.6575231064835928E-2</v>
      </c>
      <c r="X19" s="18">
        <f t="shared" si="9"/>
        <v>-9.4577731193814414E-3</v>
      </c>
      <c r="Y19" s="18"/>
      <c r="Z19" s="18"/>
      <c r="AA19" s="18"/>
      <c r="AB19" s="18"/>
      <c r="AC19" s="15">
        <v>44399</v>
      </c>
      <c r="AD19" s="1">
        <v>-5</v>
      </c>
      <c r="AE19" s="7">
        <v>1.4628121229880817E-2</v>
      </c>
      <c r="AF19" s="7">
        <v>2.0146302382427882E-3</v>
      </c>
      <c r="AG19" s="7"/>
      <c r="AH19" s="7"/>
      <c r="AI19" s="15">
        <v>44399</v>
      </c>
      <c r="AJ19" s="7">
        <f t="shared" si="3"/>
        <v>9.0644612338665082E-4</v>
      </c>
      <c r="AK19" s="7"/>
      <c r="AL19" s="15">
        <v>44399</v>
      </c>
      <c r="AM19" s="7">
        <f t="shared" si="4"/>
        <v>1.3721675106494165E-2</v>
      </c>
      <c r="AN19" s="18">
        <f t="shared" si="10"/>
        <v>1.6052481077039563E-2</v>
      </c>
      <c r="AV19" s="15">
        <v>44490</v>
      </c>
      <c r="AW19" s="1">
        <v>-5</v>
      </c>
      <c r="AX19" s="7">
        <v>5.8247626148187079E-3</v>
      </c>
      <c r="AY19" s="7">
        <v>2.9914274720985803E-3</v>
      </c>
      <c r="AZ19" s="7"/>
      <c r="BA19" s="7"/>
      <c r="BB19" s="15">
        <v>44490</v>
      </c>
      <c r="BC19" s="1">
        <v>-5</v>
      </c>
      <c r="BD19" s="7">
        <f t="shared" si="5"/>
        <v>9.2509216461012325E-4</v>
      </c>
      <c r="BG19" s="15">
        <v>44490</v>
      </c>
      <c r="BH19" s="18">
        <f t="shared" si="6"/>
        <v>4.8996704502085849E-3</v>
      </c>
      <c r="BI19" s="18">
        <f t="shared" si="11"/>
        <v>-4.5201982187940614E-3</v>
      </c>
      <c r="BM19" s="60">
        <v>44586</v>
      </c>
      <c r="BN19" s="7">
        <f>LN('Raw data price'!R17/'Raw data price'!R16)</f>
        <v>-3.2041640521647069E-2</v>
      </c>
      <c r="BO19" s="7">
        <f>LN('Raw data price'!U17/'Raw data price'!U16)</f>
        <v>-1.2246661962160472E-2</v>
      </c>
      <c r="BP19" s="7"/>
      <c r="BQ19" s="60">
        <v>44588</v>
      </c>
      <c r="BR19" s="1">
        <v>-5</v>
      </c>
      <c r="BS19" s="7">
        <v>5.4935258168860059E-3</v>
      </c>
      <c r="BT19" s="7">
        <v>-5.3985406179990411E-3</v>
      </c>
      <c r="BU19" s="7"/>
      <c r="BV19" s="7"/>
      <c r="BW19" s="60">
        <v>44588</v>
      </c>
      <c r="BX19" s="1">
        <v>-5</v>
      </c>
      <c r="BY19" s="7">
        <f t="shared" si="0"/>
        <v>7.6493641738912513E-4</v>
      </c>
      <c r="CB19" s="60">
        <v>44588</v>
      </c>
      <c r="CC19" s="18">
        <f t="shared" si="7"/>
        <v>4.7285893994968809E-3</v>
      </c>
      <c r="CD19" s="18">
        <f t="shared" si="8"/>
        <v>4.7285893994968809E-3</v>
      </c>
    </row>
    <row r="20" spans="1:82" x14ac:dyDescent="0.2">
      <c r="A20" s="15">
        <v>44224</v>
      </c>
      <c r="B20" s="7">
        <f>LN('Raw data price'!B21/'Raw data price'!B20)</f>
        <v>1.5579058135022784E-3</v>
      </c>
      <c r="C20" s="7">
        <f>LN('Raw data price'!C21/'Raw data price'!C20)</f>
        <v>9.7133349275994544E-3</v>
      </c>
      <c r="D20" s="7"/>
      <c r="E20" s="7"/>
      <c r="H20" s="1" t="s">
        <v>14</v>
      </c>
      <c r="N20" s="15">
        <v>44309</v>
      </c>
      <c r="O20" s="1">
        <v>-4</v>
      </c>
      <c r="P20" s="7">
        <v>9.5761883238519065E-3</v>
      </c>
      <c r="Q20" s="7">
        <v>1.0869423861541933E-2</v>
      </c>
      <c r="R20" s="7"/>
      <c r="S20" s="15">
        <v>44309</v>
      </c>
      <c r="T20" s="7">
        <f t="shared" si="1"/>
        <v>1.0754749056177764E-3</v>
      </c>
      <c r="V20" s="15">
        <v>44309</v>
      </c>
      <c r="W20" s="18">
        <f t="shared" si="2"/>
        <v>8.5007134182341296E-3</v>
      </c>
      <c r="X20" s="18">
        <f t="shared" si="9"/>
        <v>-8.074517646601798E-3</v>
      </c>
      <c r="Y20" s="18"/>
      <c r="Z20" s="18"/>
      <c r="AA20" s="18"/>
      <c r="AB20" s="18"/>
      <c r="AC20" s="15">
        <v>44400</v>
      </c>
      <c r="AD20" s="1">
        <v>-4</v>
      </c>
      <c r="AE20" s="7">
        <v>5.1023446072105847E-3</v>
      </c>
      <c r="AF20" s="7">
        <v>1.0094319060166316E-2</v>
      </c>
      <c r="AG20" s="7"/>
      <c r="AH20" s="7"/>
      <c r="AI20" s="15">
        <v>44400</v>
      </c>
      <c r="AJ20" s="7">
        <f t="shared" si="3"/>
        <v>1.0606789627362523E-3</v>
      </c>
      <c r="AK20" s="7"/>
      <c r="AL20" s="15">
        <v>44400</v>
      </c>
      <c r="AM20" s="7">
        <f t="shared" si="4"/>
        <v>4.0416656444743322E-3</v>
      </c>
      <c r="AN20" s="18">
        <f t="shared" si="10"/>
        <v>1.7763340750968498E-2</v>
      </c>
      <c r="AV20" s="15">
        <v>44491</v>
      </c>
      <c r="AW20" s="1">
        <v>-4</v>
      </c>
      <c r="AX20" s="7">
        <v>-2.9382300840460771E-2</v>
      </c>
      <c r="AY20" s="7">
        <v>-1.0731549583585973E-3</v>
      </c>
      <c r="AZ20" s="7"/>
      <c r="BA20" s="7"/>
      <c r="BB20" s="15">
        <v>44491</v>
      </c>
      <c r="BC20" s="1">
        <v>-4</v>
      </c>
      <c r="BD20" s="7">
        <f t="shared" si="5"/>
        <v>8.4750352192392259E-4</v>
      </c>
      <c r="BG20" s="15">
        <v>44491</v>
      </c>
      <c r="BH20" s="18">
        <f t="shared" si="6"/>
        <v>-3.0229804362384694E-2</v>
      </c>
      <c r="BI20" s="18">
        <f t="shared" si="11"/>
        <v>-2.533013391217611E-2</v>
      </c>
      <c r="BM20" s="60">
        <v>44587</v>
      </c>
      <c r="BN20" s="7">
        <f>LN('Raw data price'!R18/'Raw data price'!R17)</f>
        <v>-7.986128864517144E-3</v>
      </c>
      <c r="BO20" s="7">
        <f>LN('Raw data price'!U18/'Raw data price'!U17)</f>
        <v>-1.4977525030699156E-3</v>
      </c>
      <c r="BP20" s="7"/>
      <c r="BQ20" s="60">
        <v>44589</v>
      </c>
      <c r="BR20" s="1">
        <v>-4</v>
      </c>
      <c r="BS20" s="7">
        <v>3.0610731877226106E-2</v>
      </c>
      <c r="BT20" s="7">
        <v>2.4055891707799003E-2</v>
      </c>
      <c r="BU20" s="7"/>
      <c r="BV20" s="7"/>
      <c r="BW20" s="60">
        <v>44589</v>
      </c>
      <c r="BX20" s="1">
        <v>-4</v>
      </c>
      <c r="BY20" s="7">
        <f t="shared" si="0"/>
        <v>1.3271908345037938E-3</v>
      </c>
      <c r="CB20" s="60">
        <v>44589</v>
      </c>
      <c r="CC20" s="18">
        <f t="shared" si="7"/>
        <v>2.9283541042722312E-2</v>
      </c>
      <c r="CD20" s="18">
        <f t="shared" si="8"/>
        <v>2.9283541042722312E-2</v>
      </c>
    </row>
    <row r="21" spans="1:82" x14ac:dyDescent="0.2">
      <c r="A21" s="15">
        <v>44225</v>
      </c>
      <c r="B21" s="7">
        <f>LN('Raw data price'!B22/'Raw data price'!B21)</f>
        <v>-9.7520506460682162E-3</v>
      </c>
      <c r="C21" s="7">
        <f>LN('Raw data price'!C22/'Raw data price'!C21)</f>
        <v>-1.9500405967127862E-2</v>
      </c>
      <c r="D21" s="7"/>
      <c r="E21" s="7"/>
      <c r="H21" s="4" t="s">
        <v>0</v>
      </c>
      <c r="I21" s="4"/>
      <c r="J21" s="1"/>
      <c r="K21" s="1"/>
      <c r="L21" s="1"/>
      <c r="M21" s="1"/>
      <c r="N21" s="15">
        <v>44312</v>
      </c>
      <c r="O21" s="1">
        <v>-3</v>
      </c>
      <c r="P21" s="7">
        <v>2.0184694297045447E-2</v>
      </c>
      <c r="Q21" s="7">
        <v>1.7806378908788009E-3</v>
      </c>
      <c r="R21" s="7"/>
      <c r="S21" s="15">
        <v>44312</v>
      </c>
      <c r="T21" s="7">
        <f t="shared" si="1"/>
        <v>9.0197945333097976E-4</v>
      </c>
      <c r="V21" s="15">
        <v>44312</v>
      </c>
      <c r="W21" s="18">
        <f t="shared" si="2"/>
        <v>1.9282714843714466E-2</v>
      </c>
      <c r="X21" s="18">
        <f t="shared" si="9"/>
        <v>2.7783428261948594E-2</v>
      </c>
      <c r="Y21" s="18"/>
      <c r="Z21" s="18"/>
      <c r="AA21" s="18"/>
      <c r="AB21" s="18"/>
      <c r="AC21" s="15">
        <v>44403</v>
      </c>
      <c r="AD21" s="1">
        <v>-3</v>
      </c>
      <c r="AE21" s="7">
        <v>1.1739455155427061E-2</v>
      </c>
      <c r="AF21" s="7">
        <v>2.3794199422129485E-3</v>
      </c>
      <c r="AG21" s="7"/>
      <c r="AH21" s="7"/>
      <c r="AI21" s="15">
        <v>44403</v>
      </c>
      <c r="AJ21" s="7">
        <f t="shared" si="3"/>
        <v>9.1340957866925467E-4</v>
      </c>
      <c r="AK21" s="7"/>
      <c r="AL21" s="15">
        <v>44403</v>
      </c>
      <c r="AM21" s="7">
        <f t="shared" si="4"/>
        <v>1.0826045576757806E-2</v>
      </c>
      <c r="AN21" s="18">
        <f t="shared" si="10"/>
        <v>1.4867711221232139E-2</v>
      </c>
      <c r="AV21" s="15">
        <v>44494</v>
      </c>
      <c r="AW21" s="1">
        <v>-3</v>
      </c>
      <c r="AX21" s="7">
        <v>-4.5613729660042776E-3</v>
      </c>
      <c r="AY21" s="7">
        <v>4.7369422309476855E-3</v>
      </c>
      <c r="AZ21" s="7"/>
      <c r="BA21" s="7"/>
      <c r="BB21" s="15">
        <v>44494</v>
      </c>
      <c r="BC21" s="1">
        <v>-3</v>
      </c>
      <c r="BD21" s="7">
        <f t="shared" si="5"/>
        <v>9.5841222226549232E-4</v>
      </c>
      <c r="BG21" s="15">
        <v>44494</v>
      </c>
      <c r="BH21" s="18">
        <f t="shared" si="6"/>
        <v>-5.5197851882697697E-3</v>
      </c>
      <c r="BI21" s="18">
        <f t="shared" si="11"/>
        <v>-3.5749589550654465E-2</v>
      </c>
      <c r="BM21" s="60">
        <v>44588</v>
      </c>
      <c r="BN21" s="7">
        <f>LN('Raw data price'!R19/'Raw data price'!R18)</f>
        <v>5.4935258168860059E-3</v>
      </c>
      <c r="BO21" s="7">
        <f>LN('Raw data price'!U19/'Raw data price'!U18)</f>
        <v>-5.3985406179990411E-3</v>
      </c>
      <c r="BP21" s="7"/>
      <c r="BQ21" s="60">
        <v>44592</v>
      </c>
      <c r="BR21" s="1">
        <v>-3</v>
      </c>
      <c r="BS21" s="7">
        <v>3.8127434893331529E-2</v>
      </c>
      <c r="BT21" s="7">
        <v>1.8709891511396817E-2</v>
      </c>
      <c r="BU21" s="7"/>
      <c r="BV21" s="7"/>
      <c r="BW21" s="60">
        <v>44592</v>
      </c>
      <c r="BX21" s="1">
        <v>-3</v>
      </c>
      <c r="BY21" s="7">
        <f t="shared" si="0"/>
        <v>1.2251412620973233E-3</v>
      </c>
      <c r="CB21" s="60">
        <v>44592</v>
      </c>
      <c r="CC21" s="18">
        <f t="shared" si="7"/>
        <v>3.6902293631234206E-2</v>
      </c>
      <c r="CD21" s="18">
        <f t="shared" si="8"/>
        <v>3.6902293631234206E-2</v>
      </c>
    </row>
    <row r="22" spans="1:82" x14ac:dyDescent="0.2">
      <c r="A22" s="15">
        <v>44228</v>
      </c>
      <c r="B22" s="7">
        <f>LN('Raw data price'!B23/'Raw data price'!B22)</f>
        <v>4.174627014560043E-2</v>
      </c>
      <c r="C22" s="7">
        <f>LN('Raw data price'!C23/'Raw data price'!C22)</f>
        <v>1.5924269140718334E-2</v>
      </c>
      <c r="D22" s="7"/>
      <c r="E22" s="7"/>
      <c r="G22" s="1" t="s">
        <v>5</v>
      </c>
      <c r="H22" s="3">
        <v>44595</v>
      </c>
      <c r="I22" s="3"/>
      <c r="J22" s="3"/>
      <c r="K22" s="3"/>
      <c r="L22" s="3"/>
      <c r="N22" s="15">
        <v>44313</v>
      </c>
      <c r="O22" s="1">
        <v>-2</v>
      </c>
      <c r="P22" s="7">
        <v>2.4698661559302672E-3</v>
      </c>
      <c r="Q22" s="7">
        <v>-2.1494231269923608E-4</v>
      </c>
      <c r="R22" s="7"/>
      <c r="S22" s="15">
        <v>44313</v>
      </c>
      <c r="T22" s="7">
        <f t="shared" si="1"/>
        <v>8.6388590694184769E-4</v>
      </c>
      <c r="V22" s="15">
        <v>44313</v>
      </c>
      <c r="W22" s="18">
        <f t="shared" si="2"/>
        <v>1.6059802489884196E-3</v>
      </c>
      <c r="X22" s="18">
        <f t="shared" si="9"/>
        <v>2.0888695092702886E-2</v>
      </c>
      <c r="Y22" s="18"/>
      <c r="Z22" s="18"/>
      <c r="AA22" s="18"/>
      <c r="AB22" s="18"/>
      <c r="AC22" s="15">
        <v>44404</v>
      </c>
      <c r="AD22" s="1">
        <v>-2</v>
      </c>
      <c r="AE22" s="7">
        <v>-2.0046468455636925E-2</v>
      </c>
      <c r="AF22" s="7">
        <v>-4.7236186726493743E-3</v>
      </c>
      <c r="AG22" s="7"/>
      <c r="AH22" s="7"/>
      <c r="AI22" s="15">
        <v>44404</v>
      </c>
      <c r="AJ22" s="7">
        <f t="shared" si="3"/>
        <v>7.7781997395484116E-4</v>
      </c>
      <c r="AK22" s="7"/>
      <c r="AL22" s="15">
        <v>44404</v>
      </c>
      <c r="AM22" s="7">
        <f t="shared" si="4"/>
        <v>-2.0824288429591768E-2</v>
      </c>
      <c r="AN22" s="18">
        <f t="shared" si="10"/>
        <v>-9.9982428528339624E-3</v>
      </c>
      <c r="AV22" s="15">
        <v>44495</v>
      </c>
      <c r="AW22" s="1">
        <v>-2</v>
      </c>
      <c r="AX22" s="7">
        <v>1.6636106982406244E-2</v>
      </c>
      <c r="AY22" s="7">
        <v>1.818128616510003E-3</v>
      </c>
      <c r="AZ22" s="7"/>
      <c r="BA22" s="7"/>
      <c r="BB22" s="15">
        <v>44495</v>
      </c>
      <c r="BC22" s="1">
        <v>-2</v>
      </c>
      <c r="BD22" s="7">
        <f t="shared" si="5"/>
        <v>9.0269511221225838E-4</v>
      </c>
      <c r="BG22" s="15">
        <v>44495</v>
      </c>
      <c r="BH22" s="18">
        <f t="shared" si="6"/>
        <v>1.5733411870193986E-2</v>
      </c>
      <c r="BI22" s="18">
        <f t="shared" si="11"/>
        <v>1.0213626681924215E-2</v>
      </c>
      <c r="BM22" s="60">
        <v>44589</v>
      </c>
      <c r="BN22" s="7">
        <f>LN('Raw data price'!R20/'Raw data price'!R19)</f>
        <v>3.0610731877226106E-2</v>
      </c>
      <c r="BO22" s="7">
        <f>LN('Raw data price'!U20/'Raw data price'!U19)</f>
        <v>2.4055891707799003E-2</v>
      </c>
      <c r="BP22" s="7"/>
      <c r="BQ22" s="60">
        <v>44593</v>
      </c>
      <c r="BR22" s="1">
        <v>-2</v>
      </c>
      <c r="BS22" s="7">
        <v>1.0772529377924807E-2</v>
      </c>
      <c r="BT22" s="7">
        <v>6.8395085033043351E-3</v>
      </c>
      <c r="BU22" s="7"/>
      <c r="BV22" s="7"/>
      <c r="BW22" s="60">
        <v>44593</v>
      </c>
      <c r="BX22" s="1">
        <v>-2</v>
      </c>
      <c r="BY22" s="7">
        <f t="shared" si="0"/>
        <v>9.9854802121190152E-4</v>
      </c>
      <c r="CB22" s="60">
        <v>44593</v>
      </c>
      <c r="CC22" s="18">
        <f t="shared" si="7"/>
        <v>9.773981356712905E-3</v>
      </c>
      <c r="CD22" s="18">
        <f t="shared" si="8"/>
        <v>9.773981356712905E-3</v>
      </c>
    </row>
    <row r="23" spans="1:82" x14ac:dyDescent="0.2">
      <c r="A23" s="15">
        <v>44229</v>
      </c>
      <c r="B23" s="7">
        <f>LN('Raw data price'!B24/'Raw data price'!B23)</f>
        <v>1.1043016551718937E-2</v>
      </c>
      <c r="C23" s="7">
        <f>LN('Raw data price'!C24/'Raw data price'!C23)</f>
        <v>1.3802541965649213E-2</v>
      </c>
      <c r="D23" s="7"/>
      <c r="E23" s="7"/>
      <c r="G23" s="1" t="s">
        <v>6</v>
      </c>
      <c r="H23" t="s">
        <v>7</v>
      </c>
      <c r="N23" s="15">
        <v>44314</v>
      </c>
      <c r="O23" s="1">
        <v>-1</v>
      </c>
      <c r="P23" s="7">
        <v>1.1946144695837133E-2</v>
      </c>
      <c r="Q23" s="7">
        <v>-8.4588829283031668E-4</v>
      </c>
      <c r="R23" s="7"/>
      <c r="S23" s="15">
        <v>44314</v>
      </c>
      <c r="T23" s="7">
        <f t="shared" si="1"/>
        <v>8.5184180572253035E-4</v>
      </c>
      <c r="V23" s="15">
        <v>44314</v>
      </c>
      <c r="W23" s="18">
        <f t="shared" si="2"/>
        <v>1.1094302890114602E-2</v>
      </c>
      <c r="X23" s="18">
        <f t="shared" si="9"/>
        <v>1.2700283139103022E-2</v>
      </c>
      <c r="Y23" s="18"/>
      <c r="Z23" s="18"/>
      <c r="AA23" s="18"/>
      <c r="AB23" s="18"/>
      <c r="AC23" s="15">
        <v>44405</v>
      </c>
      <c r="AD23" s="1">
        <v>-1</v>
      </c>
      <c r="AE23" s="7">
        <v>1.0831465708054562E-3</v>
      </c>
      <c r="AF23" s="7">
        <v>-1.8631917437244311E-4</v>
      </c>
      <c r="AG23" s="7"/>
      <c r="AH23" s="7"/>
      <c r="AI23" s="15">
        <v>44405</v>
      </c>
      <c r="AJ23" s="7">
        <f t="shared" si="3"/>
        <v>8.6443229282285575E-4</v>
      </c>
      <c r="AK23" s="7"/>
      <c r="AL23" s="15">
        <v>44405</v>
      </c>
      <c r="AM23" s="7">
        <f t="shared" si="4"/>
        <v>2.1871427798260043E-4</v>
      </c>
      <c r="AN23" s="18">
        <f t="shared" si="10"/>
        <v>-2.0605574151609168E-2</v>
      </c>
      <c r="AV23" s="15">
        <v>44496</v>
      </c>
      <c r="AW23" s="1">
        <v>-1</v>
      </c>
      <c r="AX23" s="7">
        <v>4.8518481185754548E-3</v>
      </c>
      <c r="AY23" s="7">
        <v>-5.0644004514438486E-3</v>
      </c>
      <c r="AZ23" s="7"/>
      <c r="BA23" s="7"/>
      <c r="BB23" s="15">
        <v>44496</v>
      </c>
      <c r="BC23" s="1">
        <v>-1</v>
      </c>
      <c r="BD23" s="7">
        <f t="shared" si="5"/>
        <v>7.7131480494394271E-4</v>
      </c>
      <c r="BG23" s="15">
        <v>44496</v>
      </c>
      <c r="BH23" s="18">
        <f t="shared" si="6"/>
        <v>4.0805333136315122E-3</v>
      </c>
      <c r="BI23" s="18">
        <f t="shared" si="11"/>
        <v>1.9813945183825496E-2</v>
      </c>
      <c r="BM23" s="60">
        <v>44592</v>
      </c>
      <c r="BN23" s="7">
        <f>LN('Raw data price'!R21/'Raw data price'!R20)</f>
        <v>3.8127434893331529E-2</v>
      </c>
      <c r="BO23" s="7">
        <f>LN('Raw data price'!U21/'Raw data price'!U20)</f>
        <v>1.8709891511396817E-2</v>
      </c>
      <c r="BP23" s="7"/>
      <c r="BQ23" s="60">
        <v>44594</v>
      </c>
      <c r="BR23" s="1">
        <v>-1</v>
      </c>
      <c r="BS23" s="7">
        <v>-3.8501203931885718E-3</v>
      </c>
      <c r="BT23" s="7">
        <v>9.3784345745179347E-3</v>
      </c>
      <c r="BU23" s="7"/>
      <c r="BV23" s="7"/>
      <c r="BW23" s="60">
        <v>44594</v>
      </c>
      <c r="BX23" s="1">
        <v>-1</v>
      </c>
      <c r="BY23" s="7">
        <f t="shared" si="0"/>
        <v>1.0470134739654121E-3</v>
      </c>
      <c r="CB23" s="60">
        <v>44594</v>
      </c>
      <c r="CC23" s="18">
        <f t="shared" si="7"/>
        <v>-4.8971338671539837E-3</v>
      </c>
      <c r="CD23" s="18">
        <f t="shared" si="8"/>
        <v>-4.8971338671539837E-3</v>
      </c>
    </row>
    <row r="24" spans="1:82" x14ac:dyDescent="0.2">
      <c r="A24" s="15">
        <v>44230</v>
      </c>
      <c r="B24" s="7">
        <f>LN('Raw data price'!B25/'Raw data price'!B24)</f>
        <v>-2.0163491808230325E-2</v>
      </c>
      <c r="C24" s="7">
        <f>LN('Raw data price'!C25/'Raw data price'!C24)</f>
        <v>1.0082963259948519E-3</v>
      </c>
      <c r="D24" s="7"/>
      <c r="E24" s="7"/>
      <c r="G24" s="1" t="s">
        <v>8</v>
      </c>
      <c r="H24" t="s">
        <v>22</v>
      </c>
      <c r="M24" s="40" t="s">
        <v>15</v>
      </c>
      <c r="N24" s="41">
        <v>44315</v>
      </c>
      <c r="O24" s="40">
        <v>0</v>
      </c>
      <c r="P24" s="17">
        <v>3.6970924912638732E-3</v>
      </c>
      <c r="Q24" s="17">
        <v>6.7400325437081072E-3</v>
      </c>
      <c r="R24" s="42"/>
      <c r="S24" s="41">
        <v>44315</v>
      </c>
      <c r="T24" s="17">
        <f t="shared" si="1"/>
        <v>9.9664912881224348E-4</v>
      </c>
      <c r="V24" s="41">
        <v>44315</v>
      </c>
      <c r="W24" s="73">
        <f t="shared" si="2"/>
        <v>2.7004433624516298E-3</v>
      </c>
      <c r="X24" s="18">
        <f t="shared" si="9"/>
        <v>1.3794746252566232E-2</v>
      </c>
      <c r="Y24" s="18"/>
      <c r="Z24" s="18"/>
      <c r="AA24" s="18"/>
      <c r="AB24" s="18"/>
      <c r="AC24" s="15">
        <v>44406</v>
      </c>
      <c r="AD24" s="1">
        <v>0</v>
      </c>
      <c r="AE24" s="17">
        <v>-8.4091976120265321E-3</v>
      </c>
      <c r="AF24" s="19">
        <v>4.1973850116203163E-3</v>
      </c>
      <c r="AG24" s="42"/>
      <c r="AH24" s="42"/>
      <c r="AI24" s="15">
        <v>44406</v>
      </c>
      <c r="AJ24" s="17">
        <f t="shared" si="3"/>
        <v>9.4811263724897123E-4</v>
      </c>
      <c r="AK24" s="42"/>
      <c r="AL24" s="15">
        <v>44406</v>
      </c>
      <c r="AM24" s="7">
        <f t="shared" si="4"/>
        <v>-9.3573102492755036E-3</v>
      </c>
      <c r="AN24" s="18">
        <f t="shared" si="10"/>
        <v>-9.1385959712929031E-3</v>
      </c>
      <c r="AV24" s="15">
        <v>44497</v>
      </c>
      <c r="AW24" s="1">
        <v>0</v>
      </c>
      <c r="AX24" s="17">
        <v>1.5815426952084832E-2</v>
      </c>
      <c r="AY24" s="19">
        <v>9.7813440400895506E-3</v>
      </c>
      <c r="AZ24" s="17"/>
      <c r="BA24" s="17"/>
      <c r="BB24" s="15">
        <v>44497</v>
      </c>
      <c r="BC24" s="1">
        <v>0</v>
      </c>
      <c r="BD24" s="7">
        <f t="shared" si="5"/>
        <v>1.0547045957704159E-3</v>
      </c>
      <c r="BG24" s="15">
        <v>44497</v>
      </c>
      <c r="BH24" s="18">
        <f t="shared" si="6"/>
        <v>1.4760722356314416E-2</v>
      </c>
      <c r="BI24" s="18">
        <f t="shared" si="11"/>
        <v>1.8841255669945926E-2</v>
      </c>
      <c r="BM24" s="60">
        <v>44593</v>
      </c>
      <c r="BN24" s="7">
        <f>LN('Raw data price'!R22/'Raw data price'!R21)</f>
        <v>1.0772529377924807E-2</v>
      </c>
      <c r="BO24" s="7">
        <f>LN('Raw data price'!U22/'Raw data price'!U21)</f>
        <v>6.8395085033043351E-3</v>
      </c>
      <c r="BP24" s="7"/>
      <c r="BQ24" s="69">
        <v>44595</v>
      </c>
      <c r="BR24" s="40">
        <v>0</v>
      </c>
      <c r="BS24" s="17">
        <v>-8.1348493003728498E-2</v>
      </c>
      <c r="BT24" s="70">
        <v>-2.4693484168175839E-2</v>
      </c>
      <c r="BU24" s="70"/>
      <c r="BV24" s="17"/>
      <c r="BW24" s="69">
        <v>44595</v>
      </c>
      <c r="BX24" s="1">
        <v>0</v>
      </c>
      <c r="BY24" s="7">
        <f t="shared" si="0"/>
        <v>3.9661605327322435E-4</v>
      </c>
      <c r="CB24" s="69">
        <v>44595</v>
      </c>
      <c r="CC24" s="18">
        <f t="shared" si="7"/>
        <v>-8.1745109057001719E-2</v>
      </c>
      <c r="CD24" s="18">
        <f t="shared" si="8"/>
        <v>-8.1745109057001719E-2</v>
      </c>
    </row>
    <row r="25" spans="1:82" x14ac:dyDescent="0.2">
      <c r="A25" s="15">
        <v>44231</v>
      </c>
      <c r="B25" s="7">
        <f>LN('Raw data price'!B26/'Raw data price'!B25)</f>
        <v>5.5603595374541012E-3</v>
      </c>
      <c r="C25" s="7">
        <f>LN('Raw data price'!C26/'Raw data price'!C25)</f>
        <v>1.0794829768938023E-2</v>
      </c>
      <c r="D25" s="7"/>
      <c r="E25" s="7"/>
      <c r="N25" s="15">
        <v>44316</v>
      </c>
      <c r="O25" s="1">
        <v>1</v>
      </c>
      <c r="P25" s="7">
        <v>-1.1212657987445531E-3</v>
      </c>
      <c r="Q25" s="7">
        <v>-7.2206437182024286E-3</v>
      </c>
      <c r="R25" s="7"/>
      <c r="S25" s="15">
        <v>44316</v>
      </c>
      <c r="T25" s="7">
        <f t="shared" si="1"/>
        <v>7.3015436811396802E-4</v>
      </c>
      <c r="V25" s="15">
        <v>44316</v>
      </c>
      <c r="W25" s="18">
        <f t="shared" si="2"/>
        <v>-1.8514201668585212E-3</v>
      </c>
      <c r="X25" s="18">
        <f t="shared" si="9"/>
        <v>8.4902319559310852E-4</v>
      </c>
      <c r="Y25" s="18"/>
      <c r="Z25" s="18"/>
      <c r="AA25" s="18"/>
      <c r="AB25" s="18"/>
      <c r="AC25" s="15">
        <v>44407</v>
      </c>
      <c r="AD25" s="1">
        <v>1</v>
      </c>
      <c r="AE25" s="7">
        <v>-7.8663309839737378E-2</v>
      </c>
      <c r="AF25" s="7">
        <v>-5.4206823821932627E-3</v>
      </c>
      <c r="AG25" s="7"/>
      <c r="AH25" s="7"/>
      <c r="AI25" s="15">
        <v>44407</v>
      </c>
      <c r="AJ25" s="7">
        <f t="shared" si="3"/>
        <v>7.6451375418573316E-4</v>
      </c>
      <c r="AK25" s="7"/>
      <c r="AL25" s="15">
        <v>44407</v>
      </c>
      <c r="AM25" s="7">
        <f t="shared" si="4"/>
        <v>-7.9427823593923114E-2</v>
      </c>
      <c r="AN25" s="18">
        <f t="shared" si="10"/>
        <v>-8.878513384319861E-2</v>
      </c>
      <c r="AV25" s="15">
        <v>44498</v>
      </c>
      <c r="AW25" s="1">
        <v>1</v>
      </c>
      <c r="AX25" s="7">
        <v>-2.1745980063053113E-2</v>
      </c>
      <c r="AY25" s="7">
        <v>1.9474456805769699E-3</v>
      </c>
      <c r="AZ25" s="7"/>
      <c r="BA25" s="7"/>
      <c r="BB25" s="15">
        <v>44498</v>
      </c>
      <c r="BC25" s="1">
        <v>1</v>
      </c>
      <c r="BD25" s="7">
        <f t="shared" si="5"/>
        <v>9.0516364019730701E-4</v>
      </c>
      <c r="BG25" s="15">
        <v>44498</v>
      </c>
      <c r="BH25" s="18">
        <f t="shared" si="6"/>
        <v>-2.2651143703250418E-2</v>
      </c>
      <c r="BI25" s="18">
        <f t="shared" si="11"/>
        <v>-7.8904213469360024E-3</v>
      </c>
      <c r="BM25" s="60">
        <v>44594</v>
      </c>
      <c r="BN25" s="7">
        <f>LN('Raw data price'!R23/'Raw data price'!R22)</f>
        <v>-3.8501203931885718E-3</v>
      </c>
      <c r="BO25" s="7">
        <f>LN('Raw data price'!U23/'Raw data price'!U22)</f>
        <v>9.3784345745179347E-3</v>
      </c>
      <c r="BP25" s="7"/>
      <c r="BQ25" s="60">
        <v>44596</v>
      </c>
      <c r="BR25" s="1">
        <v>1</v>
      </c>
      <c r="BS25" s="7">
        <v>0.12694891499927879</v>
      </c>
      <c r="BT25" s="7">
        <v>5.1437130908578545E-3</v>
      </c>
      <c r="BU25" s="7"/>
      <c r="BV25" s="7"/>
      <c r="BW25" s="60">
        <v>44596</v>
      </c>
      <c r="BX25" s="1">
        <v>1</v>
      </c>
      <c r="BY25" s="7">
        <f t="shared" si="0"/>
        <v>9.6617705406426059E-4</v>
      </c>
      <c r="CB25" s="60">
        <v>44596</v>
      </c>
      <c r="CC25" s="18">
        <f t="shared" si="7"/>
        <v>0.12598273794521453</v>
      </c>
      <c r="CD25" s="18">
        <f t="shared" si="8"/>
        <v>0.12598273794521453</v>
      </c>
    </row>
    <row r="26" spans="1:82" x14ac:dyDescent="0.2">
      <c r="A26" s="15">
        <v>44232</v>
      </c>
      <c r="B26" s="7">
        <f>LN('Raw data price'!B27/'Raw data price'!B26)</f>
        <v>6.3293418651615887E-3</v>
      </c>
      <c r="C26" s="7">
        <f>LN('Raw data price'!C27/'Raw data price'!C26)</f>
        <v>3.8898969855535024E-3</v>
      </c>
      <c r="D26" s="7"/>
      <c r="E26" s="7"/>
      <c r="N26" s="15">
        <v>44319</v>
      </c>
      <c r="O26" s="1">
        <v>2</v>
      </c>
      <c r="P26" s="7">
        <v>-2.361686767308719E-2</v>
      </c>
      <c r="Q26" s="7">
        <v>2.7442656970409606E-3</v>
      </c>
      <c r="R26" s="7"/>
      <c r="S26" s="15">
        <v>44319</v>
      </c>
      <c r="T26" s="7">
        <f t="shared" si="1"/>
        <v>9.2037410390432141E-4</v>
      </c>
      <c r="V26" s="15">
        <v>44319</v>
      </c>
      <c r="W26" s="18">
        <f t="shared" si="2"/>
        <v>-2.4537241776991511E-2</v>
      </c>
      <c r="X26" s="18">
        <f t="shared" si="9"/>
        <v>-2.6388661943850034E-2</v>
      </c>
      <c r="Y26" s="18"/>
      <c r="Z26" s="18"/>
      <c r="AA26" s="18"/>
      <c r="AB26" s="18"/>
      <c r="AC26" s="15">
        <v>44410</v>
      </c>
      <c r="AD26" s="1">
        <v>2</v>
      </c>
      <c r="AE26" s="7">
        <v>1.1683554527621954E-3</v>
      </c>
      <c r="AF26" s="7">
        <v>-1.8445946098472469E-3</v>
      </c>
      <c r="AG26" s="7"/>
      <c r="AH26" s="7"/>
      <c r="AI26" s="15">
        <v>44410</v>
      </c>
      <c r="AJ26" s="7">
        <f t="shared" si="3"/>
        <v>8.3277754293409854E-4</v>
      </c>
      <c r="AK26" s="7"/>
      <c r="AL26" s="15">
        <v>44410</v>
      </c>
      <c r="AM26" s="7">
        <f t="shared" si="4"/>
        <v>3.3557790982809686E-4</v>
      </c>
      <c r="AN26" s="18">
        <f t="shared" si="10"/>
        <v>-7.9092245684095022E-2</v>
      </c>
      <c r="AV26" s="15">
        <v>44501</v>
      </c>
      <c r="AW26" s="1">
        <v>2</v>
      </c>
      <c r="AX26" s="7">
        <v>-1.6238232576088956E-2</v>
      </c>
      <c r="AY26" s="7">
        <v>1.7984504334932693E-3</v>
      </c>
      <c r="AZ26" s="7"/>
      <c r="BA26" s="7"/>
      <c r="BB26" s="15">
        <v>44501</v>
      </c>
      <c r="BC26" s="1">
        <v>2</v>
      </c>
      <c r="BD26" s="7">
        <f t="shared" si="5"/>
        <v>9.0231947620611952E-4</v>
      </c>
      <c r="BG26" s="15">
        <v>44501</v>
      </c>
      <c r="BH26" s="18">
        <f t="shared" si="6"/>
        <v>-1.7140552052295074E-2</v>
      </c>
      <c r="BI26" s="18">
        <f t="shared" si="11"/>
        <v>-3.9791695755545489E-2</v>
      </c>
      <c r="BM26" s="69">
        <v>44595</v>
      </c>
      <c r="BN26" s="17">
        <f>LN('Raw data price'!R24/'Raw data price'!R23)</f>
        <v>-8.1348493003728498E-2</v>
      </c>
      <c r="BO26" s="17">
        <f>LN('Raw data price'!U24/'Raw data price'!U23)</f>
        <v>-2.4693484168175839E-2</v>
      </c>
      <c r="BP26" s="17"/>
      <c r="BQ26" s="60">
        <v>44599</v>
      </c>
      <c r="BR26" s="1">
        <v>2</v>
      </c>
      <c r="BS26" s="7">
        <v>1.8759729992818025E-3</v>
      </c>
      <c r="BT26" s="7">
        <v>-3.7086548006097621E-3</v>
      </c>
      <c r="BU26" s="7"/>
      <c r="BV26" s="7"/>
      <c r="BW26" s="60">
        <v>44599</v>
      </c>
      <c r="BX26" s="1">
        <v>2</v>
      </c>
      <c r="BY26" s="7">
        <f t="shared" si="0"/>
        <v>7.9719457652581839E-4</v>
      </c>
      <c r="CB26" s="60">
        <v>44599</v>
      </c>
      <c r="CC26" s="18">
        <f t="shared" si="7"/>
        <v>1.0787784227559842E-3</v>
      </c>
      <c r="CD26" s="18">
        <f t="shared" si="8"/>
        <v>1.0787784227559842E-3</v>
      </c>
    </row>
    <row r="27" spans="1:82" x14ac:dyDescent="0.2">
      <c r="A27" s="15">
        <v>44235</v>
      </c>
      <c r="B27" s="7">
        <f>LN('Raw data price'!B28/'Raw data price'!B27)</f>
        <v>-8.7519677970851872E-3</v>
      </c>
      <c r="C27" s="7">
        <f>LN('Raw data price'!C28/'Raw data price'!C27)</f>
        <v>7.3721051298863676E-3</v>
      </c>
      <c r="D27" s="7"/>
      <c r="E27" s="7"/>
      <c r="G27" s="75" t="s">
        <v>17</v>
      </c>
      <c r="H27" s="75"/>
      <c r="I27" s="75"/>
      <c r="J27" s="75"/>
      <c r="K27" s="75"/>
      <c r="L27" s="22"/>
      <c r="N27" s="15">
        <v>44320</v>
      </c>
      <c r="O27" s="1">
        <v>3</v>
      </c>
      <c r="P27" s="7">
        <v>-2.2280924648255349E-2</v>
      </c>
      <c r="Q27" s="7">
        <v>-6.7007377404054557E-3</v>
      </c>
      <c r="R27" s="7"/>
      <c r="S27" s="15">
        <v>44320</v>
      </c>
      <c r="T27" s="7">
        <f t="shared" si="1"/>
        <v>7.4007883140924725E-4</v>
      </c>
      <c r="V27" s="15">
        <v>44320</v>
      </c>
      <c r="W27" s="18">
        <f t="shared" si="2"/>
        <v>-2.3021003479664598E-2</v>
      </c>
      <c r="X27" s="18">
        <f t="shared" si="9"/>
        <v>-4.7558245256656112E-2</v>
      </c>
      <c r="Y27" s="18"/>
      <c r="Z27" s="18"/>
      <c r="AA27" s="18"/>
      <c r="AB27" s="18"/>
      <c r="AC27" s="15">
        <v>44411</v>
      </c>
      <c r="AD27" s="1">
        <v>3</v>
      </c>
      <c r="AE27" s="7">
        <v>1.0379690991876783E-2</v>
      </c>
      <c r="AF27" s="7">
        <v>8.170019032652822E-3</v>
      </c>
      <c r="AG27" s="7"/>
      <c r="AH27" s="7"/>
      <c r="AI27" s="15">
        <v>44411</v>
      </c>
      <c r="AJ27" s="7">
        <f t="shared" si="3"/>
        <v>1.0239460806234402E-3</v>
      </c>
      <c r="AK27" s="7"/>
      <c r="AL27" s="15">
        <v>44411</v>
      </c>
      <c r="AM27" s="7">
        <f t="shared" si="4"/>
        <v>9.3557449112533428E-3</v>
      </c>
      <c r="AN27" s="18">
        <f t="shared" si="10"/>
        <v>9.6913228210814394E-3</v>
      </c>
      <c r="AV27" s="15">
        <v>44502</v>
      </c>
      <c r="AW27" s="1">
        <v>3</v>
      </c>
      <c r="AX27" s="7">
        <v>-1.6167137245154226E-3</v>
      </c>
      <c r="AY27" s="7">
        <v>3.673611276116367E-3</v>
      </c>
      <c r="AZ27" s="7"/>
      <c r="BA27" s="7"/>
      <c r="BB27" s="15">
        <v>44502</v>
      </c>
      <c r="BC27" s="1">
        <v>3</v>
      </c>
      <c r="BD27" s="7">
        <f t="shared" si="5"/>
        <v>9.381143424898559E-4</v>
      </c>
      <c r="BG27" s="15">
        <v>44502</v>
      </c>
      <c r="BH27" s="18">
        <f t="shared" si="6"/>
        <v>-2.5548280670052784E-3</v>
      </c>
      <c r="BI27" s="18">
        <f t="shared" si="11"/>
        <v>-1.9695380119300353E-2</v>
      </c>
      <c r="BM27" s="60">
        <v>44596</v>
      </c>
      <c r="BN27" s="7">
        <f>LN('Raw data price'!R25/'Raw data price'!R24)</f>
        <v>0.12694891499927879</v>
      </c>
      <c r="BO27" s="7">
        <f>LN('Raw data price'!U25/'Raw data price'!U24)</f>
        <v>5.1437130908578545E-3</v>
      </c>
      <c r="BP27" s="7"/>
      <c r="BQ27" s="60">
        <v>44600</v>
      </c>
      <c r="BR27" s="1">
        <v>3</v>
      </c>
      <c r="BS27" s="7">
        <v>2.1782654907204414E-2</v>
      </c>
      <c r="BT27" s="7">
        <v>8.3661309627788387E-3</v>
      </c>
      <c r="BU27" s="7"/>
      <c r="BV27" s="7"/>
      <c r="BW27" s="60">
        <v>44600</v>
      </c>
      <c r="BX27" s="1">
        <v>3</v>
      </c>
      <c r="BY27" s="7">
        <f t="shared" si="0"/>
        <v>1.0276896529911772E-3</v>
      </c>
      <c r="CB27" s="60">
        <v>44600</v>
      </c>
      <c r="CC27" s="18">
        <f t="shared" si="7"/>
        <v>2.0754965254213237E-2</v>
      </c>
      <c r="CD27" s="18">
        <f t="shared" si="8"/>
        <v>2.0754965254213237E-2</v>
      </c>
    </row>
    <row r="28" spans="1:82" x14ac:dyDescent="0.2">
      <c r="A28" s="15">
        <v>44236</v>
      </c>
      <c r="B28" s="7">
        <f>LN('Raw data price'!B29/'Raw data price'!B28)</f>
        <v>-5.4134779885781125E-3</v>
      </c>
      <c r="C28" s="7">
        <f>LN('Raw data price'!C29/'Raw data price'!C28)</f>
        <v>-1.1141179817578345E-3</v>
      </c>
      <c r="D28" s="7"/>
      <c r="E28" s="7"/>
      <c r="G28" s="24"/>
      <c r="H28" s="24" t="s">
        <v>18</v>
      </c>
      <c r="I28" s="24" t="s">
        <v>19</v>
      </c>
      <c r="J28" s="24" t="s">
        <v>20</v>
      </c>
      <c r="K28" s="24" t="s">
        <v>21</v>
      </c>
      <c r="L28" s="21"/>
      <c r="N28" s="15">
        <v>44321</v>
      </c>
      <c r="O28" s="1">
        <v>4</v>
      </c>
      <c r="P28" s="7">
        <v>-1.2557954694502113E-2</v>
      </c>
      <c r="Q28" s="7">
        <v>7.0329145687402232E-4</v>
      </c>
      <c r="R28" s="7"/>
      <c r="S28" s="15">
        <v>44321</v>
      </c>
      <c r="T28" s="7">
        <f t="shared" si="1"/>
        <v>8.8141403266417655E-4</v>
      </c>
      <c r="V28" s="15">
        <v>44321</v>
      </c>
      <c r="W28" s="18">
        <f t="shared" si="2"/>
        <v>-1.3439368727166289E-2</v>
      </c>
      <c r="X28" s="18">
        <f t="shared" si="9"/>
        <v>-3.6460372206830891E-2</v>
      </c>
      <c r="Y28" s="18"/>
      <c r="Z28" s="18"/>
      <c r="AA28" s="18"/>
      <c r="AB28" s="18"/>
      <c r="AC28" s="15">
        <v>44412</v>
      </c>
      <c r="AD28" s="1">
        <v>4</v>
      </c>
      <c r="AE28" s="7">
        <v>-3.4281089883894129E-3</v>
      </c>
      <c r="AF28" s="7">
        <v>-4.6432082296428796E-3</v>
      </c>
      <c r="AG28" s="7"/>
      <c r="AH28" s="7"/>
      <c r="AI28" s="15">
        <v>44412</v>
      </c>
      <c r="AJ28" s="7">
        <f t="shared" si="3"/>
        <v>7.7935492551196048E-4</v>
      </c>
      <c r="AK28" s="7"/>
      <c r="AL28" s="15">
        <v>44412</v>
      </c>
      <c r="AM28" s="7">
        <f t="shared" si="4"/>
        <v>-4.2074639139013737E-3</v>
      </c>
      <c r="AN28" s="18">
        <f t="shared" si="10"/>
        <v>5.1482809973519691E-3</v>
      </c>
      <c r="AV28" s="15">
        <v>44503</v>
      </c>
      <c r="AW28" s="1">
        <v>4</v>
      </c>
      <c r="AX28" s="7">
        <v>2.1279781962712491E-2</v>
      </c>
      <c r="AY28" s="7">
        <v>6.4405112404735685E-3</v>
      </c>
      <c r="AZ28" s="7"/>
      <c r="BA28" s="7"/>
      <c r="BB28" s="15">
        <v>44503</v>
      </c>
      <c r="BC28" s="1">
        <v>4</v>
      </c>
      <c r="BD28" s="7">
        <f t="shared" si="5"/>
        <v>9.9093157928011218E-4</v>
      </c>
      <c r="BG28" s="15">
        <v>44503</v>
      </c>
      <c r="BH28" s="18">
        <f t="shared" si="6"/>
        <v>2.028885038343238E-2</v>
      </c>
      <c r="BI28" s="18">
        <f t="shared" si="11"/>
        <v>1.7734022316427102E-2</v>
      </c>
      <c r="BM28" s="60">
        <v>44599</v>
      </c>
      <c r="BN28" s="7">
        <f>LN('Raw data price'!R26/'Raw data price'!R25)</f>
        <v>1.8759729992818025E-3</v>
      </c>
      <c r="BO28" s="7">
        <f>LN('Raw data price'!U26/'Raw data price'!U25)</f>
        <v>-3.7086548006097621E-3</v>
      </c>
      <c r="BP28" s="7"/>
      <c r="BQ28" s="60">
        <v>44601</v>
      </c>
      <c r="BR28" s="1">
        <v>4</v>
      </c>
      <c r="BS28" s="7">
        <v>-1.3886977993459704E-3</v>
      </c>
      <c r="BT28" s="7">
        <v>1.4412812398356309E-2</v>
      </c>
      <c r="BU28" s="7"/>
      <c r="BV28" s="7"/>
      <c r="BW28" s="60">
        <v>44601</v>
      </c>
      <c r="BX28" s="1">
        <v>4</v>
      </c>
      <c r="BY28" s="7">
        <f t="shared" si="0"/>
        <v>1.1431145000374047E-3</v>
      </c>
      <c r="CB28" s="60">
        <v>44601</v>
      </c>
      <c r="CC28" s="18">
        <f t="shared" si="7"/>
        <v>-2.5318122993833753E-3</v>
      </c>
      <c r="CD28" s="18">
        <f t="shared" si="8"/>
        <v>-2.5318122993833753E-3</v>
      </c>
    </row>
    <row r="29" spans="1:82" x14ac:dyDescent="0.2">
      <c r="A29" s="15">
        <v>44237</v>
      </c>
      <c r="B29" s="7">
        <f>LN('Raw data price'!B30/'Raw data price'!B29)</f>
        <v>-5.5889933000111656E-3</v>
      </c>
      <c r="C29" s="7">
        <f>LN('Raw data price'!C30/'Raw data price'!C29)</f>
        <v>-3.4521954387729651E-4</v>
      </c>
      <c r="D29" s="7"/>
      <c r="E29" s="7"/>
      <c r="G29" s="28" t="s">
        <v>0</v>
      </c>
      <c r="H29" s="29">
        <f>INTERCEPT('Raw data price'!M$4:M$254,'Raw data price'!$N$4:$N$254)</f>
        <v>8.6798893168879337E-4</v>
      </c>
      <c r="I29" s="29">
        <f>SLOPE('Raw data price'!M$4:M$254,'Raw data price'!$N$4:$N$254)</f>
        <v>1.9088957848364674E-2</v>
      </c>
      <c r="J29" s="29">
        <f>STEYX('Raw data price'!M$4:M$254,'Raw data price'!$N$4:$N$254)</f>
        <v>1.4598370119590965E-2</v>
      </c>
      <c r="K29" s="29">
        <f>J29^2</f>
        <v>2.1311241014856632E-4</v>
      </c>
      <c r="L29" s="23"/>
      <c r="N29" s="15">
        <v>44322</v>
      </c>
      <c r="O29" s="1">
        <v>5</v>
      </c>
      <c r="P29" s="7">
        <v>1.0895826631331011E-2</v>
      </c>
      <c r="Q29" s="7">
        <v>8.1322341159119176E-3</v>
      </c>
      <c r="R29" s="7"/>
      <c r="S29" s="15">
        <v>44322</v>
      </c>
      <c r="T29" s="7">
        <f t="shared" si="1"/>
        <v>1.0232248059404692E-3</v>
      </c>
      <c r="V29" s="15">
        <v>44322</v>
      </c>
      <c r="W29" s="18">
        <f t="shared" si="2"/>
        <v>9.8726018253905423E-3</v>
      </c>
      <c r="X29" s="18">
        <f t="shared" si="9"/>
        <v>-3.5667669017757468E-3</v>
      </c>
      <c r="Y29" s="18"/>
      <c r="Z29" s="18"/>
      <c r="AA29" s="18"/>
      <c r="AB29" s="18"/>
      <c r="AC29" s="15">
        <v>44413</v>
      </c>
      <c r="AD29" s="1">
        <v>5</v>
      </c>
      <c r="AE29" s="7">
        <v>6.3203529232205334E-3</v>
      </c>
      <c r="AF29" s="7">
        <v>5.9874994315475697E-3</v>
      </c>
      <c r="AG29" s="7"/>
      <c r="AH29" s="7"/>
      <c r="AI29" s="15">
        <v>44413</v>
      </c>
      <c r="AJ29" s="7">
        <f t="shared" si="3"/>
        <v>9.8228405595471237E-4</v>
      </c>
      <c r="AK29" s="7"/>
      <c r="AL29" s="15">
        <v>44413</v>
      </c>
      <c r="AM29" s="7">
        <f t="shared" si="4"/>
        <v>5.3380688672658213E-3</v>
      </c>
      <c r="AN29" s="18">
        <f t="shared" si="10"/>
        <v>1.1306049533644476E-3</v>
      </c>
      <c r="AV29" s="15">
        <v>44504</v>
      </c>
      <c r="AW29" s="1">
        <v>5</v>
      </c>
      <c r="AX29" s="7">
        <v>2.7111463524754305E-2</v>
      </c>
      <c r="AY29" s="7">
        <v>4.1731721062601788E-3</v>
      </c>
      <c r="AZ29" s="7"/>
      <c r="BA29" s="7"/>
      <c r="BB29" s="15">
        <v>44504</v>
      </c>
      <c r="BC29" s="1">
        <v>5</v>
      </c>
      <c r="BD29" s="7">
        <f t="shared" si="5"/>
        <v>9.4765043811916516E-4</v>
      </c>
      <c r="BG29" s="15">
        <v>44504</v>
      </c>
      <c r="BH29" s="18">
        <f t="shared" si="6"/>
        <v>2.6163813086635141E-2</v>
      </c>
      <c r="BI29" s="18">
        <f t="shared" si="11"/>
        <v>4.6452663470067518E-2</v>
      </c>
      <c r="BM29" s="60">
        <v>44600</v>
      </c>
      <c r="BN29" s="7">
        <f>LN('Raw data price'!R27/'Raw data price'!R26)</f>
        <v>2.1782654907204414E-2</v>
      </c>
      <c r="BO29" s="7">
        <f>LN('Raw data price'!U27/'Raw data price'!U26)</f>
        <v>8.3661309627788387E-3</v>
      </c>
      <c r="BP29" s="7"/>
      <c r="BQ29" s="60">
        <v>44602</v>
      </c>
      <c r="BR29" s="1">
        <v>5</v>
      </c>
      <c r="BS29" s="7">
        <v>-1.3654508449195309E-2</v>
      </c>
      <c r="BT29" s="7">
        <v>-1.8281803510329601E-2</v>
      </c>
      <c r="BU29" s="7"/>
      <c r="BV29" s="7"/>
      <c r="BW29" s="60">
        <v>44602</v>
      </c>
      <c r="BX29" s="1">
        <v>5</v>
      </c>
      <c r="BY29" s="7">
        <f t="shared" si="0"/>
        <v>5.1900835508802631E-4</v>
      </c>
      <c r="CB29" s="60">
        <v>44602</v>
      </c>
      <c r="CC29" s="18">
        <f t="shared" si="7"/>
        <v>-1.4173516804283335E-2</v>
      </c>
      <c r="CD29" s="18">
        <f t="shared" si="8"/>
        <v>-1.4173516804283335E-2</v>
      </c>
    </row>
    <row r="30" spans="1:82" x14ac:dyDescent="0.2">
      <c r="A30" s="15">
        <v>44238</v>
      </c>
      <c r="B30" s="7">
        <f>LN('Raw data price'!B31/'Raw data price'!B30)</f>
        <v>-7.4670869621280235E-3</v>
      </c>
      <c r="C30" s="7">
        <f>LN('Raw data price'!C31/'Raw data price'!C30)</f>
        <v>1.6610747648429303E-3</v>
      </c>
      <c r="D30" s="7"/>
      <c r="E30" s="7"/>
      <c r="G30" s="31"/>
      <c r="H30" s="32"/>
      <c r="I30" s="32"/>
      <c r="J30" s="32"/>
      <c r="K30" s="32"/>
      <c r="L30" s="23"/>
      <c r="N30" s="15">
        <v>44323</v>
      </c>
      <c r="O30" s="1">
        <v>6</v>
      </c>
      <c r="P30" s="7">
        <v>-4.4740555537807663E-3</v>
      </c>
      <c r="Q30" s="7">
        <v>7.3462962378118236E-3</v>
      </c>
      <c r="R30" s="7"/>
      <c r="S30" s="15">
        <v>44323</v>
      </c>
      <c r="T30" s="7">
        <f t="shared" si="1"/>
        <v>1.0082220709139833E-3</v>
      </c>
      <c r="V30" s="15">
        <v>44323</v>
      </c>
      <c r="W30" s="18">
        <f t="shared" si="2"/>
        <v>-5.4822776246947497E-3</v>
      </c>
      <c r="X30" s="18">
        <f t="shared" si="9"/>
        <v>4.3903242006957926E-3</v>
      </c>
      <c r="Y30" s="18"/>
      <c r="Z30" s="18"/>
      <c r="AA30" s="18"/>
      <c r="AB30" s="18"/>
      <c r="AC30" s="15">
        <v>44414</v>
      </c>
      <c r="AD30" s="1">
        <v>6</v>
      </c>
      <c r="AE30" s="7">
        <v>-9.2398943195121843E-3</v>
      </c>
      <c r="AF30" s="7">
        <v>1.6738821949274498E-3</v>
      </c>
      <c r="AG30" s="7"/>
      <c r="AH30" s="7"/>
      <c r="AI30" s="15">
        <v>44414</v>
      </c>
      <c r="AJ30" s="7">
        <f t="shared" si="3"/>
        <v>8.9994159835089164E-4</v>
      </c>
      <c r="AK30" s="7"/>
      <c r="AL30" s="15">
        <v>44414</v>
      </c>
      <c r="AM30" s="7">
        <f t="shared" si="4"/>
        <v>-1.0139835917863075E-2</v>
      </c>
      <c r="AN30" s="18">
        <f t="shared" si="10"/>
        <v>-4.801767050597254E-3</v>
      </c>
      <c r="AV30" s="15">
        <v>44505</v>
      </c>
      <c r="AW30" s="1">
        <v>6</v>
      </c>
      <c r="AX30" s="7">
        <v>1.2004089296635691E-2</v>
      </c>
      <c r="AY30" s="7">
        <v>3.7259083006282606E-3</v>
      </c>
      <c r="AZ30" s="7"/>
      <c r="BA30" s="7"/>
      <c r="BB30" s="15">
        <v>44505</v>
      </c>
      <c r="BC30" s="1">
        <v>6</v>
      </c>
      <c r="BD30" s="7">
        <f t="shared" si="5"/>
        <v>9.3911263818635834E-4</v>
      </c>
      <c r="BG30" s="15">
        <v>44505</v>
      </c>
      <c r="BH30" s="18">
        <f t="shared" si="6"/>
        <v>1.1064976658449332E-2</v>
      </c>
      <c r="BI30" s="18">
        <f t="shared" si="11"/>
        <v>3.7228789745084472E-2</v>
      </c>
      <c r="BM30" s="60">
        <v>44601</v>
      </c>
      <c r="BN30" s="7">
        <f>LN('Raw data price'!R28/'Raw data price'!R27)</f>
        <v>-1.3886977993459704E-3</v>
      </c>
      <c r="BO30" s="7">
        <f>LN('Raw data price'!U28/'Raw data price'!U27)</f>
        <v>1.4412812398356309E-2</v>
      </c>
      <c r="BP30" s="7"/>
      <c r="BQ30" s="60">
        <v>44603</v>
      </c>
      <c r="BR30" s="1">
        <v>6</v>
      </c>
      <c r="BS30" s="7">
        <v>-3.6571772794266003E-2</v>
      </c>
      <c r="BT30" s="7">
        <v>-1.9151696234065794E-2</v>
      </c>
      <c r="BU30" s="7"/>
      <c r="BV30" s="7"/>
      <c r="BW30" s="60">
        <v>44603</v>
      </c>
      <c r="BX30" s="1">
        <v>6</v>
      </c>
      <c r="BY30" s="7">
        <f t="shared" si="0"/>
        <v>5.0240300955202693E-4</v>
      </c>
      <c r="CB30" s="60">
        <v>44603</v>
      </c>
      <c r="CC30" s="18">
        <f t="shared" si="7"/>
        <v>-3.7074175803818027E-2</v>
      </c>
      <c r="CD30" s="18">
        <f t="shared" si="8"/>
        <v>-3.7074175803818027E-2</v>
      </c>
    </row>
    <row r="31" spans="1:82" x14ac:dyDescent="0.2">
      <c r="A31" s="15">
        <v>44239</v>
      </c>
      <c r="B31" s="7">
        <f>LN('Raw data price'!B32/'Raw data price'!B31)</f>
        <v>4.7646025845085307E-3</v>
      </c>
      <c r="C31" s="7">
        <f>LN('Raw data price'!C32/'Raw data price'!C31)</f>
        <v>4.6999211490260486E-3</v>
      </c>
      <c r="D31" s="7"/>
      <c r="E31" s="7"/>
      <c r="G31" s="21"/>
      <c r="H31" s="23"/>
      <c r="I31" s="23"/>
      <c r="J31" s="23"/>
      <c r="K31" s="23"/>
      <c r="L31" s="23"/>
      <c r="N31" s="15">
        <v>44326</v>
      </c>
      <c r="O31" s="1">
        <v>7</v>
      </c>
      <c r="P31" s="7">
        <v>-3.1202289533127172E-2</v>
      </c>
      <c r="Q31" s="7">
        <v>-1.0490499399026396E-2</v>
      </c>
      <c r="R31" s="7"/>
      <c r="S31" s="15">
        <v>44326</v>
      </c>
      <c r="T31" s="7">
        <f t="shared" si="1"/>
        <v>6.6773623085248355E-4</v>
      </c>
      <c r="V31" s="15">
        <v>44326</v>
      </c>
      <c r="W31" s="18">
        <f t="shared" si="2"/>
        <v>-3.1870025763979654E-2</v>
      </c>
      <c r="X31" s="18">
        <f t="shared" si="9"/>
        <v>-3.7352303388674402E-2</v>
      </c>
      <c r="Y31" s="18"/>
      <c r="Z31" s="18"/>
      <c r="AA31" s="18"/>
      <c r="AB31" s="18"/>
      <c r="AC31" s="15">
        <v>44417</v>
      </c>
      <c r="AD31" s="1">
        <v>7</v>
      </c>
      <c r="AE31" s="7">
        <v>-9.1815386279933361E-4</v>
      </c>
      <c r="AF31" s="7">
        <v>-9.4036789518653135E-4</v>
      </c>
      <c r="AG31" s="7"/>
      <c r="AH31" s="7"/>
      <c r="AI31" s="15">
        <v>44417</v>
      </c>
      <c r="AJ31" s="7">
        <f t="shared" si="3"/>
        <v>8.5003828857562228E-4</v>
      </c>
      <c r="AK31" s="7"/>
      <c r="AL31" s="15">
        <v>44417</v>
      </c>
      <c r="AM31" s="7">
        <f t="shared" si="4"/>
        <v>-1.768192151374956E-3</v>
      </c>
      <c r="AN31" s="18">
        <f t="shared" si="10"/>
        <v>-1.1908028069238031E-2</v>
      </c>
      <c r="AV31" s="15">
        <v>44508</v>
      </c>
      <c r="AW31" s="1">
        <v>7</v>
      </c>
      <c r="AX31" s="7">
        <v>-8.5645182865104266E-3</v>
      </c>
      <c r="AY31" s="7">
        <v>8.8730678440489285E-4</v>
      </c>
      <c r="AZ31" s="7"/>
      <c r="BA31" s="7"/>
      <c r="BB31" s="15">
        <v>44508</v>
      </c>
      <c r="BC31" s="1">
        <v>7</v>
      </c>
      <c r="BD31" s="7">
        <f t="shared" si="5"/>
        <v>8.8492669349486642E-4</v>
      </c>
      <c r="BG31" s="15">
        <v>44508</v>
      </c>
      <c r="BH31" s="18">
        <f t="shared" si="6"/>
        <v>-9.4494449800052935E-3</v>
      </c>
      <c r="BI31" s="18">
        <f t="shared" si="11"/>
        <v>1.6155316784440387E-3</v>
      </c>
      <c r="BM31" s="60">
        <v>44602</v>
      </c>
      <c r="BN31" s="7">
        <f>LN('Raw data price'!R29/'Raw data price'!R28)</f>
        <v>-1.3654508449195309E-2</v>
      </c>
      <c r="BO31" s="7">
        <f>LN('Raw data price'!U29/'Raw data price'!U28)</f>
        <v>-1.8281803510329601E-2</v>
      </c>
      <c r="BP31" s="7"/>
      <c r="BQ31" s="60">
        <v>44606</v>
      </c>
      <c r="BR31" s="1">
        <v>7</v>
      </c>
      <c r="BS31" s="7">
        <v>1.2147597359811416E-2</v>
      </c>
      <c r="BT31" s="7">
        <v>-3.8479420653191741E-3</v>
      </c>
      <c r="BU31" s="7"/>
      <c r="BV31" s="7"/>
      <c r="BW31" s="60">
        <v>44606</v>
      </c>
      <c r="BX31" s="1">
        <v>7</v>
      </c>
      <c r="BY31" s="7">
        <f t="shared" si="0"/>
        <v>7.9453572780096638E-4</v>
      </c>
      <c r="CB31" s="60">
        <v>44606</v>
      </c>
      <c r="CC31" s="18">
        <f t="shared" si="7"/>
        <v>1.135306163201045E-2</v>
      </c>
      <c r="CD31" s="18">
        <f t="shared" si="8"/>
        <v>1.135306163201045E-2</v>
      </c>
    </row>
    <row r="32" spans="1:82" x14ac:dyDescent="0.2">
      <c r="A32" s="15">
        <v>44243</v>
      </c>
      <c r="B32" s="7">
        <f>LN('Raw data price'!B33/'Raw data price'!B32)</f>
        <v>-2.6761937890889933E-3</v>
      </c>
      <c r="C32" s="7">
        <f>LN('Raw data price'!C33/'Raw data price'!C32)</f>
        <v>-5.6943700997991403E-4</v>
      </c>
      <c r="D32" s="7"/>
      <c r="E32" s="7"/>
      <c r="G32" s="21"/>
      <c r="H32" s="23"/>
      <c r="I32" s="23"/>
      <c r="J32" s="23"/>
      <c r="K32" s="23"/>
      <c r="L32" s="23"/>
      <c r="N32" s="15">
        <v>44327</v>
      </c>
      <c r="O32" s="1">
        <v>8</v>
      </c>
      <c r="P32" s="7">
        <v>1.0420336179228567E-2</v>
      </c>
      <c r="Q32" s="7">
        <v>-8.711731693215893E-3</v>
      </c>
      <c r="R32" s="7"/>
      <c r="S32" s="15">
        <v>44327</v>
      </c>
      <c r="T32" s="7">
        <f t="shared" si="1"/>
        <v>7.0169105261073256E-4</v>
      </c>
      <c r="V32" s="15">
        <v>44327</v>
      </c>
      <c r="W32" s="18">
        <f t="shared" si="2"/>
        <v>9.718645126617834E-3</v>
      </c>
      <c r="X32" s="18">
        <f t="shared" si="9"/>
        <v>-2.2151380637361821E-2</v>
      </c>
      <c r="Y32" s="18"/>
      <c r="Z32" s="18"/>
      <c r="AA32" s="18"/>
      <c r="AB32" s="18"/>
      <c r="AC32" s="15">
        <v>44418</v>
      </c>
      <c r="AD32" s="1">
        <v>8</v>
      </c>
      <c r="AE32" s="7">
        <v>-6.3610032973914375E-3</v>
      </c>
      <c r="AF32" s="7">
        <v>9.922089864754615E-4</v>
      </c>
      <c r="AG32" s="7"/>
      <c r="AH32" s="7"/>
      <c r="AI32" s="15">
        <v>44418</v>
      </c>
      <c r="AJ32" s="7">
        <f t="shared" si="3"/>
        <v>8.8692916720839205E-4</v>
      </c>
      <c r="AK32" s="7"/>
      <c r="AL32" s="15">
        <v>44418</v>
      </c>
      <c r="AM32" s="7">
        <f t="shared" si="4"/>
        <v>-7.2479324645998294E-3</v>
      </c>
      <c r="AN32" s="18">
        <f t="shared" si="10"/>
        <v>-9.0161246159747854E-3</v>
      </c>
      <c r="AV32" s="15">
        <v>44509</v>
      </c>
      <c r="AW32" s="1">
        <v>8</v>
      </c>
      <c r="AX32" s="7">
        <v>2.469967522062207E-2</v>
      </c>
      <c r="AY32" s="7">
        <v>-3.504869385575243E-3</v>
      </c>
      <c r="AZ32" s="7"/>
      <c r="BA32" s="7"/>
      <c r="BB32" s="15">
        <v>44509</v>
      </c>
      <c r="BC32" s="1">
        <v>8</v>
      </c>
      <c r="BD32" s="7">
        <f t="shared" si="5"/>
        <v>8.0108462772352374E-4</v>
      </c>
      <c r="BG32" s="15">
        <v>44509</v>
      </c>
      <c r="BH32" s="18">
        <f t="shared" si="6"/>
        <v>2.3898590592898547E-2</v>
      </c>
      <c r="BI32" s="18">
        <f t="shared" si="11"/>
        <v>1.4449145612893254E-2</v>
      </c>
      <c r="BM32" s="60">
        <v>44603</v>
      </c>
      <c r="BN32" s="7">
        <f>LN('Raw data price'!R30/'Raw data price'!R29)</f>
        <v>-3.6571772794266003E-2</v>
      </c>
      <c r="BO32" s="7">
        <f>LN('Raw data price'!U30/'Raw data price'!U29)</f>
        <v>-1.9151696234065794E-2</v>
      </c>
      <c r="BP32" s="7"/>
      <c r="BQ32" s="60">
        <v>44607</v>
      </c>
      <c r="BR32" s="1">
        <v>8</v>
      </c>
      <c r="BS32" s="7">
        <v>8.6210862155576759E-3</v>
      </c>
      <c r="BT32" s="7">
        <v>1.5643739212372925E-2</v>
      </c>
      <c r="BU32" s="7"/>
      <c r="BV32" s="7"/>
      <c r="BW32" s="60">
        <v>44607</v>
      </c>
      <c r="BX32" s="1">
        <v>8</v>
      </c>
      <c r="BY32" s="7">
        <f t="shared" si="0"/>
        <v>1.1666116101045898E-3</v>
      </c>
      <c r="CB32" s="60">
        <v>44607</v>
      </c>
      <c r="CC32" s="18">
        <f t="shared" si="7"/>
        <v>7.4544746054530861E-3</v>
      </c>
      <c r="CD32" s="18">
        <f t="shared" si="8"/>
        <v>7.4544746054530861E-3</v>
      </c>
    </row>
    <row r="33" spans="1:82" x14ac:dyDescent="0.2">
      <c r="A33" s="15">
        <v>44244</v>
      </c>
      <c r="B33" s="7">
        <f>LN('Raw data price'!B34/'Raw data price'!B33)</f>
        <v>1.2068469299841624E-2</v>
      </c>
      <c r="C33" s="7">
        <f>LN('Raw data price'!C34/'Raw data price'!C33)</f>
        <v>-3.2045087202880161E-4</v>
      </c>
      <c r="D33" s="7"/>
      <c r="E33" s="7"/>
      <c r="G33" s="21"/>
      <c r="H33" s="30"/>
      <c r="I33" s="23"/>
      <c r="J33" s="23"/>
      <c r="K33" s="23"/>
      <c r="L33" s="23"/>
      <c r="N33" s="15">
        <v>44328</v>
      </c>
      <c r="O33" s="1">
        <v>9</v>
      </c>
      <c r="P33" s="7">
        <v>-2.2576747525930366E-2</v>
      </c>
      <c r="Q33" s="7">
        <v>-2.1682768452684537E-2</v>
      </c>
      <c r="R33" s="7"/>
      <c r="S33" s="15">
        <v>44328</v>
      </c>
      <c r="T33" s="7">
        <f t="shared" si="1"/>
        <v>4.540874786596469E-4</v>
      </c>
      <c r="V33" s="15">
        <v>44328</v>
      </c>
      <c r="W33" s="18">
        <f t="shared" si="2"/>
        <v>-2.3030835004590012E-2</v>
      </c>
      <c r="X33" s="18">
        <f t="shared" si="9"/>
        <v>-1.3312189877972178E-2</v>
      </c>
      <c r="Y33" s="18"/>
      <c r="Z33" s="18"/>
      <c r="AA33" s="18"/>
      <c r="AB33" s="18"/>
      <c r="AC33" s="15">
        <v>44419</v>
      </c>
      <c r="AD33" s="1">
        <v>9</v>
      </c>
      <c r="AE33" s="7">
        <v>-8.6408726450783388E-3</v>
      </c>
      <c r="AF33" s="7">
        <v>2.4649821979919732E-3</v>
      </c>
      <c r="AG33" s="7"/>
      <c r="AH33" s="7"/>
      <c r="AI33" s="15">
        <v>44419</v>
      </c>
      <c r="AJ33" s="7">
        <f t="shared" si="3"/>
        <v>9.1504287296323146E-4</v>
      </c>
      <c r="AK33" s="7"/>
      <c r="AL33" s="15">
        <v>44419</v>
      </c>
      <c r="AM33" s="7">
        <f t="shared" si="4"/>
        <v>-9.5559155180415696E-3</v>
      </c>
      <c r="AN33" s="18">
        <f t="shared" si="10"/>
        <v>-1.6803847982641399E-2</v>
      </c>
      <c r="AV33" s="15">
        <v>44510</v>
      </c>
      <c r="AW33" s="1">
        <v>9</v>
      </c>
      <c r="AX33" s="7">
        <v>-2.6687973168814078E-2</v>
      </c>
      <c r="AY33" s="7">
        <v>-8.259833757375561E-3</v>
      </c>
      <c r="AZ33" s="7"/>
      <c r="BA33" s="7"/>
      <c r="BB33" s="15">
        <v>44510</v>
      </c>
      <c r="BC33" s="1">
        <v>9</v>
      </c>
      <c r="BD33" s="7">
        <f t="shared" si="5"/>
        <v>7.1031731325975171E-4</v>
      </c>
      <c r="BG33" s="15">
        <v>44510</v>
      </c>
      <c r="BH33" s="18">
        <f t="shared" si="6"/>
        <v>-2.7398290482073831E-2</v>
      </c>
      <c r="BI33" s="18">
        <f t="shared" si="11"/>
        <v>-3.499699889175284E-3</v>
      </c>
      <c r="BM33" s="60">
        <v>44606</v>
      </c>
      <c r="BN33" s="7">
        <f>LN('Raw data price'!R31/'Raw data price'!R30)</f>
        <v>1.2147597359811416E-2</v>
      </c>
      <c r="BO33" s="7">
        <f>LN('Raw data price'!U31/'Raw data price'!U30)</f>
        <v>-3.8479420653191741E-3</v>
      </c>
      <c r="BP33" s="7"/>
      <c r="BQ33" s="60">
        <v>44608</v>
      </c>
      <c r="BR33" s="1">
        <v>9</v>
      </c>
      <c r="BS33" s="7">
        <v>1.0107781212566894E-2</v>
      </c>
      <c r="BT33" s="7">
        <v>8.8083277921570239E-4</v>
      </c>
      <c r="BU33" s="7"/>
      <c r="BV33" s="7"/>
      <c r="BW33" s="60">
        <v>44608</v>
      </c>
      <c r="BX33" s="1">
        <v>9</v>
      </c>
      <c r="BY33" s="7">
        <f t="shared" si="0"/>
        <v>8.8480311148269979E-4</v>
      </c>
      <c r="CB33" s="60">
        <v>44608</v>
      </c>
      <c r="CC33" s="18">
        <f t="shared" si="7"/>
        <v>9.2229781010841946E-3</v>
      </c>
      <c r="CD33" s="18">
        <f t="shared" si="8"/>
        <v>9.2229781010841946E-3</v>
      </c>
    </row>
    <row r="34" spans="1:82" x14ac:dyDescent="0.2">
      <c r="A34" s="15">
        <v>44245</v>
      </c>
      <c r="B34" s="7">
        <f>LN('Raw data price'!B35/'Raw data price'!B34)</f>
        <v>5.9033540018876788E-3</v>
      </c>
      <c r="C34" s="7">
        <f>LN('Raw data price'!C35/'Raw data price'!C34)</f>
        <v>-4.4255868696270202E-3</v>
      </c>
      <c r="D34" s="7"/>
      <c r="E34" s="7"/>
      <c r="N34" s="15">
        <v>44329</v>
      </c>
      <c r="O34" s="1">
        <v>10</v>
      </c>
      <c r="P34" s="7">
        <v>3.0189856758557339E-3</v>
      </c>
      <c r="Q34" s="7">
        <v>1.2099654192200689E-2</v>
      </c>
      <c r="R34" s="7"/>
      <c r="S34" s="15">
        <v>44329</v>
      </c>
      <c r="T34" s="7">
        <f t="shared" si="1"/>
        <v>1.0989587205435013E-3</v>
      </c>
      <c r="V34" s="15">
        <v>44329</v>
      </c>
      <c r="W34" s="18">
        <f t="shared" si="2"/>
        <v>1.9200269553122326E-3</v>
      </c>
      <c r="X34" s="18">
        <f t="shared" si="9"/>
        <v>-2.1110808049277778E-2</v>
      </c>
      <c r="Y34" s="18"/>
      <c r="Z34" s="18"/>
      <c r="AA34" s="18"/>
      <c r="AB34" s="18"/>
      <c r="AC34" s="15">
        <v>44420</v>
      </c>
      <c r="AD34" s="1">
        <v>10</v>
      </c>
      <c r="AE34" s="7">
        <v>3.4538401311237895E-3</v>
      </c>
      <c r="AF34" s="7">
        <v>2.9477387419454388E-3</v>
      </c>
      <c r="AG34" s="7"/>
      <c r="AH34" s="7"/>
      <c r="AI34" s="15">
        <v>44420</v>
      </c>
      <c r="AJ34" s="7">
        <f t="shared" si="3"/>
        <v>9.2425819228178138E-4</v>
      </c>
      <c r="AK34" s="7"/>
      <c r="AL34" s="15">
        <v>44420</v>
      </c>
      <c r="AM34" s="7">
        <f t="shared" si="4"/>
        <v>2.529581938842008E-3</v>
      </c>
      <c r="AN34" s="18">
        <f t="shared" si="10"/>
        <v>-7.0263335791995616E-3</v>
      </c>
      <c r="AV34" s="15">
        <v>44511</v>
      </c>
      <c r="AW34" s="1">
        <v>10</v>
      </c>
      <c r="AX34" s="7">
        <v>-2.746364953806106E-3</v>
      </c>
      <c r="AY34" s="7">
        <v>5.5077572557522153E-4</v>
      </c>
      <c r="AZ34" s="7"/>
      <c r="BA34" s="7"/>
      <c r="BB34" s="15">
        <v>44511</v>
      </c>
      <c r="BC34" s="1">
        <v>10</v>
      </c>
      <c r="BD34" s="7">
        <f t="shared" si="5"/>
        <v>8.7850266629820126E-4</v>
      </c>
      <c r="BG34" s="15">
        <v>44511</v>
      </c>
      <c r="BH34" s="18">
        <f t="shared" si="6"/>
        <v>-3.6248676201043072E-3</v>
      </c>
      <c r="BI34" s="18">
        <f t="shared" si="11"/>
        <v>-3.102315810217814E-2</v>
      </c>
      <c r="BM34" s="60">
        <v>44607</v>
      </c>
      <c r="BN34" s="7">
        <f>LN('Raw data price'!R32/'Raw data price'!R31)</f>
        <v>8.6210862155576759E-3</v>
      </c>
      <c r="BO34" s="7">
        <f>LN('Raw data price'!U32/'Raw data price'!U31)</f>
        <v>1.5643739212372925E-2</v>
      </c>
      <c r="BP34" s="7"/>
      <c r="BQ34" s="60">
        <v>44609</v>
      </c>
      <c r="BR34" s="1">
        <v>10</v>
      </c>
      <c r="BS34" s="7">
        <v>-2.2050230144166575E-2</v>
      </c>
      <c r="BT34" s="7">
        <v>-2.1400503004023481E-2</v>
      </c>
      <c r="BU34" s="7"/>
      <c r="BV34" s="7"/>
      <c r="BW34" s="60">
        <v>44609</v>
      </c>
      <c r="BX34" s="1">
        <v>10</v>
      </c>
      <c r="BY34" s="7">
        <f t="shared" si="0"/>
        <v>4.5947563191118759E-4</v>
      </c>
      <c r="CB34" s="60">
        <v>44609</v>
      </c>
      <c r="CC34" s="18">
        <f t="shared" si="7"/>
        <v>-2.2509705776077762E-2</v>
      </c>
      <c r="CD34" s="18">
        <f t="shared" si="8"/>
        <v>-2.2509705776077762E-2</v>
      </c>
    </row>
    <row r="35" spans="1:82" x14ac:dyDescent="0.2">
      <c r="A35" s="15">
        <v>44246</v>
      </c>
      <c r="B35" s="7">
        <f>LN('Raw data price'!B36/'Raw data price'!B35)</f>
        <v>-2.3816429271342896E-2</v>
      </c>
      <c r="C35" s="7">
        <f>LN('Raw data price'!C36/'Raw data price'!C35)</f>
        <v>-1.8566165820490526E-3</v>
      </c>
      <c r="D35" s="7"/>
      <c r="E35" s="7"/>
      <c r="N35" s="15">
        <v>44330</v>
      </c>
      <c r="O35" s="1">
        <v>11</v>
      </c>
      <c r="P35" s="7">
        <v>1.9244478223518557E-2</v>
      </c>
      <c r="Q35" s="7">
        <v>1.480775516646066E-2</v>
      </c>
      <c r="R35" s="7"/>
      <c r="S35" s="15">
        <v>44330</v>
      </c>
      <c r="T35" s="7">
        <f t="shared" si="1"/>
        <v>1.150653545890265E-3</v>
      </c>
      <c r="V35" s="15">
        <v>44330</v>
      </c>
      <c r="W35" s="18">
        <f t="shared" si="2"/>
        <v>1.8093824677628292E-2</v>
      </c>
      <c r="X35" s="18">
        <f t="shared" si="9"/>
        <v>2.0013851632940526E-2</v>
      </c>
      <c r="Y35" s="18"/>
      <c r="Z35" s="18"/>
      <c r="AA35" s="18"/>
      <c r="AB35" s="18"/>
      <c r="AC35" s="15">
        <v>44421</v>
      </c>
      <c r="AD35" s="1">
        <v>11</v>
      </c>
      <c r="AE35" s="7">
        <v>-2.8889942611052739E-3</v>
      </c>
      <c r="AF35" s="7">
        <v>1.6060338344795659E-3</v>
      </c>
      <c r="AG35" s="7"/>
      <c r="AH35" s="7"/>
      <c r="AI35" s="15">
        <v>44421</v>
      </c>
      <c r="AJ35" s="7">
        <f t="shared" si="3"/>
        <v>8.9864644385822135E-4</v>
      </c>
      <c r="AK35" s="7"/>
      <c r="AL35" s="15">
        <v>44421</v>
      </c>
      <c r="AM35" s="7">
        <f t="shared" si="4"/>
        <v>-3.7876407049634952E-3</v>
      </c>
      <c r="AN35" s="18">
        <f t="shared" si="10"/>
        <v>-1.2580587661214873E-3</v>
      </c>
      <c r="AV35" s="15">
        <v>44512</v>
      </c>
      <c r="AW35" s="1">
        <v>11</v>
      </c>
      <c r="AX35" s="7">
        <v>1.5048232618619567E-2</v>
      </c>
      <c r="AY35" s="7">
        <v>7.196680911038463E-3</v>
      </c>
      <c r="AZ35" s="7"/>
      <c r="BA35" s="7"/>
      <c r="BB35" s="15">
        <v>44512</v>
      </c>
      <c r="BC35" s="1">
        <v>11</v>
      </c>
      <c r="BD35" s="7">
        <f t="shared" si="5"/>
        <v>1.0053660702477373E-3</v>
      </c>
      <c r="BG35" s="15">
        <v>44512</v>
      </c>
      <c r="BH35" s="18">
        <f t="shared" si="6"/>
        <v>1.404286654837183E-2</v>
      </c>
      <c r="BI35" s="18">
        <f t="shared" si="11"/>
        <v>1.0417998928267523E-2</v>
      </c>
      <c r="BM35" s="60">
        <v>44608</v>
      </c>
      <c r="BN35" s="7">
        <f>LN('Raw data price'!R33/'Raw data price'!R32)</f>
        <v>1.0107781212566894E-2</v>
      </c>
      <c r="BO35" s="7">
        <f>LN('Raw data price'!U33/'Raw data price'!U32)</f>
        <v>8.8083277921570239E-4</v>
      </c>
      <c r="BP35" s="7"/>
      <c r="BQ35" s="60">
        <v>44610</v>
      </c>
      <c r="BR35" s="1">
        <v>11</v>
      </c>
      <c r="BS35" s="7">
        <v>-1.335068369607552E-2</v>
      </c>
      <c r="BT35" s="7">
        <v>-7.192042117620436E-3</v>
      </c>
      <c r="BU35" s="7"/>
      <c r="BV35" s="7"/>
      <c r="BW35" s="60">
        <v>44610</v>
      </c>
      <c r="BX35" s="1">
        <v>11</v>
      </c>
      <c r="BY35" s="7">
        <f t="shared" si="0"/>
        <v>7.3070034286187348E-4</v>
      </c>
      <c r="CB35" s="60">
        <v>44610</v>
      </c>
      <c r="CC35" s="18">
        <f t="shared" si="7"/>
        <v>-1.4081384038937394E-2</v>
      </c>
      <c r="CD35" s="18">
        <f t="shared" si="8"/>
        <v>-1.4081384038937394E-2</v>
      </c>
    </row>
    <row r="36" spans="1:82" x14ac:dyDescent="0.2">
      <c r="A36" s="15">
        <v>44249</v>
      </c>
      <c r="B36" s="7">
        <f>LN('Raw data price'!B37/'Raw data price'!B36)</f>
        <v>-2.1510302880650246E-2</v>
      </c>
      <c r="C36" s="7">
        <f>LN('Raw data price'!C37/'Raw data price'!C36)</f>
        <v>-7.7629028925333757E-3</v>
      </c>
      <c r="D36" s="7"/>
      <c r="E36" s="7"/>
      <c r="N36" s="15">
        <v>44333</v>
      </c>
      <c r="O36" s="1">
        <v>12</v>
      </c>
      <c r="P36" s="7">
        <v>1.4627649787221846E-2</v>
      </c>
      <c r="Q36" s="7">
        <v>-2.5332441694025701E-3</v>
      </c>
      <c r="R36" s="7"/>
      <c r="S36" s="15">
        <v>44333</v>
      </c>
      <c r="T36" s="7">
        <f t="shared" si="1"/>
        <v>8.1963194051945217E-4</v>
      </c>
      <c r="V36" s="15">
        <v>44333</v>
      </c>
      <c r="W36" s="18">
        <f t="shared" si="2"/>
        <v>1.3808017846702395E-2</v>
      </c>
      <c r="X36" s="18">
        <f t="shared" si="9"/>
        <v>3.190184252433069E-2</v>
      </c>
      <c r="Y36" s="18"/>
      <c r="Z36" s="18"/>
      <c r="AA36" s="18"/>
      <c r="AB36" s="18"/>
      <c r="AC36" s="15">
        <v>44424</v>
      </c>
      <c r="AD36" s="1">
        <v>12</v>
      </c>
      <c r="AE36" s="7">
        <v>1.5227821937832961E-3</v>
      </c>
      <c r="AF36" s="7">
        <v>2.6174309818667143E-3</v>
      </c>
      <c r="AG36" s="7"/>
      <c r="AH36" s="7"/>
      <c r="AI36" s="15">
        <v>44424</v>
      </c>
      <c r="AJ36" s="7">
        <f t="shared" si="3"/>
        <v>9.1795296137265085E-4</v>
      </c>
      <c r="AK36" s="7"/>
      <c r="AL36" s="15">
        <v>44424</v>
      </c>
      <c r="AM36" s="7">
        <f t="shared" si="4"/>
        <v>6.0482923241064529E-4</v>
      </c>
      <c r="AN36" s="18">
        <f t="shared" si="10"/>
        <v>-3.1828114725528499E-3</v>
      </c>
      <c r="AV36" s="15">
        <v>44515</v>
      </c>
      <c r="AW36" s="1">
        <v>12</v>
      </c>
      <c r="AX36" s="7">
        <v>5.806915866141316E-3</v>
      </c>
      <c r="AY36" s="7">
        <v>-1.0677315509449458E-5</v>
      </c>
      <c r="AZ36" s="7"/>
      <c r="BA36" s="7"/>
      <c r="BB36" s="15">
        <v>44515</v>
      </c>
      <c r="BC36" s="1">
        <v>12</v>
      </c>
      <c r="BD36" s="7">
        <f t="shared" si="5"/>
        <v>8.6778511286309977E-4</v>
      </c>
      <c r="BG36" s="15">
        <v>44515</v>
      </c>
      <c r="BH36" s="18">
        <f t="shared" si="6"/>
        <v>4.9391307532782158E-3</v>
      </c>
      <c r="BI36" s="18">
        <f t="shared" si="11"/>
        <v>1.8981997301650046E-2</v>
      </c>
      <c r="BM36" s="60">
        <v>44609</v>
      </c>
      <c r="BN36" s="7">
        <f>LN('Raw data price'!R34/'Raw data price'!R33)</f>
        <v>-2.2050230144166575E-2</v>
      </c>
      <c r="BO36" s="7">
        <f>LN('Raw data price'!U34/'Raw data price'!U33)</f>
        <v>-2.1400503004023481E-2</v>
      </c>
      <c r="BP36" s="7"/>
      <c r="BQ36" s="60">
        <v>44614</v>
      </c>
      <c r="BR36" s="1">
        <v>12</v>
      </c>
      <c r="BS36" s="7">
        <v>-1.5878893547006924E-2</v>
      </c>
      <c r="BT36" s="7">
        <v>-1.0194654042815754E-2</v>
      </c>
      <c r="BU36" s="7"/>
      <c r="BV36" s="7"/>
      <c r="BW36" s="60">
        <v>44614</v>
      </c>
      <c r="BX36" s="1">
        <v>12</v>
      </c>
      <c r="BY36" s="7">
        <f t="shared" si="0"/>
        <v>6.7338361038682295E-4</v>
      </c>
      <c r="CB36" s="60">
        <v>44614</v>
      </c>
      <c r="CC36" s="18">
        <f t="shared" si="7"/>
        <v>-1.6552277157393748E-2</v>
      </c>
      <c r="CD36" s="18">
        <f t="shared" si="8"/>
        <v>-1.6552277157393748E-2</v>
      </c>
    </row>
    <row r="37" spans="1:82" x14ac:dyDescent="0.2">
      <c r="A37" s="15">
        <v>44250</v>
      </c>
      <c r="B37" s="7">
        <f>LN('Raw data price'!B38/'Raw data price'!B37)</f>
        <v>4.3167256381581708E-3</v>
      </c>
      <c r="C37" s="7">
        <f>LN('Raw data price'!C38/'Raw data price'!C37)</f>
        <v>1.2554994192235645E-3</v>
      </c>
      <c r="D37" s="7"/>
      <c r="E37" s="7"/>
      <c r="N37" s="15">
        <v>44334</v>
      </c>
      <c r="O37" s="1">
        <v>13</v>
      </c>
      <c r="P37" s="7">
        <v>-1.1721491773485243E-2</v>
      </c>
      <c r="Q37" s="7">
        <v>-8.5537819278382349E-3</v>
      </c>
      <c r="R37" s="7"/>
      <c r="S37" s="15">
        <v>44334</v>
      </c>
      <c r="T37" s="7">
        <f t="shared" si="1"/>
        <v>7.0470614902418583E-4</v>
      </c>
      <c r="V37" s="15">
        <v>44334</v>
      </c>
      <c r="W37" s="18">
        <f t="shared" si="2"/>
        <v>-1.242619792250943E-2</v>
      </c>
      <c r="X37" s="18">
        <f t="shared" si="9"/>
        <v>1.3818199241929646E-3</v>
      </c>
      <c r="Y37" s="18"/>
      <c r="Z37" s="18"/>
      <c r="AA37" s="18"/>
      <c r="AB37" s="18"/>
      <c r="AC37" s="15">
        <v>44425</v>
      </c>
      <c r="AD37" s="1">
        <v>13</v>
      </c>
      <c r="AE37" s="7">
        <v>-1.7438190224838425E-2</v>
      </c>
      <c r="AF37" s="7">
        <v>-7.0857697907681849E-3</v>
      </c>
      <c r="AG37" s="7"/>
      <c r="AH37" s="7"/>
      <c r="AI37" s="15">
        <v>44425</v>
      </c>
      <c r="AJ37" s="7">
        <f t="shared" si="3"/>
        <v>7.3272897082960376E-4</v>
      </c>
      <c r="AK37" s="7"/>
      <c r="AL37" s="15">
        <v>44425</v>
      </c>
      <c r="AM37" s="7">
        <f t="shared" si="4"/>
        <v>-1.8170919195668028E-2</v>
      </c>
      <c r="AN37" s="18">
        <f t="shared" si="10"/>
        <v>-1.7566089963257384E-2</v>
      </c>
      <c r="AV37" s="15">
        <v>44516</v>
      </c>
      <c r="AW37" s="1">
        <v>13</v>
      </c>
      <c r="AX37" s="7">
        <v>-1.4054738260425247E-3</v>
      </c>
      <c r="AY37" s="7">
        <v>3.8577581225869607E-3</v>
      </c>
      <c r="AZ37" s="7"/>
      <c r="BA37" s="7"/>
      <c r="BB37" s="15">
        <v>44516</v>
      </c>
      <c r="BC37" s="1">
        <v>13</v>
      </c>
      <c r="BD37" s="7">
        <f t="shared" si="5"/>
        <v>9.4162951388004229E-4</v>
      </c>
      <c r="BG37" s="15">
        <v>44516</v>
      </c>
      <c r="BH37" s="18">
        <f t="shared" si="6"/>
        <v>-2.3471033399225672E-3</v>
      </c>
      <c r="BI37" s="18">
        <f t="shared" si="11"/>
        <v>2.5920274133556485E-3</v>
      </c>
      <c r="BM37" s="60">
        <v>44610</v>
      </c>
      <c r="BN37" s="7">
        <f>LN('Raw data price'!R35/'Raw data price'!R34)</f>
        <v>-1.335068369607552E-2</v>
      </c>
      <c r="BO37" s="7">
        <f>LN('Raw data price'!U35/'Raw data price'!U34)</f>
        <v>-7.192042117620436E-3</v>
      </c>
      <c r="BP37" s="7"/>
      <c r="BQ37" s="60">
        <v>44615</v>
      </c>
      <c r="BR37" s="1">
        <v>13</v>
      </c>
      <c r="BS37" s="7">
        <v>-3.6411162389389622E-2</v>
      </c>
      <c r="BT37" s="7">
        <v>-1.858379019433392E-2</v>
      </c>
      <c r="BU37" s="7"/>
      <c r="BV37" s="7"/>
      <c r="BW37" s="60">
        <v>44615</v>
      </c>
      <c r="BX37" s="1">
        <v>13</v>
      </c>
      <c r="BY37" s="7">
        <f t="shared" ref="BY37:BY54" si="12">$H$29+($I$29*$BT37)</f>
        <v>5.1324374400630039E-4</v>
      </c>
      <c r="CB37" s="60">
        <v>44615</v>
      </c>
      <c r="CC37" s="18">
        <f t="shared" si="7"/>
        <v>-3.6924406133395919E-2</v>
      </c>
      <c r="CD37" s="18">
        <f t="shared" si="8"/>
        <v>-3.6924406133395919E-2</v>
      </c>
    </row>
    <row r="38" spans="1:82" x14ac:dyDescent="0.2">
      <c r="A38" s="15">
        <v>44251</v>
      </c>
      <c r="B38" s="7">
        <f>LN('Raw data price'!B39/'Raw data price'!B38)</f>
        <v>-1.1007329935187934E-2</v>
      </c>
      <c r="C38" s="7">
        <f>LN('Raw data price'!C39/'Raw data price'!C38)</f>
        <v>1.1287715277782164E-2</v>
      </c>
      <c r="D38" s="7"/>
      <c r="E38" s="7"/>
      <c r="N38" s="15">
        <v>44335</v>
      </c>
      <c r="O38" s="1">
        <v>14</v>
      </c>
      <c r="P38" s="7">
        <v>-1.4852539256756585E-4</v>
      </c>
      <c r="Q38" s="7">
        <v>-2.9477755951036366E-3</v>
      </c>
      <c r="R38" s="7"/>
      <c r="S38" s="15">
        <v>44335</v>
      </c>
      <c r="T38" s="7">
        <f t="shared" si="1"/>
        <v>8.1171896760742193E-4</v>
      </c>
      <c r="V38" s="15">
        <v>44335</v>
      </c>
      <c r="W38" s="18">
        <f t="shared" si="2"/>
        <v>-9.6024436017498778E-4</v>
      </c>
      <c r="X38" s="18">
        <f t="shared" si="9"/>
        <v>-1.3386442282684418E-2</v>
      </c>
      <c r="Y38" s="18"/>
      <c r="Z38" s="18"/>
      <c r="AA38" s="18"/>
      <c r="AB38" s="18"/>
      <c r="AC38" s="15">
        <v>44426</v>
      </c>
      <c r="AD38" s="1">
        <v>14</v>
      </c>
      <c r="AE38" s="7">
        <v>-1.2646109971741735E-2</v>
      </c>
      <c r="AF38" s="7">
        <v>-1.0806639720144598E-2</v>
      </c>
      <c r="AG38" s="7"/>
      <c r="AH38" s="7"/>
      <c r="AI38" s="15">
        <v>44426</v>
      </c>
      <c r="AJ38" s="7">
        <f t="shared" si="3"/>
        <v>6.6170144158848973E-4</v>
      </c>
      <c r="AK38" s="7"/>
      <c r="AL38" s="15">
        <v>44426</v>
      </c>
      <c r="AM38" s="7">
        <f t="shared" si="4"/>
        <v>-1.3307811413330225E-2</v>
      </c>
      <c r="AN38" s="18">
        <f t="shared" si="10"/>
        <v>-3.1478730608998251E-2</v>
      </c>
      <c r="AV38" s="15">
        <v>44517</v>
      </c>
      <c r="AW38" s="1">
        <v>14</v>
      </c>
      <c r="AX38" s="7">
        <v>2.3413864531083356E-3</v>
      </c>
      <c r="AY38" s="7">
        <v>-2.6050195943357248E-3</v>
      </c>
      <c r="AZ38" s="7"/>
      <c r="BA38" s="7"/>
      <c r="BB38" s="15">
        <v>44517</v>
      </c>
      <c r="BC38" s="1">
        <v>14</v>
      </c>
      <c r="BD38" s="7">
        <f t="shared" si="5"/>
        <v>8.1826182245835471E-4</v>
      </c>
      <c r="BG38" s="15">
        <v>44517</v>
      </c>
      <c r="BH38" s="18">
        <f t="shared" si="6"/>
        <v>1.5231246306499809E-3</v>
      </c>
      <c r="BI38" s="18">
        <f t="shared" si="11"/>
        <v>-8.2397870927258636E-4</v>
      </c>
      <c r="BM38" s="60">
        <v>44614</v>
      </c>
      <c r="BN38" s="7">
        <f>LN('Raw data price'!R36/'Raw data price'!R35)</f>
        <v>-1.5878893547006924E-2</v>
      </c>
      <c r="BO38" s="7">
        <f>LN('Raw data price'!U36/'Raw data price'!U35)</f>
        <v>-1.0194654042815754E-2</v>
      </c>
      <c r="BP38" s="7"/>
      <c r="BQ38" s="60">
        <v>44616</v>
      </c>
      <c r="BR38" s="1">
        <v>14</v>
      </c>
      <c r="BS38" s="7">
        <v>4.4108005860731866E-2</v>
      </c>
      <c r="BT38" s="7">
        <v>1.4846059711535551E-2</v>
      </c>
      <c r="BU38" s="7"/>
      <c r="BV38" s="7"/>
      <c r="BW38" s="60">
        <v>44616</v>
      </c>
      <c r="BX38" s="1">
        <v>14</v>
      </c>
      <c r="BY38" s="7">
        <f t="shared" si="12"/>
        <v>1.1513847397366006E-3</v>
      </c>
      <c r="CB38" s="60">
        <v>44616</v>
      </c>
      <c r="CC38" s="18">
        <f t="shared" si="7"/>
        <v>4.2956621120995263E-2</v>
      </c>
      <c r="CD38" s="18">
        <f t="shared" si="8"/>
        <v>4.2956621120995263E-2</v>
      </c>
    </row>
    <row r="39" spans="1:82" x14ac:dyDescent="0.2">
      <c r="A39" s="15">
        <v>44252</v>
      </c>
      <c r="B39" s="7">
        <f>LN('Raw data price'!B40/'Raw data price'!B39)</f>
        <v>-3.2936895172191546E-2</v>
      </c>
      <c r="C39" s="7">
        <f>LN('Raw data price'!C40/'Raw data price'!C39)</f>
        <v>-2.4783434790564104E-2</v>
      </c>
      <c r="D39" s="7"/>
      <c r="E39" s="7"/>
      <c r="N39" s="15">
        <v>44336</v>
      </c>
      <c r="O39" s="1">
        <v>15</v>
      </c>
      <c r="P39" s="7">
        <v>4.9016809510396084E-3</v>
      </c>
      <c r="Q39" s="7">
        <v>1.0499443868610717E-2</v>
      </c>
      <c r="R39" s="7"/>
      <c r="S39" s="15">
        <v>44336</v>
      </c>
      <c r="T39" s="7">
        <f t="shared" si="1"/>
        <v>1.0684123731279742E-3</v>
      </c>
      <c r="V39" s="15">
        <v>44336</v>
      </c>
      <c r="W39" s="18">
        <f t="shared" si="2"/>
        <v>3.8332685779116343E-3</v>
      </c>
      <c r="X39" s="18">
        <f t="shared" si="9"/>
        <v>2.8730242177366465E-3</v>
      </c>
      <c r="Y39" s="18"/>
      <c r="Z39" s="18"/>
      <c r="AA39" s="18"/>
      <c r="AB39" s="18"/>
      <c r="AC39" s="15">
        <v>44427</v>
      </c>
      <c r="AD39" s="1">
        <v>15</v>
      </c>
      <c r="AE39" s="7">
        <v>-4.2166984269951125E-3</v>
      </c>
      <c r="AF39" s="7">
        <v>1.2559520255743905E-3</v>
      </c>
      <c r="AG39" s="7"/>
      <c r="AH39" s="7"/>
      <c r="AI39" s="15">
        <v>44427</v>
      </c>
      <c r="AJ39" s="7">
        <f t="shared" si="3"/>
        <v>8.9196374696455115E-4</v>
      </c>
      <c r="AK39" s="7"/>
      <c r="AL39" s="15">
        <v>44427</v>
      </c>
      <c r="AM39" s="7">
        <f t="shared" si="4"/>
        <v>-5.1086621739596634E-3</v>
      </c>
      <c r="AN39" s="18">
        <f t="shared" si="10"/>
        <v>-1.841647358728989E-2</v>
      </c>
      <c r="AV39" s="15">
        <v>44518</v>
      </c>
      <c r="AW39" s="1">
        <v>15</v>
      </c>
      <c r="AX39" s="7">
        <v>4.0601498188710887E-2</v>
      </c>
      <c r="AY39" s="7">
        <v>3.379039774514253E-3</v>
      </c>
      <c r="AZ39" s="7"/>
      <c r="BA39" s="7"/>
      <c r="BB39" s="15">
        <v>44518</v>
      </c>
      <c r="BC39" s="1">
        <v>15</v>
      </c>
      <c r="BD39" s="7">
        <f t="shared" si="5"/>
        <v>9.324912795124436E-4</v>
      </c>
      <c r="BG39" s="15">
        <v>44518</v>
      </c>
      <c r="BH39" s="18">
        <f t="shared" si="6"/>
        <v>3.9669006909198445E-2</v>
      </c>
      <c r="BI39" s="18">
        <f t="shared" si="11"/>
        <v>4.1192131539848423E-2</v>
      </c>
      <c r="BM39" s="60">
        <v>44615</v>
      </c>
      <c r="BN39" s="7">
        <f>LN('Raw data price'!R37/'Raw data price'!R36)</f>
        <v>-3.6411162389389622E-2</v>
      </c>
      <c r="BO39" s="7">
        <f>LN('Raw data price'!U37/'Raw data price'!U36)</f>
        <v>-1.858379019433392E-2</v>
      </c>
      <c r="BP39" s="7"/>
      <c r="BQ39" s="60">
        <v>44617</v>
      </c>
      <c r="BR39" s="1">
        <v>15</v>
      </c>
      <c r="BS39" s="7">
        <v>1.5930363940024318E-2</v>
      </c>
      <c r="BT39" s="7">
        <v>2.2126148364756827E-2</v>
      </c>
      <c r="BU39" s="7"/>
      <c r="BV39" s="7"/>
      <c r="BW39" s="60">
        <v>44617</v>
      </c>
      <c r="BX39" s="1">
        <v>15</v>
      </c>
      <c r="BY39" s="7">
        <f t="shared" si="12"/>
        <v>1.2903540451702994E-3</v>
      </c>
      <c r="CB39" s="60">
        <v>44617</v>
      </c>
      <c r="CC39" s="18">
        <f t="shared" si="7"/>
        <v>1.464000989485402E-2</v>
      </c>
      <c r="CD39" s="18">
        <f t="shared" si="8"/>
        <v>1.464000989485402E-2</v>
      </c>
    </row>
    <row r="40" spans="1:82" x14ac:dyDescent="0.2">
      <c r="A40" s="15">
        <v>44253</v>
      </c>
      <c r="B40" s="7">
        <f>LN('Raw data price'!B41/'Raw data price'!B40)</f>
        <v>1.1632468180274918E-2</v>
      </c>
      <c r="C40" s="7">
        <f>LN('Raw data price'!C41/'Raw data price'!C40)</f>
        <v>-4.7614837180722748E-3</v>
      </c>
      <c r="D40" s="7"/>
      <c r="E40" s="7"/>
      <c r="N40" s="15">
        <v>44337</v>
      </c>
      <c r="O40" s="1">
        <v>16</v>
      </c>
      <c r="P40" s="7">
        <v>-1.3828023145549057E-2</v>
      </c>
      <c r="Q40" s="7">
        <v>-7.8412700139645676E-4</v>
      </c>
      <c r="R40" s="7"/>
      <c r="S40" s="15">
        <v>44337</v>
      </c>
      <c r="T40" s="7">
        <f t="shared" si="1"/>
        <v>8.5302076441137178E-4</v>
      </c>
      <c r="V40" s="15">
        <v>44337</v>
      </c>
      <c r="W40" s="18">
        <f t="shared" si="2"/>
        <v>-1.4681043909960429E-2</v>
      </c>
      <c r="X40" s="18">
        <f t="shared" si="9"/>
        <v>-1.0847775332048795E-2</v>
      </c>
      <c r="Y40" s="18"/>
      <c r="Z40" s="18"/>
      <c r="AA40" s="18"/>
      <c r="AB40" s="18"/>
      <c r="AC40" s="15">
        <v>44428</v>
      </c>
      <c r="AD40" s="1">
        <v>16</v>
      </c>
      <c r="AE40" s="7">
        <v>3.8198522239529693E-3</v>
      </c>
      <c r="AF40" s="7">
        <v>8.1085771490773013E-3</v>
      </c>
      <c r="AG40" s="7"/>
      <c r="AH40" s="7"/>
      <c r="AI40" s="15">
        <v>44428</v>
      </c>
      <c r="AJ40" s="7">
        <f t="shared" si="3"/>
        <v>1.022773219097743E-3</v>
      </c>
      <c r="AK40" s="7"/>
      <c r="AL40" s="15">
        <v>44428</v>
      </c>
      <c r="AM40" s="7">
        <f t="shared" si="4"/>
        <v>2.7970790048552265E-3</v>
      </c>
      <c r="AN40" s="18">
        <f t="shared" si="10"/>
        <v>-2.3115831691044369E-3</v>
      </c>
      <c r="AV40" s="15">
        <v>44519</v>
      </c>
      <c r="AW40" s="1">
        <v>16</v>
      </c>
      <c r="AX40" s="7">
        <v>-5.2870699872169915E-3</v>
      </c>
      <c r="AY40" s="7">
        <v>-1.3996279870592404E-3</v>
      </c>
      <c r="AZ40" s="7"/>
      <c r="BA40" s="7"/>
      <c r="BB40" s="15">
        <v>44519</v>
      </c>
      <c r="BC40" s="1">
        <v>16</v>
      </c>
      <c r="BD40" s="7">
        <f t="shared" si="5"/>
        <v>8.4127149204042803E-4</v>
      </c>
      <c r="BG40" s="15">
        <v>44519</v>
      </c>
      <c r="BH40" s="18">
        <f t="shared" si="6"/>
        <v>-6.1283414792574192E-3</v>
      </c>
      <c r="BI40" s="18">
        <f t="shared" si="11"/>
        <v>3.3540665429941025E-2</v>
      </c>
      <c r="BM40" s="60">
        <v>44616</v>
      </c>
      <c r="BN40" s="7">
        <f>LN('Raw data price'!R38/'Raw data price'!R37)</f>
        <v>4.4108005860731866E-2</v>
      </c>
      <c r="BO40" s="7">
        <f>LN('Raw data price'!U38/'Raw data price'!U37)</f>
        <v>1.4846059711535551E-2</v>
      </c>
      <c r="BP40" s="7"/>
      <c r="BQ40" s="60">
        <v>44620</v>
      </c>
      <c r="BR40" s="1">
        <v>16</v>
      </c>
      <c r="BS40" s="7">
        <v>-1.4673365120487852E-3</v>
      </c>
      <c r="BT40" s="7">
        <v>-2.445600339325641E-3</v>
      </c>
      <c r="BU40" s="7"/>
      <c r="BV40" s="7"/>
      <c r="BW40" s="60">
        <v>44620</v>
      </c>
      <c r="BX40" s="1">
        <v>16</v>
      </c>
      <c r="BY40" s="7">
        <f t="shared" si="12"/>
        <v>8.2130496989745989E-4</v>
      </c>
      <c r="CB40" s="60">
        <v>44620</v>
      </c>
      <c r="CC40" s="18">
        <f t="shared" si="7"/>
        <v>-2.2886414819462452E-3</v>
      </c>
      <c r="CD40" s="18">
        <f t="shared" si="8"/>
        <v>-2.2886414819462452E-3</v>
      </c>
    </row>
    <row r="41" spans="1:82" x14ac:dyDescent="0.2">
      <c r="A41" s="15">
        <v>44256</v>
      </c>
      <c r="B41" s="7">
        <f>LN('Raw data price'!B42/'Raw data price'!B41)</f>
        <v>1.7057487400792545E-2</v>
      </c>
      <c r="C41" s="7">
        <f>LN('Raw data price'!C42/'Raw data price'!C41)</f>
        <v>2.3512130081996933E-2</v>
      </c>
      <c r="D41" s="7"/>
      <c r="E41" s="7"/>
      <c r="N41" s="15">
        <v>44340</v>
      </c>
      <c r="O41" s="1">
        <v>17</v>
      </c>
      <c r="P41" s="7">
        <v>1.2999353226323658E-2</v>
      </c>
      <c r="Q41" s="7">
        <v>9.8625111190549994E-3</v>
      </c>
      <c r="R41" s="7"/>
      <c r="S41" s="15">
        <v>44340</v>
      </c>
      <c r="T41" s="7">
        <f t="shared" si="1"/>
        <v>1.0562539907194623E-3</v>
      </c>
      <c r="V41" s="15">
        <v>44340</v>
      </c>
      <c r="W41" s="18">
        <f t="shared" si="2"/>
        <v>1.1943099235604195E-2</v>
      </c>
      <c r="X41" s="18">
        <f t="shared" si="9"/>
        <v>-2.7379446743562349E-3</v>
      </c>
      <c r="Y41" s="18"/>
      <c r="Z41" s="18"/>
      <c r="AA41" s="18"/>
      <c r="AB41" s="18"/>
      <c r="AC41" s="15">
        <v>44431</v>
      </c>
      <c r="AD41" s="1">
        <v>17</v>
      </c>
      <c r="AE41" s="7">
        <v>2.0391035902843496E-2</v>
      </c>
      <c r="AF41" s="7">
        <v>8.487698356534068E-3</v>
      </c>
      <c r="AG41" s="7"/>
      <c r="AH41" s="7"/>
      <c r="AI41" s="15">
        <v>44431</v>
      </c>
      <c r="AJ41" s="7">
        <f t="shared" si="3"/>
        <v>1.0300102478463062E-3</v>
      </c>
      <c r="AK41" s="7"/>
      <c r="AL41" s="15">
        <v>44431</v>
      </c>
      <c r="AM41" s="7">
        <f t="shared" si="4"/>
        <v>1.9361025654997189E-2</v>
      </c>
      <c r="AN41" s="18">
        <f t="shared" si="10"/>
        <v>2.2158104659852414E-2</v>
      </c>
      <c r="AV41" s="15">
        <v>44522</v>
      </c>
      <c r="AW41" s="1">
        <v>17</v>
      </c>
      <c r="AX41" s="7">
        <v>-2.8695093797261373E-2</v>
      </c>
      <c r="AY41" s="7">
        <v>-3.2022541195681504E-3</v>
      </c>
      <c r="AZ41" s="7"/>
      <c r="BA41" s="7"/>
      <c r="BB41" s="15">
        <v>44522</v>
      </c>
      <c r="BC41" s="1">
        <v>17</v>
      </c>
      <c r="BD41" s="7">
        <f t="shared" si="5"/>
        <v>8.0686123778060486E-4</v>
      </c>
      <c r="BG41" s="15">
        <v>44522</v>
      </c>
      <c r="BH41" s="18">
        <f t="shared" si="6"/>
        <v>-2.9501955035041976E-2</v>
      </c>
      <c r="BI41" s="18">
        <f t="shared" si="11"/>
        <v>-3.5630296514299394E-2</v>
      </c>
      <c r="BM41" s="60">
        <v>44617</v>
      </c>
      <c r="BN41" s="7">
        <f>LN('Raw data price'!R39/'Raw data price'!R38)</f>
        <v>1.5930363940024318E-2</v>
      </c>
      <c r="BO41" s="7">
        <f>LN('Raw data price'!U39/'Raw data price'!U38)</f>
        <v>2.2126148364756827E-2</v>
      </c>
      <c r="BP41" s="7"/>
      <c r="BQ41" s="60">
        <v>44621</v>
      </c>
      <c r="BR41" s="1">
        <v>17</v>
      </c>
      <c r="BS41" s="7">
        <v>-1.5891153290537349E-2</v>
      </c>
      <c r="BT41" s="7">
        <v>-1.5594426756135317E-2</v>
      </c>
      <c r="BU41" s="7"/>
      <c r="BV41" s="7"/>
      <c r="BW41" s="60">
        <v>44621</v>
      </c>
      <c r="BX41" s="1">
        <v>17</v>
      </c>
      <c r="BY41" s="7">
        <f t="shared" si="12"/>
        <v>5.7030757667151603E-4</v>
      </c>
      <c r="CB41" s="60">
        <v>44621</v>
      </c>
      <c r="CC41" s="18">
        <f t="shared" si="7"/>
        <v>-1.6461460867208864E-2</v>
      </c>
      <c r="CD41" s="18">
        <f t="shared" si="8"/>
        <v>-1.6461460867208864E-2</v>
      </c>
    </row>
    <row r="42" spans="1:82" x14ac:dyDescent="0.2">
      <c r="A42" s="15">
        <v>44257</v>
      </c>
      <c r="B42" s="7">
        <f>LN('Raw data price'!B43/'Raw data price'!B42)</f>
        <v>-1.654030586572235E-2</v>
      </c>
      <c r="C42" s="7">
        <f>LN('Raw data price'!C43/'Raw data price'!C42)</f>
        <v>-8.113671312552936E-3</v>
      </c>
      <c r="D42" s="7"/>
      <c r="E42" s="7"/>
      <c r="N42" s="15">
        <v>44341</v>
      </c>
      <c r="O42" s="1">
        <v>18</v>
      </c>
      <c r="P42" s="7">
        <v>4.3234918966479144E-3</v>
      </c>
      <c r="Q42" s="7">
        <v>-2.1275639556263349E-3</v>
      </c>
      <c r="R42" s="7"/>
      <c r="S42" s="15">
        <v>44341</v>
      </c>
      <c r="T42" s="7">
        <f t="shared" si="1"/>
        <v>8.2737595302014228E-4</v>
      </c>
      <c r="V42" s="15">
        <v>44341</v>
      </c>
      <c r="W42" s="18">
        <f t="shared" si="2"/>
        <v>3.496115943627772E-3</v>
      </c>
      <c r="X42" s="18">
        <f t="shared" si="9"/>
        <v>1.5439215179231967E-2</v>
      </c>
      <c r="Y42" s="18"/>
      <c r="Z42" s="18"/>
      <c r="AA42" s="18"/>
      <c r="AB42" s="18"/>
      <c r="AC42" s="15">
        <v>44432</v>
      </c>
      <c r="AD42" s="1">
        <v>18</v>
      </c>
      <c r="AE42" s="7">
        <v>1.2146249473791698E-2</v>
      </c>
      <c r="AF42" s="7">
        <v>1.4945751943348515E-3</v>
      </c>
      <c r="AG42" s="7"/>
      <c r="AH42" s="7"/>
      <c r="AI42" s="15">
        <v>44432</v>
      </c>
      <c r="AJ42" s="7">
        <f t="shared" si="3"/>
        <v>8.9651881457466283E-4</v>
      </c>
      <c r="AK42" s="7"/>
      <c r="AL42" s="15">
        <v>44432</v>
      </c>
      <c r="AM42" s="7">
        <f t="shared" si="4"/>
        <v>1.1249730659217035E-2</v>
      </c>
      <c r="AN42" s="18">
        <f t="shared" si="10"/>
        <v>3.0610756314214223E-2</v>
      </c>
      <c r="AV42" s="15">
        <v>44523</v>
      </c>
      <c r="AW42" s="1">
        <v>18</v>
      </c>
      <c r="AX42" s="7">
        <v>2.0887767855961238E-3</v>
      </c>
      <c r="AY42" s="7">
        <v>1.655707232782677E-3</v>
      </c>
      <c r="AZ42" s="7"/>
      <c r="BA42" s="7"/>
      <c r="BB42" s="15">
        <v>44523</v>
      </c>
      <c r="BC42" s="1">
        <v>18</v>
      </c>
      <c r="BD42" s="7">
        <f t="shared" si="5"/>
        <v>8.9959465726461446E-4</v>
      </c>
      <c r="BG42" s="15">
        <v>44523</v>
      </c>
      <c r="BH42" s="18">
        <f t="shared" si="6"/>
        <v>1.1891821283315095E-3</v>
      </c>
      <c r="BI42" s="18">
        <f t="shared" si="11"/>
        <v>-2.8312772906710467E-2</v>
      </c>
      <c r="BM42" s="60">
        <v>44620</v>
      </c>
      <c r="BN42" s="7">
        <f>LN('Raw data price'!R40/'Raw data price'!R39)</f>
        <v>-1.4673365120487852E-3</v>
      </c>
      <c r="BO42" s="7">
        <f>LN('Raw data price'!U40/'Raw data price'!U39)</f>
        <v>-2.445600339325641E-3</v>
      </c>
      <c r="BP42" s="7"/>
      <c r="BQ42" s="60">
        <v>44622</v>
      </c>
      <c r="BR42" s="1">
        <v>18</v>
      </c>
      <c r="BS42" s="7">
        <v>6.0061097947095151E-3</v>
      </c>
      <c r="BT42" s="7">
        <v>1.8470983448989332E-2</v>
      </c>
      <c r="BU42" s="7"/>
      <c r="BV42" s="7"/>
      <c r="BW42" s="60">
        <v>44622</v>
      </c>
      <c r="BX42" s="1">
        <v>18</v>
      </c>
      <c r="BY42" s="7">
        <f t="shared" si="12"/>
        <v>1.2205807561643921E-3</v>
      </c>
      <c r="CB42" s="60">
        <v>44622</v>
      </c>
      <c r="CC42" s="18">
        <f t="shared" si="7"/>
        <v>4.785529038545123E-3</v>
      </c>
      <c r="CD42" s="18">
        <f t="shared" si="8"/>
        <v>4.785529038545123E-3</v>
      </c>
    </row>
    <row r="43" spans="1:82" x14ac:dyDescent="0.2">
      <c r="A43" s="15">
        <v>44258</v>
      </c>
      <c r="B43" s="7">
        <f>LN('Raw data price'!B44/'Raw data price'!B43)</f>
        <v>-2.9358475245618944E-2</v>
      </c>
      <c r="C43" s="7">
        <f>LN('Raw data price'!C44/'Raw data price'!C43)</f>
        <v>-1.3152318131987126E-2</v>
      </c>
      <c r="D43" s="7"/>
      <c r="E43" s="7"/>
      <c r="N43" s="15">
        <v>44342</v>
      </c>
      <c r="O43" s="1">
        <v>19</v>
      </c>
      <c r="P43" s="7">
        <v>1.8730058903273356E-3</v>
      </c>
      <c r="Q43" s="7">
        <v>1.8749737128450623E-3</v>
      </c>
      <c r="R43" s="7"/>
      <c r="S43" s="15">
        <v>44342</v>
      </c>
      <c r="T43" s="7">
        <f t="shared" si="1"/>
        <v>9.0378022586008462E-4</v>
      </c>
      <c r="V43" s="15">
        <v>44342</v>
      </c>
      <c r="W43" s="18">
        <f t="shared" si="2"/>
        <v>9.6922566446725096E-4</v>
      </c>
      <c r="X43" s="18">
        <f t="shared" si="9"/>
        <v>4.4653416080950234E-3</v>
      </c>
      <c r="Y43" s="18"/>
      <c r="Z43" s="18"/>
      <c r="AA43" s="18"/>
      <c r="AB43" s="18"/>
      <c r="AC43" s="15">
        <v>44433</v>
      </c>
      <c r="AD43" s="1">
        <v>19</v>
      </c>
      <c r="AE43" s="7">
        <v>-1.9985048135745258E-3</v>
      </c>
      <c r="AF43" s="7">
        <v>2.2176660815180892E-3</v>
      </c>
      <c r="AG43" s="7"/>
      <c r="AH43" s="7"/>
      <c r="AI43" s="15">
        <v>44433</v>
      </c>
      <c r="AJ43" s="7">
        <f t="shared" si="3"/>
        <v>9.103218660406402E-4</v>
      </c>
      <c r="AK43" s="7"/>
      <c r="AL43" s="15">
        <v>44433</v>
      </c>
      <c r="AM43" s="7">
        <f t="shared" si="4"/>
        <v>-2.908826679615166E-3</v>
      </c>
      <c r="AN43" s="18">
        <f t="shared" si="10"/>
        <v>8.3409039796018686E-3</v>
      </c>
      <c r="AV43" s="15">
        <v>44524</v>
      </c>
      <c r="AW43" s="1">
        <v>19</v>
      </c>
      <c r="AX43" s="7">
        <v>1.0331194508544988E-4</v>
      </c>
      <c r="AY43" s="7">
        <v>2.2912737234973743E-3</v>
      </c>
      <c r="AZ43" s="7"/>
      <c r="BA43" s="7"/>
      <c r="BB43" s="15">
        <v>44524</v>
      </c>
      <c r="BC43" s="1">
        <v>19</v>
      </c>
      <c r="BD43" s="7">
        <f t="shared" si="5"/>
        <v>9.1172695921570032E-4</v>
      </c>
      <c r="BG43" s="15">
        <v>44524</v>
      </c>
      <c r="BH43" s="18">
        <f t="shared" si="6"/>
        <v>-8.084150141302504E-4</v>
      </c>
      <c r="BI43" s="18">
        <f t="shared" si="11"/>
        <v>3.8076711420125908E-4</v>
      </c>
      <c r="BM43" s="60">
        <v>44621</v>
      </c>
      <c r="BN43" s="7">
        <f>LN('Raw data price'!R41/'Raw data price'!R40)</f>
        <v>-1.5891153290537349E-2</v>
      </c>
      <c r="BO43" s="7">
        <f>LN('Raw data price'!U41/'Raw data price'!U40)</f>
        <v>-1.5594426756135317E-2</v>
      </c>
      <c r="BP43" s="7"/>
      <c r="BQ43" s="60">
        <v>44623</v>
      </c>
      <c r="BR43" s="1">
        <v>19</v>
      </c>
      <c r="BS43" s="7">
        <v>-2.769966791536603E-2</v>
      </c>
      <c r="BT43" s="7">
        <v>-5.2685655519010824E-3</v>
      </c>
      <c r="BU43" s="7"/>
      <c r="BV43" s="7"/>
      <c r="BW43" s="60">
        <v>44623</v>
      </c>
      <c r="BX43" s="1">
        <v>19</v>
      </c>
      <c r="BY43" s="7">
        <f t="shared" si="12"/>
        <v>7.6741750594720747E-4</v>
      </c>
      <c r="CB43" s="60">
        <v>44623</v>
      </c>
      <c r="CC43" s="18">
        <f t="shared" si="7"/>
        <v>-2.8467085421313237E-2</v>
      </c>
      <c r="CD43" s="18">
        <f t="shared" si="8"/>
        <v>-2.8467085421313237E-2</v>
      </c>
    </row>
    <row r="44" spans="1:82" x14ac:dyDescent="0.2">
      <c r="A44" s="15">
        <v>44259</v>
      </c>
      <c r="B44" s="7">
        <f>LN('Raw data price'!B45/'Raw data price'!B44)</f>
        <v>-9.170076661769366E-3</v>
      </c>
      <c r="C44" s="7">
        <f>LN('Raw data price'!C45/'Raw data price'!C44)</f>
        <v>-1.3508037960082262E-2</v>
      </c>
      <c r="D44" s="7"/>
      <c r="E44" s="7"/>
      <c r="N44" s="15">
        <v>44343</v>
      </c>
      <c r="O44" s="1">
        <v>20</v>
      </c>
      <c r="P44" s="7">
        <v>-1.0792592580734327E-2</v>
      </c>
      <c r="Q44" s="7">
        <v>1.1647198427041133E-3</v>
      </c>
      <c r="R44" s="7"/>
      <c r="S44" s="15">
        <v>44343</v>
      </c>
      <c r="T44" s="7">
        <f t="shared" si="1"/>
        <v>8.9022221967132613E-4</v>
      </c>
      <c r="V44" s="15">
        <v>44343</v>
      </c>
      <c r="W44" s="18">
        <f t="shared" si="2"/>
        <v>-1.1682814800405653E-2</v>
      </c>
      <c r="X44" s="18">
        <f t="shared" si="9"/>
        <v>-1.0713589135938402E-2</v>
      </c>
      <c r="Y44" s="18"/>
      <c r="Z44" s="18"/>
      <c r="AA44" s="18"/>
      <c r="AB44" s="18"/>
      <c r="AC44" s="15">
        <v>44434</v>
      </c>
      <c r="AD44" s="1">
        <v>20</v>
      </c>
      <c r="AE44" s="7">
        <v>5.0853026206631761E-3</v>
      </c>
      <c r="AF44" s="7">
        <v>-5.8419628594696153E-3</v>
      </c>
      <c r="AG44" s="7"/>
      <c r="AH44" s="7"/>
      <c r="AI44" s="15">
        <v>44434</v>
      </c>
      <c r="AJ44" s="7">
        <f t="shared" si="3"/>
        <v>7.5647194891266599E-4</v>
      </c>
      <c r="AK44" s="7"/>
      <c r="AL44" s="15">
        <v>44434</v>
      </c>
      <c r="AM44" s="7">
        <f t="shared" si="4"/>
        <v>4.3288306717505099E-3</v>
      </c>
      <c r="AN44" s="18">
        <f t="shared" si="10"/>
        <v>1.4200039921353439E-3</v>
      </c>
      <c r="AV44" s="15">
        <v>44526</v>
      </c>
      <c r="AW44" s="1">
        <v>20</v>
      </c>
      <c r="AX44" s="7">
        <v>-2.1412319357343636E-2</v>
      </c>
      <c r="AY44" s="7">
        <v>-2.2987044973283768E-2</v>
      </c>
      <c r="AZ44" s="7"/>
      <c r="BA44" s="7"/>
      <c r="BB44" s="15">
        <v>44526</v>
      </c>
      <c r="BC44" s="1">
        <v>20</v>
      </c>
      <c r="BD44" s="7">
        <f t="shared" si="5"/>
        <v>4.2919019913531645E-4</v>
      </c>
      <c r="BG44" s="15">
        <v>44526</v>
      </c>
      <c r="BH44" s="18">
        <f t="shared" si="6"/>
        <v>-2.1841509556478952E-2</v>
      </c>
      <c r="BI44" s="18">
        <f t="shared" si="11"/>
        <v>-2.2649924570609201E-2</v>
      </c>
      <c r="BM44" s="60">
        <v>44622</v>
      </c>
      <c r="BN44" s="7">
        <f>LN('Raw data price'!R42/'Raw data price'!R41)</f>
        <v>6.0061097947095151E-3</v>
      </c>
      <c r="BO44" s="7">
        <f>LN('Raw data price'!U42/'Raw data price'!U41)</f>
        <v>1.8470983448989332E-2</v>
      </c>
      <c r="BP44" s="7"/>
      <c r="BQ44" s="60">
        <v>44624</v>
      </c>
      <c r="BR44" s="1">
        <v>20</v>
      </c>
      <c r="BS44" s="7">
        <v>-1.5381490189713706E-2</v>
      </c>
      <c r="BT44" s="7">
        <v>-7.9656579014163158E-3</v>
      </c>
      <c r="BU44" s="7"/>
      <c r="BV44" s="7"/>
      <c r="BW44" s="60">
        <v>44624</v>
      </c>
      <c r="BX44" s="1">
        <v>20</v>
      </c>
      <c r="BY44" s="7">
        <f t="shared" si="12"/>
        <v>7.159328237741643E-4</v>
      </c>
      <c r="CB44" s="60">
        <v>44624</v>
      </c>
      <c r="CC44" s="18">
        <f t="shared" si="7"/>
        <v>-1.609742301348787E-2</v>
      </c>
      <c r="CD44" s="18">
        <f t="shared" si="8"/>
        <v>-1.609742301348787E-2</v>
      </c>
    </row>
    <row r="45" spans="1:82" x14ac:dyDescent="0.2">
      <c r="A45" s="15">
        <v>44260</v>
      </c>
      <c r="B45" s="7">
        <f>LN('Raw data price'!B46/'Raw data price'!B45)</f>
        <v>7.6580855934639128E-3</v>
      </c>
      <c r="C45" s="7">
        <f>LN('Raw data price'!C46/'Raw data price'!C45)</f>
        <v>1.9308363815583877E-2</v>
      </c>
      <c r="D45" s="7"/>
      <c r="E45" s="7"/>
      <c r="N45" s="15">
        <v>44344</v>
      </c>
      <c r="O45" s="1">
        <v>21</v>
      </c>
      <c r="P45" s="7">
        <v>-2.1818089313784083E-3</v>
      </c>
      <c r="Q45" s="7">
        <v>7.6859107720652112E-4</v>
      </c>
      <c r="R45" s="7"/>
      <c r="S45" s="15">
        <v>44344</v>
      </c>
      <c r="T45" s="7">
        <f t="shared" si="1"/>
        <v>8.8266053436421787E-4</v>
      </c>
      <c r="V45" s="15">
        <v>44344</v>
      </c>
      <c r="W45" s="18">
        <f t="shared" si="2"/>
        <v>-3.0644694657426261E-3</v>
      </c>
      <c r="X45" s="18">
        <f t="shared" si="9"/>
        <v>-1.474728426614828E-2</v>
      </c>
      <c r="Y45" s="18"/>
      <c r="Z45" s="18"/>
      <c r="AA45" s="18"/>
      <c r="AB45" s="18"/>
      <c r="AC45" s="15">
        <v>44435</v>
      </c>
      <c r="AD45" s="1">
        <v>21</v>
      </c>
      <c r="AE45" s="7">
        <v>1.0090672433691961E-2</v>
      </c>
      <c r="AF45" s="7">
        <v>8.7690455528976891E-3</v>
      </c>
      <c r="AG45" s="7"/>
      <c r="AH45" s="7"/>
      <c r="AI45" s="15">
        <v>44435</v>
      </c>
      <c r="AJ45" s="7">
        <f t="shared" si="3"/>
        <v>1.0353808726184471E-3</v>
      </c>
      <c r="AK45" s="7"/>
      <c r="AL45" s="15">
        <v>44435</v>
      </c>
      <c r="AM45" s="7">
        <f t="shared" si="4"/>
        <v>9.0552915610735141E-3</v>
      </c>
      <c r="AN45" s="18">
        <f t="shared" si="10"/>
        <v>1.3384122232824024E-2</v>
      </c>
      <c r="AV45" s="15">
        <v>44529</v>
      </c>
      <c r="AW45" s="1">
        <v>21</v>
      </c>
      <c r="AX45" s="7">
        <v>1.6136532040267125E-2</v>
      </c>
      <c r="AY45" s="7">
        <v>1.3113857392683798E-2</v>
      </c>
      <c r="AZ45" s="7"/>
      <c r="BA45" s="7"/>
      <c r="BB45" s="15">
        <v>44529</v>
      </c>
      <c r="BC45" s="1">
        <v>21</v>
      </c>
      <c r="BD45" s="7">
        <f t="shared" si="5"/>
        <v>1.1183188026871998E-3</v>
      </c>
      <c r="BG45" s="15">
        <v>44529</v>
      </c>
      <c r="BH45" s="18">
        <f t="shared" si="6"/>
        <v>1.5018213237579925E-2</v>
      </c>
      <c r="BI45" s="18">
        <f t="shared" si="11"/>
        <v>-6.8232963188990265E-3</v>
      </c>
      <c r="BM45" s="60">
        <v>44623</v>
      </c>
      <c r="BN45" s="7">
        <f>LN('Raw data price'!R43/'Raw data price'!R42)</f>
        <v>-2.769966791536603E-2</v>
      </c>
      <c r="BO45" s="7">
        <f>LN('Raw data price'!U43/'Raw data price'!U42)</f>
        <v>-5.2685655519010824E-3</v>
      </c>
      <c r="BP45" s="7"/>
      <c r="BQ45" s="60">
        <v>44627</v>
      </c>
      <c r="BR45" s="1">
        <v>21</v>
      </c>
      <c r="BS45" s="7">
        <v>-5.7862668409087575E-2</v>
      </c>
      <c r="BT45" s="7">
        <v>-2.9962522550535008E-2</v>
      </c>
      <c r="BU45" s="7"/>
      <c r="BV45" s="7"/>
      <c r="BW45" s="60">
        <v>44627</v>
      </c>
      <c r="BX45" s="1">
        <v>21</v>
      </c>
      <c r="BY45" s="7">
        <f t="shared" si="12"/>
        <v>2.960356016909546E-4</v>
      </c>
      <c r="CB45" s="60">
        <v>44627</v>
      </c>
      <c r="CC45" s="18">
        <f t="shared" si="7"/>
        <v>-5.8158704010778529E-2</v>
      </c>
      <c r="CD45" s="18">
        <f t="shared" si="8"/>
        <v>-5.8158704010778529E-2</v>
      </c>
    </row>
    <row r="46" spans="1:82" x14ac:dyDescent="0.2">
      <c r="A46" s="15">
        <v>44263</v>
      </c>
      <c r="B46" s="7">
        <f>LN('Raw data price'!B47/'Raw data price'!B46)</f>
        <v>-1.6299580892730484E-2</v>
      </c>
      <c r="C46" s="7">
        <f>LN('Raw data price'!C47/'Raw data price'!C46)</f>
        <v>-5.3736840305412389E-3</v>
      </c>
      <c r="D46" s="7"/>
      <c r="E46" s="7"/>
      <c r="N46" s="15">
        <v>44348</v>
      </c>
      <c r="O46" s="1">
        <v>22</v>
      </c>
      <c r="P46" s="7">
        <v>-1.372354191481533E-3</v>
      </c>
      <c r="Q46" s="7">
        <v>-4.9249657496948439E-4</v>
      </c>
      <c r="R46" s="7"/>
      <c r="S46" s="15">
        <v>44348</v>
      </c>
      <c r="T46" s="7">
        <f t="shared" si="1"/>
        <v>8.5858768532873697E-4</v>
      </c>
      <c r="V46" s="15">
        <v>44348</v>
      </c>
      <c r="W46" s="18">
        <f t="shared" si="2"/>
        <v>-2.23094187681027E-3</v>
      </c>
      <c r="X46" s="18">
        <f t="shared" si="9"/>
        <v>-5.2954113425528956E-3</v>
      </c>
      <c r="Y46" s="18"/>
      <c r="Z46" s="18"/>
      <c r="AA46" s="18"/>
      <c r="AB46" s="18"/>
      <c r="AC46" s="15">
        <v>44438</v>
      </c>
      <c r="AD46" s="1">
        <v>22</v>
      </c>
      <c r="AE46" s="7">
        <v>2.1249617334996387E-2</v>
      </c>
      <c r="AF46" s="7">
        <v>4.2973414690568616E-3</v>
      </c>
      <c r="AG46" s="7"/>
      <c r="AH46" s="7"/>
      <c r="AI46" s="15">
        <v>44438</v>
      </c>
      <c r="AJ46" s="7">
        <f t="shared" si="3"/>
        <v>9.5002070185164927E-4</v>
      </c>
      <c r="AK46" s="7"/>
      <c r="AL46" s="15">
        <v>44438</v>
      </c>
      <c r="AM46" s="7">
        <f t="shared" si="4"/>
        <v>2.0299596633144738E-2</v>
      </c>
      <c r="AN46" s="18">
        <f t="shared" si="10"/>
        <v>2.9354888194218252E-2</v>
      </c>
      <c r="AV46" s="15">
        <v>44530</v>
      </c>
      <c r="AW46" s="1">
        <v>22</v>
      </c>
      <c r="AX46" s="7">
        <v>-1.5420561537344541E-2</v>
      </c>
      <c r="AY46" s="7">
        <v>-1.9143376992336782E-2</v>
      </c>
      <c r="AZ46" s="7"/>
      <c r="BA46" s="7"/>
      <c r="BB46" s="15">
        <v>44530</v>
      </c>
      <c r="BC46" s="1">
        <v>22</v>
      </c>
      <c r="BD46" s="7">
        <f t="shared" si="5"/>
        <v>5.0256181520672244E-4</v>
      </c>
      <c r="BG46" s="15">
        <v>44530</v>
      </c>
      <c r="BH46" s="18">
        <f t="shared" si="6"/>
        <v>-1.5923123352551263E-2</v>
      </c>
      <c r="BI46" s="18">
        <f t="shared" si="11"/>
        <v>-9.0491011497133809E-4</v>
      </c>
      <c r="BM46" s="60">
        <v>44624</v>
      </c>
      <c r="BN46" s="7">
        <f>LN('Raw data price'!R44/'Raw data price'!R43)</f>
        <v>-1.5381490189713706E-2</v>
      </c>
      <c r="BO46" s="7">
        <f>LN('Raw data price'!U44/'Raw data price'!U43)</f>
        <v>-7.9656579014163158E-3</v>
      </c>
      <c r="BP46" s="7"/>
      <c r="BQ46" s="60">
        <v>44628</v>
      </c>
      <c r="BR46" s="1">
        <v>22</v>
      </c>
      <c r="BS46" s="7">
        <v>-1.0520594026075082E-2</v>
      </c>
      <c r="BT46" s="7">
        <v>-7.2601279980952522E-3</v>
      </c>
      <c r="BU46" s="7"/>
      <c r="BV46" s="7"/>
      <c r="BW46" s="60">
        <v>44628</v>
      </c>
      <c r="BX46" s="1">
        <v>22</v>
      </c>
      <c r="BY46" s="7">
        <f t="shared" si="12"/>
        <v>7.2940065435942087E-4</v>
      </c>
      <c r="CB46" s="60">
        <v>44628</v>
      </c>
      <c r="CC46" s="18">
        <f t="shared" si="7"/>
        <v>-1.1249994680434503E-2</v>
      </c>
      <c r="CD46" s="18">
        <f t="shared" si="8"/>
        <v>-1.1249994680434503E-2</v>
      </c>
    </row>
    <row r="47" spans="1:82" x14ac:dyDescent="0.2">
      <c r="A47" s="15">
        <v>44264</v>
      </c>
      <c r="B47" s="7">
        <f>LN('Raw data price'!B48/'Raw data price'!B47)</f>
        <v>3.6879872088613312E-2</v>
      </c>
      <c r="C47" s="7">
        <f>LN('Raw data price'!C48/'Raw data price'!C47)</f>
        <v>1.4055441418613446E-2</v>
      </c>
      <c r="D47" s="7"/>
      <c r="E47" s="7"/>
      <c r="N47" s="15">
        <v>44349</v>
      </c>
      <c r="O47" s="1">
        <v>23</v>
      </c>
      <c r="P47" s="7">
        <v>4.7546397968089033E-3</v>
      </c>
      <c r="Q47" s="7">
        <v>1.4458704850342234E-3</v>
      </c>
      <c r="R47" s="7"/>
      <c r="S47" s="15">
        <v>44349</v>
      </c>
      <c r="T47" s="7">
        <f t="shared" si="1"/>
        <v>8.9558909243180626E-4</v>
      </c>
      <c r="V47" s="15">
        <v>44349</v>
      </c>
      <c r="W47" s="18">
        <f t="shared" si="2"/>
        <v>3.8590507043770972E-3</v>
      </c>
      <c r="X47" s="18">
        <f t="shared" si="9"/>
        <v>1.6281088275668272E-3</v>
      </c>
      <c r="Y47" s="18"/>
      <c r="Z47" s="18"/>
      <c r="AA47" s="18"/>
      <c r="AB47" s="18"/>
      <c r="AC47" s="15">
        <v>44439</v>
      </c>
      <c r="AD47" s="1">
        <v>23</v>
      </c>
      <c r="AE47" s="7">
        <v>1.428271742897356E-2</v>
      </c>
      <c r="AF47" s="7">
        <v>-1.3500571571324227E-3</v>
      </c>
      <c r="AG47" s="7"/>
      <c r="AH47" s="7"/>
      <c r="AI47" s="15">
        <v>44439</v>
      </c>
      <c r="AJ47" s="7">
        <f t="shared" si="3"/>
        <v>8.4221774752340952E-4</v>
      </c>
      <c r="AK47" s="7"/>
      <c r="AL47" s="15">
        <v>44439</v>
      </c>
      <c r="AM47" s="7">
        <f t="shared" si="4"/>
        <v>1.3440499681450151E-2</v>
      </c>
      <c r="AN47" s="18">
        <f t="shared" si="10"/>
        <v>3.3740096314594889E-2</v>
      </c>
      <c r="AV47" s="15">
        <v>44531</v>
      </c>
      <c r="AW47" s="1">
        <v>23</v>
      </c>
      <c r="AX47" s="7">
        <v>-1.822861955293063E-2</v>
      </c>
      <c r="AY47" s="7">
        <v>-1.1885550113429818E-2</v>
      </c>
      <c r="AZ47" s="7"/>
      <c r="BA47" s="7"/>
      <c r="BB47" s="15">
        <v>44531</v>
      </c>
      <c r="BC47" s="1">
        <v>23</v>
      </c>
      <c r="BD47" s="7">
        <f t="shared" si="5"/>
        <v>6.411061665689056E-4</v>
      </c>
      <c r="BG47" s="15">
        <v>44531</v>
      </c>
      <c r="BH47" s="18">
        <f t="shared" si="6"/>
        <v>-1.8869725719499537E-2</v>
      </c>
      <c r="BI47" s="18">
        <f t="shared" si="11"/>
        <v>-3.4792849072050797E-2</v>
      </c>
      <c r="BM47" s="60">
        <v>44627</v>
      </c>
      <c r="BN47" s="7">
        <f>LN('Raw data price'!R45/'Raw data price'!R44)</f>
        <v>-5.7862668409087575E-2</v>
      </c>
      <c r="BO47" s="7">
        <f>LN('Raw data price'!U45/'Raw data price'!U44)</f>
        <v>-2.9962522550535008E-2</v>
      </c>
      <c r="BP47" s="7"/>
      <c r="BQ47" s="60">
        <v>44629</v>
      </c>
      <c r="BR47" s="1">
        <v>23</v>
      </c>
      <c r="BS47" s="7">
        <v>2.3717697620032105E-2</v>
      </c>
      <c r="BT47" s="7">
        <v>2.5373672345635229E-2</v>
      </c>
      <c r="BU47" s="7"/>
      <c r="BV47" s="7"/>
      <c r="BW47" s="60">
        <v>44629</v>
      </c>
      <c r="BX47" s="1">
        <v>23</v>
      </c>
      <c r="BY47" s="7">
        <f t="shared" si="12"/>
        <v>1.3523458935528407E-3</v>
      </c>
      <c r="CB47" s="60">
        <v>44629</v>
      </c>
      <c r="CC47" s="18">
        <f t="shared" si="7"/>
        <v>2.2365351726479264E-2</v>
      </c>
      <c r="CD47" s="18">
        <f t="shared" si="8"/>
        <v>2.2365351726479264E-2</v>
      </c>
    </row>
    <row r="48" spans="1:82" x14ac:dyDescent="0.2">
      <c r="A48" s="15">
        <v>44265</v>
      </c>
      <c r="B48" s="7">
        <f>LN('Raw data price'!B49/'Raw data price'!B48)</f>
        <v>-1.7024653765389257E-3</v>
      </c>
      <c r="C48" s="7">
        <f>LN('Raw data price'!C49/'Raw data price'!C48)</f>
        <v>6.0121736231132121E-3</v>
      </c>
      <c r="D48" s="7"/>
      <c r="E48" s="7"/>
      <c r="N48" s="15">
        <v>44350</v>
      </c>
      <c r="O48" s="1">
        <v>24</v>
      </c>
      <c r="P48" s="7">
        <v>-1.463349018948047E-2</v>
      </c>
      <c r="Q48" s="7">
        <v>-3.6352984992414229E-3</v>
      </c>
      <c r="R48" s="7"/>
      <c r="S48" s="15">
        <v>44350</v>
      </c>
      <c r="T48" s="7">
        <f t="shared" si="1"/>
        <v>7.9859487187055049E-4</v>
      </c>
      <c r="V48" s="15">
        <v>44350</v>
      </c>
      <c r="W48" s="18">
        <f t="shared" si="2"/>
        <v>-1.5432085061351021E-2</v>
      </c>
      <c r="X48" s="18">
        <f t="shared" si="9"/>
        <v>-1.1573034356973924E-2</v>
      </c>
      <c r="Y48" s="18"/>
      <c r="Z48" s="18"/>
      <c r="AA48" s="18"/>
      <c r="AB48" s="18"/>
      <c r="AC48" s="15">
        <v>44440</v>
      </c>
      <c r="AD48" s="1">
        <v>24</v>
      </c>
      <c r="AE48" s="7">
        <v>2.3626163586702767E-3</v>
      </c>
      <c r="AF48" s="7">
        <v>3.1171346489786849E-4</v>
      </c>
      <c r="AG48" s="7"/>
      <c r="AH48" s="7"/>
      <c r="AI48" s="15">
        <v>44440</v>
      </c>
      <c r="AJ48" s="7">
        <f t="shared" si="3"/>
        <v>8.7393921688099646E-4</v>
      </c>
      <c r="AK48" s="7"/>
      <c r="AL48" s="15">
        <v>44440</v>
      </c>
      <c r="AM48" s="7">
        <f t="shared" si="4"/>
        <v>1.4886771417892803E-3</v>
      </c>
      <c r="AN48" s="18">
        <f t="shared" si="10"/>
        <v>1.4929176823239432E-2</v>
      </c>
      <c r="AV48" s="15">
        <v>44532</v>
      </c>
      <c r="AW48" s="1">
        <v>24</v>
      </c>
      <c r="AX48" s="7">
        <v>-1.8485998688418913E-3</v>
      </c>
      <c r="AY48" s="7">
        <v>1.4094625715697029E-2</v>
      </c>
      <c r="AZ48" s="7"/>
      <c r="BA48" s="7"/>
      <c r="BB48" s="15">
        <v>44532</v>
      </c>
      <c r="BC48" s="1">
        <v>24</v>
      </c>
      <c r="BD48" s="7">
        <f t="shared" si="5"/>
        <v>1.1370406478642108E-3</v>
      </c>
      <c r="BG48" s="15">
        <v>44532</v>
      </c>
      <c r="BH48" s="18">
        <f t="shared" si="6"/>
        <v>-2.9856405167061019E-3</v>
      </c>
      <c r="BI48" s="18">
        <f t="shared" si="11"/>
        <v>-2.1855366236205639E-2</v>
      </c>
      <c r="BM48" s="60">
        <v>44628</v>
      </c>
      <c r="BN48" s="7">
        <f>LN('Raw data price'!R46/'Raw data price'!R45)</f>
        <v>-1.0520594026075082E-2</v>
      </c>
      <c r="BO48" s="7">
        <f>LN('Raw data price'!U46/'Raw data price'!U45)</f>
        <v>-7.2601279980952522E-3</v>
      </c>
      <c r="BP48" s="7"/>
      <c r="BQ48" s="60">
        <v>44630</v>
      </c>
      <c r="BR48" s="1">
        <v>24</v>
      </c>
      <c r="BS48" s="7">
        <v>5.2711187029384092E-2</v>
      </c>
      <c r="BT48" s="7">
        <v>-4.3010818993905854E-3</v>
      </c>
      <c r="BU48" s="7"/>
      <c r="BV48" s="7"/>
      <c r="BW48" s="60">
        <v>44630</v>
      </c>
      <c r="BX48" s="1">
        <v>24</v>
      </c>
      <c r="BY48" s="7">
        <f t="shared" si="12"/>
        <v>7.8588576060896226E-4</v>
      </c>
      <c r="CB48" s="60">
        <v>44630</v>
      </c>
      <c r="CC48" s="18">
        <f t="shared" si="7"/>
        <v>5.1925301268775127E-2</v>
      </c>
      <c r="CD48" s="18">
        <f t="shared" si="8"/>
        <v>5.1925301268775127E-2</v>
      </c>
    </row>
    <row r="49" spans="1:82" x14ac:dyDescent="0.2">
      <c r="A49" s="15">
        <v>44266</v>
      </c>
      <c r="B49" s="7">
        <f>LN('Raw data price'!B50/'Raw data price'!B49)</f>
        <v>1.8133024243653609E-2</v>
      </c>
      <c r="C49" s="7">
        <f>LN('Raw data price'!C50/'Raw data price'!C49)</f>
        <v>1.0341818218279307E-2</v>
      </c>
      <c r="D49" s="7"/>
      <c r="E49" s="7"/>
      <c r="N49" s="15">
        <v>44351</v>
      </c>
      <c r="O49" s="1">
        <v>25</v>
      </c>
      <c r="P49" s="7">
        <v>6.0095688328705458E-3</v>
      </c>
      <c r="Q49" s="7">
        <v>8.7952943520972007E-3</v>
      </c>
      <c r="R49" s="7"/>
      <c r="S49" s="15">
        <v>44351</v>
      </c>
      <c r="T49" s="7">
        <f t="shared" si="1"/>
        <v>1.0358819348399368E-3</v>
      </c>
      <c r="V49" s="15">
        <v>44351</v>
      </c>
      <c r="W49" s="18">
        <f t="shared" si="2"/>
        <v>4.9736868980306088E-3</v>
      </c>
      <c r="X49" s="18">
        <f t="shared" si="9"/>
        <v>-1.0458398163320413E-2</v>
      </c>
      <c r="Y49" s="18"/>
      <c r="Z49" s="18"/>
      <c r="AA49" s="18"/>
      <c r="AB49" s="18"/>
      <c r="AC49" s="15">
        <v>44441</v>
      </c>
      <c r="AD49" s="1">
        <v>25</v>
      </c>
      <c r="AE49" s="7">
        <v>-4.5749274169111622E-3</v>
      </c>
      <c r="AF49" s="7">
        <v>2.8385281677768184E-3</v>
      </c>
      <c r="AG49" s="7"/>
      <c r="AH49" s="7"/>
      <c r="AI49" s="15">
        <v>44441</v>
      </c>
      <c r="AJ49" s="7">
        <f t="shared" si="3"/>
        <v>9.2217347623488083E-4</v>
      </c>
      <c r="AK49" s="7"/>
      <c r="AL49" s="15">
        <v>44441</v>
      </c>
      <c r="AM49" s="7">
        <f t="shared" si="4"/>
        <v>-5.4971008931460428E-3</v>
      </c>
      <c r="AN49" s="18">
        <f t="shared" si="10"/>
        <v>-4.0084237513567621E-3</v>
      </c>
      <c r="AV49" s="15">
        <v>44533</v>
      </c>
      <c r="AW49" s="1">
        <v>25</v>
      </c>
      <c r="AX49" s="7">
        <v>-1.3935727245852809E-2</v>
      </c>
      <c r="AY49" s="7">
        <v>-8.4844725376341974E-3</v>
      </c>
      <c r="AZ49" s="7"/>
      <c r="BA49" s="7"/>
      <c r="BB49" s="15">
        <v>44533</v>
      </c>
      <c r="BC49" s="1">
        <v>25</v>
      </c>
      <c r="BD49" s="7">
        <f t="shared" si="5"/>
        <v>7.0602919305228656E-4</v>
      </c>
      <c r="BG49" s="15">
        <v>44533</v>
      </c>
      <c r="BH49" s="18">
        <f t="shared" si="6"/>
        <v>-1.4641756438905095E-2</v>
      </c>
      <c r="BI49" s="18">
        <f t="shared" si="11"/>
        <v>-1.7627396955611198E-2</v>
      </c>
      <c r="BM49" s="60">
        <v>44629</v>
      </c>
      <c r="BN49" s="7">
        <f>LN('Raw data price'!R47/'Raw data price'!R46)</f>
        <v>2.3717697620032105E-2</v>
      </c>
      <c r="BO49" s="7">
        <f>LN('Raw data price'!U47/'Raw data price'!U46)</f>
        <v>2.5373672345635229E-2</v>
      </c>
      <c r="BP49" s="7"/>
      <c r="BQ49" s="60">
        <v>44631</v>
      </c>
      <c r="BR49" s="1">
        <v>25</v>
      </c>
      <c r="BS49" s="7">
        <v>-8.84585439434038E-3</v>
      </c>
      <c r="BT49" s="7">
        <v>-1.3046288284512193E-2</v>
      </c>
      <c r="BU49" s="7"/>
      <c r="BV49" s="7"/>
      <c r="BW49" s="60">
        <v>44631</v>
      </c>
      <c r="BX49" s="1">
        <v>25</v>
      </c>
      <c r="BY49" s="7">
        <f t="shared" si="12"/>
        <v>6.1894888454812618E-4</v>
      </c>
      <c r="CB49" s="60">
        <v>44631</v>
      </c>
      <c r="CC49" s="18">
        <f t="shared" si="7"/>
        <v>-9.4648032788885068E-3</v>
      </c>
      <c r="CD49" s="18">
        <f t="shared" si="8"/>
        <v>-9.4648032788885068E-3</v>
      </c>
    </row>
    <row r="50" spans="1:82" x14ac:dyDescent="0.2">
      <c r="A50" s="15">
        <v>44267</v>
      </c>
      <c r="B50" s="7">
        <f>LN('Raw data price'!B51/'Raw data price'!B50)</f>
        <v>-7.7703788172272022E-3</v>
      </c>
      <c r="C50" s="7">
        <f>LN('Raw data price'!C51/'Raw data price'!C50)</f>
        <v>1.0148833501624158E-3</v>
      </c>
      <c r="D50" s="7"/>
      <c r="E50" s="7"/>
      <c r="N50" s="15">
        <v>44354</v>
      </c>
      <c r="O50" s="1">
        <v>26</v>
      </c>
      <c r="P50" s="7">
        <v>-2.5639817578446355E-3</v>
      </c>
      <c r="Q50" s="7">
        <v>-7.9702856848250638E-4</v>
      </c>
      <c r="R50" s="7"/>
      <c r="S50" s="15">
        <v>44354</v>
      </c>
      <c r="T50" s="7">
        <f t="shared" si="1"/>
        <v>8.5277448694108841E-4</v>
      </c>
      <c r="V50" s="15">
        <v>44354</v>
      </c>
      <c r="W50" s="18">
        <f t="shared" si="2"/>
        <v>-3.4167562447857238E-3</v>
      </c>
      <c r="X50" s="18">
        <f t="shared" si="9"/>
        <v>1.556930653244885E-3</v>
      </c>
      <c r="Y50" s="18"/>
      <c r="Z50" s="18"/>
      <c r="AA50" s="18"/>
      <c r="AB50" s="18"/>
      <c r="AC50" s="15">
        <v>44442</v>
      </c>
      <c r="AD50" s="1">
        <v>26</v>
      </c>
      <c r="AE50" s="7">
        <v>4.301817399009129E-3</v>
      </c>
      <c r="AF50" s="7">
        <v>-3.3508296923669389E-4</v>
      </c>
      <c r="AG50" s="7"/>
      <c r="AH50" s="7"/>
      <c r="AI50" s="15">
        <v>44442</v>
      </c>
      <c r="AJ50" s="7">
        <f t="shared" si="3"/>
        <v>8.6159254701332927E-4</v>
      </c>
      <c r="AK50" s="7"/>
      <c r="AL50" s="15">
        <v>44442</v>
      </c>
      <c r="AM50" s="7">
        <f t="shared" si="4"/>
        <v>3.4402248519957998E-3</v>
      </c>
      <c r="AN50" s="18">
        <f t="shared" si="10"/>
        <v>-2.056876041150243E-3</v>
      </c>
      <c r="AV50" s="15">
        <v>44536</v>
      </c>
      <c r="AW50" s="1">
        <v>26</v>
      </c>
      <c r="AX50" s="7">
        <v>1.1025218844642809E-2</v>
      </c>
      <c r="AY50" s="7">
        <v>1.1662655055923081E-2</v>
      </c>
      <c r="AZ50" s="7"/>
      <c r="BA50" s="7"/>
      <c r="BB50" s="15">
        <v>44536</v>
      </c>
      <c r="BC50" s="1">
        <v>26</v>
      </c>
      <c r="BD50" s="7">
        <f t="shared" si="5"/>
        <v>1.0906168624513263E-3</v>
      </c>
      <c r="BG50" s="15">
        <v>44536</v>
      </c>
      <c r="BH50" s="18">
        <f t="shared" si="6"/>
        <v>9.9346019821914822E-3</v>
      </c>
      <c r="BI50" s="18">
        <f t="shared" si="11"/>
        <v>-4.707154456713613E-3</v>
      </c>
      <c r="BM50" s="60">
        <v>44630</v>
      </c>
      <c r="BN50" s="7">
        <f>LN('Raw data price'!R48/'Raw data price'!R47)</f>
        <v>5.2711187029384092E-2</v>
      </c>
      <c r="BO50" s="7">
        <f>LN('Raw data price'!U48/'Raw data price'!U47)</f>
        <v>-4.3010818993905854E-3</v>
      </c>
      <c r="BP50" s="7"/>
      <c r="BQ50" s="60">
        <v>44634</v>
      </c>
      <c r="BR50" s="1">
        <v>26</v>
      </c>
      <c r="BS50" s="7">
        <v>-2.5553209562569366E-2</v>
      </c>
      <c r="BT50" s="7">
        <v>-7.4486283971046856E-3</v>
      </c>
      <c r="BU50" s="7"/>
      <c r="BV50" s="7"/>
      <c r="BW50" s="60">
        <v>44634</v>
      </c>
      <c r="BX50" s="1">
        <v>26</v>
      </c>
      <c r="BY50" s="7">
        <f t="shared" si="12"/>
        <v>7.2580237818832994E-4</v>
      </c>
      <c r="CB50" s="60">
        <v>44634</v>
      </c>
      <c r="CC50" s="18">
        <f t="shared" si="7"/>
        <v>-2.6279011940757695E-2</v>
      </c>
      <c r="CD50" s="18">
        <f t="shared" si="8"/>
        <v>-2.6279011940757695E-2</v>
      </c>
    </row>
    <row r="51" spans="1:82" x14ac:dyDescent="0.2">
      <c r="A51" s="15">
        <v>44270</v>
      </c>
      <c r="B51" s="7">
        <f>LN('Raw data price'!B52/'Raw data price'!B51)</f>
        <v>-2.5311453399562557E-3</v>
      </c>
      <c r="C51" s="7">
        <f>LN('Raw data price'!C52/'Raw data price'!C51)</f>
        <v>6.4709765908568051E-3</v>
      </c>
      <c r="D51" s="7"/>
      <c r="E51" s="7"/>
      <c r="N51" s="15">
        <v>44355</v>
      </c>
      <c r="O51" s="1">
        <v>27</v>
      </c>
      <c r="P51" s="7">
        <v>2.0458445551056872E-2</v>
      </c>
      <c r="Q51" s="7">
        <v>1.7506961427659565E-4</v>
      </c>
      <c r="R51" s="7"/>
      <c r="S51" s="15">
        <v>44355</v>
      </c>
      <c r="T51" s="7">
        <f t="shared" si="1"/>
        <v>8.7133082817624874E-4</v>
      </c>
      <c r="V51" s="15">
        <v>44355</v>
      </c>
      <c r="W51" s="18">
        <f t="shared" si="2"/>
        <v>1.9587114722880623E-2</v>
      </c>
      <c r="X51" s="18">
        <f t="shared" si="9"/>
        <v>1.61703584780949E-2</v>
      </c>
      <c r="Y51" s="18"/>
      <c r="Z51" s="18"/>
      <c r="AA51" s="18"/>
      <c r="AB51" s="18"/>
      <c r="AC51" s="15">
        <v>44446</v>
      </c>
      <c r="AD51" s="1">
        <v>27</v>
      </c>
      <c r="AE51" s="7">
        <v>8.9419290146201189E-3</v>
      </c>
      <c r="AF51" s="7">
        <v>-3.401266163481994E-3</v>
      </c>
      <c r="AG51" s="7"/>
      <c r="AH51" s="7"/>
      <c r="AI51" s="15">
        <v>44446</v>
      </c>
      <c r="AJ51" s="7">
        <f t="shared" si="3"/>
        <v>8.0306230526301658E-4</v>
      </c>
      <c r="AK51" s="7"/>
      <c r="AL51" s="15">
        <v>44446</v>
      </c>
      <c r="AM51" s="7">
        <f t="shared" si="4"/>
        <v>8.1388667093571024E-3</v>
      </c>
      <c r="AN51" s="18">
        <f t="shared" si="10"/>
        <v>1.1579091561352901E-2</v>
      </c>
      <c r="AV51" s="15">
        <v>44537</v>
      </c>
      <c r="AW51" s="1">
        <v>27</v>
      </c>
      <c r="AX51" s="7">
        <v>2.7602037345948318E-2</v>
      </c>
      <c r="AY51" s="7">
        <v>2.0495586171745628E-2</v>
      </c>
      <c r="AZ51" s="7"/>
      <c r="BA51" s="7"/>
      <c r="BB51" s="15">
        <v>44537</v>
      </c>
      <c r="BC51" s="1">
        <v>27</v>
      </c>
      <c r="BD51" s="7">
        <f t="shared" si="5"/>
        <v>1.2592283121987714E-3</v>
      </c>
      <c r="BG51" s="15">
        <v>44537</v>
      </c>
      <c r="BH51" s="18">
        <f t="shared" si="6"/>
        <v>2.6342809033749547E-2</v>
      </c>
      <c r="BI51" s="18">
        <f t="shared" si="11"/>
        <v>3.6277411015941029E-2</v>
      </c>
      <c r="BM51" s="60">
        <v>44631</v>
      </c>
      <c r="BN51" s="7">
        <f>LN('Raw data price'!R49/'Raw data price'!R48)</f>
        <v>-8.84585439434038E-3</v>
      </c>
      <c r="BO51" s="7">
        <f>LN('Raw data price'!U49/'Raw data price'!U48)</f>
        <v>-1.3046288284512193E-2</v>
      </c>
      <c r="BP51" s="7"/>
      <c r="BQ51" s="60">
        <v>44635</v>
      </c>
      <c r="BR51" s="1">
        <v>27</v>
      </c>
      <c r="BS51" s="7">
        <v>3.8131398999675901E-2</v>
      </c>
      <c r="BT51" s="7">
        <v>2.1182551140656723E-2</v>
      </c>
      <c r="BU51" s="7"/>
      <c r="BV51" s="7"/>
      <c r="BW51" s="60">
        <v>44635</v>
      </c>
      <c r="BX51" s="1">
        <v>27</v>
      </c>
      <c r="BY51" s="7">
        <f t="shared" si="12"/>
        <v>1.2723417575336185E-3</v>
      </c>
      <c r="CB51" s="60">
        <v>44635</v>
      </c>
      <c r="CC51" s="18">
        <f t="shared" si="7"/>
        <v>3.6859057242142286E-2</v>
      </c>
      <c r="CD51" s="18">
        <f t="shared" si="8"/>
        <v>3.6859057242142286E-2</v>
      </c>
    </row>
    <row r="52" spans="1:82" x14ac:dyDescent="0.2">
      <c r="A52" s="15">
        <v>44271</v>
      </c>
      <c r="B52" s="7">
        <f>LN('Raw data price'!B53/'Raw data price'!B52)</f>
        <v>3.2979616754784304E-3</v>
      </c>
      <c r="C52" s="7">
        <f>LN('Raw data price'!C53/'Raw data price'!C52)</f>
        <v>-1.5709218841469892E-3</v>
      </c>
      <c r="D52" s="7"/>
      <c r="E52" s="7"/>
      <c r="N52" s="15">
        <v>44356</v>
      </c>
      <c r="O52" s="1">
        <v>28</v>
      </c>
      <c r="P52" s="7">
        <v>5.2067720751828271E-3</v>
      </c>
      <c r="Q52" s="7">
        <v>-1.8255417468125729E-3</v>
      </c>
      <c r="R52" s="7"/>
      <c r="S52" s="15">
        <v>44356</v>
      </c>
      <c r="T52" s="7">
        <f t="shared" si="1"/>
        <v>8.3314124223345814E-4</v>
      </c>
      <c r="V52" s="15">
        <v>44356</v>
      </c>
      <c r="W52" s="18">
        <f t="shared" si="2"/>
        <v>4.3736308329493691E-3</v>
      </c>
      <c r="X52" s="18">
        <f t="shared" si="9"/>
        <v>2.3960745555829992E-2</v>
      </c>
      <c r="Y52" s="18"/>
      <c r="Z52" s="18"/>
      <c r="AA52" s="18"/>
      <c r="AB52" s="18"/>
      <c r="AC52" s="15">
        <v>44447</v>
      </c>
      <c r="AD52" s="1">
        <v>28</v>
      </c>
      <c r="AE52" s="7">
        <v>4.6085382190448419E-3</v>
      </c>
      <c r="AF52" s="7">
        <v>-1.3194454045593487E-3</v>
      </c>
      <c r="AG52" s="7"/>
      <c r="AH52" s="7"/>
      <c r="AI52" s="15">
        <v>44447</v>
      </c>
      <c r="AJ52" s="7">
        <f t="shared" si="3"/>
        <v>8.4280209397794145E-4</v>
      </c>
      <c r="AK52" s="7"/>
      <c r="AL52" s="15">
        <v>44447</v>
      </c>
      <c r="AM52" s="7">
        <f t="shared" si="4"/>
        <v>3.7657361250669004E-3</v>
      </c>
      <c r="AN52" s="18">
        <f t="shared" si="10"/>
        <v>1.1904602834424002E-2</v>
      </c>
      <c r="AV52" s="15">
        <v>44538</v>
      </c>
      <c r="AW52" s="1">
        <v>28</v>
      </c>
      <c r="AX52" s="7">
        <v>-3.6898011431248043E-5</v>
      </c>
      <c r="AY52" s="7">
        <v>3.0805438956169962E-3</v>
      </c>
      <c r="AZ52" s="7"/>
      <c r="BA52" s="7"/>
      <c r="BB52" s="15">
        <v>44538</v>
      </c>
      <c r="BC52" s="1">
        <v>28</v>
      </c>
      <c r="BD52" s="7">
        <f t="shared" si="5"/>
        <v>9.2679330426226336E-4</v>
      </c>
      <c r="BG52" s="15">
        <v>44538</v>
      </c>
      <c r="BH52" s="18">
        <f t="shared" si="6"/>
        <v>-9.636913156935114E-4</v>
      </c>
      <c r="BI52" s="18">
        <f t="shared" si="11"/>
        <v>2.5379117718056034E-2</v>
      </c>
      <c r="BM52" s="60">
        <v>44634</v>
      </c>
      <c r="BN52" s="7">
        <f>LN('Raw data price'!R50/'Raw data price'!R49)</f>
        <v>-2.5553209562569366E-2</v>
      </c>
      <c r="BO52" s="7">
        <f>LN('Raw data price'!U50/'Raw data price'!U49)</f>
        <v>-7.4486283971046856E-3</v>
      </c>
      <c r="BP52" s="7"/>
      <c r="BQ52" s="60">
        <v>44636</v>
      </c>
      <c r="BR52" s="1">
        <v>28</v>
      </c>
      <c r="BS52" s="7">
        <v>3.8194767179532636E-2</v>
      </c>
      <c r="BT52" s="7">
        <v>2.2136998842954763E-2</v>
      </c>
      <c r="BU52" s="7"/>
      <c r="BV52" s="7"/>
      <c r="BW52" s="60">
        <v>44636</v>
      </c>
      <c r="BX52" s="1">
        <v>28</v>
      </c>
      <c r="BY52" s="7">
        <f t="shared" si="12"/>
        <v>1.2905611694912543E-3</v>
      </c>
      <c r="CB52" s="60">
        <v>44636</v>
      </c>
      <c r="CC52" s="18">
        <f t="shared" si="7"/>
        <v>3.6904206010041379E-2</v>
      </c>
      <c r="CD52" s="18">
        <f t="shared" si="8"/>
        <v>3.6904206010041379E-2</v>
      </c>
    </row>
    <row r="53" spans="1:82" x14ac:dyDescent="0.2">
      <c r="A53" s="15">
        <v>44272</v>
      </c>
      <c r="B53" s="7">
        <f>LN('Raw data price'!B54/'Raw data price'!B53)</f>
        <v>1.4089130964573345E-2</v>
      </c>
      <c r="C53" s="7">
        <f>LN('Raw data price'!C54/'Raw data price'!C53)</f>
        <v>2.8752053049775832E-3</v>
      </c>
      <c r="D53" s="7"/>
      <c r="E53" s="7"/>
      <c r="N53" s="15">
        <v>44357</v>
      </c>
      <c r="O53" s="1">
        <v>29</v>
      </c>
      <c r="P53" s="7">
        <v>2.0661910599530469E-2</v>
      </c>
      <c r="Q53" s="7">
        <v>4.641367023082649E-3</v>
      </c>
      <c r="R53" s="7"/>
      <c r="S53" s="15">
        <v>44357</v>
      </c>
      <c r="T53" s="7">
        <f t="shared" si="1"/>
        <v>9.5658779115120787E-4</v>
      </c>
      <c r="V53" s="15">
        <v>44357</v>
      </c>
      <c r="W53" s="18">
        <f t="shared" si="2"/>
        <v>1.970532280837926E-2</v>
      </c>
      <c r="X53" s="18">
        <f t="shared" si="9"/>
        <v>2.4078953641328629E-2</v>
      </c>
      <c r="Y53" s="18"/>
      <c r="Z53" s="18"/>
      <c r="AA53" s="18"/>
      <c r="AB53" s="18"/>
      <c r="AC53" s="15">
        <v>44448</v>
      </c>
      <c r="AD53" s="1">
        <v>29</v>
      </c>
      <c r="AE53" s="7">
        <v>-1.1795294160284828E-2</v>
      </c>
      <c r="AF53" s="7">
        <v>-4.6162382762889205E-3</v>
      </c>
      <c r="AG53" s="7"/>
      <c r="AH53" s="7"/>
      <c r="AI53" s="15">
        <v>44448</v>
      </c>
      <c r="AJ53" s="7">
        <f t="shared" si="3"/>
        <v>7.798697538147066E-4</v>
      </c>
      <c r="AK53" s="7"/>
      <c r="AL53" s="15">
        <v>44448</v>
      </c>
      <c r="AM53" s="7">
        <f t="shared" si="4"/>
        <v>-1.2575163914099534E-2</v>
      </c>
      <c r="AN53" s="18">
        <f t="shared" si="10"/>
        <v>-8.8094277890326343E-3</v>
      </c>
      <c r="AV53" s="15">
        <v>44539</v>
      </c>
      <c r="AW53" s="1">
        <v>29</v>
      </c>
      <c r="AX53" s="7">
        <v>-1.1343744026822917E-2</v>
      </c>
      <c r="AY53" s="7">
        <v>-7.2070383872084483E-3</v>
      </c>
      <c r="AZ53" s="7"/>
      <c r="BA53" s="7"/>
      <c r="BB53" s="15">
        <v>44539</v>
      </c>
      <c r="BC53" s="1">
        <v>29</v>
      </c>
      <c r="BD53" s="7">
        <f t="shared" si="5"/>
        <v>7.3041407970382522E-4</v>
      </c>
      <c r="BG53" s="15">
        <v>44539</v>
      </c>
      <c r="BH53" s="18">
        <f t="shared" si="6"/>
        <v>-1.2074158106526742E-2</v>
      </c>
      <c r="BI53" s="18">
        <f t="shared" si="11"/>
        <v>-1.3037849422220254E-2</v>
      </c>
      <c r="BM53" s="60">
        <v>44635</v>
      </c>
      <c r="BN53" s="7">
        <f>LN('Raw data price'!R51/'Raw data price'!R50)</f>
        <v>3.8131398999675901E-2</v>
      </c>
      <c r="BO53" s="7">
        <f>LN('Raw data price'!U51/'Raw data price'!U50)</f>
        <v>2.1182551140656723E-2</v>
      </c>
      <c r="BP53" s="7"/>
      <c r="BQ53" s="60">
        <v>44637</v>
      </c>
      <c r="BR53" s="1">
        <v>29</v>
      </c>
      <c r="BS53" s="7">
        <v>2.6649472946097399E-2</v>
      </c>
      <c r="BT53" s="7">
        <v>1.2272191404503483E-2</v>
      </c>
      <c r="BU53" s="7"/>
      <c r="BV53" s="7"/>
      <c r="BW53" s="60">
        <v>44637</v>
      </c>
      <c r="BX53" s="1">
        <v>29</v>
      </c>
      <c r="BY53" s="7">
        <f t="shared" si="12"/>
        <v>1.1022522761164237E-3</v>
      </c>
      <c r="CB53" s="60">
        <v>44637</v>
      </c>
      <c r="CC53" s="18">
        <f t="shared" si="7"/>
        <v>2.5547220669980976E-2</v>
      </c>
      <c r="CD53" s="18">
        <f t="shared" si="8"/>
        <v>2.5547220669980976E-2</v>
      </c>
    </row>
    <row r="54" spans="1:82" x14ac:dyDescent="0.2">
      <c r="A54" s="15">
        <v>44273</v>
      </c>
      <c r="B54" s="7">
        <f>LN('Raw data price'!B55/'Raw data price'!B54)</f>
        <v>-3.4962922774640956E-2</v>
      </c>
      <c r="C54" s="7">
        <f>LN('Raw data price'!C55/'Raw data price'!C54)</f>
        <v>-1.4870520601810135E-2</v>
      </c>
      <c r="D54" s="7"/>
      <c r="E54" s="7"/>
      <c r="N54" s="15">
        <v>44358</v>
      </c>
      <c r="O54" s="1">
        <v>30</v>
      </c>
      <c r="P54" s="7">
        <v>-8.4217980926027964E-4</v>
      </c>
      <c r="Q54" s="7">
        <v>1.9465941937430961E-3</v>
      </c>
      <c r="R54" s="7"/>
      <c r="S54" s="15">
        <v>44358</v>
      </c>
      <c r="T54" s="7">
        <f t="shared" si="1"/>
        <v>9.051473862010267E-4</v>
      </c>
      <c r="V54" s="15">
        <v>44358</v>
      </c>
      <c r="W54" s="18">
        <f t="shared" si="2"/>
        <v>-1.7473271954613063E-3</v>
      </c>
      <c r="X54" s="18">
        <f t="shared" si="9"/>
        <v>1.7957995612917953E-2</v>
      </c>
      <c r="Y54" s="18"/>
      <c r="Z54" s="18"/>
      <c r="AA54" s="18"/>
      <c r="AB54" s="18"/>
      <c r="AC54" s="15">
        <v>44449</v>
      </c>
      <c r="AD54" s="1">
        <v>30</v>
      </c>
      <c r="AE54" s="7">
        <v>-4.3173117389211126E-3</v>
      </c>
      <c r="AF54" s="7">
        <v>-7.7526176231305427E-3</v>
      </c>
      <c r="AG54" s="7"/>
      <c r="AH54" s="7"/>
      <c r="AI54" s="15">
        <v>44449</v>
      </c>
      <c r="AJ54" s="7">
        <f t="shared" si="3"/>
        <v>7.1999954066636533E-4</v>
      </c>
      <c r="AK54" s="7"/>
      <c r="AL54" s="15">
        <v>44449</v>
      </c>
      <c r="AM54" s="7">
        <f t="shared" si="4"/>
        <v>-5.0373112795874782E-3</v>
      </c>
      <c r="AN54" s="18">
        <f t="shared" si="10"/>
        <v>-1.7612475193687013E-2</v>
      </c>
      <c r="AV54" s="15">
        <v>44540</v>
      </c>
      <c r="AW54" s="1">
        <v>30</v>
      </c>
      <c r="AX54" s="7">
        <v>-1.1311293133967067E-2</v>
      </c>
      <c r="AY54" s="7">
        <v>9.5038068188789387E-3</v>
      </c>
      <c r="AZ54" s="7"/>
      <c r="BA54" s="7"/>
      <c r="BB54" s="15">
        <v>44540</v>
      </c>
      <c r="BC54" s="1">
        <v>30</v>
      </c>
      <c r="BD54" s="7">
        <f t="shared" si="5"/>
        <v>1.0494066994533742E-3</v>
      </c>
      <c r="BG54" s="15">
        <v>44540</v>
      </c>
      <c r="BH54" s="18">
        <f t="shared" si="6"/>
        <v>-1.2360699833420441E-2</v>
      </c>
      <c r="BI54" s="18">
        <f t="shared" si="11"/>
        <v>-2.4434857939947183E-2</v>
      </c>
      <c r="BM54" s="60">
        <v>44636</v>
      </c>
      <c r="BN54" s="7">
        <f>LN('Raw data price'!R52/'Raw data price'!R51)</f>
        <v>3.8194767179532636E-2</v>
      </c>
      <c r="BO54" s="7">
        <f>LN('Raw data price'!U52/'Raw data price'!U51)</f>
        <v>2.2136998842954763E-2</v>
      </c>
      <c r="BP54" s="7"/>
      <c r="BQ54" s="60">
        <v>44638</v>
      </c>
      <c r="BR54" s="1">
        <v>30</v>
      </c>
      <c r="BS54" s="7">
        <v>2.5192153143356495E-2</v>
      </c>
      <c r="BT54" s="7">
        <v>1.1594770446318643E-2</v>
      </c>
      <c r="BU54" s="7"/>
      <c r="BV54" s="7"/>
      <c r="BW54" s="60">
        <v>44638</v>
      </c>
      <c r="BX54" s="1">
        <v>30</v>
      </c>
      <c r="BY54" s="7">
        <f t="shared" si="12"/>
        <v>1.0893210160000345E-3</v>
      </c>
      <c r="CB54" s="60">
        <v>44638</v>
      </c>
      <c r="CC54" s="18">
        <f t="shared" si="7"/>
        <v>2.410283212735646E-2</v>
      </c>
      <c r="CD54" s="18">
        <f t="shared" si="8"/>
        <v>2.410283212735646E-2</v>
      </c>
    </row>
    <row r="55" spans="1:82" x14ac:dyDescent="0.2">
      <c r="A55" s="15">
        <v>44274</v>
      </c>
      <c r="B55" s="7">
        <f>LN('Raw data price'!B56/'Raw data price'!B55)</f>
        <v>1.5392826857852473E-2</v>
      </c>
      <c r="C55" s="7">
        <f>LN('Raw data price'!C56/'Raw data price'!C55)</f>
        <v>-6.0292060646939332E-4</v>
      </c>
      <c r="D55" s="7"/>
      <c r="E55" s="7"/>
      <c r="O55" s="1"/>
      <c r="S55"/>
      <c r="V55"/>
      <c r="BM55" s="60">
        <v>44637</v>
      </c>
      <c r="BN55" s="7">
        <f>LN('Raw data price'!R53/'Raw data price'!R52)</f>
        <v>2.6649472946097399E-2</v>
      </c>
      <c r="BO55" s="7">
        <f>LN('Raw data price'!U53/'Raw data price'!U52)</f>
        <v>1.2272191404503483E-2</v>
      </c>
      <c r="BP55" s="7"/>
    </row>
    <row r="56" spans="1:82" x14ac:dyDescent="0.2">
      <c r="A56" s="15">
        <v>44277</v>
      </c>
      <c r="B56" s="7">
        <f>LN('Raw data price'!B57/'Raw data price'!B56)</f>
        <v>1.1610549574970238E-2</v>
      </c>
      <c r="C56" s="7">
        <f>LN('Raw data price'!C57/'Raw data price'!C56)</f>
        <v>7.0005595506540804E-3</v>
      </c>
      <c r="D56" s="7"/>
      <c r="E56" s="7"/>
      <c r="O56" s="1"/>
      <c r="S56"/>
      <c r="V56"/>
      <c r="BM56" s="60">
        <v>44638</v>
      </c>
      <c r="BN56" s="7">
        <f>LN('Raw data price'!R54/'Raw data price'!R53)</f>
        <v>2.5192153143356495E-2</v>
      </c>
      <c r="BO56" s="7">
        <f>LN('Raw data price'!U54/'Raw data price'!U53)</f>
        <v>1.1594770446318643E-2</v>
      </c>
      <c r="BP56" s="7"/>
    </row>
    <row r="57" spans="1:82" x14ac:dyDescent="0.2">
      <c r="A57" s="15">
        <v>44278</v>
      </c>
      <c r="B57" s="7">
        <f>LN('Raw data price'!B58/'Raw data price'!B57)</f>
        <v>8.5238553349890819E-3</v>
      </c>
      <c r="C57" s="7">
        <f>LN('Raw data price'!C58/'Raw data price'!C57)</f>
        <v>-7.6601008099493138E-3</v>
      </c>
      <c r="D57" s="7"/>
      <c r="E57" s="7"/>
      <c r="O57" s="1"/>
      <c r="S57"/>
      <c r="V57"/>
      <c r="BM57" s="60">
        <v>44641</v>
      </c>
      <c r="BN57" s="7">
        <f>LN('Raw data price'!R55/'Raw data price'!R54)</f>
        <v>1.4934346385574535E-3</v>
      </c>
      <c r="BO57" s="7">
        <f>LN('Raw data price'!U55/'Raw data price'!U54)</f>
        <v>-4.3476799985616853E-4</v>
      </c>
      <c r="BP57" s="7"/>
    </row>
    <row r="58" spans="1:82" x14ac:dyDescent="0.2">
      <c r="A58" s="15">
        <v>44279</v>
      </c>
      <c r="B58" s="7">
        <f>LN('Raw data price'!B59/'Raw data price'!B58)</f>
        <v>-1.6203883458009261E-2</v>
      </c>
      <c r="C58" s="7">
        <f>LN('Raw data price'!C59/'Raw data price'!C58)</f>
        <v>-5.4823039848238466E-3</v>
      </c>
      <c r="D58" s="7"/>
      <c r="E58" s="7"/>
      <c r="O58" s="1"/>
      <c r="S58"/>
      <c r="V58"/>
      <c r="BM58" s="60">
        <v>44642</v>
      </c>
      <c r="BN58" s="7">
        <f>LN('Raw data price'!R56/'Raw data price'!R55)</f>
        <v>2.0820052871862928E-2</v>
      </c>
      <c r="BO58" s="7">
        <f>LN('Raw data price'!U56/'Raw data price'!U55)</f>
        <v>1.1240769260246017E-2</v>
      </c>
      <c r="BP58" s="7"/>
    </row>
    <row r="59" spans="1:82" x14ac:dyDescent="0.2">
      <c r="A59" s="15">
        <v>44280</v>
      </c>
      <c r="B59" s="7">
        <f>LN('Raw data price'!B60/'Raw data price'!B59)</f>
        <v>-1.3307786061630028E-2</v>
      </c>
      <c r="C59" s="7">
        <f>LN('Raw data price'!C60/'Raw data price'!C59)</f>
        <v>5.2265508159267142E-3</v>
      </c>
      <c r="D59" s="7"/>
      <c r="E59" s="7"/>
      <c r="O59" s="1"/>
      <c r="S59"/>
      <c r="V59"/>
      <c r="BM59" s="60">
        <v>44643</v>
      </c>
      <c r="BN59" s="7">
        <f>LN('Raw data price'!R57/'Raw data price'!R56)</f>
        <v>-9.022397328813268E-3</v>
      </c>
      <c r="BO59" s="7">
        <f>LN('Raw data price'!U57/'Raw data price'!U56)</f>
        <v>-1.2348713151043481E-2</v>
      </c>
      <c r="BP59" s="7"/>
    </row>
    <row r="60" spans="1:82" x14ac:dyDescent="0.2">
      <c r="A60" s="15">
        <v>44281</v>
      </c>
      <c r="B60" s="7">
        <f>LN('Raw data price'!B61/'Raw data price'!B60)</f>
        <v>1.8923146085740761E-3</v>
      </c>
      <c r="C60" s="7">
        <f>LN('Raw data price'!C61/'Raw data price'!C60)</f>
        <v>1.6494413826353246E-2</v>
      </c>
      <c r="D60" s="7"/>
      <c r="E60" s="7"/>
      <c r="O60" s="1"/>
      <c r="S60"/>
      <c r="V60"/>
      <c r="BM60" s="60">
        <v>44644</v>
      </c>
      <c r="BN60" s="7">
        <f>LN('Raw data price'!R58/'Raw data price'!R57)</f>
        <v>1.4768108712977933E-3</v>
      </c>
      <c r="BO60" s="7">
        <f>LN('Raw data price'!U58/'Raw data price'!U57)</f>
        <v>1.4242030309045384E-2</v>
      </c>
      <c r="BP60" s="7"/>
    </row>
    <row r="61" spans="1:82" x14ac:dyDescent="0.2">
      <c r="A61" s="15">
        <v>44284</v>
      </c>
      <c r="B61" s="7">
        <f>LN('Raw data price'!B62/'Raw data price'!B61)</f>
        <v>7.7353154085713777E-3</v>
      </c>
      <c r="C61" s="7">
        <f>LN('Raw data price'!C62/'Raw data price'!C61)</f>
        <v>-8.6840193082478952E-4</v>
      </c>
      <c r="D61" s="7"/>
      <c r="E61" s="7"/>
      <c r="O61" s="1"/>
      <c r="S61"/>
      <c r="V61"/>
      <c r="BM61" s="60">
        <v>44645</v>
      </c>
      <c r="BN61" s="7">
        <f>LN('Raw data price'!R59/'Raw data price'!R58)</f>
        <v>6.8448152004004217E-3</v>
      </c>
      <c r="BO61" s="7">
        <f>LN('Raw data price'!U59/'Raw data price'!U58)</f>
        <v>5.0534023741785035E-3</v>
      </c>
      <c r="BP61" s="7"/>
    </row>
    <row r="62" spans="1:82" x14ac:dyDescent="0.2">
      <c r="A62" s="15">
        <v>44285</v>
      </c>
      <c r="B62" s="7">
        <f>LN('Raw data price'!B63/'Raw data price'!B62)</f>
        <v>-6.6677766709193117E-3</v>
      </c>
      <c r="C62" s="7">
        <f>LN('Raw data price'!C63/'Raw data price'!C62)</f>
        <v>-3.1628196118815713E-3</v>
      </c>
      <c r="D62" s="7"/>
      <c r="E62" s="7"/>
      <c r="O62" s="1"/>
      <c r="S62"/>
      <c r="V62"/>
      <c r="BM62" s="60">
        <v>44648</v>
      </c>
      <c r="BN62" s="7">
        <f>LN('Raw data price'!R60/'Raw data price'!R59)</f>
        <v>2.5270667314658036E-2</v>
      </c>
      <c r="BO62" s="7">
        <f>LN('Raw data price'!U60/'Raw data price'!U59)</f>
        <v>7.1195596488213336E-3</v>
      </c>
      <c r="BP62" s="7"/>
    </row>
    <row r="63" spans="1:82" x14ac:dyDescent="0.2">
      <c r="A63" s="15">
        <v>44286</v>
      </c>
      <c r="B63" s="7">
        <f>LN('Raw data price'!B64/'Raw data price'!B63)</f>
        <v>1.2616087708771139E-2</v>
      </c>
      <c r="C63" s="7">
        <f>LN('Raw data price'!C64/'Raw data price'!C63)</f>
        <v>3.6159929659948988E-3</v>
      </c>
      <c r="D63" s="7"/>
      <c r="E63" s="7"/>
      <c r="O63" s="1"/>
      <c r="S63"/>
      <c r="V63"/>
      <c r="BM63" s="60">
        <v>44649</v>
      </c>
      <c r="BN63" s="7">
        <f>LN('Raw data price'!R61/'Raw data price'!R60)</f>
        <v>1.918432324410849E-3</v>
      </c>
      <c r="BO63" s="7">
        <f>LN('Raw data price'!U61/'Raw data price'!U60)</f>
        <v>1.2182027285255538E-2</v>
      </c>
      <c r="BP63" s="7"/>
    </row>
    <row r="64" spans="1:82" x14ac:dyDescent="0.2">
      <c r="A64" s="15">
        <v>44287</v>
      </c>
      <c r="B64" s="7">
        <f>LN('Raw data price'!B65/'Raw data price'!B64)</f>
        <v>2.1397876221555433E-2</v>
      </c>
      <c r="C64" s="7">
        <f>LN('Raw data price'!C65/'Raw data price'!C64)</f>
        <v>1.1755774236888511E-2</v>
      </c>
      <c r="D64" s="7"/>
      <c r="E64" s="7"/>
      <c r="O64" s="1"/>
      <c r="S64"/>
      <c r="V64"/>
      <c r="BM64" s="60">
        <v>44650</v>
      </c>
      <c r="BN64" s="7">
        <f>LN('Raw data price'!R62/'Raw data price'!R61)</f>
        <v>-1.796152780082539E-2</v>
      </c>
      <c r="BO64" s="7">
        <f>LN('Raw data price'!U62/'Raw data price'!U61)</f>
        <v>-6.313610350948985E-3</v>
      </c>
      <c r="BP64" s="7"/>
    </row>
    <row r="65" spans="1:68" x14ac:dyDescent="0.2">
      <c r="A65" s="15">
        <v>44291</v>
      </c>
      <c r="B65" s="7">
        <f>LN('Raw data price'!B66/'Raw data price'!B65)</f>
        <v>2.058080070855604E-2</v>
      </c>
      <c r="C65" s="7">
        <f>LN('Raw data price'!C66/'Raw data price'!C65)</f>
        <v>1.4335038467166317E-2</v>
      </c>
      <c r="D65" s="7"/>
      <c r="E65" s="7"/>
      <c r="O65" s="1"/>
      <c r="S65"/>
      <c r="V65"/>
      <c r="BM65" s="60">
        <v>44651</v>
      </c>
      <c r="BN65" s="7">
        <f>LN('Raw data price'!R63/'Raw data price'!R62)</f>
        <v>-2.0064518348238348E-2</v>
      </c>
      <c r="BO65" s="7">
        <f>LN('Raw data price'!U63/'Raw data price'!U62)</f>
        <v>-1.577632727939729E-2</v>
      </c>
      <c r="BP65" s="7"/>
    </row>
    <row r="66" spans="1:68" x14ac:dyDescent="0.2">
      <c r="A66" s="15">
        <v>44292</v>
      </c>
      <c r="B66" s="7">
        <f>LN('Raw data price'!B67/'Raw data price'!B66)</f>
        <v>-9.0229832604422542E-4</v>
      </c>
      <c r="C66" s="7">
        <f>LN('Raw data price'!C67/'Raw data price'!C66)</f>
        <v>-9.7401211108184122E-4</v>
      </c>
      <c r="D66" s="7"/>
      <c r="E66" s="7"/>
      <c r="O66" s="1"/>
      <c r="S66"/>
      <c r="V66"/>
    </row>
    <row r="67" spans="1:68" x14ac:dyDescent="0.2">
      <c r="A67" s="15">
        <v>44293</v>
      </c>
      <c r="B67" s="7">
        <f>LN('Raw data price'!B68/'Raw data price'!B67)</f>
        <v>1.7090462695970296E-2</v>
      </c>
      <c r="C67" s="7">
        <f>LN('Raw data price'!C68/'Raw data price'!C67)</f>
        <v>1.4741432833555816E-3</v>
      </c>
      <c r="D67" s="7"/>
      <c r="E67" s="7"/>
      <c r="O67" s="1"/>
      <c r="S67"/>
      <c r="V67"/>
    </row>
    <row r="68" spans="1:68" x14ac:dyDescent="0.2">
      <c r="A68" s="15">
        <v>44294</v>
      </c>
      <c r="B68" s="7">
        <f>LN('Raw data price'!B69/'Raw data price'!B68)</f>
        <v>6.0528832185615744E-3</v>
      </c>
      <c r="C68" s="7">
        <f>LN('Raw data price'!C69/'Raw data price'!C68)</f>
        <v>4.2117580408072355E-3</v>
      </c>
      <c r="D68" s="7"/>
      <c r="E68" s="7"/>
      <c r="O68" s="1"/>
      <c r="S68"/>
      <c r="V68"/>
    </row>
    <row r="69" spans="1:68" x14ac:dyDescent="0.2">
      <c r="A69" s="15">
        <v>44295</v>
      </c>
      <c r="B69" s="7">
        <f>LN('Raw data price'!B70/'Raw data price'!B69)</f>
        <v>2.1855055780730475E-2</v>
      </c>
      <c r="C69" s="7">
        <f>LN('Raw data price'!C70/'Raw data price'!C69)</f>
        <v>7.6903163725556868E-3</v>
      </c>
      <c r="D69" s="7"/>
      <c r="E69" s="7"/>
      <c r="O69" s="1"/>
      <c r="S69"/>
      <c r="V69"/>
    </row>
    <row r="70" spans="1:68" x14ac:dyDescent="0.2">
      <c r="A70" s="15">
        <v>44298</v>
      </c>
      <c r="B70" s="7">
        <f>LN('Raw data price'!B71/'Raw data price'!B70)</f>
        <v>2.1298517058221389E-3</v>
      </c>
      <c r="C70" s="7">
        <f>LN('Raw data price'!C71/'Raw data price'!C70)</f>
        <v>-1.9620215667317165E-4</v>
      </c>
      <c r="D70" s="7"/>
      <c r="E70" s="7"/>
      <c r="O70" s="1"/>
      <c r="S70"/>
      <c r="V70"/>
    </row>
    <row r="71" spans="1:68" x14ac:dyDescent="0.2">
      <c r="A71" s="15">
        <v>44299</v>
      </c>
      <c r="B71" s="7">
        <f>LN('Raw data price'!B72/'Raw data price'!B71)</f>
        <v>6.0802236237040581E-3</v>
      </c>
      <c r="C71" s="7">
        <f>LN('Raw data price'!C72/'Raw data price'!C71)</f>
        <v>3.289166381145364E-3</v>
      </c>
      <c r="D71" s="7"/>
      <c r="E71" s="7"/>
      <c r="O71" s="1"/>
      <c r="S71"/>
      <c r="V71"/>
    </row>
    <row r="72" spans="1:68" x14ac:dyDescent="0.2">
      <c r="A72" s="15">
        <v>44300</v>
      </c>
      <c r="B72" s="7">
        <f>LN('Raw data price'!B73/'Raw data price'!B72)</f>
        <v>-1.9902668300114126E-2</v>
      </c>
      <c r="C72" s="7">
        <f>LN('Raw data price'!C73/'Raw data price'!C72)</f>
        <v>-4.0961799296970009E-3</v>
      </c>
      <c r="D72" s="7"/>
      <c r="E72" s="7"/>
      <c r="O72" s="1"/>
      <c r="S72"/>
      <c r="V72"/>
    </row>
    <row r="73" spans="1:68" x14ac:dyDescent="0.2">
      <c r="A73" s="15">
        <v>44301</v>
      </c>
      <c r="B73" s="7">
        <f>LN('Raw data price'!B74/'Raw data price'!B73)</f>
        <v>1.3733667317078547E-2</v>
      </c>
      <c r="C73" s="7">
        <f>LN('Raw data price'!C74/'Raw data price'!C73)</f>
        <v>1.1033158016154329E-2</v>
      </c>
      <c r="D73" s="7"/>
      <c r="E73" s="7"/>
      <c r="O73" s="1"/>
      <c r="S73"/>
      <c r="V73"/>
    </row>
    <row r="74" spans="1:68" x14ac:dyDescent="0.2">
      <c r="A74" s="15">
        <v>44302</v>
      </c>
      <c r="B74" s="7">
        <f>LN('Raw data price'!B75/'Raw data price'!B74)</f>
        <v>6.0042815351793776E-3</v>
      </c>
      <c r="C74" s="7">
        <f>LN('Raw data price'!C75/'Raw data price'!C74)</f>
        <v>3.6022533265398387E-3</v>
      </c>
      <c r="D74" s="7"/>
      <c r="E74" s="7"/>
      <c r="O74" s="1"/>
      <c r="S74"/>
      <c r="V74"/>
    </row>
    <row r="75" spans="1:68" x14ac:dyDescent="0.2">
      <c r="A75" s="15">
        <v>44305</v>
      </c>
      <c r="B75" s="7">
        <f>LN('Raw data price'!B76/'Raw data price'!B75)</f>
        <v>-8.1017420270805066E-3</v>
      </c>
      <c r="C75" s="7">
        <f>LN('Raw data price'!C76/'Raw data price'!C75)</f>
        <v>-5.3205822668759327E-3</v>
      </c>
      <c r="D75" s="7"/>
      <c r="E75" s="7"/>
      <c r="O75" s="1"/>
      <c r="S75"/>
      <c r="V75"/>
    </row>
    <row r="76" spans="1:68" x14ac:dyDescent="0.2">
      <c r="A76" s="15">
        <v>44306</v>
      </c>
      <c r="B76" s="7">
        <f>LN('Raw data price'!B77/'Raw data price'!B76)</f>
        <v>-1.1129266615953882E-2</v>
      </c>
      <c r="C76" s="7">
        <f>LN('Raw data price'!C77/'Raw data price'!C76)</f>
        <v>-6.8256031307080047E-3</v>
      </c>
      <c r="D76" s="7"/>
      <c r="E76" s="7"/>
      <c r="O76" s="1"/>
      <c r="S76"/>
      <c r="V76"/>
    </row>
    <row r="77" spans="1:68" x14ac:dyDescent="0.2">
      <c r="A77" s="15">
        <v>44307</v>
      </c>
      <c r="B77" s="7">
        <f>LN('Raw data price'!B78/'Raw data price'!B77)</f>
        <v>8.1622683798715165E-3</v>
      </c>
      <c r="C77" s="7">
        <f>LN('Raw data price'!C78/'Raw data price'!C77)</f>
        <v>9.2630254691135495E-3</v>
      </c>
      <c r="D77" s="7"/>
      <c r="E77" s="7"/>
      <c r="O77" s="1"/>
      <c r="S77"/>
      <c r="V77"/>
    </row>
    <row r="78" spans="1:68" x14ac:dyDescent="0.2">
      <c r="A78" s="15">
        <v>44308</v>
      </c>
      <c r="B78" s="7">
        <f>LN('Raw data price'!B79/'Raw data price'!B78)</f>
        <v>-1.5883878976697546E-2</v>
      </c>
      <c r="C78" s="7">
        <f>LN('Raw data price'!C79/'Raw data price'!C78)</f>
        <v>-9.2533518567931589E-3</v>
      </c>
      <c r="D78" s="7"/>
      <c r="E78" s="7"/>
      <c r="O78" s="1"/>
      <c r="S78"/>
      <c r="V78"/>
    </row>
    <row r="79" spans="1:68" x14ac:dyDescent="0.2">
      <c r="A79" s="15">
        <v>44309</v>
      </c>
      <c r="B79" s="7">
        <f>LN('Raw data price'!B80/'Raw data price'!B79)</f>
        <v>9.5761883238519065E-3</v>
      </c>
      <c r="C79" s="7">
        <f>LN('Raw data price'!C80/'Raw data price'!C79)</f>
        <v>1.0869423861541933E-2</v>
      </c>
      <c r="D79" s="7"/>
      <c r="E79" s="7"/>
      <c r="O79" s="1"/>
      <c r="S79"/>
      <c r="V79"/>
    </row>
    <row r="80" spans="1:68" x14ac:dyDescent="0.2">
      <c r="A80" s="15">
        <v>44312</v>
      </c>
      <c r="B80" s="7">
        <f>LN('Raw data price'!B81/'Raw data price'!B80)</f>
        <v>2.0184694297045447E-2</v>
      </c>
      <c r="C80" s="7">
        <f>LN('Raw data price'!C81/'Raw data price'!C80)</f>
        <v>1.7806378908788009E-3</v>
      </c>
      <c r="D80" s="7"/>
      <c r="E80" s="7"/>
      <c r="O80" s="1"/>
      <c r="S80"/>
      <c r="V80"/>
    </row>
    <row r="81" spans="1:22" x14ac:dyDescent="0.2">
      <c r="A81" s="15">
        <v>44313</v>
      </c>
      <c r="B81" s="7">
        <f>LN('Raw data price'!B82/'Raw data price'!B81)</f>
        <v>2.4698661559302672E-3</v>
      </c>
      <c r="C81" s="7">
        <f>LN('Raw data price'!C82/'Raw data price'!C81)</f>
        <v>-2.1494231269923608E-4</v>
      </c>
      <c r="D81" s="7"/>
      <c r="E81" s="7"/>
      <c r="O81" s="1"/>
      <c r="S81"/>
      <c r="V81"/>
    </row>
    <row r="82" spans="1:22" x14ac:dyDescent="0.2">
      <c r="A82" s="15">
        <v>44314</v>
      </c>
      <c r="B82" s="7">
        <f>LN('Raw data price'!B83/'Raw data price'!B82)</f>
        <v>1.1946144695837133E-2</v>
      </c>
      <c r="C82" s="7">
        <f>LN('Raw data price'!C83/'Raw data price'!C82)</f>
        <v>-8.4588829283031668E-4</v>
      </c>
      <c r="D82" s="7"/>
      <c r="E82" s="7"/>
      <c r="O82" s="1"/>
      <c r="S82"/>
      <c r="V82"/>
    </row>
    <row r="83" spans="1:22" x14ac:dyDescent="0.2">
      <c r="A83" s="41">
        <v>44315</v>
      </c>
      <c r="B83" s="17">
        <f>LN('Raw data price'!B84/'Raw data price'!B83)</f>
        <v>3.6970924912638732E-3</v>
      </c>
      <c r="C83" s="17">
        <f>LN('Raw data price'!C84/'Raw data price'!C83)</f>
        <v>6.7400325437081072E-3</v>
      </c>
      <c r="D83" s="7"/>
      <c r="E83" s="7"/>
      <c r="O83" s="1"/>
      <c r="S83"/>
      <c r="V83"/>
    </row>
    <row r="84" spans="1:22" x14ac:dyDescent="0.2">
      <c r="A84" s="15">
        <v>44316</v>
      </c>
      <c r="B84" s="7">
        <f>LN('Raw data price'!B85/'Raw data price'!B84)</f>
        <v>-1.1212657987445531E-3</v>
      </c>
      <c r="C84" s="7">
        <f>LN('Raw data price'!C85/'Raw data price'!C84)</f>
        <v>-7.2206437182024286E-3</v>
      </c>
      <c r="D84" s="7"/>
      <c r="E84" s="7"/>
      <c r="O84" s="1"/>
      <c r="S84"/>
      <c r="V84"/>
    </row>
    <row r="85" spans="1:22" x14ac:dyDescent="0.2">
      <c r="A85" s="15">
        <v>44319</v>
      </c>
      <c r="B85" s="7">
        <f>LN('Raw data price'!B86/'Raw data price'!B85)</f>
        <v>-2.361686767308719E-2</v>
      </c>
      <c r="C85" s="7">
        <f>LN('Raw data price'!C86/'Raw data price'!C85)</f>
        <v>2.7442656970409606E-3</v>
      </c>
      <c r="D85" s="7"/>
      <c r="E85" s="7"/>
      <c r="O85" s="1"/>
      <c r="S85"/>
      <c r="V85"/>
    </row>
    <row r="86" spans="1:22" x14ac:dyDescent="0.2">
      <c r="A86" s="15">
        <v>44320</v>
      </c>
      <c r="B86" s="7">
        <f>LN('Raw data price'!B87/'Raw data price'!B86)</f>
        <v>-2.2280924648255349E-2</v>
      </c>
      <c r="C86" s="7">
        <f>LN('Raw data price'!C87/'Raw data price'!C86)</f>
        <v>-6.7007377404054557E-3</v>
      </c>
      <c r="D86" s="7"/>
      <c r="E86" s="7"/>
      <c r="O86" s="1"/>
      <c r="S86"/>
      <c r="V86"/>
    </row>
    <row r="87" spans="1:22" x14ac:dyDescent="0.2">
      <c r="A87" s="15">
        <v>44321</v>
      </c>
      <c r="B87" s="7">
        <f>LN('Raw data price'!B88/'Raw data price'!B87)</f>
        <v>-1.2557954694502113E-2</v>
      </c>
      <c r="C87" s="7">
        <f>LN('Raw data price'!C88/'Raw data price'!C87)</f>
        <v>7.0329145687402232E-4</v>
      </c>
      <c r="D87" s="7"/>
      <c r="E87" s="7"/>
      <c r="O87" s="1"/>
      <c r="S87"/>
      <c r="V87"/>
    </row>
    <row r="88" spans="1:22" x14ac:dyDescent="0.2">
      <c r="A88" s="15">
        <v>44322</v>
      </c>
      <c r="B88" s="7">
        <f>LN('Raw data price'!B89/'Raw data price'!B88)</f>
        <v>1.0895826631331011E-2</v>
      </c>
      <c r="C88" s="7">
        <f>LN('Raw data price'!C89/'Raw data price'!C88)</f>
        <v>8.1322341159119176E-3</v>
      </c>
      <c r="D88" s="7"/>
      <c r="E88" s="7"/>
      <c r="O88" s="1"/>
      <c r="S88"/>
      <c r="V88"/>
    </row>
    <row r="89" spans="1:22" x14ac:dyDescent="0.2">
      <c r="A89" s="15">
        <v>44323</v>
      </c>
      <c r="B89" s="7">
        <f>LN('Raw data price'!B90/'Raw data price'!B89)</f>
        <v>-4.4740555537807663E-3</v>
      </c>
      <c r="C89" s="7">
        <f>LN('Raw data price'!C90/'Raw data price'!C89)</f>
        <v>7.3462962378118236E-3</v>
      </c>
      <c r="D89" s="7"/>
      <c r="E89" s="7"/>
      <c r="O89" s="1"/>
      <c r="S89"/>
      <c r="V89"/>
    </row>
    <row r="90" spans="1:22" x14ac:dyDescent="0.2">
      <c r="A90" s="15">
        <v>44326</v>
      </c>
      <c r="B90" s="7">
        <f>LN('Raw data price'!B91/'Raw data price'!B90)</f>
        <v>-3.1202289533127172E-2</v>
      </c>
      <c r="C90" s="7">
        <f>LN('Raw data price'!C91/'Raw data price'!C90)</f>
        <v>-1.0490499399026396E-2</v>
      </c>
      <c r="D90" s="7"/>
      <c r="E90" s="7"/>
      <c r="O90" s="1"/>
      <c r="S90"/>
      <c r="V90"/>
    </row>
    <row r="91" spans="1:22" x14ac:dyDescent="0.2">
      <c r="A91" s="15">
        <v>44327</v>
      </c>
      <c r="B91" s="7">
        <f>LN('Raw data price'!B92/'Raw data price'!B91)</f>
        <v>1.0420336179228567E-2</v>
      </c>
      <c r="C91" s="7">
        <f>LN('Raw data price'!C92/'Raw data price'!C91)</f>
        <v>-8.711731693215893E-3</v>
      </c>
      <c r="D91" s="7"/>
      <c r="E91" s="7"/>
      <c r="O91" s="1"/>
      <c r="S91"/>
      <c r="V91"/>
    </row>
    <row r="92" spans="1:22" x14ac:dyDescent="0.2">
      <c r="A92" s="15">
        <v>44328</v>
      </c>
      <c r="B92" s="7">
        <f>LN('Raw data price'!B93/'Raw data price'!B92)</f>
        <v>-2.2576747525930366E-2</v>
      </c>
      <c r="C92" s="7">
        <f>LN('Raw data price'!C93/'Raw data price'!C92)</f>
        <v>-2.1682768452684537E-2</v>
      </c>
      <c r="D92" s="7"/>
      <c r="E92" s="7"/>
      <c r="O92" s="1"/>
      <c r="S92"/>
      <c r="V92"/>
    </row>
    <row r="93" spans="1:22" x14ac:dyDescent="0.2">
      <c r="A93" s="15">
        <v>44329</v>
      </c>
      <c r="B93" s="7">
        <f>LN('Raw data price'!B94/'Raw data price'!B93)</f>
        <v>3.0189856758557339E-3</v>
      </c>
      <c r="C93" s="7">
        <f>LN('Raw data price'!C94/'Raw data price'!C93)</f>
        <v>1.2099654192200689E-2</v>
      </c>
      <c r="D93" s="7"/>
      <c r="E93" s="7"/>
      <c r="O93" s="1"/>
      <c r="S93"/>
      <c r="V93"/>
    </row>
    <row r="94" spans="1:22" x14ac:dyDescent="0.2">
      <c r="A94" s="15">
        <v>44330</v>
      </c>
      <c r="B94" s="7">
        <f>LN('Raw data price'!B95/'Raw data price'!B94)</f>
        <v>1.9244478223518557E-2</v>
      </c>
      <c r="C94" s="7">
        <f>LN('Raw data price'!C95/'Raw data price'!C94)</f>
        <v>1.480775516646066E-2</v>
      </c>
      <c r="D94" s="7"/>
      <c r="E94" s="7"/>
      <c r="O94" s="1"/>
      <c r="S94"/>
      <c r="V94"/>
    </row>
    <row r="95" spans="1:22" x14ac:dyDescent="0.2">
      <c r="A95" s="15">
        <v>44333</v>
      </c>
      <c r="B95" s="7">
        <f>LN('Raw data price'!B96/'Raw data price'!B95)</f>
        <v>1.4627649787221846E-2</v>
      </c>
      <c r="C95" s="7">
        <f>LN('Raw data price'!C96/'Raw data price'!C95)</f>
        <v>-2.5332441694025701E-3</v>
      </c>
      <c r="D95" s="7"/>
      <c r="E95" s="7"/>
      <c r="O95" s="1"/>
      <c r="S95"/>
      <c r="V95"/>
    </row>
    <row r="96" spans="1:22" x14ac:dyDescent="0.2">
      <c r="A96" s="15">
        <v>44334</v>
      </c>
      <c r="B96" s="7">
        <f>LN('Raw data price'!B97/'Raw data price'!B96)</f>
        <v>-1.1721491773485243E-2</v>
      </c>
      <c r="C96" s="7">
        <f>LN('Raw data price'!C97/'Raw data price'!C96)</f>
        <v>-8.5537819278382349E-3</v>
      </c>
      <c r="D96" s="7"/>
      <c r="E96" s="7"/>
      <c r="O96" s="1"/>
      <c r="S96"/>
      <c r="V96"/>
    </row>
    <row r="97" spans="1:22" x14ac:dyDescent="0.2">
      <c r="A97" s="15">
        <v>44335</v>
      </c>
      <c r="B97" s="7">
        <f>LN('Raw data price'!B98/'Raw data price'!B97)</f>
        <v>-1.4852539256756585E-4</v>
      </c>
      <c r="C97" s="7">
        <f>LN('Raw data price'!C98/'Raw data price'!C97)</f>
        <v>-2.9477755951036366E-3</v>
      </c>
      <c r="D97" s="7"/>
      <c r="E97" s="7"/>
      <c r="O97" s="1"/>
      <c r="S97"/>
      <c r="V97"/>
    </row>
    <row r="98" spans="1:22" x14ac:dyDescent="0.2">
      <c r="A98" s="15">
        <v>44336</v>
      </c>
      <c r="B98" s="7">
        <f>LN('Raw data price'!B99/'Raw data price'!B98)</f>
        <v>4.9016809510396084E-3</v>
      </c>
      <c r="C98" s="7">
        <f>LN('Raw data price'!C99/'Raw data price'!C98)</f>
        <v>1.0499443868610717E-2</v>
      </c>
      <c r="D98" s="7"/>
      <c r="E98" s="7"/>
      <c r="O98" s="1"/>
      <c r="S98"/>
      <c r="V98"/>
    </row>
    <row r="99" spans="1:22" x14ac:dyDescent="0.2">
      <c r="A99" s="15">
        <v>44337</v>
      </c>
      <c r="B99" s="7">
        <f>LN('Raw data price'!B100/'Raw data price'!B99)</f>
        <v>-1.3828023145549057E-2</v>
      </c>
      <c r="C99" s="7">
        <f>LN('Raw data price'!C100/'Raw data price'!C99)</f>
        <v>-7.8412700139645676E-4</v>
      </c>
      <c r="D99" s="7"/>
      <c r="E99" s="7"/>
      <c r="O99" s="1"/>
      <c r="S99"/>
      <c r="V99"/>
    </row>
    <row r="100" spans="1:22" x14ac:dyDescent="0.2">
      <c r="A100" s="15">
        <v>44340</v>
      </c>
      <c r="B100" s="7">
        <f>LN('Raw data price'!B101/'Raw data price'!B100)</f>
        <v>1.2999353226323658E-2</v>
      </c>
      <c r="C100" s="7">
        <f>LN('Raw data price'!C101/'Raw data price'!C100)</f>
        <v>9.8625111190549994E-3</v>
      </c>
      <c r="D100" s="7"/>
      <c r="E100" s="7"/>
      <c r="O100" s="1"/>
      <c r="S100"/>
      <c r="V100"/>
    </row>
    <row r="101" spans="1:22" x14ac:dyDescent="0.2">
      <c r="A101" s="15">
        <v>44341</v>
      </c>
      <c r="B101" s="7">
        <f>LN('Raw data price'!B102/'Raw data price'!B101)</f>
        <v>4.3234918966479144E-3</v>
      </c>
      <c r="C101" s="7">
        <f>LN('Raw data price'!C102/'Raw data price'!C101)</f>
        <v>-2.1275639556263349E-3</v>
      </c>
      <c r="D101" s="7"/>
      <c r="E101" s="7"/>
      <c r="O101" s="1"/>
      <c r="S101"/>
      <c r="V101"/>
    </row>
    <row r="102" spans="1:22" x14ac:dyDescent="0.2">
      <c r="A102" s="15">
        <v>44342</v>
      </c>
      <c r="B102" s="7">
        <f>LN('Raw data price'!B103/'Raw data price'!B102)</f>
        <v>1.8730058903273356E-3</v>
      </c>
      <c r="C102" s="7">
        <f>LN('Raw data price'!C103/'Raw data price'!C102)</f>
        <v>1.8749737128450623E-3</v>
      </c>
      <c r="D102" s="7"/>
      <c r="E102" s="7"/>
      <c r="O102" s="1"/>
      <c r="S102"/>
      <c r="V102"/>
    </row>
    <row r="103" spans="1:22" x14ac:dyDescent="0.2">
      <c r="A103" s="15">
        <v>44343</v>
      </c>
      <c r="B103" s="7">
        <f>LN('Raw data price'!B104/'Raw data price'!B103)</f>
        <v>-1.0792592580734327E-2</v>
      </c>
      <c r="C103" s="7">
        <f>LN('Raw data price'!C104/'Raw data price'!C103)</f>
        <v>1.1647198427041133E-3</v>
      </c>
      <c r="D103" s="7"/>
      <c r="E103" s="7"/>
      <c r="O103" s="1"/>
      <c r="S103"/>
      <c r="V103"/>
    </row>
    <row r="104" spans="1:22" x14ac:dyDescent="0.2">
      <c r="A104" s="15">
        <v>44344</v>
      </c>
      <c r="B104" s="7">
        <f>LN('Raw data price'!B105/'Raw data price'!B104)</f>
        <v>-2.1818089313784083E-3</v>
      </c>
      <c r="C104" s="7">
        <f>LN('Raw data price'!C105/'Raw data price'!C104)</f>
        <v>7.6859107720652112E-4</v>
      </c>
      <c r="D104" s="7"/>
      <c r="E104" s="7"/>
      <c r="O104" s="1"/>
      <c r="S104"/>
      <c r="V104"/>
    </row>
    <row r="105" spans="1:22" x14ac:dyDescent="0.2">
      <c r="A105" s="15">
        <v>44348</v>
      </c>
      <c r="B105" s="7">
        <f>LN('Raw data price'!B106/'Raw data price'!B105)</f>
        <v>-1.372354191481533E-3</v>
      </c>
      <c r="C105" s="7">
        <f>LN('Raw data price'!C106/'Raw data price'!C105)</f>
        <v>-4.9249657496948439E-4</v>
      </c>
      <c r="D105" s="7"/>
      <c r="E105" s="7"/>
      <c r="O105" s="1"/>
      <c r="S105"/>
      <c r="V105"/>
    </row>
    <row r="106" spans="1:22" x14ac:dyDescent="0.2">
      <c r="A106" s="15">
        <v>44349</v>
      </c>
      <c r="B106" s="7">
        <f>LN('Raw data price'!B107/'Raw data price'!B106)</f>
        <v>4.7546397968089033E-3</v>
      </c>
      <c r="C106" s="7">
        <f>LN('Raw data price'!C107/'Raw data price'!C106)</f>
        <v>1.4458704850342234E-3</v>
      </c>
      <c r="D106" s="7"/>
      <c r="E106" s="7"/>
      <c r="O106" s="1"/>
      <c r="S106"/>
      <c r="V106"/>
    </row>
    <row r="107" spans="1:22" x14ac:dyDescent="0.2">
      <c r="A107" s="15">
        <v>44350</v>
      </c>
      <c r="B107" s="7">
        <f>LN('Raw data price'!B108/'Raw data price'!B107)</f>
        <v>-1.463349018948047E-2</v>
      </c>
      <c r="C107" s="7">
        <f>LN('Raw data price'!C108/'Raw data price'!C107)</f>
        <v>-3.6352984992414229E-3</v>
      </c>
      <c r="D107" s="7"/>
      <c r="E107" s="7"/>
      <c r="O107" s="1"/>
      <c r="S107"/>
      <c r="V107"/>
    </row>
    <row r="108" spans="1:22" x14ac:dyDescent="0.2">
      <c r="A108" s="15">
        <v>44351</v>
      </c>
      <c r="B108" s="7">
        <f>LN('Raw data price'!B109/'Raw data price'!B108)</f>
        <v>6.0095688328705458E-3</v>
      </c>
      <c r="C108" s="7">
        <f>LN('Raw data price'!C109/'Raw data price'!C108)</f>
        <v>8.7952943520972007E-3</v>
      </c>
      <c r="D108" s="7"/>
      <c r="E108" s="7"/>
      <c r="O108" s="1"/>
      <c r="S108"/>
      <c r="V108"/>
    </row>
    <row r="109" spans="1:22" x14ac:dyDescent="0.2">
      <c r="A109" s="15">
        <v>44354</v>
      </c>
      <c r="B109" s="7">
        <f>LN('Raw data price'!B110/'Raw data price'!B109)</f>
        <v>-2.5639817578446355E-3</v>
      </c>
      <c r="C109" s="7">
        <f>LN('Raw data price'!C110/'Raw data price'!C109)</f>
        <v>-7.9702856848250638E-4</v>
      </c>
      <c r="D109" s="7"/>
      <c r="E109" s="7"/>
      <c r="O109" s="1"/>
      <c r="S109"/>
      <c r="V109"/>
    </row>
    <row r="110" spans="1:22" x14ac:dyDescent="0.2">
      <c r="A110" s="15">
        <v>44355</v>
      </c>
      <c r="B110" s="7">
        <f>LN('Raw data price'!B111/'Raw data price'!B110)</f>
        <v>2.0458445551056872E-2</v>
      </c>
      <c r="C110" s="7">
        <f>LN('Raw data price'!C111/'Raw data price'!C110)</f>
        <v>1.7506961427659565E-4</v>
      </c>
      <c r="D110" s="7"/>
      <c r="E110" s="7"/>
      <c r="O110" s="1"/>
      <c r="S110"/>
      <c r="V110"/>
    </row>
    <row r="111" spans="1:22" x14ac:dyDescent="0.2">
      <c r="A111" s="15">
        <v>44356</v>
      </c>
      <c r="B111" s="7">
        <f>LN('Raw data price'!B112/'Raw data price'!B111)</f>
        <v>5.2067720751828271E-3</v>
      </c>
      <c r="C111" s="7">
        <f>LN('Raw data price'!C112/'Raw data price'!C111)</f>
        <v>-1.8255417468125729E-3</v>
      </c>
      <c r="D111" s="7"/>
      <c r="E111" s="7"/>
      <c r="O111" s="1"/>
      <c r="S111"/>
      <c r="V111"/>
    </row>
    <row r="112" spans="1:22" x14ac:dyDescent="0.2">
      <c r="A112" s="15">
        <v>44357</v>
      </c>
      <c r="B112" s="7">
        <f>LN('Raw data price'!B113/'Raw data price'!B112)</f>
        <v>2.0661910599530469E-2</v>
      </c>
      <c r="C112" s="7">
        <f>LN('Raw data price'!C113/'Raw data price'!C112)</f>
        <v>4.641367023082649E-3</v>
      </c>
      <c r="D112" s="7"/>
      <c r="E112" s="7"/>
      <c r="O112" s="1"/>
      <c r="S112"/>
      <c r="V112"/>
    </row>
    <row r="113" spans="1:22" x14ac:dyDescent="0.2">
      <c r="A113" s="15">
        <v>44358</v>
      </c>
      <c r="B113" s="7">
        <f>LN('Raw data price'!B114/'Raw data price'!B113)</f>
        <v>-8.4217980926027964E-4</v>
      </c>
      <c r="C113" s="7">
        <f>LN('Raw data price'!C114/'Raw data price'!C113)</f>
        <v>1.9465941937430961E-3</v>
      </c>
      <c r="D113" s="7"/>
      <c r="E113" s="7"/>
      <c r="O113" s="1"/>
      <c r="S113"/>
      <c r="V113"/>
    </row>
    <row r="114" spans="1:22" x14ac:dyDescent="0.2">
      <c r="A114" s="15">
        <v>44361</v>
      </c>
      <c r="B114" s="7">
        <f>LN('Raw data price'!B115/'Raw data price'!B114)</f>
        <v>1.1006336183170307E-2</v>
      </c>
      <c r="C114" s="7">
        <f>LN('Raw data price'!C115/'Raw data price'!C114)</f>
        <v>1.8135655401930488E-3</v>
      </c>
      <c r="D114" s="7"/>
      <c r="E114" s="7"/>
      <c r="O114" s="1"/>
      <c r="S114"/>
      <c r="V114"/>
    </row>
    <row r="115" spans="1:22" x14ac:dyDescent="0.2">
      <c r="A115" s="15">
        <v>44362</v>
      </c>
      <c r="B115" s="7">
        <f>LN('Raw data price'!B116/'Raw data price'!B115)</f>
        <v>-2.1872617781463154E-4</v>
      </c>
      <c r="C115" s="7">
        <f>LN('Raw data price'!C116/'Raw data price'!C115)</f>
        <v>-2.0137061101785226E-3</v>
      </c>
      <c r="D115" s="7"/>
      <c r="E115" s="7"/>
      <c r="O115" s="1"/>
      <c r="S115"/>
      <c r="V115"/>
    </row>
    <row r="116" spans="1:22" x14ac:dyDescent="0.2">
      <c r="A116" s="15">
        <v>44363</v>
      </c>
      <c r="B116" s="7">
        <f>LN('Raw data price'!B117/'Raw data price'!B116)</f>
        <v>9.4493981957811512E-3</v>
      </c>
      <c r="C116" s="7">
        <f>LN('Raw data price'!C117/'Raw data price'!C116)</f>
        <v>-5.404786783292966E-3</v>
      </c>
      <c r="D116" s="7"/>
      <c r="E116" s="7"/>
      <c r="O116" s="1"/>
      <c r="S116"/>
      <c r="V116"/>
    </row>
    <row r="117" spans="1:22" x14ac:dyDescent="0.2">
      <c r="A117" s="15">
        <v>44364</v>
      </c>
      <c r="B117" s="7">
        <f>LN('Raw data price'!B118/'Raw data price'!B117)</f>
        <v>2.1433302631349568E-2</v>
      </c>
      <c r="C117" s="7">
        <f>LN('Raw data price'!C118/'Raw data price'!C117)</f>
        <v>-4.3573191809956221E-4</v>
      </c>
      <c r="D117" s="7"/>
      <c r="E117" s="7"/>
      <c r="O117" s="1"/>
      <c r="S117"/>
      <c r="V117"/>
    </row>
    <row r="118" spans="1:22" x14ac:dyDescent="0.2">
      <c r="A118" s="15">
        <v>44365</v>
      </c>
      <c r="B118" s="7">
        <f>LN('Raw data price'!B119/'Raw data price'!B118)</f>
        <v>-6.7088677716024944E-4</v>
      </c>
      <c r="C118" s="7">
        <f>LN('Raw data price'!C119/'Raw data price'!C118)</f>
        <v>-1.3211434948255869E-2</v>
      </c>
      <c r="D118" s="7"/>
      <c r="E118" s="7"/>
      <c r="O118" s="1"/>
      <c r="S118"/>
      <c r="V118"/>
    </row>
    <row r="119" spans="1:22" x14ac:dyDescent="0.2">
      <c r="A119" s="15">
        <v>44368</v>
      </c>
      <c r="B119" s="7">
        <f>LN('Raw data price'!B120/'Raw data price'!B119)</f>
        <v>-9.4917077707815344E-3</v>
      </c>
      <c r="C119" s="7">
        <f>LN('Raw data price'!C120/'Raw data price'!C119)</f>
        <v>1.3905201143734752E-2</v>
      </c>
      <c r="D119" s="7"/>
      <c r="E119" s="7"/>
      <c r="O119" s="1"/>
      <c r="S119"/>
      <c r="V119"/>
    </row>
    <row r="120" spans="1:22" x14ac:dyDescent="0.2">
      <c r="A120" s="15">
        <v>44369</v>
      </c>
      <c r="B120" s="7">
        <f>LN('Raw data price'!B121/'Raw data price'!B120)</f>
        <v>1.4794677373418613E-2</v>
      </c>
      <c r="C120" s="7">
        <f>LN('Raw data price'!C121/'Raw data price'!C120)</f>
        <v>5.1114294233350907E-3</v>
      </c>
      <c r="D120" s="7"/>
      <c r="E120" s="7"/>
      <c r="O120" s="1"/>
      <c r="S120"/>
      <c r="V120"/>
    </row>
    <row r="121" spans="1:22" x14ac:dyDescent="0.2">
      <c r="A121" s="15">
        <v>44370</v>
      </c>
      <c r="B121" s="7">
        <f>LN('Raw data price'!B122/'Raw data price'!B121)</f>
        <v>-4.6229703070635344E-4</v>
      </c>
      <c r="C121" s="7">
        <f>LN('Raw data price'!C122/'Raw data price'!C121)</f>
        <v>-1.0838474815418405E-3</v>
      </c>
      <c r="D121" s="7"/>
      <c r="E121" s="7"/>
      <c r="O121" s="1"/>
      <c r="S121"/>
      <c r="V121"/>
    </row>
    <row r="122" spans="1:22" x14ac:dyDescent="0.2">
      <c r="A122" s="15">
        <v>44371</v>
      </c>
      <c r="B122" s="7">
        <f>LN('Raw data price'!B123/'Raw data price'!B122)</f>
        <v>-1.5746267821834695E-2</v>
      </c>
      <c r="C122" s="7">
        <f>LN('Raw data price'!C123/'Raw data price'!C122)</f>
        <v>5.7943377765723673E-3</v>
      </c>
      <c r="D122" s="7"/>
      <c r="E122" s="7"/>
      <c r="O122" s="1"/>
      <c r="S122"/>
      <c r="V122"/>
    </row>
    <row r="123" spans="1:22" x14ac:dyDescent="0.2">
      <c r="A123" s="15">
        <v>44372</v>
      </c>
      <c r="B123" s="7">
        <f>LN('Raw data price'!B124/'Raw data price'!B123)</f>
        <v>-1.3902760365165799E-2</v>
      </c>
      <c r="C123" s="7">
        <f>LN('Raw data price'!C124/'Raw data price'!C123)</f>
        <v>3.3250724723028176E-3</v>
      </c>
      <c r="D123" s="7"/>
      <c r="E123" s="7"/>
      <c r="O123" s="1"/>
      <c r="S123"/>
      <c r="V123"/>
    </row>
    <row r="124" spans="1:22" x14ac:dyDescent="0.2">
      <c r="A124" s="15">
        <v>44375</v>
      </c>
      <c r="B124" s="7">
        <f>LN('Raw data price'!B125/'Raw data price'!B124)</f>
        <v>1.239693022352043E-2</v>
      </c>
      <c r="C124" s="7">
        <f>LN('Raw data price'!C125/'Raw data price'!C124)</f>
        <v>2.3123663514123699E-3</v>
      </c>
      <c r="D124" s="7"/>
      <c r="E124" s="7"/>
      <c r="O124" s="1"/>
      <c r="S124"/>
      <c r="V124"/>
    </row>
    <row r="125" spans="1:22" x14ac:dyDescent="0.2">
      <c r="A125" s="15">
        <v>44376</v>
      </c>
      <c r="B125" s="7">
        <f>LN('Raw data price'!B126/'Raw data price'!B125)</f>
        <v>1.2332739451203219E-3</v>
      </c>
      <c r="C125" s="7">
        <f>LN('Raw data price'!C126/'Raw data price'!C125)</f>
        <v>2.7731138634168957E-4</v>
      </c>
      <c r="D125" s="7"/>
      <c r="E125" s="7"/>
      <c r="O125" s="1"/>
      <c r="S125"/>
      <c r="V125"/>
    </row>
    <row r="126" spans="1:22" x14ac:dyDescent="0.2">
      <c r="A126" s="15">
        <v>44377</v>
      </c>
      <c r="B126" s="7">
        <f>LN('Raw data price'!B127/'Raw data price'!B126)</f>
        <v>-2.3169849481106497E-3</v>
      </c>
      <c r="C126" s="7">
        <f>LN('Raw data price'!C127/'Raw data price'!C126)</f>
        <v>1.3272329146112091E-3</v>
      </c>
      <c r="D126" s="7"/>
      <c r="E126" s="7"/>
      <c r="O126" s="1"/>
      <c r="S126"/>
      <c r="V126"/>
    </row>
    <row r="127" spans="1:22" x14ac:dyDescent="0.2">
      <c r="A127" s="15">
        <v>44378</v>
      </c>
      <c r="B127" s="7">
        <f>LN('Raw data price'!B128/'Raw data price'!B127)</f>
        <v>-2.0921887778325115E-3</v>
      </c>
      <c r="C127" s="7">
        <f>LN('Raw data price'!C128/'Raw data price'!C127)</f>
        <v>5.2080549958111134E-3</v>
      </c>
      <c r="D127" s="7"/>
      <c r="E127" s="7"/>
      <c r="O127" s="1"/>
      <c r="S127"/>
      <c r="V127"/>
    </row>
    <row r="128" spans="1:22" x14ac:dyDescent="0.2">
      <c r="A128" s="15">
        <v>44379</v>
      </c>
      <c r="B128" s="7">
        <f>LN('Raw data price'!B129/'Raw data price'!B128)</f>
        <v>2.2469408102595869E-2</v>
      </c>
      <c r="C128" s="7">
        <f>LN('Raw data price'!C129/'Raw data price'!C128)</f>
        <v>7.4721182313641664E-3</v>
      </c>
      <c r="D128" s="7"/>
      <c r="E128" s="7"/>
      <c r="O128" s="1"/>
      <c r="S128"/>
      <c r="V128"/>
    </row>
    <row r="129" spans="1:22" x14ac:dyDescent="0.2">
      <c r="A129" s="15">
        <v>44383</v>
      </c>
      <c r="B129" s="7">
        <f>LN('Raw data price'!B130/'Raw data price'!B129)</f>
        <v>4.5859311260335517E-2</v>
      </c>
      <c r="C129" s="7">
        <f>LN('Raw data price'!C130/'Raw data price'!C129)</f>
        <v>-2.0239476634912454E-3</v>
      </c>
      <c r="D129" s="7"/>
      <c r="E129" s="7"/>
      <c r="O129" s="1"/>
      <c r="S129"/>
      <c r="V129"/>
    </row>
    <row r="130" spans="1:22" x14ac:dyDescent="0.2">
      <c r="A130" s="15">
        <v>44384</v>
      </c>
      <c r="B130" s="7">
        <f>LN('Raw data price'!B131/'Raw data price'!B130)</f>
        <v>5.6535515607232367E-3</v>
      </c>
      <c r="C130" s="7">
        <f>LN('Raw data price'!C131/'Raw data price'!C130)</f>
        <v>3.3533824363036076E-3</v>
      </c>
      <c r="D130" s="7"/>
      <c r="E130" s="7"/>
      <c r="O130" s="1"/>
      <c r="S130"/>
      <c r="V130"/>
    </row>
    <row r="131" spans="1:22" x14ac:dyDescent="0.2">
      <c r="A131" s="15">
        <v>44385</v>
      </c>
      <c r="B131" s="7">
        <f>LN('Raw data price'!B132/'Raw data price'!B131)</f>
        <v>9.37811604914684E-3</v>
      </c>
      <c r="C131" s="7">
        <f>LN('Raw data price'!C132/'Raw data price'!C131)</f>
        <v>-8.5978672165738772E-3</v>
      </c>
      <c r="D131" s="7"/>
      <c r="E131" s="7"/>
      <c r="O131" s="1"/>
      <c r="S131"/>
      <c r="V131"/>
    </row>
    <row r="132" spans="1:22" x14ac:dyDescent="0.2">
      <c r="A132" s="15">
        <v>44386</v>
      </c>
      <c r="B132" s="7">
        <f>LN('Raw data price'!B133/'Raw data price'!B132)</f>
        <v>-3.2399505687682058E-3</v>
      </c>
      <c r="C132" s="7">
        <f>LN('Raw data price'!C133/'Raw data price'!C132)</f>
        <v>1.1214829918570923E-2</v>
      </c>
      <c r="D132" s="7"/>
      <c r="E132" s="7"/>
      <c r="O132" s="1"/>
      <c r="S132"/>
      <c r="V132"/>
    </row>
    <row r="133" spans="1:22" x14ac:dyDescent="0.2">
      <c r="A133" s="15">
        <v>44389</v>
      </c>
      <c r="B133" s="7">
        <f>LN('Raw data price'!B134/'Raw data price'!B133)</f>
        <v>-2.1237205792736213E-4</v>
      </c>
      <c r="C133" s="7">
        <f>LN('Raw data price'!C134/'Raw data price'!C133)</f>
        <v>3.4452147239393167E-3</v>
      </c>
      <c r="D133" s="7"/>
      <c r="E133" s="7"/>
      <c r="O133" s="1"/>
      <c r="S133"/>
      <c r="V133"/>
    </row>
    <row r="134" spans="1:22" x14ac:dyDescent="0.2">
      <c r="A134" s="15">
        <v>44390</v>
      </c>
      <c r="B134" s="7">
        <f>LN('Raw data price'!B135/'Raw data price'!B134)</f>
        <v>-1.1138752571644803E-2</v>
      </c>
      <c r="C134" s="7">
        <f>LN('Raw data price'!C135/'Raw data price'!C134)</f>
        <v>-3.5230289676471218E-3</v>
      </c>
      <c r="D134" s="7"/>
      <c r="E134" s="7"/>
      <c r="O134" s="1"/>
      <c r="S134"/>
      <c r="V134"/>
    </row>
    <row r="135" spans="1:22" x14ac:dyDescent="0.2">
      <c r="A135" s="15">
        <v>44391</v>
      </c>
      <c r="B135" s="7">
        <f>LN('Raw data price'!B136/'Raw data price'!B135)</f>
        <v>1.1740880721470034E-3</v>
      </c>
      <c r="C135" s="7">
        <f>LN('Raw data price'!C136/'Raw data price'!C135)</f>
        <v>1.1642922750682311E-3</v>
      </c>
      <c r="D135" s="7"/>
      <c r="E135" s="7"/>
      <c r="O135" s="1"/>
      <c r="S135"/>
      <c r="V135"/>
    </row>
    <row r="136" spans="1:22" x14ac:dyDescent="0.2">
      <c r="A136" s="15">
        <v>44392</v>
      </c>
      <c r="B136" s="7">
        <f>LN('Raw data price'!B137/'Raw data price'!B136)</f>
        <v>-1.3806008601148339E-2</v>
      </c>
      <c r="C136" s="7">
        <f>LN('Raw data price'!C137/'Raw data price'!C136)</f>
        <v>-3.267568936996537E-3</v>
      </c>
      <c r="D136" s="7"/>
      <c r="E136" s="7"/>
      <c r="O136" s="1"/>
      <c r="S136"/>
      <c r="V136"/>
    </row>
    <row r="137" spans="1:22" x14ac:dyDescent="0.2">
      <c r="A137" s="15">
        <v>44393</v>
      </c>
      <c r="B137" s="7">
        <f>LN('Raw data price'!B138/'Raw data price'!B137)</f>
        <v>-1.5981258438387696E-2</v>
      </c>
      <c r="C137" s="7">
        <f>LN('Raw data price'!C138/'Raw data price'!C137)</f>
        <v>-7.5675003916981084E-3</v>
      </c>
      <c r="D137" s="7"/>
      <c r="E137" s="7"/>
      <c r="O137" s="1"/>
      <c r="S137"/>
      <c r="V137"/>
    </row>
    <row r="138" spans="1:22" x14ac:dyDescent="0.2">
      <c r="A138" s="15">
        <v>44396</v>
      </c>
      <c r="B138" s="7">
        <f>LN('Raw data price'!B139/'Raw data price'!B138)</f>
        <v>-6.7497594051619276E-3</v>
      </c>
      <c r="C138" s="7">
        <f>LN('Raw data price'!C139/'Raw data price'!C138)</f>
        <v>-1.5996800327963308E-2</v>
      </c>
      <c r="D138" s="7"/>
      <c r="E138" s="7"/>
      <c r="O138" s="1"/>
      <c r="S138"/>
      <c r="V138"/>
    </row>
    <row r="139" spans="1:22" x14ac:dyDescent="0.2">
      <c r="A139" s="15">
        <v>44397</v>
      </c>
      <c r="B139" s="7">
        <f>LN('Raw data price'!B140/'Raw data price'!B139)</f>
        <v>6.6266109288155434E-3</v>
      </c>
      <c r="C139" s="7">
        <f>LN('Raw data price'!C140/'Raw data price'!C139)</f>
        <v>1.5048847488145101E-2</v>
      </c>
      <c r="D139" s="7"/>
      <c r="E139" s="7"/>
      <c r="O139" s="1"/>
      <c r="S139"/>
      <c r="V139"/>
    </row>
    <row r="140" spans="1:22" x14ac:dyDescent="0.2">
      <c r="A140" s="15">
        <v>44398</v>
      </c>
      <c r="B140" s="7">
        <f>LN('Raw data price'!B141/'Raw data price'!B140)</f>
        <v>3.355478378880106E-3</v>
      </c>
      <c r="C140" s="7">
        <f>LN('Raw data price'!C141/'Raw data price'!C140)</f>
        <v>8.2080686588838214E-3</v>
      </c>
      <c r="D140" s="7"/>
      <c r="E140" s="7"/>
      <c r="O140" s="1"/>
      <c r="S140"/>
      <c r="V140"/>
    </row>
    <row r="141" spans="1:22" x14ac:dyDescent="0.2">
      <c r="A141" s="15">
        <v>44399</v>
      </c>
      <c r="B141" s="7">
        <f>LN('Raw data price'!B142/'Raw data price'!B141)</f>
        <v>1.4628121229880817E-2</v>
      </c>
      <c r="C141" s="7">
        <f>LN('Raw data price'!C142/'Raw data price'!C141)</f>
        <v>2.0146302382427882E-3</v>
      </c>
      <c r="D141" s="7"/>
      <c r="E141" s="7"/>
      <c r="O141" s="1"/>
      <c r="S141"/>
      <c r="V141"/>
    </row>
    <row r="142" spans="1:22" x14ac:dyDescent="0.2">
      <c r="A142" s="15">
        <v>44400</v>
      </c>
      <c r="B142" s="7">
        <f>LN('Raw data price'!B143/'Raw data price'!B142)</f>
        <v>5.1023446072105847E-3</v>
      </c>
      <c r="C142" s="7">
        <f>LN('Raw data price'!C143/'Raw data price'!C142)</f>
        <v>1.0094319060166316E-2</v>
      </c>
      <c r="D142" s="7"/>
      <c r="E142" s="7"/>
      <c r="O142" s="1"/>
      <c r="S142"/>
      <c r="V142"/>
    </row>
    <row r="143" spans="1:22" x14ac:dyDescent="0.2">
      <c r="A143" s="15">
        <v>44403</v>
      </c>
      <c r="B143" s="7">
        <f>LN('Raw data price'!B144/'Raw data price'!B143)</f>
        <v>1.1739455155427061E-2</v>
      </c>
      <c r="C143" s="7">
        <f>LN('Raw data price'!C144/'Raw data price'!C143)</f>
        <v>2.3794199422129485E-3</v>
      </c>
      <c r="D143" s="7"/>
      <c r="E143" s="7"/>
      <c r="O143" s="1"/>
      <c r="S143"/>
      <c r="V143"/>
    </row>
    <row r="144" spans="1:22" x14ac:dyDescent="0.2">
      <c r="A144" s="15">
        <v>44404</v>
      </c>
      <c r="B144" s="7">
        <f>LN('Raw data price'!B145/'Raw data price'!B144)</f>
        <v>-2.0046468455636925E-2</v>
      </c>
      <c r="C144" s="7">
        <f>LN('Raw data price'!C145/'Raw data price'!C144)</f>
        <v>-4.7236186726493743E-3</v>
      </c>
      <c r="D144" s="7"/>
      <c r="E144" s="7"/>
      <c r="O144" s="1"/>
      <c r="S144"/>
      <c r="V144"/>
    </row>
    <row r="145" spans="1:22" x14ac:dyDescent="0.2">
      <c r="A145" s="15">
        <v>44405</v>
      </c>
      <c r="B145" s="7">
        <f>LN('Raw data price'!B146/'Raw data price'!B145)</f>
        <v>1.0831465708054562E-3</v>
      </c>
      <c r="C145" s="7">
        <f>LN('Raw data price'!C146/'Raw data price'!C145)</f>
        <v>-1.8631917437244311E-4</v>
      </c>
      <c r="D145" s="7"/>
      <c r="E145" s="7"/>
      <c r="O145" s="1"/>
      <c r="S145"/>
      <c r="V145"/>
    </row>
    <row r="146" spans="1:22" x14ac:dyDescent="0.2">
      <c r="A146" s="41">
        <v>44406</v>
      </c>
      <c r="B146" s="17">
        <f>LN('Raw data price'!B147/'Raw data price'!B146)</f>
        <v>-8.4091976120265321E-3</v>
      </c>
      <c r="C146" s="17">
        <f>LN('Raw data price'!C147/'Raw data price'!C146)</f>
        <v>4.1973850116203163E-3</v>
      </c>
      <c r="D146" s="7"/>
      <c r="E146" s="7"/>
      <c r="O146" s="1"/>
      <c r="S146"/>
      <c r="V146"/>
    </row>
    <row r="147" spans="1:22" x14ac:dyDescent="0.2">
      <c r="A147" s="15">
        <v>44407</v>
      </c>
      <c r="B147" s="7">
        <f>LN('Raw data price'!B148/'Raw data price'!B147)</f>
        <v>-7.8663309839737378E-2</v>
      </c>
      <c r="C147" s="7">
        <f>LN('Raw data price'!C148/'Raw data price'!C147)</f>
        <v>-5.4206823821932627E-3</v>
      </c>
      <c r="D147" s="7"/>
      <c r="E147" s="7"/>
      <c r="O147" s="1"/>
      <c r="S147"/>
      <c r="V147"/>
    </row>
    <row r="148" spans="1:22" x14ac:dyDescent="0.2">
      <c r="A148" s="15">
        <v>44410</v>
      </c>
      <c r="B148" s="7">
        <f>LN('Raw data price'!B149/'Raw data price'!B148)</f>
        <v>1.1683554527621954E-3</v>
      </c>
      <c r="C148" s="7">
        <f>LN('Raw data price'!C149/'Raw data price'!C148)</f>
        <v>-1.8445946098472469E-3</v>
      </c>
      <c r="D148" s="7"/>
      <c r="E148" s="7"/>
      <c r="O148" s="1"/>
      <c r="S148"/>
      <c r="V148"/>
    </row>
    <row r="149" spans="1:22" x14ac:dyDescent="0.2">
      <c r="A149" s="15">
        <v>44411</v>
      </c>
      <c r="B149" s="7">
        <f>LN('Raw data price'!B150/'Raw data price'!B149)</f>
        <v>1.0379690991876783E-2</v>
      </c>
      <c r="C149" s="7">
        <f>LN('Raw data price'!C150/'Raw data price'!C149)</f>
        <v>8.170019032652822E-3</v>
      </c>
      <c r="D149" s="7"/>
      <c r="E149" s="7"/>
      <c r="O149" s="1"/>
      <c r="S149"/>
      <c r="V149"/>
    </row>
    <row r="150" spans="1:22" x14ac:dyDescent="0.2">
      <c r="A150" s="15">
        <v>44412</v>
      </c>
      <c r="B150" s="7">
        <f>LN('Raw data price'!B151/'Raw data price'!B150)</f>
        <v>-3.4281089883894129E-3</v>
      </c>
      <c r="C150" s="7">
        <f>LN('Raw data price'!C151/'Raw data price'!C150)</f>
        <v>-4.6432082296428796E-3</v>
      </c>
      <c r="D150" s="7"/>
      <c r="E150" s="7"/>
      <c r="O150" s="1"/>
      <c r="S150"/>
      <c r="V150"/>
    </row>
    <row r="151" spans="1:22" x14ac:dyDescent="0.2">
      <c r="A151" s="15">
        <v>44413</v>
      </c>
      <c r="B151" s="7">
        <f>LN('Raw data price'!B152/'Raw data price'!B151)</f>
        <v>6.3203529232205334E-3</v>
      </c>
      <c r="C151" s="7">
        <f>LN('Raw data price'!C152/'Raw data price'!C151)</f>
        <v>5.9874994315475697E-3</v>
      </c>
      <c r="D151" s="7"/>
      <c r="E151" s="7"/>
      <c r="O151" s="1"/>
      <c r="S151"/>
      <c r="V151"/>
    </row>
    <row r="152" spans="1:22" x14ac:dyDescent="0.2">
      <c r="A152" s="15">
        <v>44414</v>
      </c>
      <c r="B152" s="7">
        <f>LN('Raw data price'!B153/'Raw data price'!B152)</f>
        <v>-9.2398943195121843E-3</v>
      </c>
      <c r="C152" s="7">
        <f>LN('Raw data price'!C153/'Raw data price'!C152)</f>
        <v>1.6738821949274498E-3</v>
      </c>
      <c r="D152" s="7"/>
      <c r="E152" s="7"/>
      <c r="O152" s="1"/>
      <c r="S152"/>
      <c r="V152"/>
    </row>
    <row r="153" spans="1:22" x14ac:dyDescent="0.2">
      <c r="A153" s="15">
        <v>44417</v>
      </c>
      <c r="B153" s="7">
        <f>LN('Raw data price'!B154/'Raw data price'!B153)</f>
        <v>-9.1815386279933361E-4</v>
      </c>
      <c r="C153" s="7">
        <f>LN('Raw data price'!C154/'Raw data price'!C153)</f>
        <v>-9.4036789518653135E-4</v>
      </c>
      <c r="D153" s="7"/>
      <c r="E153" s="7"/>
      <c r="O153" s="1"/>
      <c r="S153"/>
      <c r="V153"/>
    </row>
    <row r="154" spans="1:22" x14ac:dyDescent="0.2">
      <c r="A154" s="15">
        <v>44418</v>
      </c>
      <c r="B154" s="7">
        <f>LN('Raw data price'!B155/'Raw data price'!B154)</f>
        <v>-6.3610032973914375E-3</v>
      </c>
      <c r="C154" s="7">
        <f>LN('Raw data price'!C155/'Raw data price'!C154)</f>
        <v>9.922089864754615E-4</v>
      </c>
      <c r="D154" s="7"/>
      <c r="E154" s="7"/>
      <c r="O154" s="1"/>
      <c r="S154"/>
      <c r="V154"/>
    </row>
    <row r="155" spans="1:22" x14ac:dyDescent="0.2">
      <c r="A155" s="15">
        <v>44419</v>
      </c>
      <c r="B155" s="7">
        <f>LN('Raw data price'!B156/'Raw data price'!B155)</f>
        <v>-8.6408726450783388E-3</v>
      </c>
      <c r="C155" s="7">
        <f>LN('Raw data price'!C156/'Raw data price'!C155)</f>
        <v>2.4649821979919732E-3</v>
      </c>
      <c r="D155" s="7"/>
      <c r="E155" s="7"/>
      <c r="O155" s="1"/>
      <c r="S155"/>
      <c r="V155"/>
    </row>
    <row r="156" spans="1:22" x14ac:dyDescent="0.2">
      <c r="A156" s="15">
        <v>44420</v>
      </c>
      <c r="B156" s="7">
        <f>LN('Raw data price'!B157/'Raw data price'!B156)</f>
        <v>3.4538401311237895E-3</v>
      </c>
      <c r="C156" s="7">
        <f>LN('Raw data price'!C157/'Raw data price'!C156)</f>
        <v>2.9477387419454388E-3</v>
      </c>
      <c r="D156" s="7"/>
      <c r="E156" s="7"/>
      <c r="O156" s="1"/>
      <c r="S156"/>
      <c r="V156"/>
    </row>
    <row r="157" spans="1:22" x14ac:dyDescent="0.2">
      <c r="A157" s="15">
        <v>44421</v>
      </c>
      <c r="B157" s="7">
        <f>LN('Raw data price'!B158/'Raw data price'!B157)</f>
        <v>-2.8889942611052739E-3</v>
      </c>
      <c r="C157" s="7">
        <f>LN('Raw data price'!C158/'Raw data price'!C157)</f>
        <v>1.6060338344795659E-3</v>
      </c>
      <c r="D157" s="7"/>
      <c r="E157" s="7"/>
      <c r="O157" s="1"/>
      <c r="S157"/>
      <c r="V157"/>
    </row>
    <row r="158" spans="1:22" x14ac:dyDescent="0.2">
      <c r="A158" s="15">
        <v>44424</v>
      </c>
      <c r="B158" s="7">
        <f>LN('Raw data price'!B159/'Raw data price'!B158)</f>
        <v>1.5227821937832961E-3</v>
      </c>
      <c r="C158" s="7">
        <f>LN('Raw data price'!C159/'Raw data price'!C158)</f>
        <v>2.6174309818667143E-3</v>
      </c>
      <c r="D158" s="7"/>
      <c r="E158" s="7"/>
      <c r="O158" s="1"/>
      <c r="S158"/>
      <c r="V158"/>
    </row>
    <row r="159" spans="1:22" x14ac:dyDescent="0.2">
      <c r="A159" s="15">
        <v>44425</v>
      </c>
      <c r="B159" s="7">
        <f>LN('Raw data price'!B160/'Raw data price'!B159)</f>
        <v>-1.7438190224838425E-2</v>
      </c>
      <c r="C159" s="7">
        <f>LN('Raw data price'!C160/'Raw data price'!C159)</f>
        <v>-7.0857697907681849E-3</v>
      </c>
      <c r="D159" s="7"/>
      <c r="E159" s="7"/>
      <c r="O159" s="1"/>
      <c r="S159"/>
      <c r="V159"/>
    </row>
    <row r="160" spans="1:22" x14ac:dyDescent="0.2">
      <c r="A160" s="15">
        <v>44426</v>
      </c>
      <c r="B160" s="7">
        <f>LN('Raw data price'!B161/'Raw data price'!B160)</f>
        <v>-1.2646109971741735E-2</v>
      </c>
      <c r="C160" s="7">
        <f>LN('Raw data price'!C161/'Raw data price'!C160)</f>
        <v>-1.0806639720144598E-2</v>
      </c>
      <c r="D160" s="7"/>
      <c r="E160" s="7"/>
      <c r="O160" s="1"/>
      <c r="S160"/>
      <c r="V160"/>
    </row>
    <row r="161" spans="1:22" x14ac:dyDescent="0.2">
      <c r="A161" s="15">
        <v>44427</v>
      </c>
      <c r="B161" s="7">
        <f>LN('Raw data price'!B162/'Raw data price'!B161)</f>
        <v>-4.2166984269951125E-3</v>
      </c>
      <c r="C161" s="7">
        <f>LN('Raw data price'!C162/'Raw data price'!C161)</f>
        <v>1.2559520255743905E-3</v>
      </c>
      <c r="D161" s="7"/>
      <c r="E161" s="7"/>
      <c r="O161" s="1"/>
      <c r="S161"/>
      <c r="V161"/>
    </row>
    <row r="162" spans="1:22" x14ac:dyDescent="0.2">
      <c r="A162" s="15">
        <v>44428</v>
      </c>
      <c r="B162" s="7">
        <f>LN('Raw data price'!B163/'Raw data price'!B162)</f>
        <v>3.8198522239529693E-3</v>
      </c>
      <c r="C162" s="7">
        <f>LN('Raw data price'!C163/'Raw data price'!C162)</f>
        <v>8.1085771490773013E-3</v>
      </c>
      <c r="D162" s="7"/>
      <c r="E162" s="7"/>
      <c r="O162" s="1"/>
      <c r="S162"/>
      <c r="V162"/>
    </row>
    <row r="163" spans="1:22" x14ac:dyDescent="0.2">
      <c r="A163" s="15">
        <v>44431</v>
      </c>
      <c r="B163" s="7">
        <f>LN('Raw data price'!B164/'Raw data price'!B163)</f>
        <v>2.0391035902843496E-2</v>
      </c>
      <c r="C163" s="7">
        <f>LN('Raw data price'!C164/'Raw data price'!C163)</f>
        <v>8.487698356534068E-3</v>
      </c>
      <c r="D163" s="7"/>
      <c r="E163" s="7"/>
      <c r="O163" s="1"/>
      <c r="S163"/>
      <c r="V163"/>
    </row>
    <row r="164" spans="1:22" x14ac:dyDescent="0.2">
      <c r="A164" s="15">
        <v>44432</v>
      </c>
      <c r="B164" s="7">
        <f>LN('Raw data price'!B165/'Raw data price'!B164)</f>
        <v>1.2146249473791698E-2</v>
      </c>
      <c r="C164" s="7">
        <f>LN('Raw data price'!C165/'Raw data price'!C164)</f>
        <v>1.4945751943348515E-3</v>
      </c>
      <c r="D164" s="7"/>
      <c r="E164" s="7"/>
      <c r="O164" s="1"/>
      <c r="S164"/>
      <c r="V164"/>
    </row>
    <row r="165" spans="1:22" x14ac:dyDescent="0.2">
      <c r="A165" s="15">
        <v>44433</v>
      </c>
      <c r="B165" s="7">
        <f>LN('Raw data price'!B166/'Raw data price'!B165)</f>
        <v>-1.9985048135745258E-3</v>
      </c>
      <c r="C165" s="7">
        <f>LN('Raw data price'!C166/'Raw data price'!C165)</f>
        <v>2.2176660815180892E-3</v>
      </c>
      <c r="D165" s="7"/>
      <c r="E165" s="7"/>
      <c r="O165" s="1"/>
      <c r="S165"/>
      <c r="V165"/>
    </row>
    <row r="166" spans="1:22" x14ac:dyDescent="0.2">
      <c r="A166" s="15">
        <v>44434</v>
      </c>
      <c r="B166" s="7">
        <f>LN('Raw data price'!B167/'Raw data price'!B166)</f>
        <v>5.0853026206631761E-3</v>
      </c>
      <c r="C166" s="7">
        <f>LN('Raw data price'!C167/'Raw data price'!C166)</f>
        <v>-5.8419628594696153E-3</v>
      </c>
      <c r="D166" s="7"/>
      <c r="E166" s="7"/>
      <c r="O166" s="1"/>
      <c r="S166"/>
      <c r="V166"/>
    </row>
    <row r="167" spans="1:22" x14ac:dyDescent="0.2">
      <c r="A167" s="15">
        <v>44435</v>
      </c>
      <c r="B167" s="7">
        <f>LN('Raw data price'!B168/'Raw data price'!B167)</f>
        <v>1.0090672433691961E-2</v>
      </c>
      <c r="C167" s="7">
        <f>LN('Raw data price'!C168/'Raw data price'!C167)</f>
        <v>8.7690455528976891E-3</v>
      </c>
      <c r="D167" s="7"/>
      <c r="E167" s="7"/>
      <c r="O167" s="1"/>
      <c r="S167"/>
      <c r="V167"/>
    </row>
    <row r="168" spans="1:22" x14ac:dyDescent="0.2">
      <c r="A168" s="15">
        <v>44438</v>
      </c>
      <c r="B168" s="7">
        <f>LN('Raw data price'!B169/'Raw data price'!B168)</f>
        <v>2.1249617334996387E-2</v>
      </c>
      <c r="C168" s="7">
        <f>LN('Raw data price'!C169/'Raw data price'!C168)</f>
        <v>4.2973414690568616E-3</v>
      </c>
      <c r="D168" s="7"/>
      <c r="E168" s="7"/>
      <c r="O168" s="1"/>
      <c r="S168"/>
      <c r="V168"/>
    </row>
    <row r="169" spans="1:22" x14ac:dyDescent="0.2">
      <c r="A169" s="15">
        <v>44439</v>
      </c>
      <c r="B169" s="7">
        <f>LN('Raw data price'!B170/'Raw data price'!B169)</f>
        <v>1.428271742897356E-2</v>
      </c>
      <c r="C169" s="7">
        <f>LN('Raw data price'!C170/'Raw data price'!C169)</f>
        <v>-1.3500571571324227E-3</v>
      </c>
      <c r="D169" s="7"/>
      <c r="E169" s="7"/>
      <c r="O169" s="1"/>
      <c r="S169"/>
      <c r="V169"/>
    </row>
    <row r="170" spans="1:22" x14ac:dyDescent="0.2">
      <c r="A170" s="15">
        <v>44440</v>
      </c>
      <c r="B170" s="7">
        <f>LN('Raw data price'!B171/'Raw data price'!B170)</f>
        <v>2.3626163586702767E-3</v>
      </c>
      <c r="C170" s="7">
        <f>LN('Raw data price'!C171/'Raw data price'!C170)</f>
        <v>3.1171346489786849E-4</v>
      </c>
      <c r="D170" s="7"/>
      <c r="E170" s="7"/>
      <c r="O170" s="1"/>
      <c r="S170"/>
      <c r="V170"/>
    </row>
    <row r="171" spans="1:22" x14ac:dyDescent="0.2">
      <c r="A171" s="15">
        <v>44441</v>
      </c>
      <c r="B171" s="7">
        <f>LN('Raw data price'!B172/'Raw data price'!B171)</f>
        <v>-4.5749274169111622E-3</v>
      </c>
      <c r="C171" s="7">
        <f>LN('Raw data price'!C172/'Raw data price'!C171)</f>
        <v>2.8385281677768184E-3</v>
      </c>
      <c r="D171" s="7"/>
      <c r="E171" s="7"/>
      <c r="O171" s="1"/>
      <c r="S171"/>
      <c r="V171"/>
    </row>
    <row r="172" spans="1:22" x14ac:dyDescent="0.2">
      <c r="A172" s="15">
        <v>44442</v>
      </c>
      <c r="B172" s="7">
        <f>LN('Raw data price'!B173/'Raw data price'!B172)</f>
        <v>4.301817399009129E-3</v>
      </c>
      <c r="C172" s="7">
        <f>LN('Raw data price'!C173/'Raw data price'!C172)</f>
        <v>-3.3508296923669389E-4</v>
      </c>
      <c r="D172" s="7"/>
      <c r="E172" s="7"/>
      <c r="O172" s="1"/>
      <c r="S172"/>
      <c r="V172"/>
    </row>
    <row r="173" spans="1:22" x14ac:dyDescent="0.2">
      <c r="A173" s="15">
        <v>44446</v>
      </c>
      <c r="B173" s="7">
        <f>LN('Raw data price'!B174/'Raw data price'!B173)</f>
        <v>8.9419290146201189E-3</v>
      </c>
      <c r="C173" s="7">
        <f>LN('Raw data price'!C174/'Raw data price'!C173)</f>
        <v>-3.401266163481994E-3</v>
      </c>
      <c r="D173" s="7"/>
      <c r="E173" s="7"/>
      <c r="O173" s="1"/>
      <c r="S173"/>
      <c r="V173"/>
    </row>
    <row r="174" spans="1:22" x14ac:dyDescent="0.2">
      <c r="A174" s="15">
        <v>44447</v>
      </c>
      <c r="B174" s="7">
        <f>LN('Raw data price'!B175/'Raw data price'!B174)</f>
        <v>4.6085382190448419E-3</v>
      </c>
      <c r="C174" s="7">
        <f>LN('Raw data price'!C175/'Raw data price'!C174)</f>
        <v>-1.3194454045593487E-3</v>
      </c>
      <c r="D174" s="7"/>
      <c r="E174" s="7"/>
      <c r="O174" s="1"/>
      <c r="S174"/>
      <c r="V174"/>
    </row>
    <row r="175" spans="1:22" x14ac:dyDescent="0.2">
      <c r="A175" s="15">
        <v>44448</v>
      </c>
      <c r="B175" s="7">
        <f>LN('Raw data price'!B176/'Raw data price'!B175)</f>
        <v>-1.1795294160284828E-2</v>
      </c>
      <c r="C175" s="7">
        <f>LN('Raw data price'!C176/'Raw data price'!C175)</f>
        <v>-4.6162382762889205E-3</v>
      </c>
      <c r="D175" s="7"/>
      <c r="E175" s="7"/>
      <c r="O175" s="1"/>
      <c r="S175"/>
      <c r="V175"/>
    </row>
    <row r="176" spans="1:22" x14ac:dyDescent="0.2">
      <c r="A176" s="15">
        <v>44449</v>
      </c>
      <c r="B176" s="7">
        <f>LN('Raw data price'!B177/'Raw data price'!B176)</f>
        <v>-4.3173117389211126E-3</v>
      </c>
      <c r="C176" s="7">
        <f>LN('Raw data price'!C177/'Raw data price'!C176)</f>
        <v>-7.7526176231305427E-3</v>
      </c>
      <c r="D176" s="7"/>
      <c r="E176" s="7"/>
      <c r="O176" s="1"/>
      <c r="S176"/>
      <c r="V176"/>
    </row>
    <row r="177" spans="1:22" x14ac:dyDescent="0.2">
      <c r="A177" s="15">
        <v>44452</v>
      </c>
      <c r="B177" s="7">
        <f>LN('Raw data price'!B178/'Raw data price'!B177)</f>
        <v>-3.4592659984582831E-3</v>
      </c>
      <c r="C177" s="7">
        <f>LN('Raw data price'!C178/'Raw data price'!C177)</f>
        <v>2.273922239413449E-3</v>
      </c>
      <c r="D177" s="7"/>
      <c r="E177" s="7"/>
      <c r="O177" s="1"/>
      <c r="S177"/>
      <c r="V177"/>
    </row>
    <row r="178" spans="1:22" x14ac:dyDescent="0.2">
      <c r="A178" s="15">
        <v>44453</v>
      </c>
      <c r="B178" s="7">
        <f>LN('Raw data price'!B179/'Raw data price'!B178)</f>
        <v>-2.0761331982999962E-3</v>
      </c>
      <c r="C178" s="7">
        <f>LN('Raw data price'!C179/'Raw data price'!C178)</f>
        <v>-5.7631743778016721E-3</v>
      </c>
      <c r="D178" s="7"/>
      <c r="E178" s="7"/>
      <c r="O178" s="1"/>
      <c r="S178"/>
      <c r="V178"/>
    </row>
    <row r="179" spans="1:22" x14ac:dyDescent="0.2">
      <c r="A179" s="15">
        <v>44454</v>
      </c>
      <c r="B179" s="7">
        <f>LN('Raw data price'!B180/'Raw data price'!B179)</f>
        <v>7.4475890360239886E-3</v>
      </c>
      <c r="C179" s="7">
        <f>LN('Raw data price'!C180/'Raw data price'!C179)</f>
        <v>8.4382066732456781E-3</v>
      </c>
      <c r="D179" s="7"/>
      <c r="E179" s="7"/>
      <c r="O179" s="1"/>
      <c r="S179"/>
      <c r="V179"/>
    </row>
    <row r="180" spans="1:22" x14ac:dyDescent="0.2">
      <c r="A180" s="15">
        <v>44455</v>
      </c>
      <c r="B180" s="7">
        <f>LN('Raw data price'!B181/'Raw data price'!B180)</f>
        <v>3.5755081404250039E-3</v>
      </c>
      <c r="C180" s="7">
        <f>LN('Raw data price'!C181/'Raw data price'!C180)</f>
        <v>-1.5523011230354105E-3</v>
      </c>
      <c r="D180" s="7"/>
      <c r="E180" s="7"/>
      <c r="O180" s="1"/>
      <c r="S180"/>
      <c r="V180"/>
    </row>
    <row r="181" spans="1:22" x14ac:dyDescent="0.2">
      <c r="A181" s="15">
        <v>44456</v>
      </c>
      <c r="B181" s="7">
        <f>LN('Raw data price'!B182/'Raw data price'!B181)</f>
        <v>-7.400640116678881E-3</v>
      </c>
      <c r="C181" s="7">
        <f>LN('Raw data price'!C182/'Raw data price'!C181)</f>
        <v>-9.1526831464338165E-3</v>
      </c>
      <c r="D181" s="7"/>
      <c r="E181" s="7"/>
      <c r="O181" s="1"/>
      <c r="S181"/>
      <c r="V181"/>
    </row>
    <row r="182" spans="1:22" x14ac:dyDescent="0.2">
      <c r="A182" s="15">
        <v>44459</v>
      </c>
      <c r="B182" s="7">
        <f>LN('Raw data price'!B183/'Raw data price'!B182)</f>
        <v>-3.1327361614686772E-2</v>
      </c>
      <c r="C182" s="7">
        <f>LN('Raw data price'!C183/'Raw data price'!C182)</f>
        <v>-1.7123020373769459E-2</v>
      </c>
      <c r="D182" s="7"/>
      <c r="E182" s="7"/>
      <c r="O182" s="1"/>
      <c r="S182"/>
      <c r="V182"/>
    </row>
    <row r="183" spans="1:22" x14ac:dyDescent="0.2">
      <c r="A183" s="15">
        <v>44460</v>
      </c>
      <c r="B183" s="7">
        <f>LN('Raw data price'!B184/'Raw data price'!B183)</f>
        <v>-3.6122653760548278E-3</v>
      </c>
      <c r="C183" s="7">
        <f>LN('Raw data price'!C184/'Raw data price'!C183)</f>
        <v>-8.1267968365917188E-4</v>
      </c>
      <c r="D183" s="7"/>
      <c r="E183" s="7"/>
      <c r="O183" s="1"/>
      <c r="S183"/>
      <c r="V183"/>
    </row>
    <row r="184" spans="1:22" x14ac:dyDescent="0.2">
      <c r="A184" s="15">
        <v>44461</v>
      </c>
      <c r="B184" s="7">
        <f>LN('Raw data price'!B185/'Raw data price'!B184)</f>
        <v>1.083345300676907E-2</v>
      </c>
      <c r="C184" s="7">
        <f>LN('Raw data price'!C185/'Raw data price'!C184)</f>
        <v>9.4745406640912491E-3</v>
      </c>
      <c r="D184" s="7"/>
      <c r="E184" s="7"/>
      <c r="O184" s="1"/>
      <c r="S184"/>
      <c r="V184"/>
    </row>
    <row r="185" spans="1:22" x14ac:dyDescent="0.2">
      <c r="A185" s="15">
        <v>44462</v>
      </c>
      <c r="B185" s="7">
        <f>LN('Raw data price'!B186/'Raw data price'!B185)</f>
        <v>1.0579779371659924E-2</v>
      </c>
      <c r="C185" s="7">
        <f>LN('Raw data price'!C186/'Raw data price'!C185)</f>
        <v>1.2061715863250257E-2</v>
      </c>
      <c r="D185" s="7"/>
      <c r="E185" s="7"/>
      <c r="O185" s="1"/>
      <c r="S185"/>
      <c r="V185"/>
    </row>
    <row r="186" spans="1:22" x14ac:dyDescent="0.2">
      <c r="A186" s="15">
        <v>44463</v>
      </c>
      <c r="B186" s="7">
        <f>LN('Raw data price'!B187/'Raw data price'!B186)</f>
        <v>2.7829973552891659E-3</v>
      </c>
      <c r="C186" s="7">
        <f>LN('Raw data price'!C187/'Raw data price'!C186)</f>
        <v>1.4599428049598621E-3</v>
      </c>
      <c r="D186" s="7"/>
      <c r="E186" s="7"/>
      <c r="O186" s="1"/>
      <c r="S186"/>
      <c r="V186"/>
    </row>
    <row r="187" spans="1:22" x14ac:dyDescent="0.2">
      <c r="A187" s="15">
        <v>44466</v>
      </c>
      <c r="B187" s="7">
        <f>LN('Raw data price'!B188/'Raw data price'!B187)</f>
        <v>-5.77347134199692E-3</v>
      </c>
      <c r="C187" s="7">
        <f>LN('Raw data price'!C188/'Raw data price'!C187)</f>
        <v>-2.7802175328761427E-3</v>
      </c>
      <c r="D187" s="7"/>
      <c r="E187" s="7"/>
      <c r="O187" s="1"/>
      <c r="S187"/>
      <c r="V187"/>
    </row>
    <row r="188" spans="1:22" x14ac:dyDescent="0.2">
      <c r="A188" s="15">
        <v>44467</v>
      </c>
      <c r="B188" s="7">
        <f>LN('Raw data price'!B189/'Raw data price'!B188)</f>
        <v>-2.6732620904158209E-2</v>
      </c>
      <c r="C188" s="7">
        <f>LN('Raw data price'!C189/'Raw data price'!C188)</f>
        <v>-2.0574321587474437E-2</v>
      </c>
      <c r="D188" s="7"/>
      <c r="E188" s="7"/>
      <c r="O188" s="1"/>
      <c r="S188"/>
      <c r="V188"/>
    </row>
    <row r="189" spans="1:22" x14ac:dyDescent="0.2">
      <c r="A189" s="15">
        <v>44468</v>
      </c>
      <c r="B189" s="7">
        <f>LN('Raw data price'!B190/'Raw data price'!B189)</f>
        <v>-4.4853937691265531E-3</v>
      </c>
      <c r="C189" s="7">
        <f>LN('Raw data price'!C190/'Raw data price'!C189)</f>
        <v>1.5679363733049781E-3</v>
      </c>
      <c r="D189" s="7"/>
      <c r="E189" s="7"/>
      <c r="O189" s="1"/>
      <c r="S189"/>
      <c r="V189"/>
    </row>
    <row r="190" spans="1:22" x14ac:dyDescent="0.2">
      <c r="A190" s="15">
        <v>44469</v>
      </c>
      <c r="B190" s="7">
        <f>LN('Raw data price'!B191/'Raw data price'!B190)</f>
        <v>-4.8829824963775546E-3</v>
      </c>
      <c r="C190" s="7">
        <f>LN('Raw data price'!C191/'Raw data price'!C190)</f>
        <v>-1.1981220973814677E-2</v>
      </c>
      <c r="D190" s="7"/>
      <c r="E190" s="7"/>
      <c r="O190" s="1"/>
      <c r="S190"/>
      <c r="V190"/>
    </row>
    <row r="191" spans="1:22" x14ac:dyDescent="0.2">
      <c r="A191" s="15">
        <v>44470</v>
      </c>
      <c r="B191" s="7">
        <f>LN('Raw data price'!B192/'Raw data price'!B191)</f>
        <v>-5.4202764231971049E-4</v>
      </c>
      <c r="C191" s="7">
        <f>LN('Raw data price'!C192/'Raw data price'!C191)</f>
        <v>1.1425952216359555E-2</v>
      </c>
      <c r="D191" s="7"/>
      <c r="E191" s="7"/>
      <c r="O191" s="1"/>
      <c r="S191"/>
      <c r="V191"/>
    </row>
    <row r="192" spans="1:22" x14ac:dyDescent="0.2">
      <c r="A192" s="15">
        <v>44473</v>
      </c>
      <c r="B192" s="7">
        <f>LN('Raw data price'!B193/'Raw data price'!B192)</f>
        <v>-2.8884858330804949E-2</v>
      </c>
      <c r="C192" s="7">
        <f>LN('Raw data price'!C193/'Raw data price'!C192)</f>
        <v>-1.3070933999937525E-2</v>
      </c>
      <c r="D192" s="7"/>
      <c r="E192" s="7"/>
      <c r="O192" s="1"/>
      <c r="S192"/>
      <c r="V192"/>
    </row>
    <row r="193" spans="1:22" x14ac:dyDescent="0.2">
      <c r="A193" s="15">
        <v>44474</v>
      </c>
      <c r="B193" s="7">
        <f>LN('Raw data price'!B194/'Raw data price'!B193)</f>
        <v>9.7399526155856325E-3</v>
      </c>
      <c r="C193" s="7">
        <f>LN('Raw data price'!C194/'Raw data price'!C193)</f>
        <v>1.0469458977261837E-2</v>
      </c>
      <c r="D193" s="7"/>
      <c r="E193" s="7"/>
      <c r="O193" s="1"/>
      <c r="S193"/>
      <c r="V193"/>
    </row>
    <row r="194" spans="1:22" x14ac:dyDescent="0.2">
      <c r="A194" s="15">
        <v>44475</v>
      </c>
      <c r="B194" s="7">
        <f>LN('Raw data price'!B195/'Raw data price'!B194)</f>
        <v>1.2651644034095145E-2</v>
      </c>
      <c r="C194" s="7">
        <f>LN('Raw data price'!C195/'Raw data price'!C194)</f>
        <v>4.0944935476352412E-3</v>
      </c>
      <c r="D194" s="7"/>
      <c r="E194" s="7"/>
      <c r="O194" s="1"/>
      <c r="S194"/>
      <c r="V194"/>
    </row>
    <row r="195" spans="1:22" x14ac:dyDescent="0.2">
      <c r="A195" s="15">
        <v>44476</v>
      </c>
      <c r="B195" s="7">
        <f>LN('Raw data price'!B196/'Raw data price'!B195)</f>
        <v>1.2315064452081873E-2</v>
      </c>
      <c r="C195" s="7">
        <f>LN('Raw data price'!C196/'Raw data price'!C195)</f>
        <v>8.2640477350165494E-3</v>
      </c>
      <c r="D195" s="7"/>
      <c r="E195" s="7"/>
      <c r="O195" s="1"/>
      <c r="S195"/>
      <c r="V195"/>
    </row>
    <row r="196" spans="1:22" x14ac:dyDescent="0.2">
      <c r="A196" s="15">
        <v>44477</v>
      </c>
      <c r="B196" s="7">
        <f>LN('Raw data price'!B197/'Raw data price'!B196)</f>
        <v>-4.1905735682212612E-3</v>
      </c>
      <c r="C196" s="7">
        <f>LN('Raw data price'!C197/'Raw data price'!C196)</f>
        <v>-1.9155742909790841E-3</v>
      </c>
      <c r="D196" s="7"/>
      <c r="E196" s="7"/>
      <c r="O196" s="1"/>
      <c r="S196"/>
      <c r="V196"/>
    </row>
    <row r="197" spans="1:22" x14ac:dyDescent="0.2">
      <c r="A197" s="15">
        <v>44480</v>
      </c>
      <c r="B197" s="7">
        <f>LN('Raw data price'!B198/'Raw data price'!B197)</f>
        <v>-1.2952125309477217E-2</v>
      </c>
      <c r="C197" s="7">
        <f>LN('Raw data price'!C198/'Raw data price'!C197)</f>
        <v>-6.8894637904681668E-3</v>
      </c>
      <c r="D197" s="7"/>
      <c r="E197" s="7"/>
      <c r="O197" s="1"/>
      <c r="S197"/>
      <c r="V197"/>
    </row>
    <row r="198" spans="1:22" x14ac:dyDescent="0.2">
      <c r="A198" s="15">
        <v>44481</v>
      </c>
      <c r="B198" s="7">
        <f>LN('Raw data price'!B199/'Raw data price'!B198)</f>
        <v>3.1722780605625788E-4</v>
      </c>
      <c r="C198" s="7">
        <f>LN('Raw data price'!C199/'Raw data price'!C198)</f>
        <v>-2.4196966754627294E-3</v>
      </c>
      <c r="D198" s="7"/>
      <c r="E198" s="7"/>
      <c r="O198" s="1"/>
      <c r="S198"/>
      <c r="V198"/>
    </row>
    <row r="199" spans="1:22" x14ac:dyDescent="0.2">
      <c r="A199" s="15">
        <v>44482</v>
      </c>
      <c r="B199" s="7">
        <f>LN('Raw data price'!B200/'Raw data price'!B199)</f>
        <v>1.131435388807725E-2</v>
      </c>
      <c r="C199" s="7">
        <f>LN('Raw data price'!C200/'Raw data price'!C199)</f>
        <v>3.0179781813102643E-3</v>
      </c>
      <c r="D199" s="7"/>
      <c r="E199" s="7"/>
      <c r="O199" s="1"/>
      <c r="S199"/>
      <c r="V199"/>
    </row>
    <row r="200" spans="1:22" x14ac:dyDescent="0.2">
      <c r="A200" s="15">
        <v>44483</v>
      </c>
      <c r="B200" s="7">
        <f>LN('Raw data price'!B201/'Raw data price'!B200)</f>
        <v>4.7325388071943449E-3</v>
      </c>
      <c r="C200" s="7">
        <f>LN('Raw data price'!C201/'Raw data price'!C200)</f>
        <v>1.6919170336133042E-2</v>
      </c>
      <c r="D200" s="7"/>
      <c r="E200" s="7"/>
      <c r="O200" s="1"/>
      <c r="S200"/>
      <c r="V200"/>
    </row>
    <row r="201" spans="1:22" x14ac:dyDescent="0.2">
      <c r="A201" s="15">
        <v>44484</v>
      </c>
      <c r="B201" s="7">
        <f>LN('Raw data price'!B202/'Raw data price'!B201)</f>
        <v>3.2544864342202509E-2</v>
      </c>
      <c r="C201" s="7">
        <f>LN('Raw data price'!C202/'Raw data price'!C201)</f>
        <v>7.4324416209213713E-3</v>
      </c>
      <c r="D201" s="7"/>
      <c r="E201" s="7"/>
      <c r="O201" s="1"/>
      <c r="S201"/>
      <c r="V201"/>
    </row>
    <row r="202" spans="1:22" x14ac:dyDescent="0.2">
      <c r="A202" s="15">
        <v>44487</v>
      </c>
      <c r="B202" s="7">
        <f>LN('Raw data price'!B203/'Raw data price'!B202)</f>
        <v>1.1004008168254528E-2</v>
      </c>
      <c r="C202" s="7">
        <f>LN('Raw data price'!C203/'Raw data price'!C202)</f>
        <v>3.3691227169670899E-3</v>
      </c>
      <c r="D202" s="7"/>
      <c r="E202" s="7"/>
      <c r="O202" s="1"/>
      <c r="S202"/>
      <c r="V202"/>
    </row>
    <row r="203" spans="1:22" x14ac:dyDescent="0.2">
      <c r="A203" s="15">
        <v>44488</v>
      </c>
      <c r="B203" s="7">
        <f>LN('Raw data price'!B204/'Raw data price'!B203)</f>
        <v>-7.5172874528420166E-4</v>
      </c>
      <c r="C203" s="7">
        <f>LN('Raw data price'!C204/'Raw data price'!C203)</f>
        <v>7.366160006043284E-3</v>
      </c>
      <c r="D203" s="7"/>
      <c r="E203" s="7"/>
      <c r="O203" s="1"/>
      <c r="S203"/>
      <c r="V203"/>
    </row>
    <row r="204" spans="1:22" x14ac:dyDescent="0.2">
      <c r="A204" s="15">
        <v>44489</v>
      </c>
      <c r="B204" s="7">
        <f>LN('Raw data price'!B205/'Raw data price'!B204)</f>
        <v>-8.4820652987915631E-3</v>
      </c>
      <c r="C204" s="7">
        <f>LN('Raw data price'!C205/'Raw data price'!C204)</f>
        <v>3.6573205869523144E-3</v>
      </c>
      <c r="D204" s="7"/>
      <c r="E204" s="7"/>
      <c r="O204" s="1"/>
      <c r="S204"/>
      <c r="V204"/>
    </row>
    <row r="205" spans="1:22" x14ac:dyDescent="0.2">
      <c r="A205" s="15">
        <v>44490</v>
      </c>
      <c r="B205" s="7">
        <f>LN('Raw data price'!B206/'Raw data price'!B205)</f>
        <v>5.8247626148187079E-3</v>
      </c>
      <c r="C205" s="7">
        <f>LN('Raw data price'!C206/'Raw data price'!C205)</f>
        <v>2.9914274720985803E-3</v>
      </c>
      <c r="D205" s="7"/>
      <c r="E205" s="7"/>
      <c r="O205" s="1"/>
      <c r="S205"/>
      <c r="V205"/>
    </row>
    <row r="206" spans="1:22" x14ac:dyDescent="0.2">
      <c r="A206" s="15">
        <v>44491</v>
      </c>
      <c r="B206" s="7">
        <f>LN('Raw data price'!B207/'Raw data price'!B206)</f>
        <v>-2.9382300840460771E-2</v>
      </c>
      <c r="C206" s="7">
        <f>LN('Raw data price'!C207/'Raw data price'!C206)</f>
        <v>-1.0731549583585973E-3</v>
      </c>
      <c r="D206" s="7"/>
      <c r="E206" s="7"/>
      <c r="O206" s="1"/>
      <c r="S206"/>
      <c r="V206"/>
    </row>
    <row r="207" spans="1:22" x14ac:dyDescent="0.2">
      <c r="A207" s="15">
        <v>44494</v>
      </c>
      <c r="B207" s="7">
        <f>LN('Raw data price'!B208/'Raw data price'!B207)</f>
        <v>-4.5613729660042776E-3</v>
      </c>
      <c r="C207" s="7">
        <f>LN('Raw data price'!C208/'Raw data price'!C207)</f>
        <v>4.7369422309476855E-3</v>
      </c>
      <c r="D207" s="7"/>
      <c r="E207" s="7"/>
      <c r="O207" s="1"/>
      <c r="S207"/>
      <c r="V207"/>
    </row>
    <row r="208" spans="1:22" x14ac:dyDescent="0.2">
      <c r="A208" s="15">
        <v>44495</v>
      </c>
      <c r="B208" s="7">
        <f>LN('Raw data price'!B209/'Raw data price'!B208)</f>
        <v>1.6636106982406244E-2</v>
      </c>
      <c r="C208" s="7">
        <f>LN('Raw data price'!C209/'Raw data price'!C208)</f>
        <v>1.818128616510003E-3</v>
      </c>
      <c r="D208" s="7"/>
      <c r="E208" s="7"/>
      <c r="O208" s="1"/>
      <c r="S208"/>
      <c r="V208"/>
    </row>
    <row r="209" spans="1:22" x14ac:dyDescent="0.2">
      <c r="A209" s="15">
        <v>44496</v>
      </c>
      <c r="B209" s="7">
        <f>LN('Raw data price'!B210/'Raw data price'!B209)</f>
        <v>4.8518481185754548E-3</v>
      </c>
      <c r="C209" s="7">
        <f>LN('Raw data price'!C210/'Raw data price'!C209)</f>
        <v>-5.0644004514438486E-3</v>
      </c>
      <c r="D209" s="7"/>
      <c r="E209" s="7"/>
      <c r="O209" s="1"/>
      <c r="S209"/>
      <c r="V209"/>
    </row>
    <row r="210" spans="1:22" x14ac:dyDescent="0.2">
      <c r="A210" s="41">
        <v>44497</v>
      </c>
      <c r="B210" s="17">
        <f>LN('Raw data price'!B211/'Raw data price'!B210)</f>
        <v>1.5815426952084832E-2</v>
      </c>
      <c r="C210" s="17">
        <f>LN('Raw data price'!C211/'Raw data price'!C210)</f>
        <v>9.7813440400895506E-3</v>
      </c>
      <c r="D210" s="7"/>
      <c r="E210" s="7"/>
      <c r="O210" s="1"/>
      <c r="S210"/>
      <c r="V210"/>
    </row>
    <row r="211" spans="1:22" x14ac:dyDescent="0.2">
      <c r="A211" s="15">
        <v>44498</v>
      </c>
      <c r="B211" s="7">
        <f>LN('Raw data price'!B212/'Raw data price'!B211)</f>
        <v>-2.1745980063053113E-2</v>
      </c>
      <c r="C211" s="7">
        <f>LN('Raw data price'!C212/'Raw data price'!C211)</f>
        <v>1.9474456805769699E-3</v>
      </c>
      <c r="D211" s="7"/>
      <c r="E211" s="7"/>
      <c r="O211" s="1"/>
      <c r="S211"/>
      <c r="V211"/>
    </row>
    <row r="212" spans="1:22" x14ac:dyDescent="0.2">
      <c r="A212" s="15">
        <v>44501</v>
      </c>
      <c r="B212" s="7">
        <f>LN('Raw data price'!B213/'Raw data price'!B212)</f>
        <v>-1.6238232576088956E-2</v>
      </c>
      <c r="C212" s="7">
        <f>LN('Raw data price'!C213/'Raw data price'!C212)</f>
        <v>1.7984504334932693E-3</v>
      </c>
      <c r="D212" s="7"/>
      <c r="E212" s="7"/>
      <c r="O212" s="1"/>
      <c r="S212"/>
      <c r="V212"/>
    </row>
    <row r="213" spans="1:22" x14ac:dyDescent="0.2">
      <c r="A213" s="15">
        <v>44502</v>
      </c>
      <c r="B213" s="7">
        <f>LN('Raw data price'!B214/'Raw data price'!B213)</f>
        <v>-1.6167137245154226E-3</v>
      </c>
      <c r="C213" s="7">
        <f>LN('Raw data price'!C214/'Raw data price'!C213)</f>
        <v>3.673611276116367E-3</v>
      </c>
      <c r="D213" s="7"/>
      <c r="E213" s="7"/>
      <c r="O213" s="1"/>
      <c r="S213"/>
      <c r="V213"/>
    </row>
    <row r="214" spans="1:22" x14ac:dyDescent="0.2">
      <c r="A214" s="15">
        <v>44503</v>
      </c>
      <c r="B214" s="7">
        <f>LN('Raw data price'!B215/'Raw data price'!B214)</f>
        <v>2.1279781962712491E-2</v>
      </c>
      <c r="C214" s="7">
        <f>LN('Raw data price'!C215/'Raw data price'!C214)</f>
        <v>6.4405112404735685E-3</v>
      </c>
      <c r="D214" s="7"/>
      <c r="E214" s="7"/>
      <c r="O214" s="1"/>
      <c r="S214"/>
      <c r="V214"/>
    </row>
    <row r="215" spans="1:22" x14ac:dyDescent="0.2">
      <c r="A215" s="15">
        <v>44504</v>
      </c>
      <c r="B215" s="7">
        <f>LN('Raw data price'!B216/'Raw data price'!B215)</f>
        <v>2.7111463524754305E-2</v>
      </c>
      <c r="C215" s="7">
        <f>LN('Raw data price'!C216/'Raw data price'!C215)</f>
        <v>4.1731721062601788E-3</v>
      </c>
      <c r="D215" s="7"/>
      <c r="E215" s="7"/>
      <c r="O215" s="1"/>
      <c r="S215"/>
      <c r="V215"/>
    </row>
    <row r="216" spans="1:22" x14ac:dyDescent="0.2">
      <c r="A216" s="15">
        <v>44505</v>
      </c>
      <c r="B216" s="7">
        <f>LN('Raw data price'!B217/'Raw data price'!B216)</f>
        <v>1.2004089296635691E-2</v>
      </c>
      <c r="C216" s="7">
        <f>LN('Raw data price'!C217/'Raw data price'!C216)</f>
        <v>3.7259083006282606E-3</v>
      </c>
      <c r="D216" s="7"/>
      <c r="E216" s="7"/>
      <c r="O216" s="1"/>
      <c r="S216"/>
      <c r="V216"/>
    </row>
    <row r="217" spans="1:22" x14ac:dyDescent="0.2">
      <c r="A217" s="15">
        <v>44508</v>
      </c>
      <c r="B217" s="7">
        <f>LN('Raw data price'!B218/'Raw data price'!B217)</f>
        <v>-8.5645182865104266E-3</v>
      </c>
      <c r="C217" s="7">
        <f>LN('Raw data price'!C218/'Raw data price'!C217)</f>
        <v>8.8730678440489285E-4</v>
      </c>
      <c r="D217" s="7"/>
      <c r="E217" s="7"/>
      <c r="O217" s="1"/>
      <c r="S217"/>
      <c r="V217"/>
    </row>
    <row r="218" spans="1:22" x14ac:dyDescent="0.2">
      <c r="A218" s="15">
        <v>44509</v>
      </c>
      <c r="B218" s="7">
        <f>LN('Raw data price'!B219/'Raw data price'!B218)</f>
        <v>2.469967522062207E-2</v>
      </c>
      <c r="C218" s="7">
        <f>LN('Raw data price'!C219/'Raw data price'!C218)</f>
        <v>-3.504869385575243E-3</v>
      </c>
      <c r="D218" s="7"/>
      <c r="E218" s="7"/>
      <c r="O218" s="1"/>
      <c r="S218"/>
      <c r="V218"/>
    </row>
    <row r="219" spans="1:22" x14ac:dyDescent="0.2">
      <c r="A219" s="15">
        <v>44510</v>
      </c>
      <c r="B219" s="7">
        <f>LN('Raw data price'!B220/'Raw data price'!B219)</f>
        <v>-2.6687973168814078E-2</v>
      </c>
      <c r="C219" s="7">
        <f>LN('Raw data price'!C220/'Raw data price'!C219)</f>
        <v>-8.259833757375561E-3</v>
      </c>
      <c r="D219" s="7"/>
      <c r="E219" s="7"/>
      <c r="O219" s="1"/>
      <c r="S219"/>
      <c r="V219"/>
    </row>
    <row r="220" spans="1:22" x14ac:dyDescent="0.2">
      <c r="A220" s="15">
        <v>44511</v>
      </c>
      <c r="B220" s="7">
        <f>LN('Raw data price'!B221/'Raw data price'!B220)</f>
        <v>-2.746364953806106E-3</v>
      </c>
      <c r="C220" s="7">
        <f>LN('Raw data price'!C221/'Raw data price'!C220)</f>
        <v>5.5077572557522153E-4</v>
      </c>
      <c r="D220" s="7"/>
      <c r="E220" s="7"/>
      <c r="O220" s="1"/>
      <c r="S220"/>
      <c r="V220"/>
    </row>
    <row r="221" spans="1:22" x14ac:dyDescent="0.2">
      <c r="A221" s="15">
        <v>44512</v>
      </c>
      <c r="B221" s="7">
        <f>LN('Raw data price'!B222/'Raw data price'!B221)</f>
        <v>1.5048232618619567E-2</v>
      </c>
      <c r="C221" s="7">
        <f>LN('Raw data price'!C222/'Raw data price'!C221)</f>
        <v>7.196680911038463E-3</v>
      </c>
      <c r="D221" s="7"/>
      <c r="E221" s="7"/>
      <c r="O221" s="1"/>
      <c r="S221"/>
      <c r="V221"/>
    </row>
    <row r="222" spans="1:22" x14ac:dyDescent="0.2">
      <c r="A222" s="15">
        <v>44515</v>
      </c>
      <c r="B222" s="7">
        <f>LN('Raw data price'!B223/'Raw data price'!B222)</f>
        <v>5.806915866141316E-3</v>
      </c>
      <c r="C222" s="7">
        <f>LN('Raw data price'!C223/'Raw data price'!C222)</f>
        <v>-1.0677315509449458E-5</v>
      </c>
      <c r="D222" s="7"/>
      <c r="E222" s="7"/>
      <c r="O222" s="1"/>
      <c r="S222"/>
      <c r="V222"/>
    </row>
    <row r="223" spans="1:22" x14ac:dyDescent="0.2">
      <c r="A223" s="15">
        <v>44516</v>
      </c>
      <c r="B223" s="7">
        <f>LN('Raw data price'!B224/'Raw data price'!B223)</f>
        <v>-1.4054738260425247E-3</v>
      </c>
      <c r="C223" s="7">
        <f>LN('Raw data price'!C224/'Raw data price'!C223)</f>
        <v>3.8577581225869607E-3</v>
      </c>
      <c r="D223" s="7"/>
      <c r="E223" s="7"/>
      <c r="O223" s="1"/>
      <c r="S223"/>
      <c r="V223"/>
    </row>
    <row r="224" spans="1:22" x14ac:dyDescent="0.2">
      <c r="A224" s="15">
        <v>44517</v>
      </c>
      <c r="B224" s="7">
        <f>LN('Raw data price'!B225/'Raw data price'!B224)</f>
        <v>2.3413864531083356E-3</v>
      </c>
      <c r="C224" s="7">
        <f>LN('Raw data price'!C225/'Raw data price'!C224)</f>
        <v>-2.6050195943357248E-3</v>
      </c>
      <c r="D224" s="7"/>
      <c r="E224" s="7"/>
      <c r="O224" s="1"/>
      <c r="S224"/>
      <c r="V224"/>
    </row>
    <row r="225" spans="1:22" x14ac:dyDescent="0.2">
      <c r="A225" s="15">
        <v>44518</v>
      </c>
      <c r="B225" s="7">
        <f>LN('Raw data price'!B226/'Raw data price'!B225)</f>
        <v>4.0601498188710887E-2</v>
      </c>
      <c r="C225" s="7">
        <f>LN('Raw data price'!C226/'Raw data price'!C225)</f>
        <v>3.379039774514253E-3</v>
      </c>
      <c r="D225" s="7"/>
      <c r="E225" s="7"/>
      <c r="O225" s="1"/>
      <c r="S225"/>
      <c r="V225"/>
    </row>
    <row r="226" spans="1:22" x14ac:dyDescent="0.2">
      <c r="A226" s="15">
        <v>44519</v>
      </c>
      <c r="B226" s="7">
        <f>LN('Raw data price'!B227/'Raw data price'!B226)</f>
        <v>-5.2870699872169915E-3</v>
      </c>
      <c r="C226" s="7">
        <f>LN('Raw data price'!C227/'Raw data price'!C226)</f>
        <v>-1.3996279870592404E-3</v>
      </c>
      <c r="D226" s="7"/>
      <c r="E226" s="7"/>
      <c r="O226" s="1"/>
      <c r="S226"/>
      <c r="V226"/>
    </row>
    <row r="227" spans="1:22" x14ac:dyDescent="0.2">
      <c r="A227" s="15">
        <v>44522</v>
      </c>
      <c r="B227" s="7">
        <f>LN('Raw data price'!B228/'Raw data price'!B227)</f>
        <v>-2.8695093797261373E-2</v>
      </c>
      <c r="C227" s="7">
        <f>LN('Raw data price'!C228/'Raw data price'!C227)</f>
        <v>-3.2022541195681504E-3</v>
      </c>
      <c r="D227" s="7"/>
      <c r="E227" s="7"/>
      <c r="O227" s="1"/>
      <c r="S227"/>
      <c r="V227"/>
    </row>
    <row r="228" spans="1:22" x14ac:dyDescent="0.2">
      <c r="A228" s="15">
        <v>44523</v>
      </c>
      <c r="B228" s="7">
        <f>LN('Raw data price'!B229/'Raw data price'!B228)</f>
        <v>2.0887767855961238E-3</v>
      </c>
      <c r="C228" s="7">
        <f>LN('Raw data price'!C229/'Raw data price'!C228)</f>
        <v>1.655707232782677E-3</v>
      </c>
      <c r="D228" s="7"/>
      <c r="E228" s="7"/>
      <c r="O228" s="1"/>
      <c r="S228"/>
      <c r="V228"/>
    </row>
    <row r="229" spans="1:22" x14ac:dyDescent="0.2">
      <c r="A229" s="15">
        <v>44524</v>
      </c>
      <c r="B229" s="7">
        <f>LN('Raw data price'!B230/'Raw data price'!B229)</f>
        <v>1.0331194508544988E-4</v>
      </c>
      <c r="C229" s="7">
        <f>LN('Raw data price'!C230/'Raw data price'!C229)</f>
        <v>2.2912737234973743E-3</v>
      </c>
      <c r="D229" s="7"/>
      <c r="E229" s="7"/>
      <c r="O229" s="1"/>
      <c r="S229"/>
      <c r="V229"/>
    </row>
    <row r="230" spans="1:22" x14ac:dyDescent="0.2">
      <c r="A230" s="15">
        <v>44526</v>
      </c>
      <c r="B230" s="7">
        <f>LN('Raw data price'!B231/'Raw data price'!B230)</f>
        <v>-2.1412319357343636E-2</v>
      </c>
      <c r="C230" s="7">
        <f>LN('Raw data price'!C231/'Raw data price'!C230)</f>
        <v>-2.2987044973283768E-2</v>
      </c>
      <c r="D230" s="7"/>
      <c r="E230" s="7"/>
      <c r="O230" s="1"/>
      <c r="S230"/>
      <c r="V230"/>
    </row>
    <row r="231" spans="1:22" x14ac:dyDescent="0.2">
      <c r="A231" s="15">
        <v>44529</v>
      </c>
      <c r="B231" s="7">
        <f>LN('Raw data price'!B232/'Raw data price'!B231)</f>
        <v>1.6136532040267125E-2</v>
      </c>
      <c r="C231" s="7">
        <f>LN('Raw data price'!C232/'Raw data price'!C231)</f>
        <v>1.3113857392683798E-2</v>
      </c>
      <c r="D231" s="7"/>
      <c r="E231" s="7"/>
      <c r="O231" s="1"/>
      <c r="S231"/>
      <c r="V231"/>
    </row>
    <row r="232" spans="1:22" x14ac:dyDescent="0.2">
      <c r="A232" s="15">
        <v>44530</v>
      </c>
      <c r="B232" s="7">
        <f>LN('Raw data price'!B233/'Raw data price'!B232)</f>
        <v>-1.5420561537344541E-2</v>
      </c>
      <c r="C232" s="7">
        <f>LN('Raw data price'!C233/'Raw data price'!C232)</f>
        <v>-1.9143376992336782E-2</v>
      </c>
      <c r="D232" s="7"/>
      <c r="E232" s="7"/>
      <c r="O232" s="1"/>
      <c r="S232"/>
      <c r="V232"/>
    </row>
    <row r="233" spans="1:22" x14ac:dyDescent="0.2">
      <c r="A233" s="15">
        <v>44531</v>
      </c>
      <c r="B233" s="7">
        <f>LN('Raw data price'!B234/'Raw data price'!B233)</f>
        <v>-1.822861955293063E-2</v>
      </c>
      <c r="C233" s="7">
        <f>LN('Raw data price'!C234/'Raw data price'!C233)</f>
        <v>-1.1885550113429818E-2</v>
      </c>
      <c r="D233" s="7"/>
      <c r="E233" s="7"/>
      <c r="O233" s="1"/>
      <c r="S233"/>
      <c r="V233"/>
    </row>
    <row r="234" spans="1:22" x14ac:dyDescent="0.2">
      <c r="A234" s="15">
        <v>44532</v>
      </c>
      <c r="B234" s="7">
        <f>LN('Raw data price'!B235/'Raw data price'!B234)</f>
        <v>-1.8485998688418913E-3</v>
      </c>
      <c r="C234" s="7">
        <f>LN('Raw data price'!C235/'Raw data price'!C234)</f>
        <v>1.4094625715697029E-2</v>
      </c>
      <c r="D234" s="7"/>
      <c r="E234" s="7"/>
      <c r="O234" s="1"/>
      <c r="S234"/>
      <c r="V234"/>
    </row>
    <row r="235" spans="1:22" x14ac:dyDescent="0.2">
      <c r="A235" s="15">
        <v>44533</v>
      </c>
      <c r="B235" s="7">
        <f>LN('Raw data price'!B236/'Raw data price'!B235)</f>
        <v>-1.3935727245852809E-2</v>
      </c>
      <c r="C235" s="7">
        <f>LN('Raw data price'!C236/'Raw data price'!C235)</f>
        <v>-8.4844725376341974E-3</v>
      </c>
      <c r="D235" s="7"/>
      <c r="E235" s="7"/>
      <c r="O235" s="1"/>
      <c r="S235"/>
      <c r="V235"/>
    </row>
    <row r="236" spans="1:22" x14ac:dyDescent="0.2">
      <c r="A236" s="15">
        <v>44536</v>
      </c>
      <c r="B236" s="7">
        <f>LN('Raw data price'!B237/'Raw data price'!B236)</f>
        <v>1.1025218844642809E-2</v>
      </c>
      <c r="C236" s="7">
        <f>LN('Raw data price'!C237/'Raw data price'!C236)</f>
        <v>1.1662655055923081E-2</v>
      </c>
      <c r="D236" s="7"/>
      <c r="E236" s="7"/>
      <c r="O236" s="1"/>
      <c r="S236"/>
      <c r="V236"/>
    </row>
    <row r="237" spans="1:22" x14ac:dyDescent="0.2">
      <c r="A237" s="15">
        <v>44537</v>
      </c>
      <c r="B237" s="7">
        <f>LN('Raw data price'!B238/'Raw data price'!B237)</f>
        <v>2.7602037345948318E-2</v>
      </c>
      <c r="C237" s="7">
        <f>LN('Raw data price'!C238/'Raw data price'!C237)</f>
        <v>2.0495586171745628E-2</v>
      </c>
      <c r="D237" s="7"/>
      <c r="E237" s="7"/>
      <c r="O237" s="1"/>
      <c r="S237"/>
      <c r="V237"/>
    </row>
    <row r="238" spans="1:22" x14ac:dyDescent="0.2">
      <c r="A238" s="15">
        <v>44538</v>
      </c>
      <c r="B238" s="7">
        <f>LN('Raw data price'!B239/'Raw data price'!B238)</f>
        <v>-3.6898011431248043E-5</v>
      </c>
      <c r="C238" s="7">
        <f>LN('Raw data price'!C239/'Raw data price'!C238)</f>
        <v>3.0805438956169962E-3</v>
      </c>
      <c r="D238" s="7"/>
      <c r="E238" s="7"/>
      <c r="O238" s="1"/>
      <c r="S238"/>
      <c r="V238"/>
    </row>
    <row r="239" spans="1:22" x14ac:dyDescent="0.2">
      <c r="A239" s="15">
        <v>44539</v>
      </c>
      <c r="B239" s="7">
        <f>LN('Raw data price'!B240/'Raw data price'!B239)</f>
        <v>-1.1343744026822917E-2</v>
      </c>
      <c r="C239" s="7">
        <f>LN('Raw data price'!C240/'Raw data price'!C239)</f>
        <v>-7.2070383872084483E-3</v>
      </c>
      <c r="D239" s="7"/>
      <c r="E239" s="7"/>
      <c r="O239" s="1"/>
      <c r="S239"/>
      <c r="V239"/>
    </row>
    <row r="240" spans="1:22" x14ac:dyDescent="0.2">
      <c r="A240" s="15">
        <v>44540</v>
      </c>
      <c r="B240" s="7">
        <f>LN('Raw data price'!B241/'Raw data price'!B240)</f>
        <v>-1.1311293133967067E-2</v>
      </c>
      <c r="C240" s="7">
        <f>LN('Raw data price'!C241/'Raw data price'!C240)</f>
        <v>9.5038068188789387E-3</v>
      </c>
      <c r="D240" s="7"/>
      <c r="E240" s="7"/>
      <c r="O240" s="1"/>
      <c r="S240"/>
      <c r="V240"/>
    </row>
    <row r="241" spans="1:22" x14ac:dyDescent="0.2">
      <c r="A241" s="15">
        <v>44543</v>
      </c>
      <c r="B241" s="7">
        <f>LN('Raw data price'!B242/'Raw data price'!B241)</f>
        <v>-1.5475203694346037E-2</v>
      </c>
      <c r="C241" s="7">
        <f>LN('Raw data price'!C242/'Raw data price'!C241)</f>
        <v>-9.1782002130428933E-3</v>
      </c>
      <c r="D241" s="7"/>
      <c r="E241" s="7"/>
      <c r="O241" s="1"/>
      <c r="S241"/>
      <c r="V241"/>
    </row>
    <row r="242" spans="1:22" x14ac:dyDescent="0.2">
      <c r="A242" s="15">
        <v>44544</v>
      </c>
      <c r="B242" s="7">
        <f>LN('Raw data price'!B243/'Raw data price'!B242)</f>
        <v>-2.8110771990960243E-3</v>
      </c>
      <c r="C242" s="7">
        <f>LN('Raw data price'!C243/'Raw data price'!C242)</f>
        <v>-7.4986431218743987E-3</v>
      </c>
      <c r="D242" s="7"/>
      <c r="E242" s="7"/>
      <c r="O242" s="1"/>
      <c r="S242"/>
      <c r="V242"/>
    </row>
    <row r="243" spans="1:22" x14ac:dyDescent="0.2">
      <c r="A243" s="15">
        <v>44545</v>
      </c>
      <c r="B243" s="7">
        <f>LN('Raw data price'!B244/'Raw data price'!B243)</f>
        <v>2.4670729698186403E-2</v>
      </c>
      <c r="C243" s="7">
        <f>LN('Raw data price'!C244/'Raw data price'!C243)</f>
        <v>1.6216212899904034E-2</v>
      </c>
      <c r="D243" s="7"/>
      <c r="E243" s="7"/>
      <c r="O243" s="1"/>
      <c r="S243"/>
      <c r="V243"/>
    </row>
    <row r="244" spans="1:22" x14ac:dyDescent="0.2">
      <c r="A244" s="15">
        <v>44546</v>
      </c>
      <c r="B244" s="7">
        <f>LN('Raw data price'!B245/'Raw data price'!B244)</f>
        <v>-2.5975637937516609E-2</v>
      </c>
      <c r="C244" s="7">
        <f>LN('Raw data price'!C245/'Raw data price'!C244)</f>
        <v>-8.7818258427533567E-3</v>
      </c>
      <c r="D244" s="7"/>
      <c r="E244" s="7"/>
      <c r="O244" s="1"/>
      <c r="S244"/>
      <c r="V244"/>
    </row>
    <row r="245" spans="1:22" x14ac:dyDescent="0.2">
      <c r="A245" s="15">
        <v>44547</v>
      </c>
      <c r="B245" s="7">
        <f>LN('Raw data price'!B246/'Raw data price'!B245)</f>
        <v>6.7662630073478999E-3</v>
      </c>
      <c r="C245" s="7">
        <f>LN('Raw data price'!C246/'Raw data price'!C245)</f>
        <v>-1.0341010906645293E-2</v>
      </c>
      <c r="D245" s="7"/>
      <c r="E245" s="7"/>
      <c r="O245" s="1"/>
      <c r="S245"/>
      <c r="V245"/>
    </row>
    <row r="246" spans="1:22" x14ac:dyDescent="0.2">
      <c r="A246" s="15">
        <v>44550</v>
      </c>
      <c r="B246" s="7">
        <f>LN('Raw data price'!B247/'Raw data price'!B246)</f>
        <v>-1.7434660163859205E-2</v>
      </c>
      <c r="C246" s="7">
        <f>LN('Raw data price'!C247/'Raw data price'!C246)</f>
        <v>-1.1453373010201799E-2</v>
      </c>
      <c r="D246" s="7"/>
      <c r="E246" s="7"/>
      <c r="O246" s="1"/>
      <c r="S246"/>
      <c r="V246"/>
    </row>
    <row r="247" spans="1:22" x14ac:dyDescent="0.2">
      <c r="A247" s="15">
        <v>44551</v>
      </c>
      <c r="B247" s="7">
        <f>LN('Raw data price'!B248/'Raw data price'!B247)</f>
        <v>1.9781691224633833E-2</v>
      </c>
      <c r="C247" s="7">
        <f>LN('Raw data price'!C248/'Raw data price'!C247)</f>
        <v>1.7621763861808751E-2</v>
      </c>
      <c r="D247" s="7"/>
      <c r="E247" s="7"/>
      <c r="O247" s="1"/>
      <c r="S247"/>
      <c r="V247"/>
    </row>
    <row r="248" spans="1:22" x14ac:dyDescent="0.2">
      <c r="A248" s="15">
        <v>44552</v>
      </c>
      <c r="B248" s="7">
        <f>LN('Raw data price'!B249/'Raw data price'!B248)</f>
        <v>3.6315091532715042E-3</v>
      </c>
      <c r="C248" s="7">
        <f>LN('Raw data price'!C249/'Raw data price'!C248)</f>
        <v>1.0128711352276767E-2</v>
      </c>
      <c r="D248" s="7"/>
      <c r="E248" s="7"/>
      <c r="O248" s="1"/>
      <c r="S248"/>
      <c r="V248"/>
    </row>
    <row r="249" spans="1:22" x14ac:dyDescent="0.2">
      <c r="A249" s="15">
        <v>44553</v>
      </c>
      <c r="B249" s="7">
        <f>LN('Raw data price'!B250/'Raw data price'!B249)</f>
        <v>1.8411864228424512E-4</v>
      </c>
      <c r="C249" s="7">
        <f>LN('Raw data price'!C250/'Raw data price'!C249)</f>
        <v>6.2044168953242747E-3</v>
      </c>
      <c r="D249" s="7"/>
      <c r="E249" s="7"/>
      <c r="O249" s="1"/>
      <c r="S249"/>
      <c r="V249"/>
    </row>
    <row r="250" spans="1:22" x14ac:dyDescent="0.2">
      <c r="A250" s="15">
        <v>44557</v>
      </c>
      <c r="B250" s="7">
        <f>LN('Raw data price'!B251/'Raw data price'!B250)</f>
        <v>-8.2116458639460502E-3</v>
      </c>
      <c r="C250" s="7">
        <f>LN('Raw data price'!C251/'Raw data price'!C250)</f>
        <v>1.3744072068897223E-2</v>
      </c>
      <c r="D250" s="7"/>
      <c r="E250" s="7"/>
      <c r="O250" s="1"/>
      <c r="S250"/>
      <c r="V250"/>
    </row>
    <row r="251" spans="1:22" x14ac:dyDescent="0.2">
      <c r="A251" s="15">
        <v>44558</v>
      </c>
      <c r="B251" s="7">
        <f>LN('Raw data price'!B252/'Raw data price'!B251)</f>
        <v>5.8267057127818836E-3</v>
      </c>
      <c r="C251" s="7">
        <f>LN('Raw data price'!C252/'Raw data price'!C251)</f>
        <v>-1.0106980314378653E-3</v>
      </c>
      <c r="D251" s="7"/>
      <c r="E251" s="7"/>
      <c r="O251" s="1"/>
      <c r="S251"/>
      <c r="V251"/>
    </row>
    <row r="252" spans="1:22" x14ac:dyDescent="0.2">
      <c r="A252" s="15">
        <v>44559</v>
      </c>
      <c r="B252" s="7">
        <f>LN('Raw data price'!B253/'Raw data price'!B252)</f>
        <v>-8.5917224366494592E-3</v>
      </c>
      <c r="C252" s="7">
        <f>LN('Raw data price'!C253/'Raw data price'!C252)</f>
        <v>1.4009215802245781E-3</v>
      </c>
      <c r="D252" s="7"/>
      <c r="E252" s="7"/>
      <c r="O252" s="1"/>
      <c r="S252"/>
      <c r="V252"/>
    </row>
    <row r="253" spans="1:22" x14ac:dyDescent="0.2">
      <c r="A253" s="15">
        <v>44560</v>
      </c>
      <c r="B253" s="7">
        <f>LN('Raw data price'!B254/'Raw data price'!B253)</f>
        <v>-3.294425973326221E-3</v>
      </c>
      <c r="C253" s="7">
        <f>LN('Raw data price'!C254/'Raw data price'!C253)</f>
        <v>-2.9942175300769428E-3</v>
      </c>
      <c r="D253" s="7"/>
      <c r="E253" s="7"/>
      <c r="O253" s="1"/>
      <c r="S253"/>
      <c r="V253"/>
    </row>
  </sheetData>
  <mergeCells count="3">
    <mergeCell ref="G27:K27"/>
    <mergeCell ref="A1:G1"/>
    <mergeCell ref="AI3:AJ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price</vt:lpstr>
      <vt:lpstr>2021 Main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Ngunjiri</dc:creator>
  <cp:lastModifiedBy>Microsoft Office User</cp:lastModifiedBy>
  <cp:lastPrinted>2022-08-12T06:44:48Z</cp:lastPrinted>
  <dcterms:created xsi:type="dcterms:W3CDTF">2022-07-14T18:01:07Z</dcterms:created>
  <dcterms:modified xsi:type="dcterms:W3CDTF">2022-08-12T06:44:56Z</dcterms:modified>
</cp:coreProperties>
</file>