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se\Desktop\"/>
    </mc:Choice>
  </mc:AlternateContent>
  <xr:revisionPtr revIDLastSave="0" documentId="13_ncr:1_{7582D56A-78E4-4737-836F-DF8E895C7766}" xr6:coauthVersionLast="43" xr6:coauthVersionMax="43" xr10:uidLastSave="{00000000-0000-0000-0000-000000000000}"/>
  <bookViews>
    <workbookView xWindow="-120" yWindow="-120" windowWidth="29040" windowHeight="14325" xr2:uid="{168DEA0C-0AEF-4F12-BDDE-D3E180AD7F97}"/>
  </bookViews>
  <sheets>
    <sheet name="Sales" sheetId="1" r:id="rId1"/>
    <sheet name="Sales_for_functions" sheetId="6" r:id="rId2"/>
    <sheet name="Sheet4" sheetId="8" r:id="rId3"/>
    <sheet name="Sheet3" sheetId="7" r:id="rId4"/>
    <sheet name="Cost price" sheetId="2" r:id="rId5"/>
    <sheet name="Price" sheetId="4" r:id="rId6"/>
    <sheet name="Fixed cos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4" i="6" l="1"/>
  <c r="C365" i="6"/>
  <c r="C366" i="6"/>
  <c r="C367" i="6"/>
  <c r="C368" i="6"/>
  <c r="C369" i="6"/>
  <c r="C363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346" i="6"/>
  <c r="H34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2" i="6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D12" i="8"/>
  <c r="B12" i="8"/>
  <c r="B10" i="8"/>
  <c r="B9" i="8"/>
  <c r="B8" i="8"/>
  <c r="D6" i="8"/>
  <c r="F6" i="8" s="1"/>
  <c r="H2" i="8"/>
  <c r="B3" i="8"/>
  <c r="B2" i="8"/>
  <c r="F354" i="6"/>
  <c r="C355" i="6"/>
  <c r="C356" i="6"/>
  <c r="C357" i="6"/>
  <c r="C358" i="6"/>
  <c r="C359" i="6"/>
  <c r="C360" i="6"/>
  <c r="C354" i="6"/>
  <c r="G350" i="6"/>
  <c r="G349" i="6"/>
  <c r="G348" i="6"/>
  <c r="G347" i="6"/>
  <c r="G346" i="6"/>
  <c r="F345" i="6"/>
  <c r="G345" i="6" s="1"/>
  <c r="F344" i="6"/>
  <c r="G344" i="6" s="1"/>
  <c r="F343" i="6"/>
  <c r="G343" i="6" s="1"/>
  <c r="F342" i="6"/>
  <c r="G342" i="6" s="1"/>
  <c r="F341" i="6"/>
  <c r="G341" i="6" s="1"/>
  <c r="F340" i="6"/>
  <c r="G340" i="6" s="1"/>
  <c r="F339" i="6"/>
  <c r="G339" i="6" s="1"/>
  <c r="F338" i="6"/>
  <c r="G338" i="6" s="1"/>
  <c r="F337" i="6"/>
  <c r="G337" i="6" s="1"/>
  <c r="F336" i="6"/>
  <c r="G336" i="6" s="1"/>
  <c r="F335" i="6"/>
  <c r="G335" i="6" s="1"/>
  <c r="F334" i="6"/>
  <c r="G334" i="6" s="1"/>
  <c r="F333" i="6"/>
  <c r="G333" i="6" s="1"/>
  <c r="F332" i="6"/>
  <c r="G332" i="6" s="1"/>
  <c r="F331" i="6"/>
  <c r="G331" i="6" s="1"/>
  <c r="F330" i="6"/>
  <c r="G330" i="6" s="1"/>
  <c r="F329" i="6"/>
  <c r="G329" i="6" s="1"/>
  <c r="F328" i="6"/>
  <c r="G328" i="6" s="1"/>
  <c r="F327" i="6"/>
  <c r="G327" i="6" s="1"/>
  <c r="F326" i="6"/>
  <c r="G326" i="6" s="1"/>
  <c r="F325" i="6"/>
  <c r="G325" i="6" s="1"/>
  <c r="F324" i="6"/>
  <c r="G324" i="6" s="1"/>
  <c r="F323" i="6"/>
  <c r="G323" i="6" s="1"/>
  <c r="F322" i="6"/>
  <c r="G322" i="6" s="1"/>
  <c r="F321" i="6"/>
  <c r="G321" i="6" s="1"/>
  <c r="F320" i="6"/>
  <c r="G320" i="6" s="1"/>
  <c r="F319" i="6"/>
  <c r="G319" i="6" s="1"/>
  <c r="F318" i="6"/>
  <c r="G318" i="6" s="1"/>
  <c r="F317" i="6"/>
  <c r="G317" i="6" s="1"/>
  <c r="F316" i="6"/>
  <c r="G316" i="6" s="1"/>
  <c r="F315" i="6"/>
  <c r="G315" i="6" s="1"/>
  <c r="F314" i="6"/>
  <c r="G314" i="6" s="1"/>
  <c r="F313" i="6"/>
  <c r="G313" i="6" s="1"/>
  <c r="F312" i="6"/>
  <c r="G312" i="6" s="1"/>
  <c r="F311" i="6"/>
  <c r="G311" i="6" s="1"/>
  <c r="F310" i="6"/>
  <c r="G310" i="6" s="1"/>
  <c r="F309" i="6"/>
  <c r="G309" i="6" s="1"/>
  <c r="F308" i="6"/>
  <c r="G308" i="6" s="1"/>
  <c r="F307" i="6"/>
  <c r="G307" i="6" s="1"/>
  <c r="F306" i="6"/>
  <c r="G306" i="6" s="1"/>
  <c r="F305" i="6"/>
  <c r="G305" i="6" s="1"/>
  <c r="F304" i="6"/>
  <c r="G304" i="6" s="1"/>
  <c r="F303" i="6"/>
  <c r="G303" i="6" s="1"/>
  <c r="F302" i="6"/>
  <c r="G302" i="6" s="1"/>
  <c r="F301" i="6"/>
  <c r="G301" i="6" s="1"/>
  <c r="F300" i="6"/>
  <c r="G300" i="6" s="1"/>
  <c r="F299" i="6"/>
  <c r="G299" i="6" s="1"/>
  <c r="F298" i="6"/>
  <c r="G298" i="6" s="1"/>
  <c r="F297" i="6"/>
  <c r="G297" i="6" s="1"/>
  <c r="F296" i="6"/>
  <c r="G296" i="6" s="1"/>
  <c r="F295" i="6"/>
  <c r="G295" i="6" s="1"/>
  <c r="F294" i="6"/>
  <c r="G294" i="6" s="1"/>
  <c r="F293" i="6"/>
  <c r="G293" i="6" s="1"/>
  <c r="F292" i="6"/>
  <c r="G292" i="6" s="1"/>
  <c r="F291" i="6"/>
  <c r="G291" i="6" s="1"/>
  <c r="F290" i="6"/>
  <c r="G290" i="6" s="1"/>
  <c r="F289" i="6"/>
  <c r="G289" i="6" s="1"/>
  <c r="F288" i="6"/>
  <c r="G288" i="6" s="1"/>
  <c r="F287" i="6"/>
  <c r="G287" i="6" s="1"/>
  <c r="F286" i="6"/>
  <c r="G286" i="6" s="1"/>
  <c r="F285" i="6"/>
  <c r="G285" i="6" s="1"/>
  <c r="F284" i="6"/>
  <c r="G284" i="6" s="1"/>
  <c r="G283" i="6"/>
  <c r="F283" i="6"/>
  <c r="F282" i="6"/>
  <c r="G282" i="6" s="1"/>
  <c r="F281" i="6"/>
  <c r="G281" i="6" s="1"/>
  <c r="F280" i="6"/>
  <c r="G280" i="6" s="1"/>
  <c r="F279" i="6"/>
  <c r="G279" i="6" s="1"/>
  <c r="F278" i="6"/>
  <c r="G278" i="6" s="1"/>
  <c r="F277" i="6"/>
  <c r="G277" i="6" s="1"/>
  <c r="F276" i="6"/>
  <c r="G276" i="6" s="1"/>
  <c r="G275" i="6"/>
  <c r="F275" i="6"/>
  <c r="F274" i="6"/>
  <c r="G274" i="6" s="1"/>
  <c r="F273" i="6"/>
  <c r="G273" i="6" s="1"/>
  <c r="F272" i="6"/>
  <c r="G272" i="6" s="1"/>
  <c r="F271" i="6"/>
  <c r="G271" i="6" s="1"/>
  <c r="F270" i="6"/>
  <c r="G270" i="6" s="1"/>
  <c r="F269" i="6"/>
  <c r="G269" i="6" s="1"/>
  <c r="F268" i="6"/>
  <c r="G268" i="6" s="1"/>
  <c r="G267" i="6"/>
  <c r="F267" i="6"/>
  <c r="F266" i="6"/>
  <c r="G266" i="6" s="1"/>
  <c r="F265" i="6"/>
  <c r="G265" i="6" s="1"/>
  <c r="F264" i="6"/>
  <c r="G264" i="6" s="1"/>
  <c r="F263" i="6"/>
  <c r="G263" i="6" s="1"/>
  <c r="F262" i="6"/>
  <c r="G262" i="6" s="1"/>
  <c r="F261" i="6"/>
  <c r="G261" i="6" s="1"/>
  <c r="F260" i="6"/>
  <c r="G260" i="6" s="1"/>
  <c r="G259" i="6"/>
  <c r="F259" i="6"/>
  <c r="F258" i="6"/>
  <c r="G258" i="6" s="1"/>
  <c r="F257" i="6"/>
  <c r="G257" i="6" s="1"/>
  <c r="F256" i="6"/>
  <c r="G256" i="6" s="1"/>
  <c r="F255" i="6"/>
  <c r="G255" i="6" s="1"/>
  <c r="F254" i="6"/>
  <c r="G254" i="6" s="1"/>
  <c r="F253" i="6"/>
  <c r="G253" i="6" s="1"/>
  <c r="F252" i="6"/>
  <c r="G252" i="6" s="1"/>
  <c r="G251" i="6"/>
  <c r="F251" i="6"/>
  <c r="F250" i="6"/>
  <c r="G250" i="6" s="1"/>
  <c r="F249" i="6"/>
  <c r="G249" i="6" s="1"/>
  <c r="F248" i="6"/>
  <c r="G248" i="6" s="1"/>
  <c r="F247" i="6"/>
  <c r="G247" i="6" s="1"/>
  <c r="F246" i="6"/>
  <c r="G246" i="6" s="1"/>
  <c r="F245" i="6"/>
  <c r="G245" i="6" s="1"/>
  <c r="F244" i="6"/>
  <c r="G244" i="6" s="1"/>
  <c r="G243" i="6"/>
  <c r="F243" i="6"/>
  <c r="F242" i="6"/>
  <c r="G242" i="6" s="1"/>
  <c r="F241" i="6"/>
  <c r="G241" i="6" s="1"/>
  <c r="F240" i="6"/>
  <c r="G240" i="6" s="1"/>
  <c r="F239" i="6"/>
  <c r="G239" i="6" s="1"/>
  <c r="F238" i="6"/>
  <c r="G238" i="6" s="1"/>
  <c r="F237" i="6"/>
  <c r="G237" i="6" s="1"/>
  <c r="F236" i="6"/>
  <c r="G236" i="6" s="1"/>
  <c r="G235" i="6"/>
  <c r="F235" i="6"/>
  <c r="F234" i="6"/>
  <c r="G234" i="6" s="1"/>
  <c r="F233" i="6"/>
  <c r="G233" i="6" s="1"/>
  <c r="F232" i="6"/>
  <c r="G232" i="6" s="1"/>
  <c r="F231" i="6"/>
  <c r="G231" i="6" s="1"/>
  <c r="F230" i="6"/>
  <c r="G230" i="6" s="1"/>
  <c r="F229" i="6"/>
  <c r="G229" i="6" s="1"/>
  <c r="F228" i="6"/>
  <c r="G228" i="6" s="1"/>
  <c r="F227" i="6"/>
  <c r="G227" i="6" s="1"/>
  <c r="F226" i="6"/>
  <c r="G226" i="6" s="1"/>
  <c r="F225" i="6"/>
  <c r="G225" i="6" s="1"/>
  <c r="F224" i="6"/>
  <c r="G224" i="6" s="1"/>
  <c r="F223" i="6"/>
  <c r="G223" i="6" s="1"/>
  <c r="F222" i="6"/>
  <c r="G222" i="6" s="1"/>
  <c r="F221" i="6"/>
  <c r="G221" i="6" s="1"/>
  <c r="F220" i="6"/>
  <c r="G220" i="6" s="1"/>
  <c r="G219" i="6"/>
  <c r="F219" i="6"/>
  <c r="F218" i="6"/>
  <c r="G218" i="6" s="1"/>
  <c r="F217" i="6"/>
  <c r="G217" i="6" s="1"/>
  <c r="F216" i="6"/>
  <c r="G216" i="6" s="1"/>
  <c r="F215" i="6"/>
  <c r="G215" i="6" s="1"/>
  <c r="F214" i="6"/>
  <c r="G214" i="6" s="1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F206" i="6"/>
  <c r="G206" i="6" s="1"/>
  <c r="F205" i="6"/>
  <c r="G205" i="6" s="1"/>
  <c r="F204" i="6"/>
  <c r="G204" i="6" s="1"/>
  <c r="F203" i="6"/>
  <c r="G203" i="6" s="1"/>
  <c r="F202" i="6"/>
  <c r="G202" i="6" s="1"/>
  <c r="F201" i="6"/>
  <c r="G201" i="6" s="1"/>
  <c r="F200" i="6"/>
  <c r="G200" i="6" s="1"/>
  <c r="F199" i="6"/>
  <c r="G199" i="6" s="1"/>
  <c r="F198" i="6"/>
  <c r="G198" i="6" s="1"/>
  <c r="F197" i="6"/>
  <c r="G197" i="6" s="1"/>
  <c r="F196" i="6"/>
  <c r="G196" i="6" s="1"/>
  <c r="F195" i="6"/>
  <c r="G195" i="6" s="1"/>
  <c r="F194" i="6"/>
  <c r="G194" i="6" s="1"/>
  <c r="F193" i="6"/>
  <c r="G193" i="6" s="1"/>
  <c r="F192" i="6"/>
  <c r="G192" i="6" s="1"/>
  <c r="F191" i="6"/>
  <c r="G191" i="6" s="1"/>
  <c r="F190" i="6"/>
  <c r="G190" i="6" s="1"/>
  <c r="F189" i="6"/>
  <c r="G189" i="6" s="1"/>
  <c r="F188" i="6"/>
  <c r="G188" i="6" s="1"/>
  <c r="F187" i="6"/>
  <c r="G187" i="6" s="1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F180" i="6"/>
  <c r="G180" i="6" s="1"/>
  <c r="F179" i="6"/>
  <c r="G179" i="6" s="1"/>
  <c r="F178" i="6"/>
  <c r="G178" i="6" s="1"/>
  <c r="F177" i="6"/>
  <c r="G177" i="6" s="1"/>
  <c r="F176" i="6"/>
  <c r="G176" i="6" s="1"/>
  <c r="F175" i="6"/>
  <c r="G175" i="6" s="1"/>
  <c r="F174" i="6"/>
  <c r="G174" i="6" s="1"/>
  <c r="F173" i="6"/>
  <c r="G173" i="6" s="1"/>
  <c r="F172" i="6"/>
  <c r="G172" i="6" s="1"/>
  <c r="F171" i="6"/>
  <c r="G171" i="6" s="1"/>
  <c r="F170" i="6"/>
  <c r="G170" i="6" s="1"/>
  <c r="F169" i="6"/>
  <c r="G169" i="6" s="1"/>
  <c r="F168" i="6"/>
  <c r="G168" i="6" s="1"/>
  <c r="F167" i="6"/>
  <c r="G167" i="6" s="1"/>
  <c r="F166" i="6"/>
  <c r="G166" i="6" s="1"/>
  <c r="F165" i="6"/>
  <c r="G165" i="6" s="1"/>
  <c r="G164" i="6"/>
  <c r="F164" i="6"/>
  <c r="F163" i="6"/>
  <c r="G163" i="6" s="1"/>
  <c r="F162" i="6"/>
  <c r="G162" i="6" s="1"/>
  <c r="F161" i="6"/>
  <c r="G161" i="6" s="1"/>
  <c r="G160" i="6"/>
  <c r="F160" i="6"/>
  <c r="F159" i="6"/>
  <c r="G159" i="6" s="1"/>
  <c r="F158" i="6"/>
  <c r="G158" i="6" s="1"/>
  <c r="F157" i="6"/>
  <c r="G157" i="6" s="1"/>
  <c r="F156" i="6"/>
  <c r="G156" i="6" s="1"/>
  <c r="F155" i="6"/>
  <c r="G155" i="6" s="1"/>
  <c r="F154" i="6"/>
  <c r="G154" i="6" s="1"/>
  <c r="F153" i="6"/>
  <c r="G153" i="6" s="1"/>
  <c r="F152" i="6"/>
  <c r="G152" i="6" s="1"/>
  <c r="F151" i="6"/>
  <c r="G151" i="6" s="1"/>
  <c r="F150" i="6"/>
  <c r="G150" i="6" s="1"/>
  <c r="F149" i="6"/>
  <c r="G149" i="6" s="1"/>
  <c r="G148" i="6"/>
  <c r="F148" i="6"/>
  <c r="F147" i="6"/>
  <c r="G147" i="6" s="1"/>
  <c r="F146" i="6"/>
  <c r="G146" i="6" s="1"/>
  <c r="F145" i="6"/>
  <c r="G145" i="6" s="1"/>
  <c r="G144" i="6"/>
  <c r="F144" i="6"/>
  <c r="F143" i="6"/>
  <c r="G143" i="6" s="1"/>
  <c r="F142" i="6"/>
  <c r="G142" i="6" s="1"/>
  <c r="F141" i="6"/>
  <c r="G141" i="6" s="1"/>
  <c r="F140" i="6"/>
  <c r="G140" i="6" s="1"/>
  <c r="F139" i="6"/>
  <c r="G139" i="6" s="1"/>
  <c r="F138" i="6"/>
  <c r="G138" i="6" s="1"/>
  <c r="F137" i="6"/>
  <c r="G137" i="6" s="1"/>
  <c r="F136" i="6"/>
  <c r="G136" i="6" s="1"/>
  <c r="F135" i="6"/>
  <c r="G135" i="6" s="1"/>
  <c r="F134" i="6"/>
  <c r="G134" i="6" s="1"/>
  <c r="F133" i="6"/>
  <c r="G133" i="6" s="1"/>
  <c r="G132" i="6"/>
  <c r="F132" i="6"/>
  <c r="F131" i="6"/>
  <c r="G131" i="6" s="1"/>
  <c r="F130" i="6"/>
  <c r="G130" i="6" s="1"/>
  <c r="F129" i="6"/>
  <c r="G129" i="6" s="1"/>
  <c r="G128" i="6"/>
  <c r="F128" i="6"/>
  <c r="F127" i="6"/>
  <c r="G127" i="6" s="1"/>
  <c r="F126" i="6"/>
  <c r="G126" i="6" s="1"/>
  <c r="F125" i="6"/>
  <c r="G125" i="6" s="1"/>
  <c r="F124" i="6"/>
  <c r="G124" i="6" s="1"/>
  <c r="F123" i="6"/>
  <c r="G123" i="6" s="1"/>
  <c r="F122" i="6"/>
  <c r="G122" i="6" s="1"/>
  <c r="F121" i="6"/>
  <c r="G121" i="6" s="1"/>
  <c r="F120" i="6"/>
  <c r="G120" i="6" s="1"/>
  <c r="F119" i="6"/>
  <c r="G119" i="6" s="1"/>
  <c r="F118" i="6"/>
  <c r="G118" i="6" s="1"/>
  <c r="F117" i="6"/>
  <c r="G117" i="6" s="1"/>
  <c r="G116" i="6"/>
  <c r="F116" i="6"/>
  <c r="F115" i="6"/>
  <c r="G115" i="6" s="1"/>
  <c r="F114" i="6"/>
  <c r="G114" i="6" s="1"/>
  <c r="F113" i="6"/>
  <c r="G113" i="6" s="1"/>
  <c r="G112" i="6"/>
  <c r="F112" i="6"/>
  <c r="F111" i="6"/>
  <c r="G111" i="6" s="1"/>
  <c r="F110" i="6"/>
  <c r="G110" i="6" s="1"/>
  <c r="F109" i="6"/>
  <c r="G109" i="6" s="1"/>
  <c r="F108" i="6"/>
  <c r="G108" i="6" s="1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G100" i="6"/>
  <c r="F100" i="6"/>
  <c r="F99" i="6"/>
  <c r="G99" i="6" s="1"/>
  <c r="F98" i="6"/>
  <c r="G98" i="6" s="1"/>
  <c r="F97" i="6"/>
  <c r="G97" i="6" s="1"/>
  <c r="F96" i="6"/>
  <c r="G96" i="6" s="1"/>
  <c r="F95" i="6"/>
  <c r="G95" i="6" s="1"/>
  <c r="F94" i="6"/>
  <c r="G94" i="6" s="1"/>
  <c r="F93" i="6"/>
  <c r="G93" i="6" s="1"/>
  <c r="F92" i="6"/>
  <c r="G92" i="6" s="1"/>
  <c r="F91" i="6"/>
  <c r="G91" i="6" s="1"/>
  <c r="F90" i="6"/>
  <c r="G90" i="6" s="1"/>
  <c r="F89" i="6"/>
  <c r="G89" i="6" s="1"/>
  <c r="F88" i="6"/>
  <c r="G88" i="6" s="1"/>
  <c r="F87" i="6"/>
  <c r="G87" i="6" s="1"/>
  <c r="F86" i="6"/>
  <c r="G86" i="6" s="1"/>
  <c r="F85" i="6"/>
  <c r="G85" i="6" s="1"/>
  <c r="G84" i="6"/>
  <c r="F84" i="6"/>
  <c r="F83" i="6"/>
  <c r="G83" i="6" s="1"/>
  <c r="F82" i="6"/>
  <c r="G82" i="6" s="1"/>
  <c r="F81" i="6"/>
  <c r="G81" i="6" s="1"/>
  <c r="F80" i="6"/>
  <c r="G80" i="6" s="1"/>
  <c r="F79" i="6"/>
  <c r="G79" i="6" s="1"/>
  <c r="F78" i="6"/>
  <c r="G78" i="6" s="1"/>
  <c r="F77" i="6"/>
  <c r="G77" i="6" s="1"/>
  <c r="F76" i="6"/>
  <c r="G76" i="6" s="1"/>
  <c r="F75" i="6"/>
  <c r="G75" i="6" s="1"/>
  <c r="F74" i="6"/>
  <c r="G74" i="6" s="1"/>
  <c r="F73" i="6"/>
  <c r="G73" i="6" s="1"/>
  <c r="F72" i="6"/>
  <c r="G72" i="6" s="1"/>
  <c r="F71" i="6"/>
  <c r="G71" i="6" s="1"/>
  <c r="F70" i="6"/>
  <c r="G70" i="6" s="1"/>
  <c r="F69" i="6"/>
  <c r="G69" i="6" s="1"/>
  <c r="G68" i="6"/>
  <c r="F68" i="6"/>
  <c r="F67" i="6"/>
  <c r="G67" i="6" s="1"/>
  <c r="F66" i="6"/>
  <c r="G66" i="6" s="1"/>
  <c r="F65" i="6"/>
  <c r="G65" i="6" s="1"/>
  <c r="F64" i="6"/>
  <c r="G64" i="6" s="1"/>
  <c r="F63" i="6"/>
  <c r="G63" i="6" s="1"/>
  <c r="F62" i="6"/>
  <c r="G62" i="6" s="1"/>
  <c r="F61" i="6"/>
  <c r="G61" i="6" s="1"/>
  <c r="F60" i="6"/>
  <c r="G60" i="6" s="1"/>
  <c r="F59" i="6"/>
  <c r="G59" i="6" s="1"/>
  <c r="F58" i="6"/>
  <c r="G58" i="6" s="1"/>
  <c r="F57" i="6"/>
  <c r="G57" i="6" s="1"/>
  <c r="F56" i="6"/>
  <c r="G56" i="6" s="1"/>
  <c r="F55" i="6"/>
  <c r="G55" i="6" s="1"/>
  <c r="F54" i="6"/>
  <c r="G54" i="6" s="1"/>
  <c r="F53" i="6"/>
  <c r="G53" i="6" s="1"/>
  <c r="G52" i="6"/>
  <c r="F52" i="6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G36" i="6"/>
  <c r="F36" i="6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F2" i="6"/>
  <c r="G2" i="6" s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13" i="1"/>
  <c r="G12" i="1"/>
  <c r="G11" i="1"/>
  <c r="G10" i="1"/>
  <c r="G9" i="1"/>
  <c r="G8" i="1"/>
  <c r="G7" i="1"/>
  <c r="G6" i="1"/>
  <c r="G5" i="1"/>
  <c r="G4" i="1"/>
  <c r="G3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G1048576" i="6" l="1"/>
</calcChain>
</file>

<file path=xl/sharedStrings.xml><?xml version="1.0" encoding="utf-8"?>
<sst xmlns="http://schemas.openxmlformats.org/spreadsheetml/2006/main" count="2135" uniqueCount="82">
  <si>
    <t>Shop</t>
  </si>
  <si>
    <t>DateOfSale</t>
  </si>
  <si>
    <t>Manager</t>
  </si>
  <si>
    <t>Group</t>
  </si>
  <si>
    <t>Quantity</t>
  </si>
  <si>
    <t>Goods</t>
  </si>
  <si>
    <t>Эспрессо</t>
  </si>
  <si>
    <t>Капучино</t>
  </si>
  <si>
    <t>Латте</t>
  </si>
  <si>
    <t>Мокка</t>
  </si>
  <si>
    <t>Ристрето</t>
  </si>
  <si>
    <t>Чай</t>
  </si>
  <si>
    <t>Яблочный джулеп</t>
  </si>
  <si>
    <t>Эль Ниньо</t>
  </si>
  <si>
    <t>Бананово-шоколадный</t>
  </si>
  <si>
    <t>Чизкейк с ягодной заливкой</t>
  </si>
  <si>
    <t>Чизкейк с фруктами</t>
  </si>
  <si>
    <t>Торт "Ореховое удовольствие"</t>
  </si>
  <si>
    <t>Мороженое с медом и грецким орехом</t>
  </si>
  <si>
    <t>Визави</t>
  </si>
  <si>
    <t>Мороженое, киви, десертный соус</t>
  </si>
  <si>
    <t>Творожно - ягодный крем с горячим шоколадом</t>
  </si>
  <si>
    <t>Десерт персиковый с миндалем и ежевикой</t>
  </si>
  <si>
    <t>Фруктово-ягодный салат</t>
  </si>
  <si>
    <t>Английский салат</t>
  </si>
  <si>
    <t>Цезарь</t>
  </si>
  <si>
    <t>Листовой салат с поджаренными помидорами и сыром</t>
  </si>
  <si>
    <t>Кофе</t>
  </si>
  <si>
    <t>Безалкогольные коктейли</t>
  </si>
  <si>
    <t>Торты, пирожные</t>
  </si>
  <si>
    <t>Мороженое</t>
  </si>
  <si>
    <t>Десертные блюда</t>
  </si>
  <si>
    <t>Салаты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</si>
  <si>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</si>
  <si>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</si>
  <si>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</si>
  <si>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</si>
  <si>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</si>
  <si>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</si>
  <si>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</si>
  <si>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</si>
  <si>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</si>
  <si>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</si>
  <si>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</si>
  <si>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</si>
  <si>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</si>
  <si>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</si>
  <si>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</si>
  <si>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</si>
  <si>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</si>
  <si>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</si>
  <si>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</si>
  <si>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</si>
  <si>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</si>
  <si>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</si>
  <si>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</si>
  <si>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</si>
  <si>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</si>
  <si>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SP26</t>
  </si>
  <si>
    <t>SP27</t>
  </si>
  <si>
    <t>SP28</t>
  </si>
  <si>
    <t>SP29</t>
  </si>
  <si>
    <t>SP30</t>
  </si>
  <si>
    <t>Summ</t>
  </si>
  <si>
    <t>Cost</t>
  </si>
  <si>
    <t>Good</t>
  </si>
  <si>
    <t>Price</t>
  </si>
  <si>
    <t>Procent</t>
  </si>
  <si>
    <t>SumProc</t>
  </si>
  <si>
    <t>=SUM(G2:G345)</t>
  </si>
  <si>
    <t>=MAX()</t>
  </si>
  <si>
    <t>=MIN()</t>
  </si>
  <si>
    <t>=AVERAGE()</t>
  </si>
  <si>
    <t>=MEDIAN()</t>
  </si>
  <si>
    <t>DayOfWeek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</si>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</sst>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0" xfId="0" quotePrefix="1" applyAlignment="1">
      <alignment horizontal="right"/>
    </xf>
    <xf numFmtId="8" fontId="0" fillId="0" borderId="0" xfId="0" applyNumberFormat="1"/>
    <xf numFmtId="4" fontId="0" fillId="0" borderId="0" xfId="0" applyNumberFormat="1"/>
    <xf numFmtId="8" fontId="2" fillId="0" borderId="0" xfId="0" applyNumberFormat="1" applyFont="1"/>
    <xf numFmtId="22" fontId="0" fillId="0" borderId="0" xfId="0" applyNumberFormat="1"/>
    <xf numFmtId="1" fontId="0" fillId="0" borderId="0" xfId="0" applyNumberForma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2893-75A6-488F-B2F3-9C98EEA52823}">
  <dimension ref="A1:I345"/>
  <sheetViews>
    <sheetView tabSelected="1" workbookViewId="0">
      <selection activeCell="E2" sqref="E2"/>
    </sheetView>
  </sheetViews>
  <sheetFormatPr defaultRowHeight="15" x14ac:dyDescent="0.25"/>
  <cols>
    <col min="1" max="1" width="52.7109375" bestFit="1" customWidth="1"/>
    <col min="2" max="2" width="25.7109375" bestFit="1" customWidth="1"/>
    <col min="3" max="3" width="24" customWidth="1"/>
    <col min="4" max="4" width="20.28515625" customWidth="1"/>
    <col min="5" max="5" width="19.28515625" customWidth="1"/>
    <col min="6" max="7" width="19.7109375" customWidth="1"/>
    <col min="8" max="8" width="23" customWidth="1"/>
    <col min="9" max="9" width="25" customWidth="1"/>
    <col min="10" max="10" width="16.7109375" customWidth="1"/>
  </cols>
  <sheetData>
    <row r="1" spans="1:9" x14ac:dyDescent="0.25">
      <c r="A1" s="1" t="s">
        <v>5</v>
      </c>
      <c r="B1" s="1" t="s">
        <v>3</v>
      </c>
      <c r="C1" s="1" t="s">
        <v>1</v>
      </c>
      <c r="D1" s="1" t="s">
        <v>0</v>
      </c>
      <c r="E1" s="1" t="s">
        <v>2</v>
      </c>
      <c r="F1" s="1" t="s">
        <v>4</v>
      </c>
      <c r="G1" s="1" t="s">
        <v>66</v>
      </c>
      <c r="H1" s="1" t="s">
        <v>63</v>
      </c>
      <c r="I1" s="1" t="s">
        <v>74</v>
      </c>
    </row>
    <row r="2" spans="1:9" x14ac:dyDescent="0.25">
      <c r="A2" t="s">
        <v>6</v>
      </c>
      <c r="B2" t="s">
        <v>27</v>
      </c>
      <c r="C2" s="2">
        <v>44013</v>
      </c>
      <c r="D2" t="s">
        <v>33</v>
      </c>
      <c r="F2">
        <v>1</v>
      </c>
      <c r="G2">
        <f>VLOOKUP(A2,'Cost price'!$A$2:$E$22,5,0)</f>
        <v>2.73</v>
      </c>
      <c r="H2">
        <f>F2*G2</f>
        <v>2.73</v>
      </c>
      <c r="I2" t="str">
        <f>PROPER(TEXT(C2,"дддд"))</f>
        <v>Среда</v>
      </c>
    </row>
    <row r="3" spans="1:9" x14ac:dyDescent="0.25">
      <c r="A3" t="s">
        <v>7</v>
      </c>
      <c r="B3" t="s">
        <v>27</v>
      </c>
      <c r="C3" s="2">
        <v>44013</v>
      </c>
      <c r="D3" t="s">
        <v>33</v>
      </c>
      <c r="F3">
        <v>2</v>
      </c>
      <c r="G3">
        <f>VLOOKUP(A3,'Cost price'!$A$2:$E$22,5,0)</f>
        <v>1.2</v>
      </c>
      <c r="H3">
        <f t="shared" ref="H3:H66" si="0">F3*G3</f>
        <v>2.4</v>
      </c>
      <c r="I3" t="str">
        <f t="shared" ref="I3:I66" si="1">PROPER(TEXT(C3,"дддд"))</f>
        <v>Среда</v>
      </c>
    </row>
    <row r="4" spans="1:9" x14ac:dyDescent="0.25">
      <c r="A4" t="s">
        <v>6</v>
      </c>
      <c r="B4" t="s">
        <v>27</v>
      </c>
      <c r="C4" s="2">
        <v>44013</v>
      </c>
      <c r="D4" t="s">
        <v>33</v>
      </c>
      <c r="F4">
        <v>3</v>
      </c>
      <c r="G4">
        <f>VLOOKUP(A4,'Cost price'!$A$2:$E$22,5,0)</f>
        <v>2.73</v>
      </c>
      <c r="H4">
        <f t="shared" si="0"/>
        <v>8.19</v>
      </c>
      <c r="I4" t="str">
        <f t="shared" si="1"/>
        <v>Среда</v>
      </c>
    </row>
    <row r="5" spans="1:9" x14ac:dyDescent="0.25">
      <c r="A5" t="s">
        <v>8</v>
      </c>
      <c r="B5" t="s">
        <v>27</v>
      </c>
      <c r="C5" s="2">
        <v>44013</v>
      </c>
      <c r="D5" t="s">
        <v>33</v>
      </c>
      <c r="F5">
        <v>7</v>
      </c>
      <c r="G5">
        <f>VLOOKUP(A5,'Cost price'!$A$2:$E$22,5,0)</f>
        <v>4.7249999999999996</v>
      </c>
      <c r="H5">
        <f t="shared" si="0"/>
        <v>33.074999999999996</v>
      </c>
      <c r="I5" t="str">
        <f t="shared" si="1"/>
        <v>Среда</v>
      </c>
    </row>
    <row r="6" spans="1:9" x14ac:dyDescent="0.25">
      <c r="A6" t="s">
        <v>9</v>
      </c>
      <c r="B6" t="s">
        <v>27</v>
      </c>
      <c r="C6" s="2">
        <v>44013</v>
      </c>
      <c r="D6" t="s">
        <v>33</v>
      </c>
      <c r="F6">
        <v>6</v>
      </c>
      <c r="G6">
        <f>VLOOKUP(A6,'Cost price'!$A$2:$E$22,5,0)</f>
        <v>2.2359999999999998</v>
      </c>
      <c r="H6">
        <f t="shared" si="0"/>
        <v>13.415999999999999</v>
      </c>
      <c r="I6" t="str">
        <f t="shared" si="1"/>
        <v>Среда</v>
      </c>
    </row>
    <row r="7" spans="1:9" x14ac:dyDescent="0.25">
      <c r="A7" t="s">
        <v>10</v>
      </c>
      <c r="B7" t="s">
        <v>11</v>
      </c>
      <c r="C7" s="2">
        <v>44014</v>
      </c>
      <c r="D7" t="s">
        <v>34</v>
      </c>
      <c r="F7">
        <v>12</v>
      </c>
      <c r="G7">
        <f>VLOOKUP(A7,'Cost price'!$A$2:$E$22,5,0)</f>
        <v>2.1709999999999998</v>
      </c>
      <c r="H7">
        <f t="shared" si="0"/>
        <v>26.052</v>
      </c>
      <c r="I7" t="str">
        <f t="shared" si="1"/>
        <v>Четверг</v>
      </c>
    </row>
    <row r="8" spans="1:9" x14ac:dyDescent="0.25">
      <c r="A8" t="s">
        <v>11</v>
      </c>
      <c r="B8" t="s">
        <v>28</v>
      </c>
      <c r="C8" s="2">
        <v>44014</v>
      </c>
      <c r="D8" t="s">
        <v>33</v>
      </c>
      <c r="F8">
        <v>67</v>
      </c>
      <c r="G8">
        <f>VLOOKUP(A8,'Cost price'!$A$2:$E$22,5,0)</f>
        <v>1.3</v>
      </c>
      <c r="H8">
        <f t="shared" si="0"/>
        <v>87.100000000000009</v>
      </c>
      <c r="I8" t="str">
        <f t="shared" si="1"/>
        <v>Четверг</v>
      </c>
    </row>
    <row r="9" spans="1:9" x14ac:dyDescent="0.25">
      <c r="A9" t="s">
        <v>12</v>
      </c>
      <c r="B9" t="s">
        <v>28</v>
      </c>
      <c r="C9" s="2">
        <v>44014</v>
      </c>
      <c r="D9" t="s">
        <v>33</v>
      </c>
      <c r="E9" s="2"/>
      <c r="F9">
        <v>24</v>
      </c>
      <c r="G9">
        <f>VLOOKUP(A9,'Cost price'!$A$2:$E$22,5,0)</f>
        <v>2.6649999999999996</v>
      </c>
      <c r="H9">
        <f t="shared" si="0"/>
        <v>63.959999999999994</v>
      </c>
      <c r="I9" t="str">
        <f t="shared" si="1"/>
        <v>Четверг</v>
      </c>
    </row>
    <row r="10" spans="1:9" x14ac:dyDescent="0.25">
      <c r="A10" t="s">
        <v>13</v>
      </c>
      <c r="B10" t="s">
        <v>28</v>
      </c>
      <c r="C10" s="2">
        <v>44014</v>
      </c>
      <c r="D10" t="s">
        <v>33</v>
      </c>
      <c r="F10">
        <v>32</v>
      </c>
      <c r="G10">
        <f>VLOOKUP(A10,'Cost price'!$A$2:$E$22,5,0)</f>
        <v>4.16</v>
      </c>
      <c r="H10">
        <f t="shared" si="0"/>
        <v>133.12</v>
      </c>
      <c r="I10" t="str">
        <f t="shared" si="1"/>
        <v>Четверг</v>
      </c>
    </row>
    <row r="11" spans="1:9" x14ac:dyDescent="0.25">
      <c r="A11" t="s">
        <v>14</v>
      </c>
      <c r="B11" t="s">
        <v>29</v>
      </c>
      <c r="C11" s="2">
        <v>44014</v>
      </c>
      <c r="D11" t="s">
        <v>33</v>
      </c>
      <c r="F11">
        <v>45</v>
      </c>
      <c r="G11">
        <f>VLOOKUP(A11,'Cost price'!$A$2:$E$22,5,0)</f>
        <v>6.968</v>
      </c>
      <c r="H11">
        <f t="shared" si="0"/>
        <v>313.56</v>
      </c>
      <c r="I11" t="str">
        <f t="shared" si="1"/>
        <v>Четверг</v>
      </c>
    </row>
    <row r="12" spans="1:9" x14ac:dyDescent="0.25">
      <c r="A12" t="s">
        <v>15</v>
      </c>
      <c r="B12" t="s">
        <v>29</v>
      </c>
      <c r="C12" s="2">
        <v>44014</v>
      </c>
      <c r="D12" t="s">
        <v>33</v>
      </c>
      <c r="F12">
        <v>23</v>
      </c>
      <c r="G12">
        <f>VLOOKUP(A12,'Cost price'!$A$2:$E$22,5,0)</f>
        <v>16.12</v>
      </c>
      <c r="H12">
        <f t="shared" si="0"/>
        <v>370.76000000000005</v>
      </c>
      <c r="I12" t="str">
        <f t="shared" si="1"/>
        <v>Четверг</v>
      </c>
    </row>
    <row r="13" spans="1:9" x14ac:dyDescent="0.25">
      <c r="A13" t="s">
        <v>16</v>
      </c>
      <c r="B13" t="s">
        <v>29</v>
      </c>
      <c r="C13" s="2">
        <v>44014</v>
      </c>
      <c r="D13" t="s">
        <v>44</v>
      </c>
      <c r="F13">
        <v>8</v>
      </c>
      <c r="G13">
        <f>VLOOKUP(A13,'Cost price'!$A$2:$E$22,5,0)</f>
        <v>24.128</v>
      </c>
      <c r="H13">
        <f t="shared" si="0"/>
        <v>193.024</v>
      </c>
      <c r="I13" t="str">
        <f t="shared" si="1"/>
        <v>Четверг</v>
      </c>
    </row>
    <row r="14" spans="1:9" x14ac:dyDescent="0.25">
      <c r="A14" t="s">
        <v>17</v>
      </c>
      <c r="B14" t="s">
        <v>30</v>
      </c>
      <c r="C14" s="2">
        <v>44014</v>
      </c>
      <c r="D14" t="s">
        <v>45</v>
      </c>
      <c r="F14">
        <v>5</v>
      </c>
      <c r="G14">
        <f>VLOOKUP(A14,'Cost price'!$A$2:$E$22,5,0)</f>
        <v>32.942</v>
      </c>
      <c r="H14">
        <f t="shared" si="0"/>
        <v>164.71</v>
      </c>
      <c r="I14" t="str">
        <f t="shared" si="1"/>
        <v>Четверг</v>
      </c>
    </row>
    <row r="15" spans="1:9" x14ac:dyDescent="0.25">
      <c r="A15" t="s">
        <v>18</v>
      </c>
      <c r="B15" t="s">
        <v>30</v>
      </c>
      <c r="C15" s="2">
        <v>44015</v>
      </c>
      <c r="D15" t="s">
        <v>46</v>
      </c>
      <c r="F15">
        <v>90</v>
      </c>
      <c r="G15">
        <f>VLOOKUP(A15,'Cost price'!$A$2:$E$22,5,0)</f>
        <v>11.97</v>
      </c>
      <c r="H15">
        <f t="shared" si="0"/>
        <v>1077.3</v>
      </c>
      <c r="I15" t="str">
        <f t="shared" si="1"/>
        <v>Пятница</v>
      </c>
    </row>
    <row r="16" spans="1:9" x14ac:dyDescent="0.25">
      <c r="A16" t="s">
        <v>19</v>
      </c>
      <c r="B16" t="s">
        <v>30</v>
      </c>
      <c r="C16" s="2">
        <v>44015</v>
      </c>
      <c r="D16" t="s">
        <v>47</v>
      </c>
      <c r="F16">
        <v>54</v>
      </c>
      <c r="G16">
        <f>VLOOKUP(A16,'Cost price'!$A$2:$E$22,5,0)</f>
        <v>5.6400000000000006</v>
      </c>
      <c r="H16">
        <f t="shared" si="0"/>
        <v>304.56000000000006</v>
      </c>
      <c r="I16" t="str">
        <f t="shared" si="1"/>
        <v>Пятница</v>
      </c>
    </row>
    <row r="17" spans="1:9" x14ac:dyDescent="0.25">
      <c r="A17" t="s">
        <v>20</v>
      </c>
      <c r="B17" t="s">
        <v>31</v>
      </c>
      <c r="C17" s="2">
        <v>44015</v>
      </c>
      <c r="D17" t="s">
        <v>48</v>
      </c>
      <c r="F17">
        <v>32</v>
      </c>
      <c r="G17">
        <f>VLOOKUP(A17,'Cost price'!$A$2:$E$22,5,0)</f>
        <v>10.119999999999999</v>
      </c>
      <c r="H17">
        <f t="shared" si="0"/>
        <v>323.83999999999997</v>
      </c>
      <c r="I17" t="str">
        <f t="shared" si="1"/>
        <v>Пятница</v>
      </c>
    </row>
    <row r="18" spans="1:9" x14ac:dyDescent="0.25">
      <c r="A18" t="s">
        <v>21</v>
      </c>
      <c r="B18" t="s">
        <v>31</v>
      </c>
      <c r="C18" s="2">
        <v>44015</v>
      </c>
      <c r="D18" t="s">
        <v>49</v>
      </c>
      <c r="F18">
        <v>34</v>
      </c>
      <c r="G18">
        <f>VLOOKUP(A18,'Cost price'!$A$2:$E$22,5,0)</f>
        <v>4.8400000000000007</v>
      </c>
      <c r="H18">
        <f t="shared" si="0"/>
        <v>164.56000000000003</v>
      </c>
      <c r="I18" t="str">
        <f t="shared" si="1"/>
        <v>Пятница</v>
      </c>
    </row>
    <row r="19" spans="1:9" x14ac:dyDescent="0.25">
      <c r="A19" t="s">
        <v>22</v>
      </c>
      <c r="B19" t="s">
        <v>32</v>
      </c>
      <c r="C19" s="2">
        <v>44015</v>
      </c>
      <c r="D19" t="s">
        <v>50</v>
      </c>
      <c r="F19">
        <v>12</v>
      </c>
      <c r="G19">
        <f>VLOOKUP(A19,'Cost price'!$A$2:$E$22,5,0)</f>
        <v>4.8950000000000005</v>
      </c>
      <c r="H19">
        <f t="shared" si="0"/>
        <v>58.740000000000009</v>
      </c>
      <c r="I19" t="str">
        <f t="shared" si="1"/>
        <v>Пятница</v>
      </c>
    </row>
    <row r="20" spans="1:9" x14ac:dyDescent="0.25">
      <c r="A20" t="s">
        <v>23</v>
      </c>
      <c r="B20" t="s">
        <v>32</v>
      </c>
      <c r="C20" s="2">
        <v>44015</v>
      </c>
      <c r="D20" t="s">
        <v>51</v>
      </c>
      <c r="F20">
        <v>65</v>
      </c>
      <c r="G20">
        <f>VLOOKUP(A20,'Cost price'!$A$2:$E$22,5,0)</f>
        <v>12.285</v>
      </c>
      <c r="H20">
        <f t="shared" si="0"/>
        <v>798.52499999999998</v>
      </c>
      <c r="I20" t="str">
        <f t="shared" si="1"/>
        <v>Пятница</v>
      </c>
    </row>
    <row r="21" spans="1:9" x14ac:dyDescent="0.25">
      <c r="A21" t="s">
        <v>24</v>
      </c>
      <c r="B21" t="s">
        <v>32</v>
      </c>
      <c r="C21" s="2">
        <v>44015</v>
      </c>
      <c r="D21" t="s">
        <v>52</v>
      </c>
      <c r="F21">
        <v>45</v>
      </c>
      <c r="G21">
        <f>VLOOKUP(A21,'Cost price'!$A$2:$E$22,5,0)</f>
        <v>14.911000000000001</v>
      </c>
      <c r="H21">
        <f t="shared" si="0"/>
        <v>670.99500000000012</v>
      </c>
      <c r="I21" t="str">
        <f t="shared" si="1"/>
        <v>Пятница</v>
      </c>
    </row>
    <row r="22" spans="1:9" x14ac:dyDescent="0.25">
      <c r="A22" t="s">
        <v>25</v>
      </c>
      <c r="B22" t="s">
        <v>32</v>
      </c>
      <c r="C22" s="2">
        <v>44015</v>
      </c>
      <c r="D22" t="s">
        <v>53</v>
      </c>
      <c r="F22">
        <v>6</v>
      </c>
      <c r="G22">
        <f>VLOOKUP(A22,'Cost price'!$A$2:$E$22,5,0)</f>
        <v>10.943999999999999</v>
      </c>
      <c r="H22">
        <f t="shared" si="0"/>
        <v>65.663999999999987</v>
      </c>
      <c r="I22" t="str">
        <f t="shared" si="1"/>
        <v>Пятница</v>
      </c>
    </row>
    <row r="23" spans="1:9" x14ac:dyDescent="0.25">
      <c r="A23" t="s">
        <v>26</v>
      </c>
      <c r="B23" t="s">
        <v>32</v>
      </c>
      <c r="C23" s="2">
        <v>44016</v>
      </c>
      <c r="D23" t="s">
        <v>54</v>
      </c>
      <c r="F23">
        <v>9</v>
      </c>
      <c r="G23">
        <f>VLOOKUP(A23,'Cost price'!$A$2:$E$22,5,0)</f>
        <v>10.425999999999998</v>
      </c>
      <c r="H23">
        <f t="shared" si="0"/>
        <v>93.833999999999989</v>
      </c>
      <c r="I23" t="str">
        <f t="shared" si="1"/>
        <v>Суббота</v>
      </c>
    </row>
    <row r="24" spans="1:9" x14ac:dyDescent="0.25">
      <c r="A24" t="s">
        <v>6</v>
      </c>
      <c r="B24" t="s">
        <v>27</v>
      </c>
      <c r="C24" s="2">
        <v>44016</v>
      </c>
      <c r="D24" t="s">
        <v>55</v>
      </c>
      <c r="F24">
        <v>3</v>
      </c>
      <c r="G24">
        <f>VLOOKUP(A24,'Cost price'!$A$2:$E$22,5,0)</f>
        <v>2.73</v>
      </c>
      <c r="H24">
        <f t="shared" si="0"/>
        <v>8.19</v>
      </c>
      <c r="I24" t="str">
        <f t="shared" si="1"/>
        <v>Суббота</v>
      </c>
    </row>
    <row r="25" spans="1:9" x14ac:dyDescent="0.25">
      <c r="A25" t="s">
        <v>7</v>
      </c>
      <c r="B25" t="s">
        <v>27</v>
      </c>
      <c r="C25" s="2">
        <v>44016</v>
      </c>
      <c r="D25" t="s">
        <v>56</v>
      </c>
      <c r="F25">
        <v>1</v>
      </c>
      <c r="G25">
        <f>VLOOKUP(A25,'Cost price'!$A$2:$E$22,5,0)</f>
        <v>1.2</v>
      </c>
      <c r="H25">
        <f t="shared" si="0"/>
        <v>1.2</v>
      </c>
      <c r="I25" t="str">
        <f t="shared" si="1"/>
        <v>Суббота</v>
      </c>
    </row>
    <row r="26" spans="1:9" x14ac:dyDescent="0.25">
      <c r="A26" t="s">
        <v>6</v>
      </c>
      <c r="B26" t="s">
        <v>27</v>
      </c>
      <c r="C26" s="2">
        <v>44016</v>
      </c>
      <c r="D26" t="s">
        <v>57</v>
      </c>
      <c r="F26">
        <v>2</v>
      </c>
      <c r="G26">
        <f>VLOOKUP(A26,'Cost price'!$A$2:$E$22,5,0)</f>
        <v>2.73</v>
      </c>
      <c r="H26">
        <f t="shared" si="0"/>
        <v>5.46</v>
      </c>
      <c r="I26" t="str">
        <f t="shared" si="1"/>
        <v>Суббота</v>
      </c>
    </row>
    <row r="27" spans="1:9" x14ac:dyDescent="0.25">
      <c r="A27" t="s">
        <v>8</v>
      </c>
      <c r="B27" t="s">
        <v>27</v>
      </c>
      <c r="C27" s="2">
        <v>44016</v>
      </c>
      <c r="D27" t="s">
        <v>58</v>
      </c>
      <c r="F27">
        <v>6</v>
      </c>
      <c r="G27">
        <f>VLOOKUP(A27,'Cost price'!$A$2:$E$22,5,0)</f>
        <v>4.7249999999999996</v>
      </c>
      <c r="H27">
        <f t="shared" si="0"/>
        <v>28.349999999999998</v>
      </c>
      <c r="I27" t="str">
        <f t="shared" si="1"/>
        <v>Суббота</v>
      </c>
    </row>
    <row r="28" spans="1:9" x14ac:dyDescent="0.25">
      <c r="A28" t="s">
        <v>9</v>
      </c>
      <c r="B28" t="s">
        <v>27</v>
      </c>
      <c r="C28" s="2">
        <v>44016</v>
      </c>
      <c r="D28" t="s">
        <v>59</v>
      </c>
      <c r="F28">
        <v>5</v>
      </c>
      <c r="G28">
        <f>VLOOKUP(A28,'Cost price'!$A$2:$E$22,5,0)</f>
        <v>2.2359999999999998</v>
      </c>
      <c r="H28">
        <f t="shared" si="0"/>
        <v>11.18</v>
      </c>
      <c r="I28" t="str">
        <f t="shared" si="1"/>
        <v>Суббота</v>
      </c>
    </row>
    <row r="29" spans="1:9" x14ac:dyDescent="0.25">
      <c r="A29" t="s">
        <v>10</v>
      </c>
      <c r="B29" t="s">
        <v>11</v>
      </c>
      <c r="C29" s="2">
        <v>44016</v>
      </c>
      <c r="D29" t="s">
        <v>60</v>
      </c>
      <c r="F29">
        <v>8</v>
      </c>
      <c r="G29">
        <f>VLOOKUP(A29,'Cost price'!$A$2:$E$22,5,0)</f>
        <v>2.1709999999999998</v>
      </c>
      <c r="H29">
        <f t="shared" si="0"/>
        <v>17.367999999999999</v>
      </c>
      <c r="I29" t="str">
        <f t="shared" si="1"/>
        <v>Суббота</v>
      </c>
    </row>
    <row r="30" spans="1:9" x14ac:dyDescent="0.25">
      <c r="A30" t="s">
        <v>11</v>
      </c>
      <c r="B30" t="s">
        <v>28</v>
      </c>
      <c r="C30" s="2">
        <v>44016</v>
      </c>
      <c r="D30" t="s">
        <v>61</v>
      </c>
      <c r="F30">
        <v>23</v>
      </c>
      <c r="G30">
        <f>VLOOKUP(A30,'Cost price'!$A$2:$E$22,5,0)</f>
        <v>1.3</v>
      </c>
      <c r="H30">
        <f t="shared" si="0"/>
        <v>29.900000000000002</v>
      </c>
      <c r="I30" t="str">
        <f t="shared" si="1"/>
        <v>Суббота</v>
      </c>
    </row>
    <row r="31" spans="1:9" x14ac:dyDescent="0.25">
      <c r="A31" t="s">
        <v>12</v>
      </c>
      <c r="B31" t="s">
        <v>28</v>
      </c>
      <c r="C31" s="2">
        <v>44016</v>
      </c>
      <c r="D31" t="s">
        <v>62</v>
      </c>
      <c r="F31">
        <v>87</v>
      </c>
      <c r="G31">
        <f>VLOOKUP(A31,'Cost price'!$A$2:$E$22,5,0)</f>
        <v>2.6649999999999996</v>
      </c>
      <c r="H31">
        <f t="shared" si="0"/>
        <v>231.85499999999996</v>
      </c>
      <c r="I31" t="str">
        <f t="shared" si="1"/>
        <v>Суббота</v>
      </c>
    </row>
    <row r="32" spans="1:9" x14ac:dyDescent="0.25">
      <c r="A32" t="s">
        <v>13</v>
      </c>
      <c r="B32" t="s">
        <v>28</v>
      </c>
      <c r="C32" s="2">
        <v>44016</v>
      </c>
      <c r="D32" t="s">
        <v>33</v>
      </c>
      <c r="F32">
        <v>34</v>
      </c>
      <c r="G32">
        <f>VLOOKUP(A32,'Cost price'!$A$2:$E$22,5,0)</f>
        <v>4.16</v>
      </c>
      <c r="H32">
        <f t="shared" si="0"/>
        <v>141.44</v>
      </c>
      <c r="I32" t="str">
        <f t="shared" si="1"/>
        <v>Суббота</v>
      </c>
    </row>
    <row r="33" spans="1:9" x14ac:dyDescent="0.25">
      <c r="A33" t="s">
        <v>14</v>
      </c>
      <c r="B33" t="s">
        <v>29</v>
      </c>
      <c r="C33" s="2">
        <v>44016</v>
      </c>
      <c r="D33" t="s">
        <v>34</v>
      </c>
      <c r="F33">
        <v>56</v>
      </c>
      <c r="G33">
        <f>VLOOKUP(A33,'Cost price'!$A$2:$E$22,5,0)</f>
        <v>6.968</v>
      </c>
      <c r="H33">
        <f t="shared" si="0"/>
        <v>390.20799999999997</v>
      </c>
      <c r="I33" t="str">
        <f t="shared" si="1"/>
        <v>Суббота</v>
      </c>
    </row>
    <row r="34" spans="1:9" x14ac:dyDescent="0.25">
      <c r="A34" t="s">
        <v>15</v>
      </c>
      <c r="B34" t="s">
        <v>29</v>
      </c>
      <c r="C34" s="2">
        <v>44016</v>
      </c>
      <c r="D34" t="s">
        <v>35</v>
      </c>
      <c r="F34">
        <v>23</v>
      </c>
      <c r="G34">
        <f>VLOOKUP(A34,'Cost price'!$A$2:$E$22,5,0)</f>
        <v>16.12</v>
      </c>
      <c r="H34">
        <f t="shared" si="0"/>
        <v>370.76000000000005</v>
      </c>
      <c r="I34" t="str">
        <f t="shared" si="1"/>
        <v>Суббота</v>
      </c>
    </row>
    <row r="35" spans="1:9" x14ac:dyDescent="0.25">
      <c r="A35" t="s">
        <v>16</v>
      </c>
      <c r="B35" t="s">
        <v>29</v>
      </c>
      <c r="C35" s="2">
        <v>44016</v>
      </c>
      <c r="D35" t="s">
        <v>36</v>
      </c>
      <c r="F35">
        <v>67</v>
      </c>
      <c r="G35">
        <f>VLOOKUP(A35,'Cost price'!$A$2:$E$22,5,0)</f>
        <v>24.128</v>
      </c>
      <c r="H35">
        <f t="shared" si="0"/>
        <v>1616.576</v>
      </c>
      <c r="I35" t="str">
        <f t="shared" si="1"/>
        <v>Суббота</v>
      </c>
    </row>
    <row r="36" spans="1:9" x14ac:dyDescent="0.25">
      <c r="A36" t="s">
        <v>17</v>
      </c>
      <c r="B36" t="s">
        <v>30</v>
      </c>
      <c r="C36" s="2">
        <v>44016</v>
      </c>
      <c r="D36" t="s">
        <v>37</v>
      </c>
      <c r="F36">
        <v>4</v>
      </c>
      <c r="G36">
        <f>VLOOKUP(A36,'Cost price'!$A$2:$E$22,5,0)</f>
        <v>32.942</v>
      </c>
      <c r="H36">
        <f t="shared" si="0"/>
        <v>131.768</v>
      </c>
      <c r="I36" t="str">
        <f t="shared" si="1"/>
        <v>Суббота</v>
      </c>
    </row>
    <row r="37" spans="1:9" x14ac:dyDescent="0.25">
      <c r="A37" t="s">
        <v>18</v>
      </c>
      <c r="B37" t="s">
        <v>30</v>
      </c>
      <c r="C37" s="2">
        <v>44016</v>
      </c>
      <c r="D37" t="s">
        <v>38</v>
      </c>
      <c r="F37">
        <v>5</v>
      </c>
      <c r="G37">
        <f>VLOOKUP(A37,'Cost price'!$A$2:$E$22,5,0)</f>
        <v>11.97</v>
      </c>
      <c r="H37">
        <f t="shared" si="0"/>
        <v>59.85</v>
      </c>
      <c r="I37" t="str">
        <f t="shared" si="1"/>
        <v>Суббота</v>
      </c>
    </row>
    <row r="38" spans="1:9" x14ac:dyDescent="0.25">
      <c r="A38" t="s">
        <v>19</v>
      </c>
      <c r="B38" t="s">
        <v>30</v>
      </c>
      <c r="C38" s="2">
        <v>44017</v>
      </c>
      <c r="D38" t="s">
        <v>39</v>
      </c>
      <c r="F38">
        <v>45</v>
      </c>
      <c r="G38">
        <f>VLOOKUP(A38,'Cost price'!$A$2:$E$22,5,0)</f>
        <v>5.6400000000000006</v>
      </c>
      <c r="H38">
        <f t="shared" si="0"/>
        <v>253.8</v>
      </c>
      <c r="I38" t="str">
        <f t="shared" si="1"/>
        <v>Воскресенье</v>
      </c>
    </row>
    <row r="39" spans="1:9" x14ac:dyDescent="0.25">
      <c r="A39" t="s">
        <v>20</v>
      </c>
      <c r="B39" t="s">
        <v>31</v>
      </c>
      <c r="C39" s="2">
        <v>44017</v>
      </c>
      <c r="D39" t="s">
        <v>40</v>
      </c>
      <c r="F39">
        <v>3</v>
      </c>
      <c r="G39">
        <f>VLOOKUP(A39,'Cost price'!$A$2:$E$22,5,0)</f>
        <v>10.119999999999999</v>
      </c>
      <c r="H39">
        <f t="shared" si="0"/>
        <v>30.36</v>
      </c>
      <c r="I39" t="str">
        <f t="shared" si="1"/>
        <v>Воскресенье</v>
      </c>
    </row>
    <row r="40" spans="1:9" x14ac:dyDescent="0.25">
      <c r="A40" t="s">
        <v>21</v>
      </c>
      <c r="B40" t="s">
        <v>31</v>
      </c>
      <c r="C40" s="2">
        <v>44017</v>
      </c>
      <c r="D40" t="s">
        <v>41</v>
      </c>
      <c r="F40">
        <v>6</v>
      </c>
      <c r="G40">
        <f>VLOOKUP(A40,'Cost price'!$A$2:$E$22,5,0)</f>
        <v>4.8400000000000007</v>
      </c>
      <c r="H40">
        <f t="shared" si="0"/>
        <v>29.040000000000006</v>
      </c>
      <c r="I40" t="str">
        <f t="shared" si="1"/>
        <v>Воскресенье</v>
      </c>
    </row>
    <row r="41" spans="1:9" x14ac:dyDescent="0.25">
      <c r="A41" t="s">
        <v>22</v>
      </c>
      <c r="B41" t="s">
        <v>32</v>
      </c>
      <c r="C41" s="2">
        <v>44017</v>
      </c>
      <c r="D41" t="s">
        <v>42</v>
      </c>
      <c r="F41">
        <v>7</v>
      </c>
      <c r="G41">
        <f>VLOOKUP(A41,'Cost price'!$A$2:$E$22,5,0)</f>
        <v>4.8950000000000005</v>
      </c>
      <c r="H41">
        <f t="shared" si="0"/>
        <v>34.265000000000001</v>
      </c>
      <c r="I41" t="str">
        <f t="shared" si="1"/>
        <v>Воскресенье</v>
      </c>
    </row>
    <row r="42" spans="1:9" x14ac:dyDescent="0.25">
      <c r="A42" t="s">
        <v>23</v>
      </c>
      <c r="B42" t="s">
        <v>32</v>
      </c>
      <c r="C42" s="2">
        <v>44017</v>
      </c>
      <c r="D42" t="s">
        <v>43</v>
      </c>
      <c r="F42">
        <v>3</v>
      </c>
      <c r="G42">
        <f>VLOOKUP(A42,'Cost price'!$A$2:$E$22,5,0)</f>
        <v>12.285</v>
      </c>
      <c r="H42">
        <f t="shared" si="0"/>
        <v>36.855000000000004</v>
      </c>
      <c r="I42" t="str">
        <f t="shared" si="1"/>
        <v>Воскресенье</v>
      </c>
    </row>
    <row r="43" spans="1:9" x14ac:dyDescent="0.25">
      <c r="A43" t="s">
        <v>24</v>
      </c>
      <c r="B43" t="s">
        <v>32</v>
      </c>
      <c r="C43" s="2">
        <v>44017</v>
      </c>
      <c r="D43" t="s">
        <v>44</v>
      </c>
      <c r="F43">
        <v>4</v>
      </c>
      <c r="G43">
        <f>VLOOKUP(A43,'Cost price'!$A$2:$E$22,5,0)</f>
        <v>14.911000000000001</v>
      </c>
      <c r="H43">
        <f t="shared" si="0"/>
        <v>59.644000000000005</v>
      </c>
      <c r="I43" t="str">
        <f t="shared" si="1"/>
        <v>Воскресенье</v>
      </c>
    </row>
    <row r="44" spans="1:9" x14ac:dyDescent="0.25">
      <c r="A44" t="s">
        <v>25</v>
      </c>
      <c r="B44" t="s">
        <v>32</v>
      </c>
      <c r="C44" s="2">
        <v>44017</v>
      </c>
      <c r="D44" t="s">
        <v>45</v>
      </c>
      <c r="F44">
        <v>5</v>
      </c>
      <c r="G44">
        <f>VLOOKUP(A44,'Cost price'!$A$2:$E$22,5,0)</f>
        <v>10.943999999999999</v>
      </c>
      <c r="H44">
        <f t="shared" si="0"/>
        <v>54.72</v>
      </c>
      <c r="I44" t="str">
        <f t="shared" si="1"/>
        <v>Воскресенье</v>
      </c>
    </row>
    <row r="45" spans="1:9" x14ac:dyDescent="0.25">
      <c r="A45" t="s">
        <v>26</v>
      </c>
      <c r="B45" t="s">
        <v>32</v>
      </c>
      <c r="C45" s="2">
        <v>44017</v>
      </c>
      <c r="D45" t="s">
        <v>46</v>
      </c>
      <c r="F45">
        <v>6</v>
      </c>
      <c r="G45">
        <f>VLOOKUP(A45,'Cost price'!$A$2:$E$22,5,0)</f>
        <v>10.425999999999998</v>
      </c>
      <c r="H45">
        <f t="shared" si="0"/>
        <v>62.55599999999999</v>
      </c>
      <c r="I45" t="str">
        <f t="shared" si="1"/>
        <v>Воскресенье</v>
      </c>
    </row>
    <row r="46" spans="1:9" x14ac:dyDescent="0.25">
      <c r="A46" t="s">
        <v>6</v>
      </c>
      <c r="B46" t="s">
        <v>27</v>
      </c>
      <c r="C46" s="2">
        <v>44017</v>
      </c>
      <c r="D46" t="s">
        <v>47</v>
      </c>
      <c r="F46">
        <v>7</v>
      </c>
      <c r="G46">
        <f>VLOOKUP(A46,'Cost price'!$A$2:$E$22,5,0)</f>
        <v>2.73</v>
      </c>
      <c r="H46">
        <f t="shared" si="0"/>
        <v>19.11</v>
      </c>
      <c r="I46" t="str">
        <f t="shared" si="1"/>
        <v>Воскресенье</v>
      </c>
    </row>
    <row r="47" spans="1:9" x14ac:dyDescent="0.25">
      <c r="A47" t="s">
        <v>7</v>
      </c>
      <c r="B47" t="s">
        <v>27</v>
      </c>
      <c r="C47" s="2">
        <v>44017</v>
      </c>
      <c r="D47" t="s">
        <v>48</v>
      </c>
      <c r="F47">
        <v>34</v>
      </c>
      <c r="G47">
        <f>VLOOKUP(A47,'Cost price'!$A$2:$E$22,5,0)</f>
        <v>1.2</v>
      </c>
      <c r="H47">
        <f t="shared" si="0"/>
        <v>40.799999999999997</v>
      </c>
      <c r="I47" t="str">
        <f t="shared" si="1"/>
        <v>Воскресенье</v>
      </c>
    </row>
    <row r="48" spans="1:9" x14ac:dyDescent="0.25">
      <c r="A48" t="s">
        <v>6</v>
      </c>
      <c r="B48" t="s">
        <v>27</v>
      </c>
      <c r="C48" s="2">
        <v>44017</v>
      </c>
      <c r="D48" t="s">
        <v>49</v>
      </c>
      <c r="F48">
        <v>2</v>
      </c>
      <c r="G48">
        <f>VLOOKUP(A48,'Cost price'!$A$2:$E$22,5,0)</f>
        <v>2.73</v>
      </c>
      <c r="H48">
        <f t="shared" si="0"/>
        <v>5.46</v>
      </c>
      <c r="I48" t="str">
        <f t="shared" si="1"/>
        <v>Воскресенье</v>
      </c>
    </row>
    <row r="49" spans="1:9" x14ac:dyDescent="0.25">
      <c r="A49" t="s">
        <v>8</v>
      </c>
      <c r="B49" t="s">
        <v>27</v>
      </c>
      <c r="C49" s="2">
        <v>44017</v>
      </c>
      <c r="D49" t="s">
        <v>50</v>
      </c>
      <c r="F49">
        <v>3</v>
      </c>
      <c r="G49">
        <f>VLOOKUP(A49,'Cost price'!$A$2:$E$22,5,0)</f>
        <v>4.7249999999999996</v>
      </c>
      <c r="H49">
        <f t="shared" si="0"/>
        <v>14.174999999999999</v>
      </c>
      <c r="I49" t="str">
        <f t="shared" si="1"/>
        <v>Воскресенье</v>
      </c>
    </row>
    <row r="50" spans="1:9" x14ac:dyDescent="0.25">
      <c r="A50" t="s">
        <v>9</v>
      </c>
      <c r="B50" t="s">
        <v>27</v>
      </c>
      <c r="C50" s="2">
        <v>44017</v>
      </c>
      <c r="D50" t="s">
        <v>51</v>
      </c>
      <c r="F50">
        <v>5</v>
      </c>
      <c r="G50">
        <f>VLOOKUP(A50,'Cost price'!$A$2:$E$22,5,0)</f>
        <v>2.2359999999999998</v>
      </c>
      <c r="H50">
        <f t="shared" si="0"/>
        <v>11.18</v>
      </c>
      <c r="I50" t="str">
        <f t="shared" si="1"/>
        <v>Воскресенье</v>
      </c>
    </row>
    <row r="51" spans="1:9" x14ac:dyDescent="0.25">
      <c r="A51" t="s">
        <v>10</v>
      </c>
      <c r="B51" t="s">
        <v>11</v>
      </c>
      <c r="C51" s="2">
        <v>44017</v>
      </c>
      <c r="D51" t="s">
        <v>52</v>
      </c>
      <c r="F51">
        <v>68</v>
      </c>
      <c r="G51">
        <f>VLOOKUP(A51,'Cost price'!$A$2:$E$22,5,0)</f>
        <v>2.1709999999999998</v>
      </c>
      <c r="H51">
        <f t="shared" si="0"/>
        <v>147.62799999999999</v>
      </c>
      <c r="I51" t="str">
        <f t="shared" si="1"/>
        <v>Воскресенье</v>
      </c>
    </row>
    <row r="52" spans="1:9" x14ac:dyDescent="0.25">
      <c r="A52" t="s">
        <v>11</v>
      </c>
      <c r="B52" t="s">
        <v>28</v>
      </c>
      <c r="C52" s="2">
        <v>44017</v>
      </c>
      <c r="D52" t="s">
        <v>53</v>
      </c>
      <c r="F52">
        <v>9</v>
      </c>
      <c r="G52">
        <f>VLOOKUP(A52,'Cost price'!$A$2:$E$22,5,0)</f>
        <v>1.3</v>
      </c>
      <c r="H52">
        <f t="shared" si="0"/>
        <v>11.700000000000001</v>
      </c>
      <c r="I52" t="str">
        <f t="shared" si="1"/>
        <v>Воскресенье</v>
      </c>
    </row>
    <row r="53" spans="1:9" x14ac:dyDescent="0.25">
      <c r="A53" t="s">
        <v>12</v>
      </c>
      <c r="B53" t="s">
        <v>28</v>
      </c>
      <c r="C53" s="2">
        <v>44017</v>
      </c>
      <c r="D53" t="s">
        <v>54</v>
      </c>
      <c r="F53">
        <v>7</v>
      </c>
      <c r="G53">
        <f>VLOOKUP(A53,'Cost price'!$A$2:$E$22,5,0)</f>
        <v>2.6649999999999996</v>
      </c>
      <c r="H53">
        <f t="shared" si="0"/>
        <v>18.654999999999998</v>
      </c>
      <c r="I53" t="str">
        <f t="shared" si="1"/>
        <v>Воскресенье</v>
      </c>
    </row>
    <row r="54" spans="1:9" x14ac:dyDescent="0.25">
      <c r="A54" t="s">
        <v>13</v>
      </c>
      <c r="B54" t="s">
        <v>28</v>
      </c>
      <c r="C54" s="2">
        <v>44018</v>
      </c>
      <c r="D54" t="s">
        <v>55</v>
      </c>
      <c r="F54">
        <v>6</v>
      </c>
      <c r="G54">
        <f>VLOOKUP(A54,'Cost price'!$A$2:$E$22,5,0)</f>
        <v>4.16</v>
      </c>
      <c r="H54">
        <f t="shared" si="0"/>
        <v>24.96</v>
      </c>
      <c r="I54" t="str">
        <f t="shared" si="1"/>
        <v>Понедельник</v>
      </c>
    </row>
    <row r="55" spans="1:9" x14ac:dyDescent="0.25">
      <c r="A55" t="s">
        <v>14</v>
      </c>
      <c r="B55" t="s">
        <v>29</v>
      </c>
      <c r="C55" s="2">
        <v>44018</v>
      </c>
      <c r="D55" t="s">
        <v>56</v>
      </c>
      <c r="F55">
        <v>5</v>
      </c>
      <c r="G55">
        <f>VLOOKUP(A55,'Cost price'!$A$2:$E$22,5,0)</f>
        <v>6.968</v>
      </c>
      <c r="H55">
        <f t="shared" si="0"/>
        <v>34.840000000000003</v>
      </c>
      <c r="I55" t="str">
        <f t="shared" si="1"/>
        <v>Понедельник</v>
      </c>
    </row>
    <row r="56" spans="1:9" x14ac:dyDescent="0.25">
      <c r="A56" t="s">
        <v>15</v>
      </c>
      <c r="B56" t="s">
        <v>29</v>
      </c>
      <c r="C56" s="2">
        <v>44018</v>
      </c>
      <c r="D56" t="s">
        <v>57</v>
      </c>
      <c r="F56">
        <v>4</v>
      </c>
      <c r="G56">
        <f>VLOOKUP(A56,'Cost price'!$A$2:$E$22,5,0)</f>
        <v>16.12</v>
      </c>
      <c r="H56">
        <f t="shared" si="0"/>
        <v>64.48</v>
      </c>
      <c r="I56" t="str">
        <f t="shared" si="1"/>
        <v>Понедельник</v>
      </c>
    </row>
    <row r="57" spans="1:9" x14ac:dyDescent="0.25">
      <c r="A57" t="s">
        <v>16</v>
      </c>
      <c r="B57" t="s">
        <v>29</v>
      </c>
      <c r="C57" s="2">
        <v>44018</v>
      </c>
      <c r="D57" t="s">
        <v>58</v>
      </c>
      <c r="F57">
        <v>4</v>
      </c>
      <c r="G57">
        <f>VLOOKUP(A57,'Cost price'!$A$2:$E$22,5,0)</f>
        <v>24.128</v>
      </c>
      <c r="H57">
        <f t="shared" si="0"/>
        <v>96.512</v>
      </c>
      <c r="I57" t="str">
        <f t="shared" si="1"/>
        <v>Понедельник</v>
      </c>
    </row>
    <row r="58" spans="1:9" x14ac:dyDescent="0.25">
      <c r="A58" t="s">
        <v>17</v>
      </c>
      <c r="B58" t="s">
        <v>30</v>
      </c>
      <c r="C58" s="2">
        <v>44018</v>
      </c>
      <c r="D58" t="s">
        <v>59</v>
      </c>
      <c r="F58">
        <v>5</v>
      </c>
      <c r="G58">
        <f>VLOOKUP(A58,'Cost price'!$A$2:$E$22,5,0)</f>
        <v>32.942</v>
      </c>
      <c r="H58">
        <f t="shared" si="0"/>
        <v>164.71</v>
      </c>
      <c r="I58" t="str">
        <f t="shared" si="1"/>
        <v>Понедельник</v>
      </c>
    </row>
    <row r="59" spans="1:9" x14ac:dyDescent="0.25">
      <c r="A59" t="s">
        <v>18</v>
      </c>
      <c r="B59" t="s">
        <v>30</v>
      </c>
      <c r="C59" s="2">
        <v>44018</v>
      </c>
      <c r="D59" t="s">
        <v>60</v>
      </c>
      <c r="F59">
        <v>6</v>
      </c>
      <c r="G59">
        <f>VLOOKUP(A59,'Cost price'!$A$2:$E$22,5,0)</f>
        <v>11.97</v>
      </c>
      <c r="H59">
        <f t="shared" si="0"/>
        <v>71.820000000000007</v>
      </c>
      <c r="I59" t="str">
        <f t="shared" si="1"/>
        <v>Понедельник</v>
      </c>
    </row>
    <row r="60" spans="1:9" x14ac:dyDescent="0.25">
      <c r="A60" t="s">
        <v>19</v>
      </c>
      <c r="B60" t="s">
        <v>30</v>
      </c>
      <c r="C60" s="2">
        <v>44018</v>
      </c>
      <c r="D60" t="s">
        <v>61</v>
      </c>
      <c r="F60">
        <v>7</v>
      </c>
      <c r="G60">
        <f>VLOOKUP(A60,'Cost price'!$A$2:$E$22,5,0)</f>
        <v>5.6400000000000006</v>
      </c>
      <c r="H60">
        <f t="shared" si="0"/>
        <v>39.480000000000004</v>
      </c>
      <c r="I60" t="str">
        <f t="shared" si="1"/>
        <v>Понедельник</v>
      </c>
    </row>
    <row r="61" spans="1:9" x14ac:dyDescent="0.25">
      <c r="A61" t="s">
        <v>20</v>
      </c>
      <c r="B61" t="s">
        <v>31</v>
      </c>
      <c r="C61" s="2">
        <v>44018</v>
      </c>
      <c r="D61" t="s">
        <v>62</v>
      </c>
      <c r="F61">
        <v>8</v>
      </c>
      <c r="G61">
        <f>VLOOKUP(A61,'Cost price'!$A$2:$E$22,5,0)</f>
        <v>10.119999999999999</v>
      </c>
      <c r="H61">
        <f t="shared" si="0"/>
        <v>80.959999999999994</v>
      </c>
      <c r="I61" t="str">
        <f t="shared" si="1"/>
        <v>Понедельник</v>
      </c>
    </row>
    <row r="62" spans="1:9" x14ac:dyDescent="0.25">
      <c r="A62" t="s">
        <v>21</v>
      </c>
      <c r="B62" t="s">
        <v>31</v>
      </c>
      <c r="C62" s="2">
        <v>44018</v>
      </c>
      <c r="D62" t="s">
        <v>33</v>
      </c>
      <c r="F62">
        <v>8</v>
      </c>
      <c r="G62">
        <f>VLOOKUP(A62,'Cost price'!$A$2:$E$22,5,0)</f>
        <v>4.8400000000000007</v>
      </c>
      <c r="H62">
        <f t="shared" si="0"/>
        <v>38.720000000000006</v>
      </c>
      <c r="I62" t="str">
        <f t="shared" si="1"/>
        <v>Понедельник</v>
      </c>
    </row>
    <row r="63" spans="1:9" x14ac:dyDescent="0.25">
      <c r="A63" t="s">
        <v>22</v>
      </c>
      <c r="B63" t="s">
        <v>32</v>
      </c>
      <c r="C63" s="2">
        <v>44018</v>
      </c>
      <c r="D63" t="s">
        <v>33</v>
      </c>
      <c r="F63">
        <v>21</v>
      </c>
      <c r="G63">
        <f>VLOOKUP(A63,'Cost price'!$A$2:$E$22,5,0)</f>
        <v>4.8950000000000005</v>
      </c>
      <c r="H63">
        <f t="shared" si="0"/>
        <v>102.79500000000002</v>
      </c>
      <c r="I63" t="str">
        <f t="shared" si="1"/>
        <v>Понедельник</v>
      </c>
    </row>
    <row r="64" spans="1:9" x14ac:dyDescent="0.25">
      <c r="A64" t="s">
        <v>23</v>
      </c>
      <c r="B64" t="s">
        <v>32</v>
      </c>
      <c r="C64" s="2">
        <v>44018</v>
      </c>
      <c r="D64" t="s">
        <v>44</v>
      </c>
      <c r="F64">
        <v>9</v>
      </c>
      <c r="G64">
        <f>VLOOKUP(A64,'Cost price'!$A$2:$E$22,5,0)</f>
        <v>12.285</v>
      </c>
      <c r="H64">
        <f t="shared" si="0"/>
        <v>110.565</v>
      </c>
      <c r="I64" t="str">
        <f t="shared" si="1"/>
        <v>Понедельник</v>
      </c>
    </row>
    <row r="65" spans="1:9" x14ac:dyDescent="0.25">
      <c r="A65" t="s">
        <v>24</v>
      </c>
      <c r="B65" t="s">
        <v>32</v>
      </c>
      <c r="C65" s="2">
        <v>44018</v>
      </c>
      <c r="D65" t="s">
        <v>45</v>
      </c>
      <c r="F65">
        <v>1</v>
      </c>
      <c r="G65">
        <f>VLOOKUP(A65,'Cost price'!$A$2:$E$22,5,0)</f>
        <v>14.911000000000001</v>
      </c>
      <c r="H65">
        <f t="shared" si="0"/>
        <v>14.911000000000001</v>
      </c>
      <c r="I65" t="str">
        <f t="shared" si="1"/>
        <v>Понедельник</v>
      </c>
    </row>
    <row r="66" spans="1:9" x14ac:dyDescent="0.25">
      <c r="A66" t="s">
        <v>25</v>
      </c>
      <c r="B66" t="s">
        <v>32</v>
      </c>
      <c r="C66" s="2">
        <v>44018</v>
      </c>
      <c r="D66" t="s">
        <v>46</v>
      </c>
      <c r="F66">
        <v>45</v>
      </c>
      <c r="G66">
        <f>VLOOKUP(A66,'Cost price'!$A$2:$E$22,5,0)</f>
        <v>10.943999999999999</v>
      </c>
      <c r="H66">
        <f t="shared" si="0"/>
        <v>492.47999999999996</v>
      </c>
      <c r="I66" t="str">
        <f t="shared" si="1"/>
        <v>Понедельник</v>
      </c>
    </row>
    <row r="67" spans="1:9" x14ac:dyDescent="0.25">
      <c r="A67" t="s">
        <v>26</v>
      </c>
      <c r="B67" t="s">
        <v>32</v>
      </c>
      <c r="C67" s="2">
        <v>44018</v>
      </c>
      <c r="D67" t="s">
        <v>47</v>
      </c>
      <c r="F67">
        <v>3</v>
      </c>
      <c r="G67">
        <f>VLOOKUP(A67,'Cost price'!$A$2:$E$22,5,0)</f>
        <v>10.425999999999998</v>
      </c>
      <c r="H67">
        <f t="shared" ref="H67:H130" si="2">F67*G67</f>
        <v>31.277999999999995</v>
      </c>
      <c r="I67" t="str">
        <f t="shared" ref="I67:I130" si="3">PROPER(TEXT(C67,"дддд"))</f>
        <v>Понедельник</v>
      </c>
    </row>
    <row r="68" spans="1:9" x14ac:dyDescent="0.25">
      <c r="A68" t="s">
        <v>6</v>
      </c>
      <c r="B68" t="s">
        <v>27</v>
      </c>
      <c r="C68" s="2">
        <v>44018</v>
      </c>
      <c r="D68" t="s">
        <v>48</v>
      </c>
      <c r="F68">
        <v>6</v>
      </c>
      <c r="G68">
        <f>VLOOKUP(A68,'Cost price'!$A$2:$E$22,5,0)</f>
        <v>2.73</v>
      </c>
      <c r="H68">
        <f t="shared" si="2"/>
        <v>16.38</v>
      </c>
      <c r="I68" t="str">
        <f t="shared" si="3"/>
        <v>Понедельник</v>
      </c>
    </row>
    <row r="69" spans="1:9" x14ac:dyDescent="0.25">
      <c r="A69" t="s">
        <v>7</v>
      </c>
      <c r="B69" t="s">
        <v>27</v>
      </c>
      <c r="C69" s="2">
        <v>44018</v>
      </c>
      <c r="D69" t="s">
        <v>49</v>
      </c>
      <c r="F69">
        <v>7</v>
      </c>
      <c r="G69">
        <f>VLOOKUP(A69,'Cost price'!$A$2:$E$22,5,0)</f>
        <v>1.2</v>
      </c>
      <c r="H69">
        <f t="shared" si="2"/>
        <v>8.4</v>
      </c>
      <c r="I69" t="str">
        <f t="shared" si="3"/>
        <v>Понедельник</v>
      </c>
    </row>
    <row r="70" spans="1:9" x14ac:dyDescent="0.25">
      <c r="A70" t="s">
        <v>6</v>
      </c>
      <c r="B70" t="s">
        <v>27</v>
      </c>
      <c r="C70" s="2">
        <v>44018</v>
      </c>
      <c r="D70" t="s">
        <v>50</v>
      </c>
      <c r="F70">
        <v>3</v>
      </c>
      <c r="G70">
        <f>VLOOKUP(A70,'Cost price'!$A$2:$E$22,5,0)</f>
        <v>2.73</v>
      </c>
      <c r="H70">
        <f t="shared" si="2"/>
        <v>8.19</v>
      </c>
      <c r="I70" t="str">
        <f t="shared" si="3"/>
        <v>Понедельник</v>
      </c>
    </row>
    <row r="71" spans="1:9" x14ac:dyDescent="0.25">
      <c r="A71" t="s">
        <v>8</v>
      </c>
      <c r="B71" t="s">
        <v>27</v>
      </c>
      <c r="C71" s="2">
        <v>44018</v>
      </c>
      <c r="D71" t="s">
        <v>51</v>
      </c>
      <c r="F71">
        <v>4</v>
      </c>
      <c r="G71">
        <f>VLOOKUP(A71,'Cost price'!$A$2:$E$22,5,0)</f>
        <v>4.7249999999999996</v>
      </c>
      <c r="H71">
        <f t="shared" si="2"/>
        <v>18.899999999999999</v>
      </c>
      <c r="I71" t="str">
        <f t="shared" si="3"/>
        <v>Понедельник</v>
      </c>
    </row>
    <row r="72" spans="1:9" x14ac:dyDescent="0.25">
      <c r="A72" t="s">
        <v>9</v>
      </c>
      <c r="B72" t="s">
        <v>27</v>
      </c>
      <c r="C72" s="2">
        <v>44018</v>
      </c>
      <c r="D72" t="s">
        <v>52</v>
      </c>
      <c r="F72">
        <v>5</v>
      </c>
      <c r="G72">
        <f>VLOOKUP(A72,'Cost price'!$A$2:$E$22,5,0)</f>
        <v>2.2359999999999998</v>
      </c>
      <c r="H72">
        <f t="shared" si="2"/>
        <v>11.18</v>
      </c>
      <c r="I72" t="str">
        <f t="shared" si="3"/>
        <v>Понедельник</v>
      </c>
    </row>
    <row r="73" spans="1:9" x14ac:dyDescent="0.25">
      <c r="A73" t="s">
        <v>10</v>
      </c>
      <c r="B73" t="s">
        <v>11</v>
      </c>
      <c r="C73" s="2">
        <v>44018</v>
      </c>
      <c r="D73" t="s">
        <v>53</v>
      </c>
      <c r="F73">
        <v>6</v>
      </c>
      <c r="G73">
        <f>VLOOKUP(A73,'Cost price'!$A$2:$E$22,5,0)</f>
        <v>2.1709999999999998</v>
      </c>
      <c r="H73">
        <f t="shared" si="2"/>
        <v>13.026</v>
      </c>
      <c r="I73" t="str">
        <f t="shared" si="3"/>
        <v>Понедельник</v>
      </c>
    </row>
    <row r="74" spans="1:9" x14ac:dyDescent="0.25">
      <c r="A74" t="s">
        <v>11</v>
      </c>
      <c r="B74" t="s">
        <v>28</v>
      </c>
      <c r="C74" s="2">
        <v>44018</v>
      </c>
      <c r="D74" t="s">
        <v>54</v>
      </c>
      <c r="F74">
        <v>7</v>
      </c>
      <c r="G74">
        <f>VLOOKUP(A74,'Cost price'!$A$2:$E$22,5,0)</f>
        <v>1.3</v>
      </c>
      <c r="H74">
        <f t="shared" si="2"/>
        <v>9.1</v>
      </c>
      <c r="I74" t="str">
        <f t="shared" si="3"/>
        <v>Понедельник</v>
      </c>
    </row>
    <row r="75" spans="1:9" x14ac:dyDescent="0.25">
      <c r="A75" t="s">
        <v>12</v>
      </c>
      <c r="B75" t="s">
        <v>28</v>
      </c>
      <c r="C75" s="2">
        <v>44018</v>
      </c>
      <c r="D75" t="s">
        <v>55</v>
      </c>
      <c r="F75">
        <v>34</v>
      </c>
      <c r="G75">
        <f>VLOOKUP(A75,'Cost price'!$A$2:$E$22,5,0)</f>
        <v>2.6649999999999996</v>
      </c>
      <c r="H75">
        <f t="shared" si="2"/>
        <v>90.609999999999985</v>
      </c>
      <c r="I75" t="str">
        <f t="shared" si="3"/>
        <v>Понедельник</v>
      </c>
    </row>
    <row r="76" spans="1:9" x14ac:dyDescent="0.25">
      <c r="A76" t="s">
        <v>13</v>
      </c>
      <c r="B76" t="s">
        <v>28</v>
      </c>
      <c r="C76" s="2">
        <v>44018</v>
      </c>
      <c r="D76" t="s">
        <v>56</v>
      </c>
      <c r="F76">
        <v>2</v>
      </c>
      <c r="G76">
        <f>VLOOKUP(A76,'Cost price'!$A$2:$E$22,5,0)</f>
        <v>4.16</v>
      </c>
      <c r="H76">
        <f t="shared" si="2"/>
        <v>8.32</v>
      </c>
      <c r="I76" t="str">
        <f t="shared" si="3"/>
        <v>Понедельник</v>
      </c>
    </row>
    <row r="77" spans="1:9" x14ac:dyDescent="0.25">
      <c r="A77" t="s">
        <v>14</v>
      </c>
      <c r="B77" t="s">
        <v>29</v>
      </c>
      <c r="C77" s="2">
        <v>44018</v>
      </c>
      <c r="D77" t="s">
        <v>57</v>
      </c>
      <c r="F77">
        <v>3</v>
      </c>
      <c r="G77">
        <f>VLOOKUP(A77,'Cost price'!$A$2:$E$22,5,0)</f>
        <v>6.968</v>
      </c>
      <c r="H77">
        <f t="shared" si="2"/>
        <v>20.904</v>
      </c>
      <c r="I77" t="str">
        <f t="shared" si="3"/>
        <v>Понедельник</v>
      </c>
    </row>
    <row r="78" spans="1:9" x14ac:dyDescent="0.25">
      <c r="A78" t="s">
        <v>15</v>
      </c>
      <c r="B78" t="s">
        <v>29</v>
      </c>
      <c r="C78" s="2">
        <v>44018</v>
      </c>
      <c r="D78" t="s">
        <v>58</v>
      </c>
      <c r="F78">
        <v>5</v>
      </c>
      <c r="G78">
        <f>VLOOKUP(A78,'Cost price'!$A$2:$E$22,5,0)</f>
        <v>16.12</v>
      </c>
      <c r="H78">
        <f t="shared" si="2"/>
        <v>80.600000000000009</v>
      </c>
      <c r="I78" t="str">
        <f t="shared" si="3"/>
        <v>Понедельник</v>
      </c>
    </row>
    <row r="79" spans="1:9" x14ac:dyDescent="0.25">
      <c r="A79" t="s">
        <v>16</v>
      </c>
      <c r="B79" t="s">
        <v>29</v>
      </c>
      <c r="C79" s="2">
        <v>44018</v>
      </c>
      <c r="D79" t="s">
        <v>59</v>
      </c>
      <c r="F79">
        <v>45</v>
      </c>
      <c r="G79">
        <f>VLOOKUP(A79,'Cost price'!$A$2:$E$22,5,0)</f>
        <v>24.128</v>
      </c>
      <c r="H79">
        <f t="shared" si="2"/>
        <v>1085.76</v>
      </c>
      <c r="I79" t="str">
        <f t="shared" si="3"/>
        <v>Понедельник</v>
      </c>
    </row>
    <row r="80" spans="1:9" x14ac:dyDescent="0.25">
      <c r="A80" t="s">
        <v>17</v>
      </c>
      <c r="B80" t="s">
        <v>30</v>
      </c>
      <c r="C80" s="2">
        <v>44018</v>
      </c>
      <c r="D80" t="s">
        <v>60</v>
      </c>
      <c r="F80">
        <v>23</v>
      </c>
      <c r="G80">
        <f>VLOOKUP(A80,'Cost price'!$A$2:$E$22,5,0)</f>
        <v>32.942</v>
      </c>
      <c r="H80">
        <f t="shared" si="2"/>
        <v>757.66600000000005</v>
      </c>
      <c r="I80" t="str">
        <f t="shared" si="3"/>
        <v>Понедельник</v>
      </c>
    </row>
    <row r="81" spans="1:9" x14ac:dyDescent="0.25">
      <c r="A81" t="s">
        <v>18</v>
      </c>
      <c r="B81" t="s">
        <v>30</v>
      </c>
      <c r="C81" s="2">
        <v>44018</v>
      </c>
      <c r="D81" t="s">
        <v>61</v>
      </c>
      <c r="F81">
        <v>8</v>
      </c>
      <c r="G81">
        <f>VLOOKUP(A81,'Cost price'!$A$2:$E$22,5,0)</f>
        <v>11.97</v>
      </c>
      <c r="H81">
        <f t="shared" si="2"/>
        <v>95.76</v>
      </c>
      <c r="I81" t="str">
        <f t="shared" si="3"/>
        <v>Понедельник</v>
      </c>
    </row>
    <row r="82" spans="1:9" x14ac:dyDescent="0.25">
      <c r="A82" t="s">
        <v>19</v>
      </c>
      <c r="B82" t="s">
        <v>30</v>
      </c>
      <c r="C82" s="2">
        <v>44018</v>
      </c>
      <c r="D82" t="s">
        <v>62</v>
      </c>
      <c r="F82">
        <v>5</v>
      </c>
      <c r="G82">
        <f>VLOOKUP(A82,'Cost price'!$A$2:$E$22,5,0)</f>
        <v>5.6400000000000006</v>
      </c>
      <c r="H82">
        <f t="shared" si="2"/>
        <v>28.200000000000003</v>
      </c>
      <c r="I82" t="str">
        <f t="shared" si="3"/>
        <v>Понедельник</v>
      </c>
    </row>
    <row r="83" spans="1:9" x14ac:dyDescent="0.25">
      <c r="A83" t="s">
        <v>20</v>
      </c>
      <c r="B83" t="s">
        <v>31</v>
      </c>
      <c r="C83" s="2">
        <v>44018</v>
      </c>
      <c r="D83" t="s">
        <v>33</v>
      </c>
      <c r="F83">
        <v>90</v>
      </c>
      <c r="G83">
        <f>VLOOKUP(A83,'Cost price'!$A$2:$E$22,5,0)</f>
        <v>10.119999999999999</v>
      </c>
      <c r="H83">
        <f t="shared" si="2"/>
        <v>910.8</v>
      </c>
      <c r="I83" t="str">
        <f t="shared" si="3"/>
        <v>Понедельник</v>
      </c>
    </row>
    <row r="84" spans="1:9" x14ac:dyDescent="0.25">
      <c r="A84" t="s">
        <v>21</v>
      </c>
      <c r="B84" t="s">
        <v>31</v>
      </c>
      <c r="C84" s="2">
        <v>44019</v>
      </c>
      <c r="D84" t="s">
        <v>34</v>
      </c>
      <c r="F84">
        <v>54</v>
      </c>
      <c r="G84">
        <f>VLOOKUP(A84,'Cost price'!$A$2:$E$22,5,0)</f>
        <v>4.8400000000000007</v>
      </c>
      <c r="H84">
        <f t="shared" si="2"/>
        <v>261.36</v>
      </c>
      <c r="I84" t="str">
        <f t="shared" si="3"/>
        <v>Вторник</v>
      </c>
    </row>
    <row r="85" spans="1:9" x14ac:dyDescent="0.25">
      <c r="A85" t="s">
        <v>22</v>
      </c>
      <c r="B85" t="s">
        <v>32</v>
      </c>
      <c r="C85" s="2">
        <v>44019</v>
      </c>
      <c r="D85" t="s">
        <v>33</v>
      </c>
      <c r="F85">
        <v>32</v>
      </c>
      <c r="G85">
        <f>VLOOKUP(A85,'Cost price'!$A$2:$E$22,5,0)</f>
        <v>4.8950000000000005</v>
      </c>
      <c r="H85">
        <f t="shared" si="2"/>
        <v>156.64000000000001</v>
      </c>
      <c r="I85" t="str">
        <f t="shared" si="3"/>
        <v>Вторник</v>
      </c>
    </row>
    <row r="86" spans="1:9" x14ac:dyDescent="0.25">
      <c r="A86" t="s">
        <v>23</v>
      </c>
      <c r="B86" t="s">
        <v>32</v>
      </c>
      <c r="C86" s="2">
        <v>44019</v>
      </c>
      <c r="D86" t="s">
        <v>33</v>
      </c>
      <c r="F86">
        <v>34</v>
      </c>
      <c r="G86">
        <f>VLOOKUP(A86,'Cost price'!$A$2:$E$22,5,0)</f>
        <v>12.285</v>
      </c>
      <c r="H86">
        <f t="shared" si="2"/>
        <v>417.69</v>
      </c>
      <c r="I86" t="str">
        <f t="shared" si="3"/>
        <v>Вторник</v>
      </c>
    </row>
    <row r="87" spans="1:9" x14ac:dyDescent="0.25">
      <c r="A87" t="s">
        <v>24</v>
      </c>
      <c r="B87" t="s">
        <v>32</v>
      </c>
      <c r="C87" s="2">
        <v>44019</v>
      </c>
      <c r="D87" t="s">
        <v>33</v>
      </c>
      <c r="F87">
        <v>12</v>
      </c>
      <c r="G87">
        <f>VLOOKUP(A87,'Cost price'!$A$2:$E$22,5,0)</f>
        <v>14.911000000000001</v>
      </c>
      <c r="H87">
        <f t="shared" si="2"/>
        <v>178.93200000000002</v>
      </c>
      <c r="I87" t="str">
        <f t="shared" si="3"/>
        <v>Вторник</v>
      </c>
    </row>
    <row r="88" spans="1:9" x14ac:dyDescent="0.25">
      <c r="A88" t="s">
        <v>25</v>
      </c>
      <c r="B88" t="s">
        <v>32</v>
      </c>
      <c r="C88" s="2">
        <v>44019</v>
      </c>
      <c r="D88" t="s">
        <v>33</v>
      </c>
      <c r="F88">
        <v>65</v>
      </c>
      <c r="G88">
        <f>VLOOKUP(A88,'Cost price'!$A$2:$E$22,5,0)</f>
        <v>10.943999999999999</v>
      </c>
      <c r="H88">
        <f t="shared" si="2"/>
        <v>711.3599999999999</v>
      </c>
      <c r="I88" t="str">
        <f t="shared" si="3"/>
        <v>Вторник</v>
      </c>
    </row>
    <row r="89" spans="1:9" x14ac:dyDescent="0.25">
      <c r="A89" t="s">
        <v>26</v>
      </c>
      <c r="B89" t="s">
        <v>32</v>
      </c>
      <c r="C89" s="2">
        <v>44019</v>
      </c>
      <c r="D89" t="s">
        <v>33</v>
      </c>
      <c r="F89">
        <v>45</v>
      </c>
      <c r="G89">
        <f>VLOOKUP(A89,'Cost price'!$A$2:$E$22,5,0)</f>
        <v>10.425999999999998</v>
      </c>
      <c r="H89">
        <f t="shared" si="2"/>
        <v>469.1699999999999</v>
      </c>
      <c r="I89" t="str">
        <f t="shared" si="3"/>
        <v>Вторник</v>
      </c>
    </row>
    <row r="90" spans="1:9" x14ac:dyDescent="0.25">
      <c r="A90" t="s">
        <v>10</v>
      </c>
      <c r="B90" t="s">
        <v>11</v>
      </c>
      <c r="C90" s="2">
        <v>44019</v>
      </c>
      <c r="D90" t="s">
        <v>44</v>
      </c>
      <c r="F90">
        <v>6</v>
      </c>
      <c r="G90">
        <f>VLOOKUP(A90,'Cost price'!$A$2:$E$22,5,0)</f>
        <v>2.1709999999999998</v>
      </c>
      <c r="H90">
        <f t="shared" si="2"/>
        <v>13.026</v>
      </c>
      <c r="I90" t="str">
        <f t="shared" si="3"/>
        <v>Вторник</v>
      </c>
    </row>
    <row r="91" spans="1:9" x14ac:dyDescent="0.25">
      <c r="A91" t="s">
        <v>11</v>
      </c>
      <c r="B91" t="s">
        <v>28</v>
      </c>
      <c r="C91" s="2">
        <v>44019</v>
      </c>
      <c r="D91" t="s">
        <v>45</v>
      </c>
      <c r="F91">
        <v>9</v>
      </c>
      <c r="G91">
        <f>VLOOKUP(A91,'Cost price'!$A$2:$E$22,5,0)</f>
        <v>1.3</v>
      </c>
      <c r="H91">
        <f t="shared" si="2"/>
        <v>11.700000000000001</v>
      </c>
      <c r="I91" t="str">
        <f t="shared" si="3"/>
        <v>Вторник</v>
      </c>
    </row>
    <row r="92" spans="1:9" x14ac:dyDescent="0.25">
      <c r="A92" t="s">
        <v>12</v>
      </c>
      <c r="B92" t="s">
        <v>28</v>
      </c>
      <c r="C92" s="2">
        <v>44019</v>
      </c>
      <c r="D92" t="s">
        <v>46</v>
      </c>
      <c r="F92">
        <v>3</v>
      </c>
      <c r="G92">
        <f>VLOOKUP(A92,'Cost price'!$A$2:$E$22,5,0)</f>
        <v>2.6649999999999996</v>
      </c>
      <c r="H92">
        <f t="shared" si="2"/>
        <v>7.9949999999999992</v>
      </c>
      <c r="I92" t="str">
        <f t="shared" si="3"/>
        <v>Вторник</v>
      </c>
    </row>
    <row r="93" spans="1:9" x14ac:dyDescent="0.25">
      <c r="A93" t="s">
        <v>13</v>
      </c>
      <c r="B93" t="s">
        <v>28</v>
      </c>
      <c r="C93" s="2">
        <v>44019</v>
      </c>
      <c r="D93" t="s">
        <v>47</v>
      </c>
      <c r="F93">
        <v>1</v>
      </c>
      <c r="G93">
        <f>VLOOKUP(A93,'Cost price'!$A$2:$E$22,5,0)</f>
        <v>4.16</v>
      </c>
      <c r="H93">
        <f t="shared" si="2"/>
        <v>4.16</v>
      </c>
      <c r="I93" t="str">
        <f t="shared" si="3"/>
        <v>Вторник</v>
      </c>
    </row>
    <row r="94" spans="1:9" x14ac:dyDescent="0.25">
      <c r="A94" t="s">
        <v>14</v>
      </c>
      <c r="B94" t="s">
        <v>29</v>
      </c>
      <c r="C94" s="2">
        <v>44019</v>
      </c>
      <c r="D94" t="s">
        <v>48</v>
      </c>
      <c r="F94">
        <v>2</v>
      </c>
      <c r="G94">
        <f>VLOOKUP(A94,'Cost price'!$A$2:$E$22,5,0)</f>
        <v>6.968</v>
      </c>
      <c r="H94">
        <f t="shared" si="2"/>
        <v>13.936</v>
      </c>
      <c r="I94" t="str">
        <f t="shared" si="3"/>
        <v>Вторник</v>
      </c>
    </row>
    <row r="95" spans="1:9" x14ac:dyDescent="0.25">
      <c r="A95" t="s">
        <v>15</v>
      </c>
      <c r="B95" t="s">
        <v>29</v>
      </c>
      <c r="C95" s="2">
        <v>44019</v>
      </c>
      <c r="D95" t="s">
        <v>49</v>
      </c>
      <c r="F95">
        <v>6</v>
      </c>
      <c r="G95">
        <f>VLOOKUP(A95,'Cost price'!$A$2:$E$22,5,0)</f>
        <v>16.12</v>
      </c>
      <c r="H95">
        <f t="shared" si="2"/>
        <v>96.72</v>
      </c>
      <c r="I95" t="str">
        <f t="shared" si="3"/>
        <v>Вторник</v>
      </c>
    </row>
    <row r="96" spans="1:9" x14ac:dyDescent="0.25">
      <c r="A96" t="s">
        <v>16</v>
      </c>
      <c r="B96" t="s">
        <v>29</v>
      </c>
      <c r="C96" s="2">
        <v>44019</v>
      </c>
      <c r="D96" t="s">
        <v>50</v>
      </c>
      <c r="F96">
        <v>1</v>
      </c>
      <c r="G96">
        <f>VLOOKUP(A96,'Cost price'!$A$2:$E$22,5,0)</f>
        <v>24.128</v>
      </c>
      <c r="H96">
        <f t="shared" si="2"/>
        <v>24.128</v>
      </c>
      <c r="I96" t="str">
        <f t="shared" si="3"/>
        <v>Вторник</v>
      </c>
    </row>
    <row r="97" spans="1:9" x14ac:dyDescent="0.25">
      <c r="A97" t="s">
        <v>17</v>
      </c>
      <c r="B97" t="s">
        <v>30</v>
      </c>
      <c r="C97" s="2">
        <v>44019</v>
      </c>
      <c r="D97" t="s">
        <v>33</v>
      </c>
      <c r="F97">
        <v>45</v>
      </c>
      <c r="G97">
        <f>VLOOKUP(A97,'Cost price'!$A$2:$E$22,5,0)</f>
        <v>32.942</v>
      </c>
      <c r="H97">
        <f t="shared" si="2"/>
        <v>1482.39</v>
      </c>
      <c r="I97" t="str">
        <f t="shared" si="3"/>
        <v>Вторник</v>
      </c>
    </row>
    <row r="98" spans="1:9" x14ac:dyDescent="0.25">
      <c r="A98" t="s">
        <v>18</v>
      </c>
      <c r="B98" t="s">
        <v>30</v>
      </c>
      <c r="C98" s="2">
        <v>44020</v>
      </c>
      <c r="D98" t="s">
        <v>33</v>
      </c>
      <c r="F98">
        <v>3</v>
      </c>
      <c r="G98">
        <f>VLOOKUP(A98,'Cost price'!$A$2:$E$22,5,0)</f>
        <v>11.97</v>
      </c>
      <c r="H98">
        <f t="shared" si="2"/>
        <v>35.910000000000004</v>
      </c>
      <c r="I98" t="str">
        <f t="shared" si="3"/>
        <v>Среда</v>
      </c>
    </row>
    <row r="99" spans="1:9" x14ac:dyDescent="0.25">
      <c r="A99" t="s">
        <v>19</v>
      </c>
      <c r="B99" t="s">
        <v>30</v>
      </c>
      <c r="C99" s="2">
        <v>44020</v>
      </c>
      <c r="D99" t="s">
        <v>33</v>
      </c>
      <c r="F99">
        <v>6</v>
      </c>
      <c r="G99">
        <f>VLOOKUP(A99,'Cost price'!$A$2:$E$22,5,0)</f>
        <v>5.6400000000000006</v>
      </c>
      <c r="H99">
        <f t="shared" si="2"/>
        <v>33.840000000000003</v>
      </c>
      <c r="I99" t="str">
        <f t="shared" si="3"/>
        <v>Среда</v>
      </c>
    </row>
    <row r="100" spans="1:9" x14ac:dyDescent="0.25">
      <c r="A100" t="s">
        <v>20</v>
      </c>
      <c r="B100" t="s">
        <v>31</v>
      </c>
      <c r="C100" s="2">
        <v>44020</v>
      </c>
      <c r="D100" t="s">
        <v>33</v>
      </c>
      <c r="F100">
        <v>7</v>
      </c>
      <c r="G100">
        <f>VLOOKUP(A100,'Cost price'!$A$2:$E$22,5,0)</f>
        <v>10.119999999999999</v>
      </c>
      <c r="H100">
        <f t="shared" si="2"/>
        <v>70.839999999999989</v>
      </c>
      <c r="I100" t="str">
        <f t="shared" si="3"/>
        <v>Среда</v>
      </c>
    </row>
    <row r="101" spans="1:9" x14ac:dyDescent="0.25">
      <c r="A101" t="s">
        <v>21</v>
      </c>
      <c r="B101" t="s">
        <v>31</v>
      </c>
      <c r="C101" s="2">
        <v>44020</v>
      </c>
      <c r="D101" t="s">
        <v>34</v>
      </c>
      <c r="F101">
        <v>3</v>
      </c>
      <c r="G101">
        <f>VLOOKUP(A101,'Cost price'!$A$2:$E$22,5,0)</f>
        <v>4.8400000000000007</v>
      </c>
      <c r="H101">
        <f t="shared" si="2"/>
        <v>14.520000000000003</v>
      </c>
      <c r="I101" t="str">
        <f t="shared" si="3"/>
        <v>Среда</v>
      </c>
    </row>
    <row r="102" spans="1:9" x14ac:dyDescent="0.25">
      <c r="A102" t="s">
        <v>22</v>
      </c>
      <c r="B102" t="s">
        <v>32</v>
      </c>
      <c r="C102" s="2">
        <v>44020</v>
      </c>
      <c r="D102" t="s">
        <v>33</v>
      </c>
      <c r="F102">
        <v>4</v>
      </c>
      <c r="G102">
        <f>VLOOKUP(A102,'Cost price'!$A$2:$E$22,5,0)</f>
        <v>4.8950000000000005</v>
      </c>
      <c r="H102">
        <f t="shared" si="2"/>
        <v>19.580000000000002</v>
      </c>
      <c r="I102" t="str">
        <f t="shared" si="3"/>
        <v>Среда</v>
      </c>
    </row>
    <row r="103" spans="1:9" x14ac:dyDescent="0.25">
      <c r="A103" t="s">
        <v>21</v>
      </c>
      <c r="B103" t="s">
        <v>31</v>
      </c>
      <c r="C103" s="2">
        <v>44020</v>
      </c>
      <c r="D103" t="s">
        <v>33</v>
      </c>
      <c r="F103">
        <v>5</v>
      </c>
      <c r="G103">
        <f>VLOOKUP(A103,'Cost price'!$A$2:$E$22,5,0)</f>
        <v>4.8400000000000007</v>
      </c>
      <c r="H103">
        <f t="shared" si="2"/>
        <v>24.200000000000003</v>
      </c>
      <c r="I103" t="str">
        <f t="shared" si="3"/>
        <v>Среда</v>
      </c>
    </row>
    <row r="104" spans="1:9" x14ac:dyDescent="0.25">
      <c r="A104" t="s">
        <v>22</v>
      </c>
      <c r="B104" t="s">
        <v>32</v>
      </c>
      <c r="C104" s="2">
        <v>44020</v>
      </c>
      <c r="D104" t="s">
        <v>33</v>
      </c>
      <c r="F104">
        <v>6</v>
      </c>
      <c r="G104">
        <f>VLOOKUP(A104,'Cost price'!$A$2:$E$22,5,0)</f>
        <v>4.8950000000000005</v>
      </c>
      <c r="H104">
        <f t="shared" si="2"/>
        <v>29.370000000000005</v>
      </c>
      <c r="I104" t="str">
        <f t="shared" si="3"/>
        <v>Среда</v>
      </c>
    </row>
    <row r="105" spans="1:9" x14ac:dyDescent="0.25">
      <c r="A105" t="s">
        <v>23</v>
      </c>
      <c r="B105" t="s">
        <v>32</v>
      </c>
      <c r="C105" s="2">
        <v>44020</v>
      </c>
      <c r="D105" t="s">
        <v>33</v>
      </c>
      <c r="F105">
        <v>7</v>
      </c>
      <c r="G105">
        <f>VLOOKUP(A105,'Cost price'!$A$2:$E$22,5,0)</f>
        <v>12.285</v>
      </c>
      <c r="H105">
        <f t="shared" si="2"/>
        <v>85.995000000000005</v>
      </c>
      <c r="I105" t="str">
        <f t="shared" si="3"/>
        <v>Среда</v>
      </c>
    </row>
    <row r="106" spans="1:9" x14ac:dyDescent="0.25">
      <c r="A106" t="s">
        <v>24</v>
      </c>
      <c r="B106" t="s">
        <v>32</v>
      </c>
      <c r="C106" s="2">
        <v>44020</v>
      </c>
      <c r="D106" t="s">
        <v>33</v>
      </c>
      <c r="F106">
        <v>34</v>
      </c>
      <c r="G106">
        <f>VLOOKUP(A106,'Cost price'!$A$2:$E$22,5,0)</f>
        <v>14.911000000000001</v>
      </c>
      <c r="H106">
        <f t="shared" si="2"/>
        <v>506.97400000000005</v>
      </c>
      <c r="I106" t="str">
        <f t="shared" si="3"/>
        <v>Среда</v>
      </c>
    </row>
    <row r="107" spans="1:9" x14ac:dyDescent="0.25">
      <c r="A107" t="s">
        <v>25</v>
      </c>
      <c r="B107" t="s">
        <v>32</v>
      </c>
      <c r="C107" s="2">
        <v>44020</v>
      </c>
      <c r="D107" t="s">
        <v>44</v>
      </c>
      <c r="F107">
        <v>2</v>
      </c>
      <c r="G107">
        <f>VLOOKUP(A107,'Cost price'!$A$2:$E$22,5,0)</f>
        <v>10.943999999999999</v>
      </c>
      <c r="H107">
        <f t="shared" si="2"/>
        <v>21.887999999999998</v>
      </c>
      <c r="I107" t="str">
        <f t="shared" si="3"/>
        <v>Среда</v>
      </c>
    </row>
    <row r="108" spans="1:9" x14ac:dyDescent="0.25">
      <c r="A108" t="s">
        <v>26</v>
      </c>
      <c r="B108" t="s">
        <v>32</v>
      </c>
      <c r="C108" s="2">
        <v>44020</v>
      </c>
      <c r="D108" t="s">
        <v>45</v>
      </c>
      <c r="F108">
        <v>3</v>
      </c>
      <c r="G108">
        <f>VLOOKUP(A108,'Cost price'!$A$2:$E$22,5,0)</f>
        <v>10.425999999999998</v>
      </c>
      <c r="H108">
        <f t="shared" si="2"/>
        <v>31.277999999999995</v>
      </c>
      <c r="I108" t="str">
        <f t="shared" si="3"/>
        <v>Среда</v>
      </c>
    </row>
    <row r="109" spans="1:9" x14ac:dyDescent="0.25">
      <c r="A109" t="s">
        <v>6</v>
      </c>
      <c r="B109" t="s">
        <v>27</v>
      </c>
      <c r="C109" s="2">
        <v>44020</v>
      </c>
      <c r="D109" t="s">
        <v>46</v>
      </c>
      <c r="F109">
        <v>5</v>
      </c>
      <c r="G109">
        <f>VLOOKUP(A109,'Cost price'!$A$2:$E$22,5,0)</f>
        <v>2.73</v>
      </c>
      <c r="H109">
        <f t="shared" si="2"/>
        <v>13.65</v>
      </c>
      <c r="I109" t="str">
        <f t="shared" si="3"/>
        <v>Среда</v>
      </c>
    </row>
    <row r="110" spans="1:9" x14ac:dyDescent="0.25">
      <c r="A110" t="s">
        <v>7</v>
      </c>
      <c r="B110" t="s">
        <v>27</v>
      </c>
      <c r="C110" s="2">
        <v>44020</v>
      </c>
      <c r="D110" t="s">
        <v>47</v>
      </c>
      <c r="F110">
        <v>45</v>
      </c>
      <c r="G110">
        <f>VLOOKUP(A110,'Cost price'!$A$2:$E$22,5,0)</f>
        <v>1.2</v>
      </c>
      <c r="H110">
        <f t="shared" si="2"/>
        <v>54</v>
      </c>
      <c r="I110" t="str">
        <f t="shared" si="3"/>
        <v>Среда</v>
      </c>
    </row>
    <row r="111" spans="1:9" x14ac:dyDescent="0.25">
      <c r="A111" t="s">
        <v>6</v>
      </c>
      <c r="B111" t="s">
        <v>27</v>
      </c>
      <c r="C111" s="2">
        <v>44020</v>
      </c>
      <c r="D111" t="s">
        <v>48</v>
      </c>
      <c r="F111">
        <v>23</v>
      </c>
      <c r="G111">
        <f>VLOOKUP(A111,'Cost price'!$A$2:$E$22,5,0)</f>
        <v>2.73</v>
      </c>
      <c r="H111">
        <f t="shared" si="2"/>
        <v>62.79</v>
      </c>
      <c r="I111" t="str">
        <f t="shared" si="3"/>
        <v>Среда</v>
      </c>
    </row>
    <row r="112" spans="1:9" x14ac:dyDescent="0.25">
      <c r="A112" t="s">
        <v>8</v>
      </c>
      <c r="B112" t="s">
        <v>27</v>
      </c>
      <c r="C112" s="2">
        <v>44020</v>
      </c>
      <c r="D112" t="s">
        <v>49</v>
      </c>
      <c r="F112">
        <v>8</v>
      </c>
      <c r="G112">
        <f>VLOOKUP(A112,'Cost price'!$A$2:$E$22,5,0)</f>
        <v>4.7249999999999996</v>
      </c>
      <c r="H112">
        <f t="shared" si="2"/>
        <v>37.799999999999997</v>
      </c>
      <c r="I112" t="str">
        <f t="shared" si="3"/>
        <v>Среда</v>
      </c>
    </row>
    <row r="113" spans="1:9" x14ac:dyDescent="0.25">
      <c r="A113" t="s">
        <v>9</v>
      </c>
      <c r="B113" t="s">
        <v>27</v>
      </c>
      <c r="C113" s="2">
        <v>44020</v>
      </c>
      <c r="D113" t="s">
        <v>50</v>
      </c>
      <c r="F113">
        <v>5</v>
      </c>
      <c r="G113">
        <f>VLOOKUP(A113,'Cost price'!$A$2:$E$22,5,0)</f>
        <v>2.2359999999999998</v>
      </c>
      <c r="H113">
        <f t="shared" si="2"/>
        <v>11.18</v>
      </c>
      <c r="I113" t="str">
        <f t="shared" si="3"/>
        <v>Среда</v>
      </c>
    </row>
    <row r="114" spans="1:9" x14ac:dyDescent="0.25">
      <c r="A114" t="s">
        <v>10</v>
      </c>
      <c r="B114" t="s">
        <v>11</v>
      </c>
      <c r="C114" s="2">
        <v>44020</v>
      </c>
      <c r="D114" t="s">
        <v>51</v>
      </c>
      <c r="F114">
        <v>90</v>
      </c>
      <c r="G114">
        <f>VLOOKUP(A114,'Cost price'!$A$2:$E$22,5,0)</f>
        <v>2.1709999999999998</v>
      </c>
      <c r="H114">
        <f t="shared" si="2"/>
        <v>195.39</v>
      </c>
      <c r="I114" t="str">
        <f t="shared" si="3"/>
        <v>Среда</v>
      </c>
    </row>
    <row r="115" spans="1:9" x14ac:dyDescent="0.25">
      <c r="A115" t="s">
        <v>11</v>
      </c>
      <c r="B115" t="s">
        <v>28</v>
      </c>
      <c r="C115" s="2">
        <v>44020</v>
      </c>
      <c r="D115" t="s">
        <v>52</v>
      </c>
      <c r="F115">
        <v>54</v>
      </c>
      <c r="G115">
        <f>VLOOKUP(A115,'Cost price'!$A$2:$E$22,5,0)</f>
        <v>1.3</v>
      </c>
      <c r="H115">
        <f t="shared" si="2"/>
        <v>70.2</v>
      </c>
      <c r="I115" t="str">
        <f t="shared" si="3"/>
        <v>Среда</v>
      </c>
    </row>
    <row r="116" spans="1:9" x14ac:dyDescent="0.25">
      <c r="A116" t="s">
        <v>12</v>
      </c>
      <c r="B116" t="s">
        <v>28</v>
      </c>
      <c r="C116" s="2">
        <v>44020</v>
      </c>
      <c r="D116" t="s">
        <v>53</v>
      </c>
      <c r="F116">
        <v>32</v>
      </c>
      <c r="G116">
        <f>VLOOKUP(A116,'Cost price'!$A$2:$E$22,5,0)</f>
        <v>2.6649999999999996</v>
      </c>
      <c r="H116">
        <f t="shared" si="2"/>
        <v>85.279999999999987</v>
      </c>
      <c r="I116" t="str">
        <f t="shared" si="3"/>
        <v>Среда</v>
      </c>
    </row>
    <row r="117" spans="1:9" x14ac:dyDescent="0.25">
      <c r="A117" t="s">
        <v>13</v>
      </c>
      <c r="B117" t="s">
        <v>28</v>
      </c>
      <c r="C117" s="2">
        <v>44020</v>
      </c>
      <c r="D117" t="s">
        <v>54</v>
      </c>
      <c r="F117">
        <v>34</v>
      </c>
      <c r="G117">
        <f>VLOOKUP(A117,'Cost price'!$A$2:$E$22,5,0)</f>
        <v>4.16</v>
      </c>
      <c r="H117">
        <f t="shared" si="2"/>
        <v>141.44</v>
      </c>
      <c r="I117" t="str">
        <f t="shared" si="3"/>
        <v>Среда</v>
      </c>
    </row>
    <row r="118" spans="1:9" x14ac:dyDescent="0.25">
      <c r="A118" t="s">
        <v>14</v>
      </c>
      <c r="B118" t="s">
        <v>29</v>
      </c>
      <c r="C118" s="2">
        <v>44020</v>
      </c>
      <c r="D118" t="s">
        <v>55</v>
      </c>
      <c r="F118">
        <v>12</v>
      </c>
      <c r="G118">
        <f>VLOOKUP(A118,'Cost price'!$A$2:$E$22,5,0)</f>
        <v>6.968</v>
      </c>
      <c r="H118">
        <f t="shared" si="2"/>
        <v>83.616</v>
      </c>
      <c r="I118" t="str">
        <f t="shared" si="3"/>
        <v>Среда</v>
      </c>
    </row>
    <row r="119" spans="1:9" x14ac:dyDescent="0.25">
      <c r="A119" t="s">
        <v>22</v>
      </c>
      <c r="B119" t="s">
        <v>32</v>
      </c>
      <c r="C119" s="2">
        <v>44020</v>
      </c>
      <c r="D119" t="s">
        <v>56</v>
      </c>
      <c r="F119">
        <v>3</v>
      </c>
      <c r="G119">
        <f>VLOOKUP(A119,'Cost price'!$A$2:$E$22,5,0)</f>
        <v>4.8950000000000005</v>
      </c>
      <c r="H119">
        <f t="shared" si="2"/>
        <v>14.685000000000002</v>
      </c>
      <c r="I119" t="str">
        <f t="shared" si="3"/>
        <v>Среда</v>
      </c>
    </row>
    <row r="120" spans="1:9" x14ac:dyDescent="0.25">
      <c r="A120" t="s">
        <v>23</v>
      </c>
      <c r="B120" t="s">
        <v>32</v>
      </c>
      <c r="C120" s="2">
        <v>44020</v>
      </c>
      <c r="D120" t="s">
        <v>57</v>
      </c>
      <c r="F120">
        <v>4</v>
      </c>
      <c r="G120">
        <f>VLOOKUP(A120,'Cost price'!$A$2:$E$22,5,0)</f>
        <v>12.285</v>
      </c>
      <c r="H120">
        <f t="shared" si="2"/>
        <v>49.14</v>
      </c>
      <c r="I120" t="str">
        <f t="shared" si="3"/>
        <v>Среда</v>
      </c>
    </row>
    <row r="121" spans="1:9" x14ac:dyDescent="0.25">
      <c r="A121" t="s">
        <v>24</v>
      </c>
      <c r="B121" t="s">
        <v>32</v>
      </c>
      <c r="C121" s="2">
        <v>44020</v>
      </c>
      <c r="D121" t="s">
        <v>58</v>
      </c>
      <c r="F121">
        <v>5</v>
      </c>
      <c r="G121">
        <f>VLOOKUP(A121,'Cost price'!$A$2:$E$22,5,0)</f>
        <v>14.911000000000001</v>
      </c>
      <c r="H121">
        <f t="shared" si="2"/>
        <v>74.555000000000007</v>
      </c>
      <c r="I121" t="str">
        <f t="shared" si="3"/>
        <v>Среда</v>
      </c>
    </row>
    <row r="122" spans="1:9" x14ac:dyDescent="0.25">
      <c r="A122" t="s">
        <v>25</v>
      </c>
      <c r="B122" t="s">
        <v>32</v>
      </c>
      <c r="C122" s="2">
        <v>44020</v>
      </c>
      <c r="D122" t="s">
        <v>59</v>
      </c>
      <c r="F122">
        <v>6</v>
      </c>
      <c r="G122">
        <f>VLOOKUP(A122,'Cost price'!$A$2:$E$22,5,0)</f>
        <v>10.943999999999999</v>
      </c>
      <c r="H122">
        <f t="shared" si="2"/>
        <v>65.663999999999987</v>
      </c>
      <c r="I122" t="str">
        <f t="shared" si="3"/>
        <v>Среда</v>
      </c>
    </row>
    <row r="123" spans="1:9" x14ac:dyDescent="0.25">
      <c r="A123" t="s">
        <v>26</v>
      </c>
      <c r="B123" t="s">
        <v>32</v>
      </c>
      <c r="C123" s="2">
        <v>44020</v>
      </c>
      <c r="D123" t="s">
        <v>60</v>
      </c>
      <c r="F123">
        <v>7</v>
      </c>
      <c r="G123">
        <f>VLOOKUP(A123,'Cost price'!$A$2:$E$22,5,0)</f>
        <v>10.425999999999998</v>
      </c>
      <c r="H123">
        <f t="shared" si="2"/>
        <v>72.981999999999985</v>
      </c>
      <c r="I123" t="str">
        <f t="shared" si="3"/>
        <v>Среда</v>
      </c>
    </row>
    <row r="124" spans="1:9" x14ac:dyDescent="0.25">
      <c r="A124" t="s">
        <v>10</v>
      </c>
      <c r="B124" t="s">
        <v>11</v>
      </c>
      <c r="C124" s="2">
        <v>44020</v>
      </c>
      <c r="D124" t="s">
        <v>61</v>
      </c>
      <c r="F124">
        <v>34</v>
      </c>
      <c r="G124">
        <f>VLOOKUP(A124,'Cost price'!$A$2:$E$22,5,0)</f>
        <v>2.1709999999999998</v>
      </c>
      <c r="H124">
        <f t="shared" si="2"/>
        <v>73.813999999999993</v>
      </c>
      <c r="I124" t="str">
        <f t="shared" si="3"/>
        <v>Среда</v>
      </c>
    </row>
    <row r="125" spans="1:9" x14ac:dyDescent="0.25">
      <c r="A125" t="s">
        <v>11</v>
      </c>
      <c r="B125" t="s">
        <v>28</v>
      </c>
      <c r="C125" s="2">
        <v>44020</v>
      </c>
      <c r="D125" t="s">
        <v>55</v>
      </c>
      <c r="F125">
        <v>2</v>
      </c>
      <c r="G125">
        <f>VLOOKUP(A125,'Cost price'!$A$2:$E$22,5,0)</f>
        <v>1.3</v>
      </c>
      <c r="H125">
        <f t="shared" si="2"/>
        <v>2.6</v>
      </c>
      <c r="I125" t="str">
        <f t="shared" si="3"/>
        <v>Среда</v>
      </c>
    </row>
    <row r="126" spans="1:9" x14ac:dyDescent="0.25">
      <c r="A126" t="s">
        <v>12</v>
      </c>
      <c r="B126" t="s">
        <v>28</v>
      </c>
      <c r="C126" s="2">
        <v>44020</v>
      </c>
      <c r="D126" t="s">
        <v>56</v>
      </c>
      <c r="F126">
        <v>3</v>
      </c>
      <c r="G126">
        <f>VLOOKUP(A126,'Cost price'!$A$2:$E$22,5,0)</f>
        <v>2.6649999999999996</v>
      </c>
      <c r="H126">
        <f t="shared" si="2"/>
        <v>7.9949999999999992</v>
      </c>
      <c r="I126" t="str">
        <f t="shared" si="3"/>
        <v>Среда</v>
      </c>
    </row>
    <row r="127" spans="1:9" x14ac:dyDescent="0.25">
      <c r="A127" t="s">
        <v>13</v>
      </c>
      <c r="B127" t="s">
        <v>28</v>
      </c>
      <c r="C127" s="2">
        <v>44020</v>
      </c>
      <c r="D127" t="s">
        <v>57</v>
      </c>
      <c r="F127">
        <v>5</v>
      </c>
      <c r="G127">
        <f>VLOOKUP(A127,'Cost price'!$A$2:$E$22,5,0)</f>
        <v>4.16</v>
      </c>
      <c r="H127">
        <f t="shared" si="2"/>
        <v>20.8</v>
      </c>
      <c r="I127" t="str">
        <f t="shared" si="3"/>
        <v>Среда</v>
      </c>
    </row>
    <row r="128" spans="1:9" x14ac:dyDescent="0.25">
      <c r="A128" t="s">
        <v>14</v>
      </c>
      <c r="B128" t="s">
        <v>29</v>
      </c>
      <c r="C128" s="2">
        <v>44020</v>
      </c>
      <c r="D128" t="s">
        <v>58</v>
      </c>
      <c r="F128">
        <v>68</v>
      </c>
      <c r="G128">
        <f>VLOOKUP(A128,'Cost price'!$A$2:$E$22,5,0)</f>
        <v>6.968</v>
      </c>
      <c r="H128">
        <f t="shared" si="2"/>
        <v>473.82400000000001</v>
      </c>
      <c r="I128" t="str">
        <f t="shared" si="3"/>
        <v>Среда</v>
      </c>
    </row>
    <row r="129" spans="1:9" x14ac:dyDescent="0.25">
      <c r="A129" t="s">
        <v>15</v>
      </c>
      <c r="B129" t="s">
        <v>29</v>
      </c>
      <c r="C129" s="2">
        <v>44020</v>
      </c>
      <c r="D129" t="s">
        <v>59</v>
      </c>
      <c r="F129">
        <v>9</v>
      </c>
      <c r="G129">
        <f>VLOOKUP(A129,'Cost price'!$A$2:$E$22,5,0)</f>
        <v>16.12</v>
      </c>
      <c r="H129">
        <f t="shared" si="2"/>
        <v>145.08000000000001</v>
      </c>
      <c r="I129" t="str">
        <f t="shared" si="3"/>
        <v>Среда</v>
      </c>
    </row>
    <row r="130" spans="1:9" x14ac:dyDescent="0.25">
      <c r="A130" t="s">
        <v>16</v>
      </c>
      <c r="B130" t="s">
        <v>29</v>
      </c>
      <c r="C130" s="2">
        <v>44020</v>
      </c>
      <c r="D130" t="s">
        <v>60</v>
      </c>
      <c r="F130">
        <v>7</v>
      </c>
      <c r="G130">
        <f>VLOOKUP(A130,'Cost price'!$A$2:$E$22,5,0)</f>
        <v>24.128</v>
      </c>
      <c r="H130">
        <f t="shared" si="2"/>
        <v>168.89600000000002</v>
      </c>
      <c r="I130" t="str">
        <f t="shared" si="3"/>
        <v>Среда</v>
      </c>
    </row>
    <row r="131" spans="1:9" x14ac:dyDescent="0.25">
      <c r="A131" t="s">
        <v>17</v>
      </c>
      <c r="B131" t="s">
        <v>30</v>
      </c>
      <c r="C131" s="2">
        <v>44020</v>
      </c>
      <c r="D131" t="s">
        <v>61</v>
      </c>
      <c r="F131">
        <v>6</v>
      </c>
      <c r="G131">
        <f>VLOOKUP(A131,'Cost price'!$A$2:$E$22,5,0)</f>
        <v>32.942</v>
      </c>
      <c r="H131">
        <f t="shared" ref="H131:H194" si="4">F131*G131</f>
        <v>197.65199999999999</v>
      </c>
      <c r="I131" t="str">
        <f t="shared" ref="I131:I194" si="5">PROPER(TEXT(C131,"дддд"))</f>
        <v>Среда</v>
      </c>
    </row>
    <row r="132" spans="1:9" x14ac:dyDescent="0.25">
      <c r="A132" t="s">
        <v>18</v>
      </c>
      <c r="B132" t="s">
        <v>30</v>
      </c>
      <c r="C132" s="2">
        <v>44020</v>
      </c>
      <c r="D132" t="s">
        <v>62</v>
      </c>
      <c r="F132">
        <v>5</v>
      </c>
      <c r="G132">
        <f>VLOOKUP(A132,'Cost price'!$A$2:$E$22,5,0)</f>
        <v>11.97</v>
      </c>
      <c r="H132">
        <f t="shared" si="4"/>
        <v>59.85</v>
      </c>
      <c r="I132" t="str">
        <f t="shared" si="5"/>
        <v>Среда</v>
      </c>
    </row>
    <row r="133" spans="1:9" x14ac:dyDescent="0.25">
      <c r="A133" t="s">
        <v>19</v>
      </c>
      <c r="B133" t="s">
        <v>30</v>
      </c>
      <c r="C133" s="2">
        <v>44020</v>
      </c>
      <c r="D133" t="s">
        <v>33</v>
      </c>
      <c r="F133">
        <v>5</v>
      </c>
      <c r="G133">
        <f>VLOOKUP(A133,'Cost price'!$A$2:$E$22,5,0)</f>
        <v>5.6400000000000006</v>
      </c>
      <c r="H133">
        <f t="shared" si="4"/>
        <v>28.200000000000003</v>
      </c>
      <c r="I133" t="str">
        <f t="shared" si="5"/>
        <v>Среда</v>
      </c>
    </row>
    <row r="134" spans="1:9" x14ac:dyDescent="0.25">
      <c r="A134" t="s">
        <v>20</v>
      </c>
      <c r="B134" t="s">
        <v>31</v>
      </c>
      <c r="C134" s="2">
        <v>44020</v>
      </c>
      <c r="D134" t="s">
        <v>34</v>
      </c>
      <c r="F134">
        <v>8</v>
      </c>
      <c r="G134">
        <f>VLOOKUP(A134,'Cost price'!$A$2:$E$22,5,0)</f>
        <v>10.119999999999999</v>
      </c>
      <c r="H134">
        <f t="shared" si="4"/>
        <v>80.959999999999994</v>
      </c>
      <c r="I134" t="str">
        <f t="shared" si="5"/>
        <v>Среда</v>
      </c>
    </row>
    <row r="135" spans="1:9" x14ac:dyDescent="0.25">
      <c r="A135" t="s">
        <v>21</v>
      </c>
      <c r="B135" t="s">
        <v>31</v>
      </c>
      <c r="C135" s="2">
        <v>44020</v>
      </c>
      <c r="D135" t="s">
        <v>33</v>
      </c>
      <c r="F135">
        <v>23</v>
      </c>
      <c r="G135">
        <f>VLOOKUP(A135,'Cost price'!$A$2:$E$22,5,0)</f>
        <v>4.8400000000000007</v>
      </c>
      <c r="H135">
        <f t="shared" si="4"/>
        <v>111.32000000000002</v>
      </c>
      <c r="I135" t="str">
        <f t="shared" si="5"/>
        <v>Среда</v>
      </c>
    </row>
    <row r="136" spans="1:9" x14ac:dyDescent="0.25">
      <c r="A136" t="s">
        <v>22</v>
      </c>
      <c r="B136" t="s">
        <v>32</v>
      </c>
      <c r="C136" s="2">
        <v>44020</v>
      </c>
      <c r="D136" t="s">
        <v>33</v>
      </c>
      <c r="F136">
        <v>87</v>
      </c>
      <c r="G136">
        <f>VLOOKUP(A136,'Cost price'!$A$2:$E$22,5,0)</f>
        <v>4.8950000000000005</v>
      </c>
      <c r="H136">
        <f t="shared" si="4"/>
        <v>425.86500000000007</v>
      </c>
      <c r="I136" t="str">
        <f t="shared" si="5"/>
        <v>Среда</v>
      </c>
    </row>
    <row r="137" spans="1:9" x14ac:dyDescent="0.25">
      <c r="A137" t="s">
        <v>21</v>
      </c>
      <c r="B137" t="s">
        <v>31</v>
      </c>
      <c r="C137" s="2">
        <v>44021</v>
      </c>
      <c r="D137" t="s">
        <v>33</v>
      </c>
      <c r="F137">
        <v>34</v>
      </c>
      <c r="G137">
        <f>VLOOKUP(A137,'Cost price'!$A$2:$E$22,5,0)</f>
        <v>4.8400000000000007</v>
      </c>
      <c r="H137">
        <f t="shared" si="4"/>
        <v>164.56000000000003</v>
      </c>
      <c r="I137" t="str">
        <f t="shared" si="5"/>
        <v>Четверг</v>
      </c>
    </row>
    <row r="138" spans="1:9" x14ac:dyDescent="0.25">
      <c r="A138" t="s">
        <v>22</v>
      </c>
      <c r="B138" t="s">
        <v>32</v>
      </c>
      <c r="C138" s="2">
        <v>44021</v>
      </c>
      <c r="D138" t="s">
        <v>33</v>
      </c>
      <c r="F138">
        <v>56</v>
      </c>
      <c r="G138">
        <f>VLOOKUP(A138,'Cost price'!$A$2:$E$22,5,0)</f>
        <v>4.8950000000000005</v>
      </c>
      <c r="H138">
        <f t="shared" si="4"/>
        <v>274.12</v>
      </c>
      <c r="I138" t="str">
        <f t="shared" si="5"/>
        <v>Четверг</v>
      </c>
    </row>
    <row r="139" spans="1:9" x14ac:dyDescent="0.25">
      <c r="A139" t="s">
        <v>23</v>
      </c>
      <c r="B139" t="s">
        <v>32</v>
      </c>
      <c r="C139" s="2">
        <v>44021</v>
      </c>
      <c r="D139" t="s">
        <v>33</v>
      </c>
      <c r="F139">
        <v>23</v>
      </c>
      <c r="G139">
        <f>VLOOKUP(A139,'Cost price'!$A$2:$E$22,5,0)</f>
        <v>12.285</v>
      </c>
      <c r="H139">
        <f t="shared" si="4"/>
        <v>282.55500000000001</v>
      </c>
      <c r="I139" t="str">
        <f t="shared" si="5"/>
        <v>Четверг</v>
      </c>
    </row>
    <row r="140" spans="1:9" x14ac:dyDescent="0.25">
      <c r="A140" t="s">
        <v>24</v>
      </c>
      <c r="B140" t="s">
        <v>32</v>
      </c>
      <c r="C140" s="2">
        <v>44021</v>
      </c>
      <c r="D140" t="s">
        <v>44</v>
      </c>
      <c r="F140">
        <v>67</v>
      </c>
      <c r="G140">
        <f>VLOOKUP(A140,'Cost price'!$A$2:$E$22,5,0)</f>
        <v>14.911000000000001</v>
      </c>
      <c r="H140">
        <f t="shared" si="4"/>
        <v>999.03700000000003</v>
      </c>
      <c r="I140" t="str">
        <f t="shared" si="5"/>
        <v>Четверг</v>
      </c>
    </row>
    <row r="141" spans="1:9" x14ac:dyDescent="0.25">
      <c r="A141" t="s">
        <v>25</v>
      </c>
      <c r="B141" t="s">
        <v>32</v>
      </c>
      <c r="C141" s="2">
        <v>44021</v>
      </c>
      <c r="D141" t="s">
        <v>45</v>
      </c>
      <c r="F141">
        <v>4</v>
      </c>
      <c r="G141">
        <f>VLOOKUP(A141,'Cost price'!$A$2:$E$22,5,0)</f>
        <v>10.943999999999999</v>
      </c>
      <c r="H141">
        <f t="shared" si="4"/>
        <v>43.775999999999996</v>
      </c>
      <c r="I141" t="str">
        <f t="shared" si="5"/>
        <v>Четверг</v>
      </c>
    </row>
    <row r="142" spans="1:9" x14ac:dyDescent="0.25">
      <c r="A142" t="s">
        <v>26</v>
      </c>
      <c r="B142" t="s">
        <v>32</v>
      </c>
      <c r="C142" s="2">
        <v>44021</v>
      </c>
      <c r="D142" t="s">
        <v>46</v>
      </c>
      <c r="F142">
        <v>5</v>
      </c>
      <c r="G142">
        <f>VLOOKUP(A142,'Cost price'!$A$2:$E$22,5,0)</f>
        <v>10.425999999999998</v>
      </c>
      <c r="H142">
        <f t="shared" si="4"/>
        <v>52.129999999999995</v>
      </c>
      <c r="I142" t="str">
        <f t="shared" si="5"/>
        <v>Четверг</v>
      </c>
    </row>
    <row r="143" spans="1:9" x14ac:dyDescent="0.25">
      <c r="A143" t="s">
        <v>6</v>
      </c>
      <c r="B143" t="s">
        <v>27</v>
      </c>
      <c r="C143" s="2">
        <v>44021</v>
      </c>
      <c r="D143" t="s">
        <v>47</v>
      </c>
      <c r="F143">
        <v>45</v>
      </c>
      <c r="G143">
        <f>VLOOKUP(A143,'Cost price'!$A$2:$E$22,5,0)</f>
        <v>2.73</v>
      </c>
      <c r="H143">
        <f t="shared" si="4"/>
        <v>122.85</v>
      </c>
      <c r="I143" t="str">
        <f t="shared" si="5"/>
        <v>Четверг</v>
      </c>
    </row>
    <row r="144" spans="1:9" x14ac:dyDescent="0.25">
      <c r="A144" t="s">
        <v>7</v>
      </c>
      <c r="B144" t="s">
        <v>27</v>
      </c>
      <c r="C144" s="2">
        <v>44021</v>
      </c>
      <c r="D144" t="s">
        <v>48</v>
      </c>
      <c r="F144">
        <v>3</v>
      </c>
      <c r="G144">
        <f>VLOOKUP(A144,'Cost price'!$A$2:$E$22,5,0)</f>
        <v>1.2</v>
      </c>
      <c r="H144">
        <f t="shared" si="4"/>
        <v>3.5999999999999996</v>
      </c>
      <c r="I144" t="str">
        <f t="shared" si="5"/>
        <v>Четверг</v>
      </c>
    </row>
    <row r="145" spans="1:9" x14ac:dyDescent="0.25">
      <c r="A145" t="s">
        <v>6</v>
      </c>
      <c r="B145" t="s">
        <v>27</v>
      </c>
      <c r="C145" s="2">
        <v>44021</v>
      </c>
      <c r="D145" t="s">
        <v>49</v>
      </c>
      <c r="F145">
        <v>6</v>
      </c>
      <c r="G145">
        <f>VLOOKUP(A145,'Cost price'!$A$2:$E$22,5,0)</f>
        <v>2.73</v>
      </c>
      <c r="H145">
        <f t="shared" si="4"/>
        <v>16.38</v>
      </c>
      <c r="I145" t="str">
        <f t="shared" si="5"/>
        <v>Четверг</v>
      </c>
    </row>
    <row r="146" spans="1:9" x14ac:dyDescent="0.25">
      <c r="A146" t="s">
        <v>8</v>
      </c>
      <c r="B146" t="s">
        <v>27</v>
      </c>
      <c r="C146" s="2">
        <v>44021</v>
      </c>
      <c r="D146" t="s">
        <v>50</v>
      </c>
      <c r="F146">
        <v>7</v>
      </c>
      <c r="G146">
        <f>VLOOKUP(A146,'Cost price'!$A$2:$E$22,5,0)</f>
        <v>4.7249999999999996</v>
      </c>
      <c r="H146">
        <f t="shared" si="4"/>
        <v>33.074999999999996</v>
      </c>
      <c r="I146" t="str">
        <f t="shared" si="5"/>
        <v>Четверг</v>
      </c>
    </row>
    <row r="147" spans="1:9" x14ac:dyDescent="0.25">
      <c r="A147" t="s">
        <v>9</v>
      </c>
      <c r="B147" t="s">
        <v>27</v>
      </c>
      <c r="C147" s="2">
        <v>44021</v>
      </c>
      <c r="D147" t="s">
        <v>51</v>
      </c>
      <c r="F147">
        <v>3</v>
      </c>
      <c r="G147">
        <f>VLOOKUP(A147,'Cost price'!$A$2:$E$22,5,0)</f>
        <v>2.2359999999999998</v>
      </c>
      <c r="H147">
        <f t="shared" si="4"/>
        <v>6.7079999999999993</v>
      </c>
      <c r="I147" t="str">
        <f t="shared" si="5"/>
        <v>Четверг</v>
      </c>
    </row>
    <row r="148" spans="1:9" x14ac:dyDescent="0.25">
      <c r="A148" t="s">
        <v>10</v>
      </c>
      <c r="B148" t="s">
        <v>11</v>
      </c>
      <c r="C148" s="2">
        <v>44021</v>
      </c>
      <c r="D148" t="s">
        <v>52</v>
      </c>
      <c r="F148">
        <v>4</v>
      </c>
      <c r="G148">
        <f>VLOOKUP(A148,'Cost price'!$A$2:$E$22,5,0)</f>
        <v>2.1709999999999998</v>
      </c>
      <c r="H148">
        <f t="shared" si="4"/>
        <v>8.6839999999999993</v>
      </c>
      <c r="I148" t="str">
        <f t="shared" si="5"/>
        <v>Четверг</v>
      </c>
    </row>
    <row r="149" spans="1:9" x14ac:dyDescent="0.25">
      <c r="A149" t="s">
        <v>11</v>
      </c>
      <c r="B149" t="s">
        <v>28</v>
      </c>
      <c r="C149" s="2">
        <v>44021</v>
      </c>
      <c r="D149" t="s">
        <v>53</v>
      </c>
      <c r="F149">
        <v>5</v>
      </c>
      <c r="G149">
        <f>VLOOKUP(A149,'Cost price'!$A$2:$E$22,5,0)</f>
        <v>1.3</v>
      </c>
      <c r="H149">
        <f t="shared" si="4"/>
        <v>6.5</v>
      </c>
      <c r="I149" t="str">
        <f t="shared" si="5"/>
        <v>Четверг</v>
      </c>
    </row>
    <row r="150" spans="1:9" x14ac:dyDescent="0.25">
      <c r="A150" t="s">
        <v>12</v>
      </c>
      <c r="B150" t="s">
        <v>28</v>
      </c>
      <c r="C150" s="2">
        <v>44021</v>
      </c>
      <c r="D150" t="s">
        <v>54</v>
      </c>
      <c r="F150">
        <v>6</v>
      </c>
      <c r="G150">
        <f>VLOOKUP(A150,'Cost price'!$A$2:$E$22,5,0)</f>
        <v>2.6649999999999996</v>
      </c>
      <c r="H150">
        <f t="shared" si="4"/>
        <v>15.989999999999998</v>
      </c>
      <c r="I150" t="str">
        <f t="shared" si="5"/>
        <v>Четверг</v>
      </c>
    </row>
    <row r="151" spans="1:9" x14ac:dyDescent="0.25">
      <c r="A151" t="s">
        <v>13</v>
      </c>
      <c r="B151" t="s">
        <v>28</v>
      </c>
      <c r="C151" s="2">
        <v>44021</v>
      </c>
      <c r="D151" t="s">
        <v>55</v>
      </c>
      <c r="F151">
        <v>7</v>
      </c>
      <c r="G151">
        <f>VLOOKUP(A151,'Cost price'!$A$2:$E$22,5,0)</f>
        <v>4.16</v>
      </c>
      <c r="H151">
        <f t="shared" si="4"/>
        <v>29.12</v>
      </c>
      <c r="I151" t="str">
        <f t="shared" si="5"/>
        <v>Четверг</v>
      </c>
    </row>
    <row r="152" spans="1:9" x14ac:dyDescent="0.25">
      <c r="A152" t="s">
        <v>14</v>
      </c>
      <c r="B152" t="s">
        <v>29</v>
      </c>
      <c r="C152" s="2">
        <v>44021</v>
      </c>
      <c r="D152" t="s">
        <v>56</v>
      </c>
      <c r="F152">
        <v>34</v>
      </c>
      <c r="G152">
        <f>VLOOKUP(A152,'Cost price'!$A$2:$E$22,5,0)</f>
        <v>6.968</v>
      </c>
      <c r="H152">
        <f t="shared" si="4"/>
        <v>236.91200000000001</v>
      </c>
      <c r="I152" t="str">
        <f t="shared" si="5"/>
        <v>Четверг</v>
      </c>
    </row>
    <row r="153" spans="1:9" x14ac:dyDescent="0.25">
      <c r="A153" t="s">
        <v>21</v>
      </c>
      <c r="B153" t="s">
        <v>31</v>
      </c>
      <c r="C153" s="2">
        <v>44022</v>
      </c>
      <c r="D153" t="s">
        <v>57</v>
      </c>
      <c r="F153">
        <v>2</v>
      </c>
      <c r="G153">
        <f>VLOOKUP(A153,'Cost price'!$A$2:$E$22,5,0)</f>
        <v>4.8400000000000007</v>
      </c>
      <c r="H153">
        <f t="shared" si="4"/>
        <v>9.6800000000000015</v>
      </c>
      <c r="I153" t="str">
        <f t="shared" si="5"/>
        <v>Пятница</v>
      </c>
    </row>
    <row r="154" spans="1:9" x14ac:dyDescent="0.25">
      <c r="A154" t="s">
        <v>22</v>
      </c>
      <c r="B154" t="s">
        <v>32</v>
      </c>
      <c r="C154" s="2">
        <v>44022</v>
      </c>
      <c r="D154" t="s">
        <v>58</v>
      </c>
      <c r="F154">
        <v>90</v>
      </c>
      <c r="G154">
        <f>VLOOKUP(A154,'Cost price'!$A$2:$E$22,5,0)</f>
        <v>4.8950000000000005</v>
      </c>
      <c r="H154">
        <f t="shared" si="4"/>
        <v>440.55000000000007</v>
      </c>
      <c r="I154" t="str">
        <f t="shared" si="5"/>
        <v>Пятница</v>
      </c>
    </row>
    <row r="155" spans="1:9" x14ac:dyDescent="0.25">
      <c r="A155" t="s">
        <v>21</v>
      </c>
      <c r="B155" t="s">
        <v>31</v>
      </c>
      <c r="C155" s="2">
        <v>44022</v>
      </c>
      <c r="D155" t="s">
        <v>59</v>
      </c>
      <c r="F155">
        <v>54</v>
      </c>
      <c r="G155">
        <f>VLOOKUP(A155,'Cost price'!$A$2:$E$22,5,0)</f>
        <v>4.8400000000000007</v>
      </c>
      <c r="H155">
        <f t="shared" si="4"/>
        <v>261.36</v>
      </c>
      <c r="I155" t="str">
        <f t="shared" si="5"/>
        <v>Пятница</v>
      </c>
    </row>
    <row r="156" spans="1:9" x14ac:dyDescent="0.25">
      <c r="A156" t="s">
        <v>22</v>
      </c>
      <c r="B156" t="s">
        <v>32</v>
      </c>
      <c r="C156" s="2">
        <v>44022</v>
      </c>
      <c r="D156" t="s">
        <v>60</v>
      </c>
      <c r="F156">
        <v>32</v>
      </c>
      <c r="G156">
        <f>VLOOKUP(A156,'Cost price'!$A$2:$E$22,5,0)</f>
        <v>4.8950000000000005</v>
      </c>
      <c r="H156">
        <f t="shared" si="4"/>
        <v>156.64000000000001</v>
      </c>
      <c r="I156" t="str">
        <f t="shared" si="5"/>
        <v>Пятница</v>
      </c>
    </row>
    <row r="157" spans="1:9" x14ac:dyDescent="0.25">
      <c r="A157" t="s">
        <v>23</v>
      </c>
      <c r="B157" t="s">
        <v>32</v>
      </c>
      <c r="C157" s="2">
        <v>44022</v>
      </c>
      <c r="D157" t="s">
        <v>61</v>
      </c>
      <c r="F157">
        <v>34</v>
      </c>
      <c r="G157">
        <f>VLOOKUP(A157,'Cost price'!$A$2:$E$22,5,0)</f>
        <v>12.285</v>
      </c>
      <c r="H157">
        <f t="shared" si="4"/>
        <v>417.69</v>
      </c>
      <c r="I157" t="str">
        <f t="shared" si="5"/>
        <v>Пятница</v>
      </c>
    </row>
    <row r="158" spans="1:9" x14ac:dyDescent="0.25">
      <c r="A158" t="s">
        <v>24</v>
      </c>
      <c r="B158" t="s">
        <v>32</v>
      </c>
      <c r="C158" s="2">
        <v>44022</v>
      </c>
      <c r="D158" t="s">
        <v>55</v>
      </c>
      <c r="F158">
        <v>12</v>
      </c>
      <c r="G158">
        <f>VLOOKUP(A158,'Cost price'!$A$2:$E$22,5,0)</f>
        <v>14.911000000000001</v>
      </c>
      <c r="H158">
        <f t="shared" si="4"/>
        <v>178.93200000000002</v>
      </c>
      <c r="I158" t="str">
        <f t="shared" si="5"/>
        <v>Пятница</v>
      </c>
    </row>
    <row r="159" spans="1:9" x14ac:dyDescent="0.25">
      <c r="A159" t="s">
        <v>25</v>
      </c>
      <c r="B159" t="s">
        <v>32</v>
      </c>
      <c r="C159" s="2">
        <v>44022</v>
      </c>
      <c r="D159" t="s">
        <v>56</v>
      </c>
      <c r="F159">
        <v>65</v>
      </c>
      <c r="G159">
        <f>VLOOKUP(A159,'Cost price'!$A$2:$E$22,5,0)</f>
        <v>10.943999999999999</v>
      </c>
      <c r="H159">
        <f t="shared" si="4"/>
        <v>711.3599999999999</v>
      </c>
      <c r="I159" t="str">
        <f t="shared" si="5"/>
        <v>Пятница</v>
      </c>
    </row>
    <row r="160" spans="1:9" x14ac:dyDescent="0.25">
      <c r="A160" t="s">
        <v>26</v>
      </c>
      <c r="B160" t="s">
        <v>32</v>
      </c>
      <c r="C160" s="2">
        <v>44022</v>
      </c>
      <c r="D160" t="s">
        <v>57</v>
      </c>
      <c r="F160">
        <v>45</v>
      </c>
      <c r="G160">
        <f>VLOOKUP(A160,'Cost price'!$A$2:$E$22,5,0)</f>
        <v>10.425999999999998</v>
      </c>
      <c r="H160">
        <f t="shared" si="4"/>
        <v>469.1699999999999</v>
      </c>
      <c r="I160" t="str">
        <f t="shared" si="5"/>
        <v>Пятница</v>
      </c>
    </row>
    <row r="161" spans="1:9" x14ac:dyDescent="0.25">
      <c r="A161" t="s">
        <v>6</v>
      </c>
      <c r="B161" t="s">
        <v>27</v>
      </c>
      <c r="C161" s="2">
        <v>44022</v>
      </c>
      <c r="D161" t="s">
        <v>58</v>
      </c>
      <c r="F161">
        <v>6</v>
      </c>
      <c r="G161">
        <f>VLOOKUP(A161,'Cost price'!$A$2:$E$22,5,0)</f>
        <v>2.73</v>
      </c>
      <c r="H161">
        <f t="shared" si="4"/>
        <v>16.38</v>
      </c>
      <c r="I161" t="str">
        <f t="shared" si="5"/>
        <v>Пятница</v>
      </c>
    </row>
    <row r="162" spans="1:9" x14ac:dyDescent="0.25">
      <c r="A162" t="s">
        <v>7</v>
      </c>
      <c r="B162" t="s">
        <v>27</v>
      </c>
      <c r="C162" s="2">
        <v>44022</v>
      </c>
      <c r="D162" t="s">
        <v>54</v>
      </c>
      <c r="F162">
        <v>9</v>
      </c>
      <c r="G162">
        <f>VLOOKUP(A162,'Cost price'!$A$2:$E$22,5,0)</f>
        <v>1.2</v>
      </c>
      <c r="H162">
        <f t="shared" si="4"/>
        <v>10.799999999999999</v>
      </c>
      <c r="I162" t="str">
        <f t="shared" si="5"/>
        <v>Пятница</v>
      </c>
    </row>
    <row r="163" spans="1:9" x14ac:dyDescent="0.25">
      <c r="A163" t="s">
        <v>6</v>
      </c>
      <c r="B163" t="s">
        <v>27</v>
      </c>
      <c r="C163" s="2">
        <v>44022</v>
      </c>
      <c r="D163" t="s">
        <v>55</v>
      </c>
      <c r="F163">
        <v>3</v>
      </c>
      <c r="G163">
        <f>VLOOKUP(A163,'Cost price'!$A$2:$E$22,5,0)</f>
        <v>2.73</v>
      </c>
      <c r="H163">
        <f t="shared" si="4"/>
        <v>8.19</v>
      </c>
      <c r="I163" t="str">
        <f t="shared" si="5"/>
        <v>Пятница</v>
      </c>
    </row>
    <row r="164" spans="1:9" x14ac:dyDescent="0.25">
      <c r="A164" t="s">
        <v>8</v>
      </c>
      <c r="B164" t="s">
        <v>27</v>
      </c>
      <c r="C164" s="2">
        <v>44022</v>
      </c>
      <c r="D164" t="s">
        <v>56</v>
      </c>
      <c r="F164">
        <v>1</v>
      </c>
      <c r="G164">
        <f>VLOOKUP(A164,'Cost price'!$A$2:$E$22,5,0)</f>
        <v>4.7249999999999996</v>
      </c>
      <c r="H164">
        <f t="shared" si="4"/>
        <v>4.7249999999999996</v>
      </c>
      <c r="I164" t="str">
        <f t="shared" si="5"/>
        <v>Пятница</v>
      </c>
    </row>
    <row r="165" spans="1:9" x14ac:dyDescent="0.25">
      <c r="A165" t="s">
        <v>9</v>
      </c>
      <c r="B165" t="s">
        <v>27</v>
      </c>
      <c r="C165" s="2">
        <v>44022</v>
      </c>
      <c r="D165" t="s">
        <v>57</v>
      </c>
      <c r="F165">
        <v>2</v>
      </c>
      <c r="G165">
        <f>VLOOKUP(A165,'Cost price'!$A$2:$E$22,5,0)</f>
        <v>2.2359999999999998</v>
      </c>
      <c r="H165">
        <f t="shared" si="4"/>
        <v>4.4719999999999995</v>
      </c>
      <c r="I165" t="str">
        <f t="shared" si="5"/>
        <v>Пятница</v>
      </c>
    </row>
    <row r="166" spans="1:9" x14ac:dyDescent="0.25">
      <c r="A166" t="s">
        <v>10</v>
      </c>
      <c r="B166" t="s">
        <v>11</v>
      </c>
      <c r="C166" s="2">
        <v>44022</v>
      </c>
      <c r="D166" t="s">
        <v>58</v>
      </c>
      <c r="F166">
        <v>6</v>
      </c>
      <c r="G166">
        <f>VLOOKUP(A166,'Cost price'!$A$2:$E$22,5,0)</f>
        <v>2.1709999999999998</v>
      </c>
      <c r="H166">
        <f t="shared" si="4"/>
        <v>13.026</v>
      </c>
      <c r="I166" t="str">
        <f t="shared" si="5"/>
        <v>Пятница</v>
      </c>
    </row>
    <row r="167" spans="1:9" x14ac:dyDescent="0.25">
      <c r="A167" t="s">
        <v>11</v>
      </c>
      <c r="B167" t="s">
        <v>28</v>
      </c>
      <c r="C167" s="2">
        <v>44022</v>
      </c>
      <c r="D167" t="s">
        <v>59</v>
      </c>
      <c r="F167">
        <v>5</v>
      </c>
      <c r="G167">
        <f>VLOOKUP(A167,'Cost price'!$A$2:$E$22,5,0)</f>
        <v>1.3</v>
      </c>
      <c r="H167">
        <f t="shared" si="4"/>
        <v>6.5</v>
      </c>
      <c r="I167" t="str">
        <f t="shared" si="5"/>
        <v>Пятница</v>
      </c>
    </row>
    <row r="168" spans="1:9" x14ac:dyDescent="0.25">
      <c r="A168" t="s">
        <v>12</v>
      </c>
      <c r="B168" t="s">
        <v>28</v>
      </c>
      <c r="C168" s="2">
        <v>44023</v>
      </c>
      <c r="D168" t="s">
        <v>60</v>
      </c>
      <c r="F168">
        <v>8</v>
      </c>
      <c r="G168">
        <f>VLOOKUP(A168,'Cost price'!$A$2:$E$22,5,0)</f>
        <v>2.6649999999999996</v>
      </c>
      <c r="H168">
        <f t="shared" si="4"/>
        <v>21.319999999999997</v>
      </c>
      <c r="I168" t="str">
        <f t="shared" si="5"/>
        <v>Суббота</v>
      </c>
    </row>
    <row r="169" spans="1:9" x14ac:dyDescent="0.25">
      <c r="A169" t="s">
        <v>13</v>
      </c>
      <c r="B169" t="s">
        <v>28</v>
      </c>
      <c r="C169" s="2">
        <v>44023</v>
      </c>
      <c r="D169" t="s">
        <v>61</v>
      </c>
      <c r="F169">
        <v>23</v>
      </c>
      <c r="G169">
        <f>VLOOKUP(A169,'Cost price'!$A$2:$E$22,5,0)</f>
        <v>4.16</v>
      </c>
      <c r="H169">
        <f t="shared" si="4"/>
        <v>95.68</v>
      </c>
      <c r="I169" t="str">
        <f t="shared" si="5"/>
        <v>Суббота</v>
      </c>
    </row>
    <row r="170" spans="1:9" x14ac:dyDescent="0.25">
      <c r="A170" t="s">
        <v>14</v>
      </c>
      <c r="B170" t="s">
        <v>29</v>
      </c>
      <c r="C170" s="2">
        <v>44023</v>
      </c>
      <c r="D170" t="s">
        <v>62</v>
      </c>
      <c r="F170">
        <v>87</v>
      </c>
      <c r="G170">
        <f>VLOOKUP(A170,'Cost price'!$A$2:$E$22,5,0)</f>
        <v>6.968</v>
      </c>
      <c r="H170">
        <f t="shared" si="4"/>
        <v>606.21600000000001</v>
      </c>
      <c r="I170" t="str">
        <f t="shared" si="5"/>
        <v>Суббота</v>
      </c>
    </row>
    <row r="171" spans="1:9" x14ac:dyDescent="0.25">
      <c r="A171" t="s">
        <v>22</v>
      </c>
      <c r="B171" t="s">
        <v>32</v>
      </c>
      <c r="C171" s="2">
        <v>44023</v>
      </c>
      <c r="D171" t="s">
        <v>33</v>
      </c>
      <c r="F171">
        <v>34</v>
      </c>
      <c r="G171">
        <f>VLOOKUP(A171,'Cost price'!$A$2:$E$22,5,0)</f>
        <v>4.8950000000000005</v>
      </c>
      <c r="H171">
        <f t="shared" si="4"/>
        <v>166.43</v>
      </c>
      <c r="I171" t="str">
        <f t="shared" si="5"/>
        <v>Суббота</v>
      </c>
    </row>
    <row r="172" spans="1:9" x14ac:dyDescent="0.25">
      <c r="A172" t="s">
        <v>23</v>
      </c>
      <c r="B172" t="s">
        <v>32</v>
      </c>
      <c r="C172" s="2">
        <v>44023</v>
      </c>
      <c r="D172" t="s">
        <v>34</v>
      </c>
      <c r="F172">
        <v>56</v>
      </c>
      <c r="G172">
        <f>VLOOKUP(A172,'Cost price'!$A$2:$E$22,5,0)</f>
        <v>12.285</v>
      </c>
      <c r="H172">
        <f t="shared" si="4"/>
        <v>687.96</v>
      </c>
      <c r="I172" t="str">
        <f t="shared" si="5"/>
        <v>Суббота</v>
      </c>
    </row>
    <row r="173" spans="1:9" x14ac:dyDescent="0.25">
      <c r="A173" t="s">
        <v>24</v>
      </c>
      <c r="B173" t="s">
        <v>32</v>
      </c>
      <c r="C173" s="2">
        <v>44023</v>
      </c>
      <c r="D173" t="s">
        <v>33</v>
      </c>
      <c r="F173">
        <v>23</v>
      </c>
      <c r="G173">
        <f>VLOOKUP(A173,'Cost price'!$A$2:$E$22,5,0)</f>
        <v>14.911000000000001</v>
      </c>
      <c r="H173">
        <f t="shared" si="4"/>
        <v>342.95300000000003</v>
      </c>
      <c r="I173" t="str">
        <f t="shared" si="5"/>
        <v>Суббота</v>
      </c>
    </row>
    <row r="174" spans="1:9" x14ac:dyDescent="0.25">
      <c r="A174" t="s">
        <v>25</v>
      </c>
      <c r="B174" t="s">
        <v>32</v>
      </c>
      <c r="C174" s="2">
        <v>44023</v>
      </c>
      <c r="D174" t="s">
        <v>54</v>
      </c>
      <c r="F174">
        <v>67</v>
      </c>
      <c r="G174">
        <f>VLOOKUP(A174,'Cost price'!$A$2:$E$22,5,0)</f>
        <v>10.943999999999999</v>
      </c>
      <c r="H174">
        <f t="shared" si="4"/>
        <v>733.24799999999993</v>
      </c>
      <c r="I174" t="str">
        <f t="shared" si="5"/>
        <v>Суббота</v>
      </c>
    </row>
    <row r="175" spans="1:9" x14ac:dyDescent="0.25">
      <c r="A175" t="s">
        <v>26</v>
      </c>
      <c r="B175" t="s">
        <v>32</v>
      </c>
      <c r="C175" s="2">
        <v>44023</v>
      </c>
      <c r="D175" t="s">
        <v>55</v>
      </c>
      <c r="F175">
        <v>2</v>
      </c>
      <c r="G175">
        <f>VLOOKUP(A175,'Cost price'!$A$2:$E$22,5,0)</f>
        <v>10.425999999999998</v>
      </c>
      <c r="H175">
        <f t="shared" si="4"/>
        <v>20.851999999999997</v>
      </c>
      <c r="I175" t="str">
        <f t="shared" si="5"/>
        <v>Суббота</v>
      </c>
    </row>
    <row r="176" spans="1:9" x14ac:dyDescent="0.25">
      <c r="A176" t="s">
        <v>15</v>
      </c>
      <c r="B176" t="s">
        <v>29</v>
      </c>
      <c r="C176" s="2">
        <v>44023</v>
      </c>
      <c r="D176" t="s">
        <v>56</v>
      </c>
      <c r="F176">
        <v>3</v>
      </c>
      <c r="G176">
        <f>VLOOKUP(A176,'Cost price'!$A$2:$E$22,5,0)</f>
        <v>16.12</v>
      </c>
      <c r="H176">
        <f t="shared" si="4"/>
        <v>48.36</v>
      </c>
      <c r="I176" t="str">
        <f t="shared" si="5"/>
        <v>Суббота</v>
      </c>
    </row>
    <row r="177" spans="1:9" x14ac:dyDescent="0.25">
      <c r="A177" t="s">
        <v>16</v>
      </c>
      <c r="B177" t="s">
        <v>29</v>
      </c>
      <c r="C177" s="2">
        <v>44023</v>
      </c>
      <c r="D177" t="s">
        <v>57</v>
      </c>
      <c r="F177">
        <v>7</v>
      </c>
      <c r="G177">
        <f>VLOOKUP(A177,'Cost price'!$A$2:$E$22,5,0)</f>
        <v>24.128</v>
      </c>
      <c r="H177">
        <f t="shared" si="4"/>
        <v>168.89600000000002</v>
      </c>
      <c r="I177" t="str">
        <f t="shared" si="5"/>
        <v>Суббота</v>
      </c>
    </row>
    <row r="178" spans="1:9" x14ac:dyDescent="0.25">
      <c r="A178" t="s">
        <v>17</v>
      </c>
      <c r="B178" t="s">
        <v>30</v>
      </c>
      <c r="C178" s="2">
        <v>44023</v>
      </c>
      <c r="D178" t="s">
        <v>58</v>
      </c>
      <c r="F178">
        <v>6</v>
      </c>
      <c r="G178">
        <f>VLOOKUP(A178,'Cost price'!$A$2:$E$22,5,0)</f>
        <v>32.942</v>
      </c>
      <c r="H178">
        <f t="shared" si="4"/>
        <v>197.65199999999999</v>
      </c>
      <c r="I178" t="str">
        <f t="shared" si="5"/>
        <v>Суббота</v>
      </c>
    </row>
    <row r="179" spans="1:9" x14ac:dyDescent="0.25">
      <c r="A179" t="s">
        <v>18</v>
      </c>
      <c r="B179" t="s">
        <v>30</v>
      </c>
      <c r="C179" s="2">
        <v>44023</v>
      </c>
      <c r="D179" t="s">
        <v>59</v>
      </c>
      <c r="F179">
        <v>12</v>
      </c>
      <c r="G179">
        <f>VLOOKUP(A179,'Cost price'!$A$2:$E$22,5,0)</f>
        <v>11.97</v>
      </c>
      <c r="H179">
        <f t="shared" si="4"/>
        <v>143.64000000000001</v>
      </c>
      <c r="I179" t="str">
        <f t="shared" si="5"/>
        <v>Суббота</v>
      </c>
    </row>
    <row r="180" spans="1:9" x14ac:dyDescent="0.25">
      <c r="A180" t="s">
        <v>19</v>
      </c>
      <c r="B180" t="s">
        <v>30</v>
      </c>
      <c r="C180" s="2">
        <v>44023</v>
      </c>
      <c r="D180" t="s">
        <v>60</v>
      </c>
      <c r="F180">
        <v>67</v>
      </c>
      <c r="G180">
        <f>VLOOKUP(A180,'Cost price'!$A$2:$E$22,5,0)</f>
        <v>5.6400000000000006</v>
      </c>
      <c r="H180">
        <f t="shared" si="4"/>
        <v>377.88000000000005</v>
      </c>
      <c r="I180" t="str">
        <f t="shared" si="5"/>
        <v>Суббота</v>
      </c>
    </row>
    <row r="181" spans="1:9" x14ac:dyDescent="0.25">
      <c r="A181" t="s">
        <v>20</v>
      </c>
      <c r="B181" t="s">
        <v>31</v>
      </c>
      <c r="C181" s="2">
        <v>44024</v>
      </c>
      <c r="D181" t="s">
        <v>61</v>
      </c>
      <c r="F181">
        <v>24</v>
      </c>
      <c r="G181">
        <f>VLOOKUP(A181,'Cost price'!$A$2:$E$22,5,0)</f>
        <v>10.119999999999999</v>
      </c>
      <c r="H181">
        <f t="shared" si="4"/>
        <v>242.88</v>
      </c>
      <c r="I181" t="str">
        <f t="shared" si="5"/>
        <v>Воскресенье</v>
      </c>
    </row>
    <row r="182" spans="1:9" x14ac:dyDescent="0.25">
      <c r="A182" t="s">
        <v>21</v>
      </c>
      <c r="B182" t="s">
        <v>31</v>
      </c>
      <c r="C182" s="2">
        <v>44024</v>
      </c>
      <c r="D182" t="s">
        <v>62</v>
      </c>
      <c r="F182">
        <v>32</v>
      </c>
      <c r="G182">
        <f>VLOOKUP(A182,'Cost price'!$A$2:$E$22,5,0)</f>
        <v>4.8400000000000007</v>
      </c>
      <c r="H182">
        <f t="shared" si="4"/>
        <v>154.88000000000002</v>
      </c>
      <c r="I182" t="str">
        <f t="shared" si="5"/>
        <v>Воскресенье</v>
      </c>
    </row>
    <row r="183" spans="1:9" x14ac:dyDescent="0.25">
      <c r="A183" t="s">
        <v>22</v>
      </c>
      <c r="B183" t="s">
        <v>32</v>
      </c>
      <c r="C183" s="2">
        <v>44024</v>
      </c>
      <c r="D183" t="s">
        <v>33</v>
      </c>
      <c r="F183">
        <v>45</v>
      </c>
      <c r="G183">
        <f>VLOOKUP(A183,'Cost price'!$A$2:$E$22,5,0)</f>
        <v>4.8950000000000005</v>
      </c>
      <c r="H183">
        <f t="shared" si="4"/>
        <v>220.27500000000003</v>
      </c>
      <c r="I183" t="str">
        <f t="shared" si="5"/>
        <v>Воскресенье</v>
      </c>
    </row>
    <row r="184" spans="1:9" x14ac:dyDescent="0.25">
      <c r="A184" t="s">
        <v>23</v>
      </c>
      <c r="B184" t="s">
        <v>32</v>
      </c>
      <c r="C184" s="2">
        <v>44024</v>
      </c>
      <c r="D184" t="s">
        <v>34</v>
      </c>
      <c r="F184">
        <v>23</v>
      </c>
      <c r="G184">
        <f>VLOOKUP(A184,'Cost price'!$A$2:$E$22,5,0)</f>
        <v>12.285</v>
      </c>
      <c r="H184">
        <f t="shared" si="4"/>
        <v>282.55500000000001</v>
      </c>
      <c r="I184" t="str">
        <f t="shared" si="5"/>
        <v>Воскресенье</v>
      </c>
    </row>
    <row r="185" spans="1:9" x14ac:dyDescent="0.25">
      <c r="A185" t="s">
        <v>24</v>
      </c>
      <c r="B185" t="s">
        <v>32</v>
      </c>
      <c r="C185" s="2">
        <v>44024</v>
      </c>
      <c r="D185" t="s">
        <v>33</v>
      </c>
      <c r="F185">
        <v>8</v>
      </c>
      <c r="G185">
        <f>VLOOKUP(A185,'Cost price'!$A$2:$E$22,5,0)</f>
        <v>14.911000000000001</v>
      </c>
      <c r="H185">
        <f t="shared" si="4"/>
        <v>119.28800000000001</v>
      </c>
      <c r="I185" t="str">
        <f t="shared" si="5"/>
        <v>Воскресенье</v>
      </c>
    </row>
    <row r="186" spans="1:9" x14ac:dyDescent="0.25">
      <c r="A186" t="s">
        <v>25</v>
      </c>
      <c r="B186" t="s">
        <v>32</v>
      </c>
      <c r="C186" s="2">
        <v>44024</v>
      </c>
      <c r="D186" t="s">
        <v>61</v>
      </c>
      <c r="F186">
        <v>5</v>
      </c>
      <c r="G186">
        <f>VLOOKUP(A186,'Cost price'!$A$2:$E$22,5,0)</f>
        <v>10.943999999999999</v>
      </c>
      <c r="H186">
        <f t="shared" si="4"/>
        <v>54.72</v>
      </c>
      <c r="I186" t="str">
        <f t="shared" si="5"/>
        <v>Воскресенье</v>
      </c>
    </row>
    <row r="187" spans="1:9" x14ac:dyDescent="0.25">
      <c r="A187" t="s">
        <v>26</v>
      </c>
      <c r="B187" t="s">
        <v>32</v>
      </c>
      <c r="C187" s="2">
        <v>44024</v>
      </c>
      <c r="D187" t="s">
        <v>62</v>
      </c>
      <c r="F187">
        <v>90</v>
      </c>
      <c r="G187">
        <f>VLOOKUP(A187,'Cost price'!$A$2:$E$22,5,0)</f>
        <v>10.425999999999998</v>
      </c>
      <c r="H187">
        <f t="shared" si="4"/>
        <v>938.3399999999998</v>
      </c>
      <c r="I187" t="str">
        <f t="shared" si="5"/>
        <v>Воскресенье</v>
      </c>
    </row>
    <row r="188" spans="1:9" x14ac:dyDescent="0.25">
      <c r="A188" t="s">
        <v>6</v>
      </c>
      <c r="B188" t="s">
        <v>27</v>
      </c>
      <c r="C188" s="2">
        <v>44025</v>
      </c>
      <c r="D188" t="s">
        <v>33</v>
      </c>
      <c r="F188">
        <v>54</v>
      </c>
      <c r="G188">
        <f>VLOOKUP(A188,'Cost price'!$A$2:$E$22,5,0)</f>
        <v>2.73</v>
      </c>
      <c r="H188">
        <f t="shared" si="4"/>
        <v>147.41999999999999</v>
      </c>
      <c r="I188" t="str">
        <f t="shared" si="5"/>
        <v>Понедельник</v>
      </c>
    </row>
    <row r="189" spans="1:9" x14ac:dyDescent="0.25">
      <c r="A189" t="s">
        <v>7</v>
      </c>
      <c r="B189" t="s">
        <v>27</v>
      </c>
      <c r="C189" s="2">
        <v>44025</v>
      </c>
      <c r="D189" t="s">
        <v>34</v>
      </c>
      <c r="F189">
        <v>32</v>
      </c>
      <c r="G189">
        <f>VLOOKUP(A189,'Cost price'!$A$2:$E$22,5,0)</f>
        <v>1.2</v>
      </c>
      <c r="H189">
        <f t="shared" si="4"/>
        <v>38.4</v>
      </c>
      <c r="I189" t="str">
        <f t="shared" si="5"/>
        <v>Понедельник</v>
      </c>
    </row>
    <row r="190" spans="1:9" x14ac:dyDescent="0.25">
      <c r="A190" t="s">
        <v>6</v>
      </c>
      <c r="B190" t="s">
        <v>27</v>
      </c>
      <c r="C190" s="2">
        <v>44025</v>
      </c>
      <c r="D190" t="s">
        <v>33</v>
      </c>
      <c r="F190">
        <v>34</v>
      </c>
      <c r="G190">
        <f>VLOOKUP(A190,'Cost price'!$A$2:$E$22,5,0)</f>
        <v>2.73</v>
      </c>
      <c r="H190">
        <f t="shared" si="4"/>
        <v>92.82</v>
      </c>
      <c r="I190" t="str">
        <f t="shared" si="5"/>
        <v>Понедельник</v>
      </c>
    </row>
    <row r="191" spans="1:9" x14ac:dyDescent="0.25">
      <c r="A191" t="s">
        <v>8</v>
      </c>
      <c r="B191" t="s">
        <v>27</v>
      </c>
      <c r="C191" s="2">
        <v>44025</v>
      </c>
      <c r="D191" t="s">
        <v>54</v>
      </c>
      <c r="F191">
        <v>12</v>
      </c>
      <c r="G191">
        <f>VLOOKUP(A191,'Cost price'!$A$2:$E$22,5,0)</f>
        <v>4.7249999999999996</v>
      </c>
      <c r="H191">
        <f t="shared" si="4"/>
        <v>56.699999999999996</v>
      </c>
      <c r="I191" t="str">
        <f t="shared" si="5"/>
        <v>Понедельник</v>
      </c>
    </row>
    <row r="192" spans="1:9" x14ac:dyDescent="0.25">
      <c r="A192" t="s">
        <v>9</v>
      </c>
      <c r="B192" t="s">
        <v>27</v>
      </c>
      <c r="C192" s="2">
        <v>44025</v>
      </c>
      <c r="D192" t="s">
        <v>55</v>
      </c>
      <c r="F192">
        <v>65</v>
      </c>
      <c r="G192">
        <f>VLOOKUP(A192,'Cost price'!$A$2:$E$22,5,0)</f>
        <v>2.2359999999999998</v>
      </c>
      <c r="H192">
        <f t="shared" si="4"/>
        <v>145.33999999999997</v>
      </c>
      <c r="I192" t="str">
        <f t="shared" si="5"/>
        <v>Понедельник</v>
      </c>
    </row>
    <row r="193" spans="1:9" x14ac:dyDescent="0.25">
      <c r="A193" t="s">
        <v>10</v>
      </c>
      <c r="B193" t="s">
        <v>11</v>
      </c>
      <c r="C193" s="2">
        <v>44025</v>
      </c>
      <c r="D193" t="s">
        <v>56</v>
      </c>
      <c r="F193">
        <v>45</v>
      </c>
      <c r="G193">
        <f>VLOOKUP(A193,'Cost price'!$A$2:$E$22,5,0)</f>
        <v>2.1709999999999998</v>
      </c>
      <c r="H193">
        <f t="shared" si="4"/>
        <v>97.694999999999993</v>
      </c>
      <c r="I193" t="str">
        <f t="shared" si="5"/>
        <v>Понедельник</v>
      </c>
    </row>
    <row r="194" spans="1:9" x14ac:dyDescent="0.25">
      <c r="A194" t="s">
        <v>11</v>
      </c>
      <c r="B194" t="s">
        <v>28</v>
      </c>
      <c r="C194" s="2">
        <v>44025</v>
      </c>
      <c r="D194" t="s">
        <v>57</v>
      </c>
      <c r="F194">
        <v>6</v>
      </c>
      <c r="G194">
        <f>VLOOKUP(A194,'Cost price'!$A$2:$E$22,5,0)</f>
        <v>1.3</v>
      </c>
      <c r="H194">
        <f t="shared" si="4"/>
        <v>7.8000000000000007</v>
      </c>
      <c r="I194" t="str">
        <f t="shared" si="5"/>
        <v>Понедельник</v>
      </c>
    </row>
    <row r="195" spans="1:9" x14ac:dyDescent="0.25">
      <c r="A195" t="s">
        <v>12</v>
      </c>
      <c r="B195" t="s">
        <v>28</v>
      </c>
      <c r="C195" s="2">
        <v>44025</v>
      </c>
      <c r="D195" t="s">
        <v>58</v>
      </c>
      <c r="F195">
        <v>9</v>
      </c>
      <c r="G195">
        <f>VLOOKUP(A195,'Cost price'!$A$2:$E$22,5,0)</f>
        <v>2.6649999999999996</v>
      </c>
      <c r="H195">
        <f t="shared" ref="H195:H258" si="6">F195*G195</f>
        <v>23.984999999999996</v>
      </c>
      <c r="I195" t="str">
        <f t="shared" ref="I195:I258" si="7">PROPER(TEXT(C195,"дддд"))</f>
        <v>Понедельник</v>
      </c>
    </row>
    <row r="196" spans="1:9" x14ac:dyDescent="0.25">
      <c r="A196" t="s">
        <v>13</v>
      </c>
      <c r="B196" t="s">
        <v>28</v>
      </c>
      <c r="C196" s="2">
        <v>44025</v>
      </c>
      <c r="D196" t="s">
        <v>59</v>
      </c>
      <c r="F196">
        <v>3</v>
      </c>
      <c r="G196">
        <f>VLOOKUP(A196,'Cost price'!$A$2:$E$22,5,0)</f>
        <v>4.16</v>
      </c>
      <c r="H196">
        <f t="shared" si="6"/>
        <v>12.48</v>
      </c>
      <c r="I196" t="str">
        <f t="shared" si="7"/>
        <v>Понедельник</v>
      </c>
    </row>
    <row r="197" spans="1:9" x14ac:dyDescent="0.25">
      <c r="A197" t="s">
        <v>14</v>
      </c>
      <c r="B197" t="s">
        <v>29</v>
      </c>
      <c r="C197" s="2">
        <v>44025</v>
      </c>
      <c r="D197" t="s">
        <v>60</v>
      </c>
      <c r="F197">
        <v>1</v>
      </c>
      <c r="G197">
        <f>VLOOKUP(A197,'Cost price'!$A$2:$E$22,5,0)</f>
        <v>6.968</v>
      </c>
      <c r="H197">
        <f t="shared" si="6"/>
        <v>6.968</v>
      </c>
      <c r="I197" t="str">
        <f t="shared" si="7"/>
        <v>Понедельник</v>
      </c>
    </row>
    <row r="198" spans="1:9" x14ac:dyDescent="0.25">
      <c r="A198" t="s">
        <v>6</v>
      </c>
      <c r="B198" t="s">
        <v>27</v>
      </c>
      <c r="C198" s="2">
        <v>44025</v>
      </c>
      <c r="D198" t="s">
        <v>61</v>
      </c>
      <c r="F198">
        <v>2</v>
      </c>
      <c r="G198">
        <f>VLOOKUP(A198,'Cost price'!$A$2:$E$22,5,0)</f>
        <v>2.73</v>
      </c>
      <c r="H198">
        <f t="shared" si="6"/>
        <v>5.46</v>
      </c>
      <c r="I198" t="str">
        <f t="shared" si="7"/>
        <v>Понедельник</v>
      </c>
    </row>
    <row r="199" spans="1:9" x14ac:dyDescent="0.25">
      <c r="A199" t="s">
        <v>8</v>
      </c>
      <c r="B199" t="s">
        <v>27</v>
      </c>
      <c r="C199" s="2">
        <v>44025</v>
      </c>
      <c r="D199" t="s">
        <v>33</v>
      </c>
      <c r="F199">
        <v>6</v>
      </c>
      <c r="G199">
        <f>VLOOKUP(A199,'Cost price'!$A$2:$E$22,5,0)</f>
        <v>4.7249999999999996</v>
      </c>
      <c r="H199">
        <f t="shared" si="6"/>
        <v>28.349999999999998</v>
      </c>
      <c r="I199" t="str">
        <f t="shared" si="7"/>
        <v>Понедельник</v>
      </c>
    </row>
    <row r="200" spans="1:9" x14ac:dyDescent="0.25">
      <c r="A200" t="s">
        <v>9</v>
      </c>
      <c r="B200" t="s">
        <v>27</v>
      </c>
      <c r="C200" s="2">
        <v>44025</v>
      </c>
      <c r="D200" t="s">
        <v>33</v>
      </c>
      <c r="F200">
        <v>12</v>
      </c>
      <c r="G200">
        <f>VLOOKUP(A200,'Cost price'!$A$2:$E$22,5,0)</f>
        <v>2.2359999999999998</v>
      </c>
      <c r="H200">
        <f t="shared" si="6"/>
        <v>26.831999999999997</v>
      </c>
      <c r="I200" t="str">
        <f t="shared" si="7"/>
        <v>Понедельник</v>
      </c>
    </row>
    <row r="201" spans="1:9" x14ac:dyDescent="0.25">
      <c r="A201" t="s">
        <v>10</v>
      </c>
      <c r="B201" t="s">
        <v>11</v>
      </c>
      <c r="C201" s="2">
        <v>44025</v>
      </c>
      <c r="D201" t="s">
        <v>33</v>
      </c>
      <c r="F201">
        <v>65</v>
      </c>
      <c r="G201">
        <f>VLOOKUP(A201,'Cost price'!$A$2:$E$22,5,0)</f>
        <v>2.1709999999999998</v>
      </c>
      <c r="H201">
        <f t="shared" si="6"/>
        <v>141.11499999999998</v>
      </c>
      <c r="I201" t="str">
        <f t="shared" si="7"/>
        <v>Понедельник</v>
      </c>
    </row>
    <row r="202" spans="1:9" x14ac:dyDescent="0.25">
      <c r="A202" t="s">
        <v>11</v>
      </c>
      <c r="B202" t="s">
        <v>28</v>
      </c>
      <c r="C202" s="2">
        <v>44025</v>
      </c>
      <c r="D202" t="s">
        <v>33</v>
      </c>
      <c r="F202">
        <v>45</v>
      </c>
      <c r="G202">
        <f>VLOOKUP(A202,'Cost price'!$A$2:$E$22,5,0)</f>
        <v>1.3</v>
      </c>
      <c r="H202">
        <f t="shared" si="6"/>
        <v>58.5</v>
      </c>
      <c r="I202" t="str">
        <f t="shared" si="7"/>
        <v>Понедельник</v>
      </c>
    </row>
    <row r="203" spans="1:9" x14ac:dyDescent="0.25">
      <c r="A203" t="s">
        <v>12</v>
      </c>
      <c r="B203" t="s">
        <v>28</v>
      </c>
      <c r="C203" s="2">
        <v>44026</v>
      </c>
      <c r="D203" t="s">
        <v>34</v>
      </c>
      <c r="F203">
        <v>6</v>
      </c>
      <c r="G203">
        <f>VLOOKUP(A203,'Cost price'!$A$2:$E$22,5,0)</f>
        <v>2.6649999999999996</v>
      </c>
      <c r="H203">
        <f t="shared" si="6"/>
        <v>15.989999999999998</v>
      </c>
      <c r="I203" t="str">
        <f t="shared" si="7"/>
        <v>Вторник</v>
      </c>
    </row>
    <row r="204" spans="1:9" x14ac:dyDescent="0.25">
      <c r="A204" t="s">
        <v>13</v>
      </c>
      <c r="B204" t="s">
        <v>28</v>
      </c>
      <c r="C204" s="2">
        <v>44026</v>
      </c>
      <c r="D204" t="s">
        <v>33</v>
      </c>
      <c r="F204">
        <v>9</v>
      </c>
      <c r="G204">
        <f>VLOOKUP(A204,'Cost price'!$A$2:$E$22,5,0)</f>
        <v>4.16</v>
      </c>
      <c r="H204">
        <f t="shared" si="6"/>
        <v>37.44</v>
      </c>
      <c r="I204" t="str">
        <f t="shared" si="7"/>
        <v>Вторник</v>
      </c>
    </row>
    <row r="205" spans="1:9" x14ac:dyDescent="0.25">
      <c r="A205" t="s">
        <v>14</v>
      </c>
      <c r="B205" t="s">
        <v>29</v>
      </c>
      <c r="C205" s="2">
        <v>44026</v>
      </c>
      <c r="D205" t="s">
        <v>33</v>
      </c>
      <c r="F205">
        <v>3</v>
      </c>
      <c r="G205">
        <f>VLOOKUP(A205,'Cost price'!$A$2:$E$22,5,0)</f>
        <v>6.968</v>
      </c>
      <c r="H205">
        <f t="shared" si="6"/>
        <v>20.904</v>
      </c>
      <c r="I205" t="str">
        <f t="shared" si="7"/>
        <v>Вторник</v>
      </c>
    </row>
    <row r="206" spans="1:9" x14ac:dyDescent="0.25">
      <c r="A206" t="s">
        <v>6</v>
      </c>
      <c r="B206" t="s">
        <v>27</v>
      </c>
      <c r="C206" s="2">
        <v>44026</v>
      </c>
      <c r="D206" t="s">
        <v>33</v>
      </c>
      <c r="F206">
        <v>1</v>
      </c>
      <c r="G206">
        <f>VLOOKUP(A206,'Cost price'!$A$2:$E$22,5,0)</f>
        <v>2.73</v>
      </c>
      <c r="H206">
        <f t="shared" si="6"/>
        <v>2.73</v>
      </c>
      <c r="I206" t="str">
        <f t="shared" si="7"/>
        <v>Вторник</v>
      </c>
    </row>
    <row r="207" spans="1:9" x14ac:dyDescent="0.25">
      <c r="A207" t="s">
        <v>8</v>
      </c>
      <c r="B207" t="s">
        <v>27</v>
      </c>
      <c r="C207" s="2">
        <v>44026</v>
      </c>
      <c r="D207" t="s">
        <v>33</v>
      </c>
      <c r="F207">
        <v>2</v>
      </c>
      <c r="G207">
        <f>VLOOKUP(A207,'Cost price'!$A$2:$E$22,5,0)</f>
        <v>4.7249999999999996</v>
      </c>
      <c r="H207">
        <f t="shared" si="6"/>
        <v>9.4499999999999993</v>
      </c>
      <c r="I207" t="str">
        <f t="shared" si="7"/>
        <v>Вторник</v>
      </c>
    </row>
    <row r="208" spans="1:9" x14ac:dyDescent="0.25">
      <c r="A208" t="s">
        <v>9</v>
      </c>
      <c r="B208" t="s">
        <v>27</v>
      </c>
      <c r="C208" s="2">
        <v>44026</v>
      </c>
      <c r="D208" t="s">
        <v>33</v>
      </c>
      <c r="F208">
        <v>6</v>
      </c>
      <c r="G208">
        <f>VLOOKUP(A208,'Cost price'!$A$2:$E$22,5,0)</f>
        <v>2.2359999999999998</v>
      </c>
      <c r="H208">
        <f t="shared" si="6"/>
        <v>13.415999999999999</v>
      </c>
      <c r="I208" t="str">
        <f t="shared" si="7"/>
        <v>Вторник</v>
      </c>
    </row>
    <row r="209" spans="1:9" x14ac:dyDescent="0.25">
      <c r="A209" t="s">
        <v>10</v>
      </c>
      <c r="B209" t="s">
        <v>11</v>
      </c>
      <c r="C209" s="2">
        <v>44026</v>
      </c>
      <c r="D209" t="s">
        <v>44</v>
      </c>
      <c r="F209">
        <v>5</v>
      </c>
      <c r="G209">
        <f>VLOOKUP(A209,'Cost price'!$A$2:$E$22,5,0)</f>
        <v>2.1709999999999998</v>
      </c>
      <c r="H209">
        <f t="shared" si="6"/>
        <v>10.854999999999999</v>
      </c>
      <c r="I209" t="str">
        <f t="shared" si="7"/>
        <v>Вторник</v>
      </c>
    </row>
    <row r="210" spans="1:9" x14ac:dyDescent="0.25">
      <c r="A210" t="s">
        <v>11</v>
      </c>
      <c r="B210" t="s">
        <v>28</v>
      </c>
      <c r="C210" s="2">
        <v>44026</v>
      </c>
      <c r="D210" t="s">
        <v>45</v>
      </c>
      <c r="F210">
        <v>8</v>
      </c>
      <c r="G210">
        <f>VLOOKUP(A210,'Cost price'!$A$2:$E$22,5,0)</f>
        <v>1.3</v>
      </c>
      <c r="H210">
        <f t="shared" si="6"/>
        <v>10.4</v>
      </c>
      <c r="I210" t="str">
        <f t="shared" si="7"/>
        <v>Вторник</v>
      </c>
    </row>
    <row r="211" spans="1:9" x14ac:dyDescent="0.25">
      <c r="A211" t="s">
        <v>12</v>
      </c>
      <c r="B211" t="s">
        <v>28</v>
      </c>
      <c r="C211" s="2">
        <v>44026</v>
      </c>
      <c r="D211" t="s">
        <v>46</v>
      </c>
      <c r="F211">
        <v>23</v>
      </c>
      <c r="G211">
        <f>VLOOKUP(A211,'Cost price'!$A$2:$E$22,5,0)</f>
        <v>2.6649999999999996</v>
      </c>
      <c r="H211">
        <f t="shared" si="6"/>
        <v>61.294999999999987</v>
      </c>
      <c r="I211" t="str">
        <f t="shared" si="7"/>
        <v>Вторник</v>
      </c>
    </row>
    <row r="212" spans="1:9" x14ac:dyDescent="0.25">
      <c r="A212" t="s">
        <v>13</v>
      </c>
      <c r="B212" t="s">
        <v>28</v>
      </c>
      <c r="C212" s="2">
        <v>44026</v>
      </c>
      <c r="D212" t="s">
        <v>47</v>
      </c>
      <c r="F212">
        <v>87</v>
      </c>
      <c r="G212">
        <f>VLOOKUP(A212,'Cost price'!$A$2:$E$22,5,0)</f>
        <v>4.16</v>
      </c>
      <c r="H212">
        <f t="shared" si="6"/>
        <v>361.92</v>
      </c>
      <c r="I212" t="str">
        <f t="shared" si="7"/>
        <v>Вторник</v>
      </c>
    </row>
    <row r="213" spans="1:9" x14ac:dyDescent="0.25">
      <c r="A213" t="s">
        <v>14</v>
      </c>
      <c r="B213" t="s">
        <v>29</v>
      </c>
      <c r="C213" s="2">
        <v>44026</v>
      </c>
      <c r="D213" t="s">
        <v>48</v>
      </c>
      <c r="F213">
        <v>34</v>
      </c>
      <c r="G213">
        <f>VLOOKUP(A213,'Cost price'!$A$2:$E$22,5,0)</f>
        <v>6.968</v>
      </c>
      <c r="H213">
        <f t="shared" si="6"/>
        <v>236.91200000000001</v>
      </c>
      <c r="I213" t="str">
        <f t="shared" si="7"/>
        <v>Вторник</v>
      </c>
    </row>
    <row r="214" spans="1:9" x14ac:dyDescent="0.25">
      <c r="A214" t="s">
        <v>22</v>
      </c>
      <c r="B214" t="s">
        <v>32</v>
      </c>
      <c r="C214" s="2">
        <v>44026</v>
      </c>
      <c r="D214" t="s">
        <v>49</v>
      </c>
      <c r="F214">
        <v>56</v>
      </c>
      <c r="G214">
        <f>VLOOKUP(A214,'Cost price'!$A$2:$E$22,5,0)</f>
        <v>4.8950000000000005</v>
      </c>
      <c r="H214">
        <f t="shared" si="6"/>
        <v>274.12</v>
      </c>
      <c r="I214" t="str">
        <f t="shared" si="7"/>
        <v>Вторник</v>
      </c>
    </row>
    <row r="215" spans="1:9" x14ac:dyDescent="0.25">
      <c r="A215" t="s">
        <v>23</v>
      </c>
      <c r="B215" t="s">
        <v>32</v>
      </c>
      <c r="C215" s="2">
        <v>44026</v>
      </c>
      <c r="D215" t="s">
        <v>61</v>
      </c>
      <c r="F215">
        <v>23</v>
      </c>
      <c r="G215">
        <f>VLOOKUP(A215,'Cost price'!$A$2:$E$22,5,0)</f>
        <v>12.285</v>
      </c>
      <c r="H215">
        <f t="shared" si="6"/>
        <v>282.55500000000001</v>
      </c>
      <c r="I215" t="str">
        <f t="shared" si="7"/>
        <v>Вторник</v>
      </c>
    </row>
    <row r="216" spans="1:9" x14ac:dyDescent="0.25">
      <c r="A216" t="s">
        <v>24</v>
      </c>
      <c r="B216" t="s">
        <v>32</v>
      </c>
      <c r="C216" s="2">
        <v>44026</v>
      </c>
      <c r="D216" t="s">
        <v>62</v>
      </c>
      <c r="F216">
        <v>67</v>
      </c>
      <c r="G216">
        <f>VLOOKUP(A216,'Cost price'!$A$2:$E$22,5,0)</f>
        <v>14.911000000000001</v>
      </c>
      <c r="H216">
        <f t="shared" si="6"/>
        <v>999.03700000000003</v>
      </c>
      <c r="I216" t="str">
        <f t="shared" si="7"/>
        <v>Вторник</v>
      </c>
    </row>
    <row r="217" spans="1:9" x14ac:dyDescent="0.25">
      <c r="A217" t="s">
        <v>25</v>
      </c>
      <c r="B217" t="s">
        <v>32</v>
      </c>
      <c r="C217" s="2">
        <v>44026</v>
      </c>
      <c r="D217" t="s">
        <v>33</v>
      </c>
      <c r="F217">
        <v>2</v>
      </c>
      <c r="G217">
        <f>VLOOKUP(A217,'Cost price'!$A$2:$E$22,5,0)</f>
        <v>10.943999999999999</v>
      </c>
      <c r="H217">
        <f t="shared" si="6"/>
        <v>21.887999999999998</v>
      </c>
      <c r="I217" t="str">
        <f t="shared" si="7"/>
        <v>Вторник</v>
      </c>
    </row>
    <row r="218" spans="1:9" x14ac:dyDescent="0.25">
      <c r="A218" t="s">
        <v>26</v>
      </c>
      <c r="B218" t="s">
        <v>32</v>
      </c>
      <c r="C218" s="2">
        <v>44026</v>
      </c>
      <c r="D218" t="s">
        <v>34</v>
      </c>
      <c r="F218">
        <v>3</v>
      </c>
      <c r="G218">
        <f>VLOOKUP(A218,'Cost price'!$A$2:$E$22,5,0)</f>
        <v>10.425999999999998</v>
      </c>
      <c r="H218">
        <f t="shared" si="6"/>
        <v>31.277999999999995</v>
      </c>
      <c r="I218" t="str">
        <f t="shared" si="7"/>
        <v>Вторник</v>
      </c>
    </row>
    <row r="219" spans="1:9" x14ac:dyDescent="0.25">
      <c r="A219" t="s">
        <v>10</v>
      </c>
      <c r="B219" t="s">
        <v>11</v>
      </c>
      <c r="C219" s="2">
        <v>44026</v>
      </c>
      <c r="D219" t="s">
        <v>33</v>
      </c>
      <c r="F219">
        <v>7</v>
      </c>
      <c r="G219">
        <f>VLOOKUP(A219,'Cost price'!$A$2:$E$22,5,0)</f>
        <v>2.1709999999999998</v>
      </c>
      <c r="H219">
        <f t="shared" si="6"/>
        <v>15.196999999999999</v>
      </c>
      <c r="I219" t="str">
        <f t="shared" si="7"/>
        <v>Вторник</v>
      </c>
    </row>
    <row r="220" spans="1:9" x14ac:dyDescent="0.25">
      <c r="A220" t="s">
        <v>11</v>
      </c>
      <c r="B220" t="s">
        <v>28</v>
      </c>
      <c r="C220" s="2">
        <v>44026</v>
      </c>
      <c r="D220" t="s">
        <v>33</v>
      </c>
      <c r="F220">
        <v>6</v>
      </c>
      <c r="G220">
        <f>VLOOKUP(A220,'Cost price'!$A$2:$E$22,5,0)</f>
        <v>1.3</v>
      </c>
      <c r="H220">
        <f t="shared" si="6"/>
        <v>7.8000000000000007</v>
      </c>
      <c r="I220" t="str">
        <f t="shared" si="7"/>
        <v>Вторник</v>
      </c>
    </row>
    <row r="221" spans="1:9" x14ac:dyDescent="0.25">
      <c r="A221" t="s">
        <v>12</v>
      </c>
      <c r="B221" t="s">
        <v>28</v>
      </c>
      <c r="C221" s="2">
        <v>44026</v>
      </c>
      <c r="D221" t="s">
        <v>33</v>
      </c>
      <c r="F221">
        <v>12</v>
      </c>
      <c r="G221">
        <f>VLOOKUP(A221,'Cost price'!$A$2:$E$22,5,0)</f>
        <v>2.6649999999999996</v>
      </c>
      <c r="H221">
        <f t="shared" si="6"/>
        <v>31.979999999999997</v>
      </c>
      <c r="I221" t="str">
        <f t="shared" si="7"/>
        <v>Вторник</v>
      </c>
    </row>
    <row r="222" spans="1:9" x14ac:dyDescent="0.25">
      <c r="A222" t="s">
        <v>13</v>
      </c>
      <c r="B222" t="s">
        <v>28</v>
      </c>
      <c r="C222" s="2">
        <v>44026</v>
      </c>
      <c r="D222" t="s">
        <v>33</v>
      </c>
      <c r="F222">
        <v>67</v>
      </c>
      <c r="G222">
        <f>VLOOKUP(A222,'Cost price'!$A$2:$E$22,5,0)</f>
        <v>4.16</v>
      </c>
      <c r="H222">
        <f t="shared" si="6"/>
        <v>278.72000000000003</v>
      </c>
      <c r="I222" t="str">
        <f t="shared" si="7"/>
        <v>Вторник</v>
      </c>
    </row>
    <row r="223" spans="1:9" x14ac:dyDescent="0.25">
      <c r="A223" t="s">
        <v>14</v>
      </c>
      <c r="B223" t="s">
        <v>29</v>
      </c>
      <c r="C223" s="2">
        <v>44026</v>
      </c>
      <c r="D223" t="s">
        <v>33</v>
      </c>
      <c r="F223">
        <v>6</v>
      </c>
      <c r="G223">
        <f>VLOOKUP(A223,'Cost price'!$A$2:$E$22,5,0)</f>
        <v>6.968</v>
      </c>
      <c r="H223">
        <f t="shared" si="6"/>
        <v>41.808</v>
      </c>
      <c r="I223" t="str">
        <f t="shared" si="7"/>
        <v>Вторник</v>
      </c>
    </row>
    <row r="224" spans="1:9" x14ac:dyDescent="0.25">
      <c r="A224" t="s">
        <v>15</v>
      </c>
      <c r="B224" t="s">
        <v>29</v>
      </c>
      <c r="C224" s="2">
        <v>44026</v>
      </c>
      <c r="D224" t="s">
        <v>44</v>
      </c>
      <c r="F224">
        <v>1</v>
      </c>
      <c r="G224">
        <f>VLOOKUP(A224,'Cost price'!$A$2:$E$22,5,0)</f>
        <v>16.12</v>
      </c>
      <c r="H224">
        <f t="shared" si="6"/>
        <v>16.12</v>
      </c>
      <c r="I224" t="str">
        <f t="shared" si="7"/>
        <v>Вторник</v>
      </c>
    </row>
    <row r="225" spans="1:9" x14ac:dyDescent="0.25">
      <c r="A225" t="s">
        <v>16</v>
      </c>
      <c r="B225" t="s">
        <v>29</v>
      </c>
      <c r="C225" s="2">
        <v>44026</v>
      </c>
      <c r="D225" t="s">
        <v>33</v>
      </c>
      <c r="F225">
        <v>45</v>
      </c>
      <c r="G225">
        <f>VLOOKUP(A225,'Cost price'!$A$2:$E$22,5,0)</f>
        <v>24.128</v>
      </c>
      <c r="H225">
        <f t="shared" si="6"/>
        <v>1085.76</v>
      </c>
      <c r="I225" t="str">
        <f t="shared" si="7"/>
        <v>Вторник</v>
      </c>
    </row>
    <row r="226" spans="1:9" x14ac:dyDescent="0.25">
      <c r="A226" t="s">
        <v>17</v>
      </c>
      <c r="B226" t="s">
        <v>30</v>
      </c>
      <c r="C226" s="2">
        <v>44026</v>
      </c>
      <c r="D226" t="s">
        <v>34</v>
      </c>
      <c r="F226">
        <v>3</v>
      </c>
      <c r="G226">
        <f>VLOOKUP(A226,'Cost price'!$A$2:$E$22,5,0)</f>
        <v>32.942</v>
      </c>
      <c r="H226">
        <f t="shared" si="6"/>
        <v>98.825999999999993</v>
      </c>
      <c r="I226" t="str">
        <f t="shared" si="7"/>
        <v>Вторник</v>
      </c>
    </row>
    <row r="227" spans="1:9" x14ac:dyDescent="0.25">
      <c r="A227" t="s">
        <v>18</v>
      </c>
      <c r="B227" t="s">
        <v>30</v>
      </c>
      <c r="C227" s="2">
        <v>44026</v>
      </c>
      <c r="D227" t="s">
        <v>33</v>
      </c>
      <c r="F227">
        <v>6</v>
      </c>
      <c r="G227">
        <f>VLOOKUP(A227,'Cost price'!$A$2:$E$22,5,0)</f>
        <v>11.97</v>
      </c>
      <c r="H227">
        <f t="shared" si="6"/>
        <v>71.820000000000007</v>
      </c>
      <c r="I227" t="str">
        <f t="shared" si="7"/>
        <v>Вторник</v>
      </c>
    </row>
    <row r="228" spans="1:9" x14ac:dyDescent="0.25">
      <c r="A228" t="s">
        <v>19</v>
      </c>
      <c r="B228" t="s">
        <v>30</v>
      </c>
      <c r="C228" s="2">
        <v>44026</v>
      </c>
      <c r="D228" t="s">
        <v>61</v>
      </c>
      <c r="F228">
        <v>7</v>
      </c>
      <c r="G228">
        <f>VLOOKUP(A228,'Cost price'!$A$2:$E$22,5,0)</f>
        <v>5.6400000000000006</v>
      </c>
      <c r="H228">
        <f t="shared" si="6"/>
        <v>39.480000000000004</v>
      </c>
      <c r="I228" t="str">
        <f t="shared" si="7"/>
        <v>Вторник</v>
      </c>
    </row>
    <row r="229" spans="1:9" x14ac:dyDescent="0.25">
      <c r="A229" t="s">
        <v>20</v>
      </c>
      <c r="B229" t="s">
        <v>31</v>
      </c>
      <c r="C229" s="2">
        <v>44026</v>
      </c>
      <c r="D229" t="s">
        <v>62</v>
      </c>
      <c r="F229">
        <v>3</v>
      </c>
      <c r="G229">
        <f>VLOOKUP(A229,'Cost price'!$A$2:$E$22,5,0)</f>
        <v>10.119999999999999</v>
      </c>
      <c r="H229">
        <f t="shared" si="6"/>
        <v>30.36</v>
      </c>
      <c r="I229" t="str">
        <f t="shared" si="7"/>
        <v>Вторник</v>
      </c>
    </row>
    <row r="230" spans="1:9" x14ac:dyDescent="0.25">
      <c r="A230" t="s">
        <v>21</v>
      </c>
      <c r="B230" t="s">
        <v>31</v>
      </c>
      <c r="C230" s="2">
        <v>44026</v>
      </c>
      <c r="D230" t="s">
        <v>33</v>
      </c>
      <c r="F230">
        <v>4</v>
      </c>
      <c r="G230">
        <f>VLOOKUP(A230,'Cost price'!$A$2:$E$22,5,0)</f>
        <v>4.8400000000000007</v>
      </c>
      <c r="H230">
        <f t="shared" si="6"/>
        <v>19.360000000000003</v>
      </c>
      <c r="I230" t="str">
        <f t="shared" si="7"/>
        <v>Вторник</v>
      </c>
    </row>
    <row r="231" spans="1:9" x14ac:dyDescent="0.25">
      <c r="A231" t="s">
        <v>22</v>
      </c>
      <c r="B231" t="s">
        <v>32</v>
      </c>
      <c r="C231" s="2">
        <v>44026</v>
      </c>
      <c r="D231" t="s">
        <v>34</v>
      </c>
      <c r="F231">
        <v>5</v>
      </c>
      <c r="G231">
        <f>VLOOKUP(A231,'Cost price'!$A$2:$E$22,5,0)</f>
        <v>4.8950000000000005</v>
      </c>
      <c r="H231">
        <f t="shared" si="6"/>
        <v>24.475000000000001</v>
      </c>
      <c r="I231" t="str">
        <f t="shared" si="7"/>
        <v>Вторник</v>
      </c>
    </row>
    <row r="232" spans="1:9" x14ac:dyDescent="0.25">
      <c r="A232" t="s">
        <v>21</v>
      </c>
      <c r="B232" t="s">
        <v>31</v>
      </c>
      <c r="C232" s="2">
        <v>44026</v>
      </c>
      <c r="D232" t="s">
        <v>33</v>
      </c>
      <c r="F232">
        <v>6</v>
      </c>
      <c r="G232">
        <f>VLOOKUP(A232,'Cost price'!$A$2:$E$22,5,0)</f>
        <v>4.8400000000000007</v>
      </c>
      <c r="H232">
        <f t="shared" si="6"/>
        <v>29.040000000000006</v>
      </c>
      <c r="I232" t="str">
        <f t="shared" si="7"/>
        <v>Вторник</v>
      </c>
    </row>
    <row r="233" spans="1:9" x14ac:dyDescent="0.25">
      <c r="A233" t="s">
        <v>7</v>
      </c>
      <c r="B233" t="s">
        <v>27</v>
      </c>
      <c r="C233" s="2">
        <v>44026</v>
      </c>
      <c r="D233" t="s">
        <v>54</v>
      </c>
      <c r="F233">
        <v>7</v>
      </c>
      <c r="G233">
        <f>VLOOKUP(A233,'Cost price'!$A$2:$E$22,5,0)</f>
        <v>1.2</v>
      </c>
      <c r="H233">
        <f t="shared" si="6"/>
        <v>8.4</v>
      </c>
      <c r="I233" t="str">
        <f t="shared" si="7"/>
        <v>Вторник</v>
      </c>
    </row>
    <row r="234" spans="1:9" x14ac:dyDescent="0.25">
      <c r="A234" t="s">
        <v>6</v>
      </c>
      <c r="B234" t="s">
        <v>27</v>
      </c>
      <c r="C234" s="2">
        <v>44026</v>
      </c>
      <c r="D234" t="s">
        <v>55</v>
      </c>
      <c r="F234">
        <v>34</v>
      </c>
      <c r="G234">
        <f>VLOOKUP(A234,'Cost price'!$A$2:$E$22,5,0)</f>
        <v>2.73</v>
      </c>
      <c r="H234">
        <f t="shared" si="6"/>
        <v>92.82</v>
      </c>
      <c r="I234" t="str">
        <f t="shared" si="7"/>
        <v>Вторник</v>
      </c>
    </row>
    <row r="235" spans="1:9" x14ac:dyDescent="0.25">
      <c r="A235" t="s">
        <v>8</v>
      </c>
      <c r="B235" t="s">
        <v>27</v>
      </c>
      <c r="C235" s="2">
        <v>44026</v>
      </c>
      <c r="D235" t="s">
        <v>56</v>
      </c>
      <c r="F235">
        <v>2</v>
      </c>
      <c r="G235">
        <f>VLOOKUP(A235,'Cost price'!$A$2:$E$22,5,0)</f>
        <v>4.7249999999999996</v>
      </c>
      <c r="H235">
        <f t="shared" si="6"/>
        <v>9.4499999999999993</v>
      </c>
      <c r="I235" t="str">
        <f t="shared" si="7"/>
        <v>Вторник</v>
      </c>
    </row>
    <row r="236" spans="1:9" x14ac:dyDescent="0.25">
      <c r="A236" t="s">
        <v>9</v>
      </c>
      <c r="B236" t="s">
        <v>27</v>
      </c>
      <c r="C236" s="2">
        <v>44026</v>
      </c>
      <c r="D236" t="s">
        <v>57</v>
      </c>
      <c r="F236">
        <v>3</v>
      </c>
      <c r="G236">
        <f>VLOOKUP(A236,'Cost price'!$A$2:$E$22,5,0)</f>
        <v>2.2359999999999998</v>
      </c>
      <c r="H236">
        <f t="shared" si="6"/>
        <v>6.7079999999999993</v>
      </c>
      <c r="I236" t="str">
        <f t="shared" si="7"/>
        <v>Вторник</v>
      </c>
    </row>
    <row r="237" spans="1:9" x14ac:dyDescent="0.25">
      <c r="A237" t="s">
        <v>10</v>
      </c>
      <c r="B237" t="s">
        <v>11</v>
      </c>
      <c r="C237" s="2">
        <v>44026</v>
      </c>
      <c r="D237" t="s">
        <v>58</v>
      </c>
      <c r="F237">
        <v>5</v>
      </c>
      <c r="G237">
        <f>VLOOKUP(A237,'Cost price'!$A$2:$E$22,5,0)</f>
        <v>2.1709999999999998</v>
      </c>
      <c r="H237">
        <f t="shared" si="6"/>
        <v>10.854999999999999</v>
      </c>
      <c r="I237" t="str">
        <f t="shared" si="7"/>
        <v>Вторник</v>
      </c>
    </row>
    <row r="238" spans="1:9" x14ac:dyDescent="0.25">
      <c r="A238" t="s">
        <v>11</v>
      </c>
      <c r="B238" t="s">
        <v>28</v>
      </c>
      <c r="C238" s="2">
        <v>44026</v>
      </c>
      <c r="D238" t="s">
        <v>59</v>
      </c>
      <c r="F238">
        <v>45</v>
      </c>
      <c r="G238">
        <f>VLOOKUP(A238,'Cost price'!$A$2:$E$22,5,0)</f>
        <v>1.3</v>
      </c>
      <c r="H238">
        <f t="shared" si="6"/>
        <v>58.5</v>
      </c>
      <c r="I238" t="str">
        <f t="shared" si="7"/>
        <v>Вторник</v>
      </c>
    </row>
    <row r="239" spans="1:9" x14ac:dyDescent="0.25">
      <c r="A239" t="s">
        <v>12</v>
      </c>
      <c r="B239" t="s">
        <v>28</v>
      </c>
      <c r="C239" s="2">
        <v>44026</v>
      </c>
      <c r="D239" t="s">
        <v>60</v>
      </c>
      <c r="F239">
        <v>23</v>
      </c>
      <c r="G239">
        <f>VLOOKUP(A239,'Cost price'!$A$2:$E$22,5,0)</f>
        <v>2.6649999999999996</v>
      </c>
      <c r="H239">
        <f t="shared" si="6"/>
        <v>61.294999999999987</v>
      </c>
      <c r="I239" t="str">
        <f t="shared" si="7"/>
        <v>Вторник</v>
      </c>
    </row>
    <row r="240" spans="1:9" x14ac:dyDescent="0.25">
      <c r="A240" t="s">
        <v>13</v>
      </c>
      <c r="B240" t="s">
        <v>28</v>
      </c>
      <c r="C240" s="2">
        <v>44026</v>
      </c>
      <c r="D240" t="s">
        <v>61</v>
      </c>
      <c r="F240">
        <v>8</v>
      </c>
      <c r="G240">
        <f>VLOOKUP(A240,'Cost price'!$A$2:$E$22,5,0)</f>
        <v>4.16</v>
      </c>
      <c r="H240">
        <f t="shared" si="6"/>
        <v>33.28</v>
      </c>
      <c r="I240" t="str">
        <f t="shared" si="7"/>
        <v>Вторник</v>
      </c>
    </row>
    <row r="241" spans="1:9" x14ac:dyDescent="0.25">
      <c r="A241" t="s">
        <v>14</v>
      </c>
      <c r="B241" t="s">
        <v>29</v>
      </c>
      <c r="C241" s="2">
        <v>44026</v>
      </c>
      <c r="D241" t="s">
        <v>33</v>
      </c>
      <c r="F241">
        <v>5</v>
      </c>
      <c r="G241">
        <f>VLOOKUP(A241,'Cost price'!$A$2:$E$22,5,0)</f>
        <v>6.968</v>
      </c>
      <c r="H241">
        <f t="shared" si="6"/>
        <v>34.840000000000003</v>
      </c>
      <c r="I241" t="str">
        <f t="shared" si="7"/>
        <v>Вторник</v>
      </c>
    </row>
    <row r="242" spans="1:9" x14ac:dyDescent="0.25">
      <c r="A242" t="s">
        <v>6</v>
      </c>
      <c r="B242" t="s">
        <v>27</v>
      </c>
      <c r="C242" s="2">
        <v>44026</v>
      </c>
      <c r="D242" t="s">
        <v>34</v>
      </c>
      <c r="F242">
        <v>90</v>
      </c>
      <c r="G242">
        <f>VLOOKUP(A242,'Cost price'!$A$2:$E$22,5,0)</f>
        <v>2.73</v>
      </c>
      <c r="H242">
        <f t="shared" si="6"/>
        <v>245.7</v>
      </c>
      <c r="I242" t="str">
        <f t="shared" si="7"/>
        <v>Вторник</v>
      </c>
    </row>
    <row r="243" spans="1:9" x14ac:dyDescent="0.25">
      <c r="A243" t="s">
        <v>8</v>
      </c>
      <c r="B243" t="s">
        <v>27</v>
      </c>
      <c r="C243" s="2">
        <v>44026</v>
      </c>
      <c r="D243" t="s">
        <v>35</v>
      </c>
      <c r="F243">
        <v>54</v>
      </c>
      <c r="G243">
        <f>VLOOKUP(A243,'Cost price'!$A$2:$E$22,5,0)</f>
        <v>4.7249999999999996</v>
      </c>
      <c r="H243">
        <f t="shared" si="6"/>
        <v>255.14999999999998</v>
      </c>
      <c r="I243" t="str">
        <f t="shared" si="7"/>
        <v>Вторник</v>
      </c>
    </row>
    <row r="244" spans="1:9" x14ac:dyDescent="0.25">
      <c r="A244" t="s">
        <v>9</v>
      </c>
      <c r="B244" t="s">
        <v>27</v>
      </c>
      <c r="C244" s="2">
        <v>44026</v>
      </c>
      <c r="D244" t="s">
        <v>36</v>
      </c>
      <c r="F244">
        <v>32</v>
      </c>
      <c r="G244">
        <f>VLOOKUP(A244,'Cost price'!$A$2:$E$22,5,0)</f>
        <v>2.2359999999999998</v>
      </c>
      <c r="H244">
        <f t="shared" si="6"/>
        <v>71.551999999999992</v>
      </c>
      <c r="I244" t="str">
        <f t="shared" si="7"/>
        <v>Вторник</v>
      </c>
    </row>
    <row r="245" spans="1:9" x14ac:dyDescent="0.25">
      <c r="A245" t="s">
        <v>10</v>
      </c>
      <c r="B245" t="s">
        <v>11</v>
      </c>
      <c r="C245" s="2">
        <v>44026</v>
      </c>
      <c r="D245" t="s">
        <v>37</v>
      </c>
      <c r="F245">
        <v>34</v>
      </c>
      <c r="G245">
        <f>VLOOKUP(A245,'Cost price'!$A$2:$E$22,5,0)</f>
        <v>2.1709999999999998</v>
      </c>
      <c r="H245">
        <f t="shared" si="6"/>
        <v>73.813999999999993</v>
      </c>
      <c r="I245" t="str">
        <f t="shared" si="7"/>
        <v>Вторник</v>
      </c>
    </row>
    <row r="246" spans="1:9" x14ac:dyDescent="0.25">
      <c r="A246" t="s">
        <v>11</v>
      </c>
      <c r="B246" t="s">
        <v>28</v>
      </c>
      <c r="C246" s="2">
        <v>44026</v>
      </c>
      <c r="D246" t="s">
        <v>38</v>
      </c>
      <c r="F246">
        <v>12</v>
      </c>
      <c r="G246">
        <f>VLOOKUP(A246,'Cost price'!$A$2:$E$22,5,0)</f>
        <v>1.3</v>
      </c>
      <c r="H246">
        <f t="shared" si="6"/>
        <v>15.600000000000001</v>
      </c>
      <c r="I246" t="str">
        <f t="shared" si="7"/>
        <v>Вторник</v>
      </c>
    </row>
    <row r="247" spans="1:9" x14ac:dyDescent="0.25">
      <c r="A247" t="s">
        <v>12</v>
      </c>
      <c r="B247" t="s">
        <v>28</v>
      </c>
      <c r="C247" s="2">
        <v>44026</v>
      </c>
      <c r="D247" t="s">
        <v>39</v>
      </c>
      <c r="F247">
        <v>3</v>
      </c>
      <c r="G247">
        <f>VLOOKUP(A247,'Cost price'!$A$2:$E$22,5,0)</f>
        <v>2.6649999999999996</v>
      </c>
      <c r="H247">
        <f t="shared" si="6"/>
        <v>7.9949999999999992</v>
      </c>
      <c r="I247" t="str">
        <f t="shared" si="7"/>
        <v>Вторник</v>
      </c>
    </row>
    <row r="248" spans="1:9" x14ac:dyDescent="0.25">
      <c r="A248" t="s">
        <v>13</v>
      </c>
      <c r="B248" t="s">
        <v>28</v>
      </c>
      <c r="C248" s="2">
        <v>44026</v>
      </c>
      <c r="D248" t="s">
        <v>40</v>
      </c>
      <c r="F248">
        <v>4</v>
      </c>
      <c r="G248">
        <f>VLOOKUP(A248,'Cost price'!$A$2:$E$22,5,0)</f>
        <v>4.16</v>
      </c>
      <c r="H248">
        <f t="shared" si="6"/>
        <v>16.64</v>
      </c>
      <c r="I248" t="str">
        <f t="shared" si="7"/>
        <v>Вторник</v>
      </c>
    </row>
    <row r="249" spans="1:9" x14ac:dyDescent="0.25">
      <c r="A249" t="s">
        <v>14</v>
      </c>
      <c r="B249" t="s">
        <v>29</v>
      </c>
      <c r="C249" s="2">
        <v>44026</v>
      </c>
      <c r="D249" t="s">
        <v>41</v>
      </c>
      <c r="F249">
        <v>5</v>
      </c>
      <c r="G249">
        <f>VLOOKUP(A249,'Cost price'!$A$2:$E$22,5,0)</f>
        <v>6.968</v>
      </c>
      <c r="H249">
        <f t="shared" si="6"/>
        <v>34.840000000000003</v>
      </c>
      <c r="I249" t="str">
        <f t="shared" si="7"/>
        <v>Вторник</v>
      </c>
    </row>
    <row r="250" spans="1:9" x14ac:dyDescent="0.25">
      <c r="A250" t="s">
        <v>6</v>
      </c>
      <c r="B250" t="s">
        <v>27</v>
      </c>
      <c r="C250" s="2">
        <v>44026</v>
      </c>
      <c r="D250" t="s">
        <v>42</v>
      </c>
      <c r="F250">
        <v>9</v>
      </c>
      <c r="G250">
        <f>VLOOKUP(A250,'Cost price'!$A$2:$E$22,5,0)</f>
        <v>2.73</v>
      </c>
      <c r="H250">
        <f t="shared" si="6"/>
        <v>24.57</v>
      </c>
      <c r="I250" t="str">
        <f t="shared" si="7"/>
        <v>Вторник</v>
      </c>
    </row>
    <row r="251" spans="1:9" x14ac:dyDescent="0.25">
      <c r="A251" t="s">
        <v>8</v>
      </c>
      <c r="B251" t="s">
        <v>27</v>
      </c>
      <c r="C251" s="2">
        <v>44026</v>
      </c>
      <c r="D251" t="s">
        <v>43</v>
      </c>
      <c r="F251">
        <v>3</v>
      </c>
      <c r="G251">
        <f>VLOOKUP(A251,'Cost price'!$A$2:$E$22,5,0)</f>
        <v>4.7249999999999996</v>
      </c>
      <c r="H251">
        <f t="shared" si="6"/>
        <v>14.174999999999999</v>
      </c>
      <c r="I251" t="str">
        <f t="shared" si="7"/>
        <v>Вторник</v>
      </c>
    </row>
    <row r="252" spans="1:9" x14ac:dyDescent="0.25">
      <c r="A252" t="s">
        <v>9</v>
      </c>
      <c r="B252" t="s">
        <v>27</v>
      </c>
      <c r="C252" s="2">
        <v>44026</v>
      </c>
      <c r="D252" t="s">
        <v>44</v>
      </c>
      <c r="F252">
        <v>1</v>
      </c>
      <c r="G252">
        <f>VLOOKUP(A252,'Cost price'!$A$2:$E$22,5,0)</f>
        <v>2.2359999999999998</v>
      </c>
      <c r="H252">
        <f t="shared" si="6"/>
        <v>2.2359999999999998</v>
      </c>
      <c r="I252" t="str">
        <f t="shared" si="7"/>
        <v>Вторник</v>
      </c>
    </row>
    <row r="253" spans="1:9" x14ac:dyDescent="0.25">
      <c r="A253" t="s">
        <v>10</v>
      </c>
      <c r="B253" t="s">
        <v>11</v>
      </c>
      <c r="C253" s="2">
        <v>44026</v>
      </c>
      <c r="D253" t="s">
        <v>45</v>
      </c>
      <c r="F253">
        <v>2</v>
      </c>
      <c r="G253">
        <f>VLOOKUP(A253,'Cost price'!$A$2:$E$22,5,0)</f>
        <v>2.1709999999999998</v>
      </c>
      <c r="H253">
        <f t="shared" si="6"/>
        <v>4.3419999999999996</v>
      </c>
      <c r="I253" t="str">
        <f t="shared" si="7"/>
        <v>Вторник</v>
      </c>
    </row>
    <row r="254" spans="1:9" x14ac:dyDescent="0.25">
      <c r="A254" t="s">
        <v>11</v>
      </c>
      <c r="B254" t="s">
        <v>28</v>
      </c>
      <c r="C254" s="2">
        <v>44026</v>
      </c>
      <c r="D254" t="s">
        <v>46</v>
      </c>
      <c r="F254">
        <v>6</v>
      </c>
      <c r="G254">
        <f>VLOOKUP(A254,'Cost price'!$A$2:$E$22,5,0)</f>
        <v>1.3</v>
      </c>
      <c r="H254">
        <f t="shared" si="6"/>
        <v>7.8000000000000007</v>
      </c>
      <c r="I254" t="str">
        <f t="shared" si="7"/>
        <v>Вторник</v>
      </c>
    </row>
    <row r="255" spans="1:9" x14ac:dyDescent="0.25">
      <c r="A255" t="s">
        <v>12</v>
      </c>
      <c r="B255" t="s">
        <v>28</v>
      </c>
      <c r="C255" s="2">
        <v>44026</v>
      </c>
      <c r="D255" t="s">
        <v>47</v>
      </c>
      <c r="F255">
        <v>5</v>
      </c>
      <c r="G255">
        <f>VLOOKUP(A255,'Cost price'!$A$2:$E$22,5,0)</f>
        <v>2.6649999999999996</v>
      </c>
      <c r="H255">
        <f t="shared" si="6"/>
        <v>13.324999999999998</v>
      </c>
      <c r="I255" t="str">
        <f t="shared" si="7"/>
        <v>Вторник</v>
      </c>
    </row>
    <row r="256" spans="1:9" x14ac:dyDescent="0.25">
      <c r="A256" t="s">
        <v>13</v>
      </c>
      <c r="B256" t="s">
        <v>28</v>
      </c>
      <c r="C256" s="2">
        <v>44026</v>
      </c>
      <c r="D256" t="s">
        <v>48</v>
      </c>
      <c r="F256">
        <v>8</v>
      </c>
      <c r="G256">
        <f>VLOOKUP(A256,'Cost price'!$A$2:$E$22,5,0)</f>
        <v>4.16</v>
      </c>
      <c r="H256">
        <f t="shared" si="6"/>
        <v>33.28</v>
      </c>
      <c r="I256" t="str">
        <f t="shared" si="7"/>
        <v>Вторник</v>
      </c>
    </row>
    <row r="257" spans="1:9" x14ac:dyDescent="0.25">
      <c r="A257" t="s">
        <v>14</v>
      </c>
      <c r="B257" t="s">
        <v>29</v>
      </c>
      <c r="C257" s="2">
        <v>44026</v>
      </c>
      <c r="D257" t="s">
        <v>49</v>
      </c>
      <c r="F257">
        <v>23</v>
      </c>
      <c r="G257">
        <f>VLOOKUP(A257,'Cost price'!$A$2:$E$22,5,0)</f>
        <v>6.968</v>
      </c>
      <c r="H257">
        <f t="shared" si="6"/>
        <v>160.26400000000001</v>
      </c>
      <c r="I257" t="str">
        <f t="shared" si="7"/>
        <v>Вторник</v>
      </c>
    </row>
    <row r="258" spans="1:9" x14ac:dyDescent="0.25">
      <c r="A258" t="s">
        <v>22</v>
      </c>
      <c r="B258" t="s">
        <v>32</v>
      </c>
      <c r="C258" s="2">
        <v>44026</v>
      </c>
      <c r="D258" t="s">
        <v>50</v>
      </c>
      <c r="F258">
        <v>87</v>
      </c>
      <c r="G258">
        <f>VLOOKUP(A258,'Cost price'!$A$2:$E$22,5,0)</f>
        <v>4.8950000000000005</v>
      </c>
      <c r="H258">
        <f t="shared" si="6"/>
        <v>425.86500000000007</v>
      </c>
      <c r="I258" t="str">
        <f t="shared" si="7"/>
        <v>Вторник</v>
      </c>
    </row>
    <row r="259" spans="1:9" x14ac:dyDescent="0.25">
      <c r="A259" t="s">
        <v>23</v>
      </c>
      <c r="B259" t="s">
        <v>32</v>
      </c>
      <c r="C259" s="2">
        <v>44027</v>
      </c>
      <c r="D259" t="s">
        <v>51</v>
      </c>
      <c r="F259">
        <v>34</v>
      </c>
      <c r="G259">
        <f>VLOOKUP(A259,'Cost price'!$A$2:$E$22,5,0)</f>
        <v>12.285</v>
      </c>
      <c r="H259">
        <f t="shared" ref="H259:H322" si="8">F259*G259</f>
        <v>417.69</v>
      </c>
      <c r="I259" t="str">
        <f t="shared" ref="I259:I322" si="9">PROPER(TEXT(C259,"дддд"))</f>
        <v>Среда</v>
      </c>
    </row>
    <row r="260" spans="1:9" x14ac:dyDescent="0.25">
      <c r="A260" t="s">
        <v>24</v>
      </c>
      <c r="B260" t="s">
        <v>32</v>
      </c>
      <c r="C260" s="2">
        <v>44027</v>
      </c>
      <c r="D260" t="s">
        <v>52</v>
      </c>
      <c r="F260">
        <v>56</v>
      </c>
      <c r="G260">
        <f>VLOOKUP(A260,'Cost price'!$A$2:$E$22,5,0)</f>
        <v>14.911000000000001</v>
      </c>
      <c r="H260">
        <f t="shared" si="8"/>
        <v>835.01600000000008</v>
      </c>
      <c r="I260" t="str">
        <f t="shared" si="9"/>
        <v>Среда</v>
      </c>
    </row>
    <row r="261" spans="1:9" x14ac:dyDescent="0.25">
      <c r="A261" t="s">
        <v>25</v>
      </c>
      <c r="B261" t="s">
        <v>32</v>
      </c>
      <c r="C261" s="2">
        <v>44027</v>
      </c>
      <c r="D261" t="s">
        <v>53</v>
      </c>
      <c r="F261">
        <v>23</v>
      </c>
      <c r="G261">
        <f>VLOOKUP(A261,'Cost price'!$A$2:$E$22,5,0)</f>
        <v>10.943999999999999</v>
      </c>
      <c r="H261">
        <f t="shared" si="8"/>
        <v>251.71199999999999</v>
      </c>
      <c r="I261" t="str">
        <f t="shared" si="9"/>
        <v>Среда</v>
      </c>
    </row>
    <row r="262" spans="1:9" x14ac:dyDescent="0.25">
      <c r="A262" t="s">
        <v>22</v>
      </c>
      <c r="B262" t="s">
        <v>32</v>
      </c>
      <c r="C262" s="2">
        <v>44027</v>
      </c>
      <c r="D262" t="s">
        <v>54</v>
      </c>
      <c r="F262">
        <v>67</v>
      </c>
      <c r="G262">
        <f>VLOOKUP(A262,'Cost price'!$A$2:$E$22,5,0)</f>
        <v>4.8950000000000005</v>
      </c>
      <c r="H262">
        <f t="shared" si="8"/>
        <v>327.96500000000003</v>
      </c>
      <c r="I262" t="str">
        <f t="shared" si="9"/>
        <v>Среда</v>
      </c>
    </row>
    <row r="263" spans="1:9" x14ac:dyDescent="0.25">
      <c r="A263" t="s">
        <v>21</v>
      </c>
      <c r="B263" t="s">
        <v>31</v>
      </c>
      <c r="C263" s="2">
        <v>44027</v>
      </c>
      <c r="D263" t="s">
        <v>55</v>
      </c>
      <c r="F263">
        <v>2</v>
      </c>
      <c r="G263">
        <f>VLOOKUP(A263,'Cost price'!$A$2:$E$22,5,0)</f>
        <v>4.8400000000000007</v>
      </c>
      <c r="H263">
        <f t="shared" si="8"/>
        <v>9.6800000000000015</v>
      </c>
      <c r="I263" t="str">
        <f t="shared" si="9"/>
        <v>Среда</v>
      </c>
    </row>
    <row r="264" spans="1:9" x14ac:dyDescent="0.25">
      <c r="A264" t="s">
        <v>22</v>
      </c>
      <c r="B264" t="s">
        <v>32</v>
      </c>
      <c r="C264" s="2">
        <v>44027</v>
      </c>
      <c r="D264" t="s">
        <v>56</v>
      </c>
      <c r="F264">
        <v>3</v>
      </c>
      <c r="G264">
        <f>VLOOKUP(A264,'Cost price'!$A$2:$E$22,5,0)</f>
        <v>4.8950000000000005</v>
      </c>
      <c r="H264">
        <f t="shared" si="8"/>
        <v>14.685000000000002</v>
      </c>
      <c r="I264" t="str">
        <f t="shared" si="9"/>
        <v>Среда</v>
      </c>
    </row>
    <row r="265" spans="1:9" x14ac:dyDescent="0.25">
      <c r="A265" t="s">
        <v>23</v>
      </c>
      <c r="B265" t="s">
        <v>32</v>
      </c>
      <c r="C265" s="2">
        <v>44027</v>
      </c>
      <c r="D265" t="s">
        <v>57</v>
      </c>
      <c r="F265">
        <v>7</v>
      </c>
      <c r="G265">
        <f>VLOOKUP(A265,'Cost price'!$A$2:$E$22,5,0)</f>
        <v>12.285</v>
      </c>
      <c r="H265">
        <f t="shared" si="8"/>
        <v>85.995000000000005</v>
      </c>
      <c r="I265" t="str">
        <f t="shared" si="9"/>
        <v>Среда</v>
      </c>
    </row>
    <row r="266" spans="1:9" x14ac:dyDescent="0.25">
      <c r="A266" t="s">
        <v>24</v>
      </c>
      <c r="B266" t="s">
        <v>32</v>
      </c>
      <c r="C266" s="2">
        <v>44027</v>
      </c>
      <c r="D266" t="s">
        <v>58</v>
      </c>
      <c r="F266">
        <v>6</v>
      </c>
      <c r="G266">
        <f>VLOOKUP(A266,'Cost price'!$A$2:$E$22,5,0)</f>
        <v>14.911000000000001</v>
      </c>
      <c r="H266">
        <f t="shared" si="8"/>
        <v>89.466000000000008</v>
      </c>
      <c r="I266" t="str">
        <f t="shared" si="9"/>
        <v>Среда</v>
      </c>
    </row>
    <row r="267" spans="1:9" x14ac:dyDescent="0.25">
      <c r="A267" t="s">
        <v>25</v>
      </c>
      <c r="B267" t="s">
        <v>32</v>
      </c>
      <c r="C267" s="2">
        <v>44027</v>
      </c>
      <c r="D267" t="s">
        <v>59</v>
      </c>
      <c r="F267">
        <v>12</v>
      </c>
      <c r="G267">
        <f>VLOOKUP(A267,'Cost price'!$A$2:$E$22,5,0)</f>
        <v>10.943999999999999</v>
      </c>
      <c r="H267">
        <f t="shared" si="8"/>
        <v>131.32799999999997</v>
      </c>
      <c r="I267" t="str">
        <f t="shared" si="9"/>
        <v>Среда</v>
      </c>
    </row>
    <row r="268" spans="1:9" x14ac:dyDescent="0.25">
      <c r="A268" t="s">
        <v>26</v>
      </c>
      <c r="B268" t="s">
        <v>32</v>
      </c>
      <c r="C268" s="2">
        <v>44027</v>
      </c>
      <c r="D268" t="s">
        <v>60</v>
      </c>
      <c r="F268">
        <v>67</v>
      </c>
      <c r="G268">
        <f>VLOOKUP(A268,'Cost price'!$A$2:$E$22,5,0)</f>
        <v>10.425999999999998</v>
      </c>
      <c r="H268">
        <f t="shared" si="8"/>
        <v>698.54199999999992</v>
      </c>
      <c r="I268" t="str">
        <f t="shared" si="9"/>
        <v>Среда</v>
      </c>
    </row>
    <row r="269" spans="1:9" x14ac:dyDescent="0.25">
      <c r="A269" t="s">
        <v>6</v>
      </c>
      <c r="B269" t="s">
        <v>27</v>
      </c>
      <c r="C269" s="2">
        <v>44027</v>
      </c>
      <c r="D269" t="s">
        <v>61</v>
      </c>
      <c r="F269">
        <v>6</v>
      </c>
      <c r="G269">
        <f>VLOOKUP(A269,'Cost price'!$A$2:$E$22,5,0)</f>
        <v>2.73</v>
      </c>
      <c r="H269">
        <f t="shared" si="8"/>
        <v>16.38</v>
      </c>
      <c r="I269" t="str">
        <f t="shared" si="9"/>
        <v>Среда</v>
      </c>
    </row>
    <row r="270" spans="1:9" x14ac:dyDescent="0.25">
      <c r="A270" t="s">
        <v>7</v>
      </c>
      <c r="B270" t="s">
        <v>27</v>
      </c>
      <c r="C270" s="2">
        <v>44027</v>
      </c>
      <c r="D270" t="s">
        <v>62</v>
      </c>
      <c r="F270">
        <v>1</v>
      </c>
      <c r="G270">
        <f>VLOOKUP(A270,'Cost price'!$A$2:$E$22,5,0)</f>
        <v>1.2</v>
      </c>
      <c r="H270">
        <f t="shared" si="8"/>
        <v>1.2</v>
      </c>
      <c r="I270" t="str">
        <f t="shared" si="9"/>
        <v>Среда</v>
      </c>
    </row>
    <row r="271" spans="1:9" x14ac:dyDescent="0.25">
      <c r="A271" t="s">
        <v>6</v>
      </c>
      <c r="B271" t="s">
        <v>27</v>
      </c>
      <c r="C271" s="2">
        <v>44027</v>
      </c>
      <c r="D271" t="s">
        <v>58</v>
      </c>
      <c r="F271">
        <v>45</v>
      </c>
      <c r="G271">
        <f>VLOOKUP(A271,'Cost price'!$A$2:$E$22,5,0)</f>
        <v>2.73</v>
      </c>
      <c r="H271">
        <f t="shared" si="8"/>
        <v>122.85</v>
      </c>
      <c r="I271" t="str">
        <f t="shared" si="9"/>
        <v>Среда</v>
      </c>
    </row>
    <row r="272" spans="1:9" x14ac:dyDescent="0.25">
      <c r="A272" t="s">
        <v>8</v>
      </c>
      <c r="B272" t="s">
        <v>27</v>
      </c>
      <c r="C272" s="2">
        <v>44027</v>
      </c>
      <c r="D272" t="s">
        <v>59</v>
      </c>
      <c r="F272">
        <v>3</v>
      </c>
      <c r="G272">
        <f>VLOOKUP(A272,'Cost price'!$A$2:$E$22,5,0)</f>
        <v>4.7249999999999996</v>
      </c>
      <c r="H272">
        <f t="shared" si="8"/>
        <v>14.174999999999999</v>
      </c>
      <c r="I272" t="str">
        <f t="shared" si="9"/>
        <v>Среда</v>
      </c>
    </row>
    <row r="273" spans="1:9" x14ac:dyDescent="0.25">
      <c r="A273" t="s">
        <v>9</v>
      </c>
      <c r="B273" t="s">
        <v>27</v>
      </c>
      <c r="C273" s="2">
        <v>44028</v>
      </c>
      <c r="D273" t="s">
        <v>60</v>
      </c>
      <c r="F273">
        <v>6</v>
      </c>
      <c r="G273">
        <f>VLOOKUP(A273,'Cost price'!$A$2:$E$22,5,0)</f>
        <v>2.2359999999999998</v>
      </c>
      <c r="H273">
        <f t="shared" si="8"/>
        <v>13.415999999999999</v>
      </c>
      <c r="I273" t="str">
        <f t="shared" si="9"/>
        <v>Четверг</v>
      </c>
    </row>
    <row r="274" spans="1:9" x14ac:dyDescent="0.25">
      <c r="A274" t="s">
        <v>10</v>
      </c>
      <c r="B274" t="s">
        <v>11</v>
      </c>
      <c r="C274" s="2">
        <v>44028</v>
      </c>
      <c r="D274" t="s">
        <v>61</v>
      </c>
      <c r="F274">
        <v>7</v>
      </c>
      <c r="G274">
        <f>VLOOKUP(A274,'Cost price'!$A$2:$E$22,5,0)</f>
        <v>2.1709999999999998</v>
      </c>
      <c r="H274">
        <f t="shared" si="8"/>
        <v>15.196999999999999</v>
      </c>
      <c r="I274" t="str">
        <f t="shared" si="9"/>
        <v>Четверг</v>
      </c>
    </row>
    <row r="275" spans="1:9" x14ac:dyDescent="0.25">
      <c r="A275" t="s">
        <v>11</v>
      </c>
      <c r="B275" t="s">
        <v>28</v>
      </c>
      <c r="C275" s="2">
        <v>44028</v>
      </c>
      <c r="D275" t="s">
        <v>33</v>
      </c>
      <c r="F275">
        <v>3</v>
      </c>
      <c r="G275">
        <f>VLOOKUP(A275,'Cost price'!$A$2:$E$22,5,0)</f>
        <v>1.3</v>
      </c>
      <c r="H275">
        <f t="shared" si="8"/>
        <v>3.9000000000000004</v>
      </c>
      <c r="I275" t="str">
        <f t="shared" si="9"/>
        <v>Четверг</v>
      </c>
    </row>
    <row r="276" spans="1:9" x14ac:dyDescent="0.25">
      <c r="A276" t="s">
        <v>12</v>
      </c>
      <c r="B276" t="s">
        <v>28</v>
      </c>
      <c r="C276" s="2">
        <v>44028</v>
      </c>
      <c r="D276" t="s">
        <v>34</v>
      </c>
      <c r="F276">
        <v>4</v>
      </c>
      <c r="G276">
        <f>VLOOKUP(A276,'Cost price'!$A$2:$E$22,5,0)</f>
        <v>2.6649999999999996</v>
      </c>
      <c r="H276">
        <f t="shared" si="8"/>
        <v>10.659999999999998</v>
      </c>
      <c r="I276" t="str">
        <f t="shared" si="9"/>
        <v>Четверг</v>
      </c>
    </row>
    <row r="277" spans="1:9" x14ac:dyDescent="0.25">
      <c r="A277" t="s">
        <v>13</v>
      </c>
      <c r="B277" t="s">
        <v>28</v>
      </c>
      <c r="C277" s="2">
        <v>44028</v>
      </c>
      <c r="D277" t="s">
        <v>35</v>
      </c>
      <c r="F277">
        <v>5</v>
      </c>
      <c r="G277">
        <f>VLOOKUP(A277,'Cost price'!$A$2:$E$22,5,0)</f>
        <v>4.16</v>
      </c>
      <c r="H277">
        <f t="shared" si="8"/>
        <v>20.8</v>
      </c>
      <c r="I277" t="str">
        <f t="shared" si="9"/>
        <v>Четверг</v>
      </c>
    </row>
    <row r="278" spans="1:9" x14ac:dyDescent="0.25">
      <c r="A278" t="s">
        <v>14</v>
      </c>
      <c r="B278" t="s">
        <v>29</v>
      </c>
      <c r="C278" s="2">
        <v>44028</v>
      </c>
      <c r="D278" t="s">
        <v>36</v>
      </c>
      <c r="F278">
        <v>45</v>
      </c>
      <c r="G278">
        <f>VLOOKUP(A278,'Cost price'!$A$2:$E$22,5,0)</f>
        <v>6.968</v>
      </c>
      <c r="H278">
        <f t="shared" si="8"/>
        <v>313.56</v>
      </c>
      <c r="I278" t="str">
        <f t="shared" si="9"/>
        <v>Четверг</v>
      </c>
    </row>
    <row r="279" spans="1:9" x14ac:dyDescent="0.25">
      <c r="A279" t="s">
        <v>21</v>
      </c>
      <c r="B279" t="s">
        <v>31</v>
      </c>
      <c r="C279" s="2">
        <v>44028</v>
      </c>
      <c r="D279" t="s">
        <v>37</v>
      </c>
      <c r="F279">
        <v>3</v>
      </c>
      <c r="G279">
        <f>VLOOKUP(A279,'Cost price'!$A$2:$E$22,5,0)</f>
        <v>4.8400000000000007</v>
      </c>
      <c r="H279">
        <f t="shared" si="8"/>
        <v>14.520000000000003</v>
      </c>
      <c r="I279" t="str">
        <f t="shared" si="9"/>
        <v>Четверг</v>
      </c>
    </row>
    <row r="280" spans="1:9" x14ac:dyDescent="0.25">
      <c r="A280" t="s">
        <v>22</v>
      </c>
      <c r="B280" t="s">
        <v>32</v>
      </c>
      <c r="C280" s="2">
        <v>44028</v>
      </c>
      <c r="D280" t="s">
        <v>38</v>
      </c>
      <c r="F280">
        <v>6</v>
      </c>
      <c r="G280">
        <f>VLOOKUP(A280,'Cost price'!$A$2:$E$22,5,0)</f>
        <v>4.8950000000000005</v>
      </c>
      <c r="H280">
        <f t="shared" si="8"/>
        <v>29.370000000000005</v>
      </c>
      <c r="I280" t="str">
        <f t="shared" si="9"/>
        <v>Четверг</v>
      </c>
    </row>
    <row r="281" spans="1:9" x14ac:dyDescent="0.25">
      <c r="A281" t="s">
        <v>21</v>
      </c>
      <c r="B281" t="s">
        <v>31</v>
      </c>
      <c r="C281" s="2">
        <v>44028</v>
      </c>
      <c r="D281" t="s">
        <v>39</v>
      </c>
      <c r="F281">
        <v>7</v>
      </c>
      <c r="G281">
        <f>VLOOKUP(A281,'Cost price'!$A$2:$E$22,5,0)</f>
        <v>4.8400000000000007</v>
      </c>
      <c r="H281">
        <f t="shared" si="8"/>
        <v>33.880000000000003</v>
      </c>
      <c r="I281" t="str">
        <f t="shared" si="9"/>
        <v>Четверг</v>
      </c>
    </row>
    <row r="282" spans="1:9" x14ac:dyDescent="0.25">
      <c r="A282" t="s">
        <v>22</v>
      </c>
      <c r="B282" t="s">
        <v>32</v>
      </c>
      <c r="C282" s="2">
        <v>44028</v>
      </c>
      <c r="D282" t="s">
        <v>40</v>
      </c>
      <c r="F282">
        <v>3</v>
      </c>
      <c r="G282">
        <f>VLOOKUP(A282,'Cost price'!$A$2:$E$22,5,0)</f>
        <v>4.8950000000000005</v>
      </c>
      <c r="H282">
        <f t="shared" si="8"/>
        <v>14.685000000000002</v>
      </c>
      <c r="I282" t="str">
        <f t="shared" si="9"/>
        <v>Четверг</v>
      </c>
    </row>
    <row r="283" spans="1:9" x14ac:dyDescent="0.25">
      <c r="A283" t="s">
        <v>6</v>
      </c>
      <c r="B283" t="s">
        <v>27</v>
      </c>
      <c r="C283" s="2">
        <v>44028</v>
      </c>
      <c r="D283" t="s">
        <v>41</v>
      </c>
      <c r="F283">
        <v>4</v>
      </c>
      <c r="G283">
        <f>VLOOKUP(A283,'Cost price'!$A$2:$E$22,5,0)</f>
        <v>2.73</v>
      </c>
      <c r="H283">
        <f t="shared" si="8"/>
        <v>10.92</v>
      </c>
      <c r="I283" t="str">
        <f t="shared" si="9"/>
        <v>Четверг</v>
      </c>
    </row>
    <row r="284" spans="1:9" x14ac:dyDescent="0.25">
      <c r="A284" t="s">
        <v>7</v>
      </c>
      <c r="B284" t="s">
        <v>27</v>
      </c>
      <c r="C284" s="2">
        <v>44028</v>
      </c>
      <c r="D284" t="s">
        <v>42</v>
      </c>
      <c r="F284">
        <v>5</v>
      </c>
      <c r="G284">
        <f>VLOOKUP(A284,'Cost price'!$A$2:$E$22,5,0)</f>
        <v>1.2</v>
      </c>
      <c r="H284">
        <f t="shared" si="8"/>
        <v>6</v>
      </c>
      <c r="I284" t="str">
        <f t="shared" si="9"/>
        <v>Четверг</v>
      </c>
    </row>
    <row r="285" spans="1:9" x14ac:dyDescent="0.25">
      <c r="A285" t="s">
        <v>6</v>
      </c>
      <c r="B285" t="s">
        <v>27</v>
      </c>
      <c r="C285" s="2">
        <v>44028</v>
      </c>
      <c r="D285" t="s">
        <v>43</v>
      </c>
      <c r="F285">
        <v>6</v>
      </c>
      <c r="G285">
        <f>VLOOKUP(A285,'Cost price'!$A$2:$E$22,5,0)</f>
        <v>2.73</v>
      </c>
      <c r="H285">
        <f t="shared" si="8"/>
        <v>16.38</v>
      </c>
      <c r="I285" t="str">
        <f t="shared" si="9"/>
        <v>Четверг</v>
      </c>
    </row>
    <row r="286" spans="1:9" x14ac:dyDescent="0.25">
      <c r="A286" t="s">
        <v>8</v>
      </c>
      <c r="B286" t="s">
        <v>27</v>
      </c>
      <c r="C286" s="2">
        <v>44029</v>
      </c>
      <c r="D286" t="s">
        <v>44</v>
      </c>
      <c r="F286">
        <v>7</v>
      </c>
      <c r="G286">
        <f>VLOOKUP(A286,'Cost price'!$A$2:$E$22,5,0)</f>
        <v>4.7249999999999996</v>
      </c>
      <c r="H286">
        <f t="shared" si="8"/>
        <v>33.074999999999996</v>
      </c>
      <c r="I286" t="str">
        <f t="shared" si="9"/>
        <v>Пятница</v>
      </c>
    </row>
    <row r="287" spans="1:9" x14ac:dyDescent="0.25">
      <c r="A287" t="s">
        <v>9</v>
      </c>
      <c r="B287" t="s">
        <v>27</v>
      </c>
      <c r="C287" s="2">
        <v>44029</v>
      </c>
      <c r="D287" t="s">
        <v>45</v>
      </c>
      <c r="F287">
        <v>34</v>
      </c>
      <c r="G287">
        <f>VLOOKUP(A287,'Cost price'!$A$2:$E$22,5,0)</f>
        <v>2.2359999999999998</v>
      </c>
      <c r="H287">
        <f t="shared" si="8"/>
        <v>76.023999999999987</v>
      </c>
      <c r="I287" t="str">
        <f t="shared" si="9"/>
        <v>Пятница</v>
      </c>
    </row>
    <row r="288" spans="1:9" x14ac:dyDescent="0.25">
      <c r="A288" t="s">
        <v>10</v>
      </c>
      <c r="B288" t="s">
        <v>11</v>
      </c>
      <c r="C288" s="2">
        <v>44029</v>
      </c>
      <c r="D288" t="s">
        <v>46</v>
      </c>
      <c r="F288">
        <v>2</v>
      </c>
      <c r="G288">
        <f>VLOOKUP(A288,'Cost price'!$A$2:$E$22,5,0)</f>
        <v>2.1709999999999998</v>
      </c>
      <c r="H288">
        <f t="shared" si="8"/>
        <v>4.3419999999999996</v>
      </c>
      <c r="I288" t="str">
        <f t="shared" si="9"/>
        <v>Пятница</v>
      </c>
    </row>
    <row r="289" spans="1:9" x14ac:dyDescent="0.25">
      <c r="A289" t="s">
        <v>11</v>
      </c>
      <c r="B289" t="s">
        <v>28</v>
      </c>
      <c r="C289" s="2">
        <v>44029</v>
      </c>
      <c r="D289" t="s">
        <v>47</v>
      </c>
      <c r="F289">
        <v>3</v>
      </c>
      <c r="G289">
        <f>VLOOKUP(A289,'Cost price'!$A$2:$E$22,5,0)</f>
        <v>1.3</v>
      </c>
      <c r="H289">
        <f t="shared" si="8"/>
        <v>3.9000000000000004</v>
      </c>
      <c r="I289" t="str">
        <f t="shared" si="9"/>
        <v>Пятница</v>
      </c>
    </row>
    <row r="290" spans="1:9" x14ac:dyDescent="0.25">
      <c r="A290" t="s">
        <v>12</v>
      </c>
      <c r="B290" t="s">
        <v>28</v>
      </c>
      <c r="C290" s="2">
        <v>44029</v>
      </c>
      <c r="D290" t="s">
        <v>48</v>
      </c>
      <c r="F290">
        <v>5</v>
      </c>
      <c r="G290">
        <f>VLOOKUP(A290,'Cost price'!$A$2:$E$22,5,0)</f>
        <v>2.6649999999999996</v>
      </c>
      <c r="H290">
        <f t="shared" si="8"/>
        <v>13.324999999999998</v>
      </c>
      <c r="I290" t="str">
        <f t="shared" si="9"/>
        <v>Пятница</v>
      </c>
    </row>
    <row r="291" spans="1:9" x14ac:dyDescent="0.25">
      <c r="A291" t="s">
        <v>13</v>
      </c>
      <c r="B291" t="s">
        <v>28</v>
      </c>
      <c r="C291" s="2">
        <v>44029</v>
      </c>
      <c r="D291" t="s">
        <v>49</v>
      </c>
      <c r="F291">
        <v>68</v>
      </c>
      <c r="G291">
        <f>VLOOKUP(A291,'Cost price'!$A$2:$E$22,5,0)</f>
        <v>4.16</v>
      </c>
      <c r="H291">
        <f t="shared" si="8"/>
        <v>282.88</v>
      </c>
      <c r="I291" t="str">
        <f t="shared" si="9"/>
        <v>Пятница</v>
      </c>
    </row>
    <row r="292" spans="1:9" x14ac:dyDescent="0.25">
      <c r="A292" t="s">
        <v>14</v>
      </c>
      <c r="B292" t="s">
        <v>29</v>
      </c>
      <c r="C292" s="2">
        <v>44029</v>
      </c>
      <c r="D292" t="s">
        <v>52</v>
      </c>
      <c r="F292">
        <v>9</v>
      </c>
      <c r="G292">
        <f>VLOOKUP(A292,'Cost price'!$A$2:$E$22,5,0)</f>
        <v>6.968</v>
      </c>
      <c r="H292">
        <f t="shared" si="8"/>
        <v>62.712000000000003</v>
      </c>
      <c r="I292" t="str">
        <f t="shared" si="9"/>
        <v>Пятница</v>
      </c>
    </row>
    <row r="293" spans="1:9" x14ac:dyDescent="0.25">
      <c r="A293" t="s">
        <v>21</v>
      </c>
      <c r="B293" t="s">
        <v>31</v>
      </c>
      <c r="C293" s="2">
        <v>44029</v>
      </c>
      <c r="D293" t="s">
        <v>53</v>
      </c>
      <c r="F293">
        <v>7</v>
      </c>
      <c r="G293">
        <f>VLOOKUP(A293,'Cost price'!$A$2:$E$22,5,0)</f>
        <v>4.8400000000000007</v>
      </c>
      <c r="H293">
        <f t="shared" si="8"/>
        <v>33.880000000000003</v>
      </c>
      <c r="I293" t="str">
        <f t="shared" si="9"/>
        <v>Пятница</v>
      </c>
    </row>
    <row r="294" spans="1:9" x14ac:dyDescent="0.25">
      <c r="A294" t="s">
        <v>22</v>
      </c>
      <c r="B294" t="s">
        <v>32</v>
      </c>
      <c r="C294" s="2">
        <v>44029</v>
      </c>
      <c r="D294" t="s">
        <v>54</v>
      </c>
      <c r="F294">
        <v>6</v>
      </c>
      <c r="G294">
        <f>VLOOKUP(A294,'Cost price'!$A$2:$E$22,5,0)</f>
        <v>4.8950000000000005</v>
      </c>
      <c r="H294">
        <f t="shared" si="8"/>
        <v>29.370000000000005</v>
      </c>
      <c r="I294" t="str">
        <f t="shared" si="9"/>
        <v>Пятница</v>
      </c>
    </row>
    <row r="295" spans="1:9" x14ac:dyDescent="0.25">
      <c r="A295" t="s">
        <v>21</v>
      </c>
      <c r="B295" t="s">
        <v>31</v>
      </c>
      <c r="C295" s="2">
        <v>44029</v>
      </c>
      <c r="D295" t="s">
        <v>55</v>
      </c>
      <c r="F295">
        <v>5</v>
      </c>
      <c r="G295">
        <f>VLOOKUP(A295,'Cost price'!$A$2:$E$22,5,0)</f>
        <v>4.8400000000000007</v>
      </c>
      <c r="H295">
        <f t="shared" si="8"/>
        <v>24.200000000000003</v>
      </c>
      <c r="I295" t="str">
        <f t="shared" si="9"/>
        <v>Пятница</v>
      </c>
    </row>
    <row r="296" spans="1:9" x14ac:dyDescent="0.25">
      <c r="A296" t="s">
        <v>22</v>
      </c>
      <c r="B296" t="s">
        <v>32</v>
      </c>
      <c r="C296" s="2">
        <v>44029</v>
      </c>
      <c r="D296" t="s">
        <v>56</v>
      </c>
      <c r="F296">
        <v>4</v>
      </c>
      <c r="G296">
        <f>VLOOKUP(A296,'Cost price'!$A$2:$E$22,5,0)</f>
        <v>4.8950000000000005</v>
      </c>
      <c r="H296">
        <f t="shared" si="8"/>
        <v>19.580000000000002</v>
      </c>
      <c r="I296" t="str">
        <f t="shared" si="9"/>
        <v>Пятница</v>
      </c>
    </row>
    <row r="297" spans="1:9" x14ac:dyDescent="0.25">
      <c r="A297" t="s">
        <v>23</v>
      </c>
      <c r="B297" t="s">
        <v>32</v>
      </c>
      <c r="C297" s="2">
        <v>44029</v>
      </c>
      <c r="D297" t="s">
        <v>57</v>
      </c>
      <c r="F297">
        <v>4</v>
      </c>
      <c r="G297">
        <f>VLOOKUP(A297,'Cost price'!$A$2:$E$22,5,0)</f>
        <v>12.285</v>
      </c>
      <c r="H297">
        <f t="shared" si="8"/>
        <v>49.14</v>
      </c>
      <c r="I297" t="str">
        <f t="shared" si="9"/>
        <v>Пятница</v>
      </c>
    </row>
    <row r="298" spans="1:9" x14ac:dyDescent="0.25">
      <c r="A298" t="s">
        <v>24</v>
      </c>
      <c r="B298" t="s">
        <v>32</v>
      </c>
      <c r="C298" s="2">
        <v>44029</v>
      </c>
      <c r="D298" t="s">
        <v>58</v>
      </c>
      <c r="F298">
        <v>5</v>
      </c>
      <c r="G298">
        <f>VLOOKUP(A298,'Cost price'!$A$2:$E$22,5,0)</f>
        <v>14.911000000000001</v>
      </c>
      <c r="H298">
        <f t="shared" si="8"/>
        <v>74.555000000000007</v>
      </c>
      <c r="I298" t="str">
        <f t="shared" si="9"/>
        <v>Пятница</v>
      </c>
    </row>
    <row r="299" spans="1:9" x14ac:dyDescent="0.25">
      <c r="A299" t="s">
        <v>25</v>
      </c>
      <c r="B299" t="s">
        <v>32</v>
      </c>
      <c r="C299" s="2">
        <v>44029</v>
      </c>
      <c r="D299" t="s">
        <v>59</v>
      </c>
      <c r="F299">
        <v>6</v>
      </c>
      <c r="G299">
        <f>VLOOKUP(A299,'Cost price'!$A$2:$E$22,5,0)</f>
        <v>10.943999999999999</v>
      </c>
      <c r="H299">
        <f t="shared" si="8"/>
        <v>65.663999999999987</v>
      </c>
      <c r="I299" t="str">
        <f t="shared" si="9"/>
        <v>Пятница</v>
      </c>
    </row>
    <row r="300" spans="1:9" x14ac:dyDescent="0.25">
      <c r="A300" t="s">
        <v>26</v>
      </c>
      <c r="B300" t="s">
        <v>32</v>
      </c>
      <c r="C300" s="2">
        <v>44029</v>
      </c>
      <c r="D300" t="s">
        <v>60</v>
      </c>
      <c r="F300">
        <v>7</v>
      </c>
      <c r="G300">
        <f>VLOOKUP(A300,'Cost price'!$A$2:$E$22,5,0)</f>
        <v>10.425999999999998</v>
      </c>
      <c r="H300">
        <f t="shared" si="8"/>
        <v>72.981999999999985</v>
      </c>
      <c r="I300" t="str">
        <f t="shared" si="9"/>
        <v>Пятница</v>
      </c>
    </row>
    <row r="301" spans="1:9" x14ac:dyDescent="0.25">
      <c r="A301" t="s">
        <v>6</v>
      </c>
      <c r="B301" t="s">
        <v>27</v>
      </c>
      <c r="C301" s="2">
        <v>44029</v>
      </c>
      <c r="D301" t="s">
        <v>61</v>
      </c>
      <c r="F301">
        <v>8</v>
      </c>
      <c r="G301">
        <f>VLOOKUP(A301,'Cost price'!$A$2:$E$22,5,0)</f>
        <v>2.73</v>
      </c>
      <c r="H301">
        <f t="shared" si="8"/>
        <v>21.84</v>
      </c>
      <c r="I301" t="str">
        <f t="shared" si="9"/>
        <v>Пятница</v>
      </c>
    </row>
    <row r="302" spans="1:9" x14ac:dyDescent="0.25">
      <c r="A302" t="s">
        <v>7</v>
      </c>
      <c r="B302" t="s">
        <v>27</v>
      </c>
      <c r="C302" s="2">
        <v>44029</v>
      </c>
      <c r="D302" t="s">
        <v>62</v>
      </c>
      <c r="F302">
        <v>8</v>
      </c>
      <c r="G302">
        <f>VLOOKUP(A302,'Cost price'!$A$2:$E$22,5,0)</f>
        <v>1.2</v>
      </c>
      <c r="H302">
        <f t="shared" si="8"/>
        <v>9.6</v>
      </c>
      <c r="I302" t="str">
        <f t="shared" si="9"/>
        <v>Пятница</v>
      </c>
    </row>
    <row r="303" spans="1:9" x14ac:dyDescent="0.25">
      <c r="A303" t="s">
        <v>6</v>
      </c>
      <c r="B303" t="s">
        <v>27</v>
      </c>
      <c r="C303" s="2">
        <v>44029</v>
      </c>
      <c r="D303" t="s">
        <v>58</v>
      </c>
      <c r="F303">
        <v>54</v>
      </c>
      <c r="G303">
        <f>VLOOKUP(A303,'Cost price'!$A$2:$E$22,5,0)</f>
        <v>2.73</v>
      </c>
      <c r="H303">
        <f t="shared" si="8"/>
        <v>147.41999999999999</v>
      </c>
      <c r="I303" t="str">
        <f t="shared" si="9"/>
        <v>Пятница</v>
      </c>
    </row>
    <row r="304" spans="1:9" x14ac:dyDescent="0.25">
      <c r="A304" t="s">
        <v>8</v>
      </c>
      <c r="B304" t="s">
        <v>27</v>
      </c>
      <c r="C304" s="2">
        <v>44030</v>
      </c>
      <c r="D304" t="s">
        <v>59</v>
      </c>
      <c r="F304">
        <v>32</v>
      </c>
      <c r="G304">
        <f>VLOOKUP(A304,'Cost price'!$A$2:$E$22,5,0)</f>
        <v>4.7249999999999996</v>
      </c>
      <c r="H304">
        <f t="shared" si="8"/>
        <v>151.19999999999999</v>
      </c>
      <c r="I304" t="str">
        <f t="shared" si="9"/>
        <v>Суббота</v>
      </c>
    </row>
    <row r="305" spans="1:9" x14ac:dyDescent="0.25">
      <c r="A305" t="s">
        <v>9</v>
      </c>
      <c r="B305" t="s">
        <v>27</v>
      </c>
      <c r="C305" s="2">
        <v>44030</v>
      </c>
      <c r="D305" t="s">
        <v>60</v>
      </c>
      <c r="F305">
        <v>34</v>
      </c>
      <c r="G305">
        <f>VLOOKUP(A305,'Cost price'!$A$2:$E$22,5,0)</f>
        <v>2.2359999999999998</v>
      </c>
      <c r="H305">
        <f t="shared" si="8"/>
        <v>76.023999999999987</v>
      </c>
      <c r="I305" t="str">
        <f t="shared" si="9"/>
        <v>Суббота</v>
      </c>
    </row>
    <row r="306" spans="1:9" x14ac:dyDescent="0.25">
      <c r="A306" t="s">
        <v>10</v>
      </c>
      <c r="B306" t="s">
        <v>11</v>
      </c>
      <c r="C306" s="2">
        <v>44030</v>
      </c>
      <c r="D306" t="s">
        <v>61</v>
      </c>
      <c r="F306">
        <v>12</v>
      </c>
      <c r="G306">
        <f>VLOOKUP(A306,'Cost price'!$A$2:$E$22,5,0)</f>
        <v>2.1709999999999998</v>
      </c>
      <c r="H306">
        <f t="shared" si="8"/>
        <v>26.052</v>
      </c>
      <c r="I306" t="str">
        <f t="shared" si="9"/>
        <v>Суббота</v>
      </c>
    </row>
    <row r="307" spans="1:9" x14ac:dyDescent="0.25">
      <c r="A307" t="s">
        <v>11</v>
      </c>
      <c r="B307" t="s">
        <v>28</v>
      </c>
      <c r="C307" s="2">
        <v>44030</v>
      </c>
      <c r="D307" t="s">
        <v>33</v>
      </c>
      <c r="F307">
        <v>3</v>
      </c>
      <c r="G307">
        <f>VLOOKUP(A307,'Cost price'!$A$2:$E$22,5,0)</f>
        <v>1.3</v>
      </c>
      <c r="H307">
        <f t="shared" si="8"/>
        <v>3.9000000000000004</v>
      </c>
      <c r="I307" t="str">
        <f t="shared" si="9"/>
        <v>Суббота</v>
      </c>
    </row>
    <row r="308" spans="1:9" x14ac:dyDescent="0.25">
      <c r="A308" t="s">
        <v>12</v>
      </c>
      <c r="B308" t="s">
        <v>28</v>
      </c>
      <c r="C308" s="2">
        <v>44030</v>
      </c>
      <c r="D308" t="s">
        <v>34</v>
      </c>
      <c r="F308">
        <v>4</v>
      </c>
      <c r="G308">
        <f>VLOOKUP(A308,'Cost price'!$A$2:$E$22,5,0)</f>
        <v>2.6649999999999996</v>
      </c>
      <c r="H308">
        <f t="shared" si="8"/>
        <v>10.659999999999998</v>
      </c>
      <c r="I308" t="str">
        <f t="shared" si="9"/>
        <v>Суббота</v>
      </c>
    </row>
    <row r="309" spans="1:9" x14ac:dyDescent="0.25">
      <c r="A309" t="s">
        <v>17</v>
      </c>
      <c r="B309" t="s">
        <v>30</v>
      </c>
      <c r="C309" s="2">
        <v>44030</v>
      </c>
      <c r="D309" t="s">
        <v>35</v>
      </c>
      <c r="F309">
        <v>5</v>
      </c>
      <c r="G309">
        <f>VLOOKUP(A309,'Cost price'!$A$2:$E$22,5,0)</f>
        <v>32.942</v>
      </c>
      <c r="H309">
        <f t="shared" si="8"/>
        <v>164.71</v>
      </c>
      <c r="I309" t="str">
        <f t="shared" si="9"/>
        <v>Суббота</v>
      </c>
    </row>
    <row r="310" spans="1:9" x14ac:dyDescent="0.25">
      <c r="A310" t="s">
        <v>18</v>
      </c>
      <c r="B310" t="s">
        <v>30</v>
      </c>
      <c r="C310" s="2">
        <v>44030</v>
      </c>
      <c r="D310" t="s">
        <v>36</v>
      </c>
      <c r="F310">
        <v>9</v>
      </c>
      <c r="G310">
        <f>VLOOKUP(A310,'Cost price'!$A$2:$E$22,5,0)</f>
        <v>11.97</v>
      </c>
      <c r="H310">
        <f t="shared" si="8"/>
        <v>107.73</v>
      </c>
      <c r="I310" t="str">
        <f t="shared" si="9"/>
        <v>Суббота</v>
      </c>
    </row>
    <row r="311" spans="1:9" x14ac:dyDescent="0.25">
      <c r="A311" t="s">
        <v>19</v>
      </c>
      <c r="B311" t="s">
        <v>30</v>
      </c>
      <c r="C311" s="2">
        <v>44030</v>
      </c>
      <c r="D311" t="s">
        <v>37</v>
      </c>
      <c r="F311">
        <v>3</v>
      </c>
      <c r="G311">
        <f>VLOOKUP(A311,'Cost price'!$A$2:$E$22,5,0)</f>
        <v>5.6400000000000006</v>
      </c>
      <c r="H311">
        <f t="shared" si="8"/>
        <v>16.920000000000002</v>
      </c>
      <c r="I311" t="str">
        <f t="shared" si="9"/>
        <v>Суббота</v>
      </c>
    </row>
    <row r="312" spans="1:9" x14ac:dyDescent="0.25">
      <c r="A312" t="s">
        <v>20</v>
      </c>
      <c r="B312" t="s">
        <v>31</v>
      </c>
      <c r="C312" s="2">
        <v>44031</v>
      </c>
      <c r="D312" t="s">
        <v>44</v>
      </c>
      <c r="F312">
        <v>1</v>
      </c>
      <c r="G312">
        <f>VLOOKUP(A312,'Cost price'!$A$2:$E$22,5,0)</f>
        <v>10.119999999999999</v>
      </c>
      <c r="H312">
        <f t="shared" si="8"/>
        <v>10.119999999999999</v>
      </c>
      <c r="I312" t="str">
        <f t="shared" si="9"/>
        <v>Воскресенье</v>
      </c>
    </row>
    <row r="313" spans="1:9" x14ac:dyDescent="0.25">
      <c r="A313" t="s">
        <v>21</v>
      </c>
      <c r="B313" t="s">
        <v>31</v>
      </c>
      <c r="C313" s="2">
        <v>44031</v>
      </c>
      <c r="D313" t="s">
        <v>45</v>
      </c>
      <c r="F313">
        <v>2</v>
      </c>
      <c r="G313">
        <f>VLOOKUP(A313,'Cost price'!$A$2:$E$22,5,0)</f>
        <v>4.8400000000000007</v>
      </c>
      <c r="H313">
        <f t="shared" si="8"/>
        <v>9.6800000000000015</v>
      </c>
      <c r="I313" t="str">
        <f t="shared" si="9"/>
        <v>Воскресенье</v>
      </c>
    </row>
    <row r="314" spans="1:9" x14ac:dyDescent="0.25">
      <c r="A314" t="s">
        <v>22</v>
      </c>
      <c r="B314" t="s">
        <v>32</v>
      </c>
      <c r="C314" s="2">
        <v>44031</v>
      </c>
      <c r="D314" t="s">
        <v>46</v>
      </c>
      <c r="F314">
        <v>6</v>
      </c>
      <c r="G314">
        <f>VLOOKUP(A314,'Cost price'!$A$2:$E$22,5,0)</f>
        <v>4.8950000000000005</v>
      </c>
      <c r="H314">
        <f t="shared" si="8"/>
        <v>29.370000000000005</v>
      </c>
      <c r="I314" t="str">
        <f t="shared" si="9"/>
        <v>Воскресенье</v>
      </c>
    </row>
    <row r="315" spans="1:9" x14ac:dyDescent="0.25">
      <c r="A315" t="s">
        <v>23</v>
      </c>
      <c r="B315" t="s">
        <v>32</v>
      </c>
      <c r="C315" s="2">
        <v>44031</v>
      </c>
      <c r="D315" t="s">
        <v>47</v>
      </c>
      <c r="F315">
        <v>5</v>
      </c>
      <c r="G315">
        <f>VLOOKUP(A315,'Cost price'!$A$2:$E$22,5,0)</f>
        <v>12.285</v>
      </c>
      <c r="H315">
        <f t="shared" si="8"/>
        <v>61.424999999999997</v>
      </c>
      <c r="I315" t="str">
        <f t="shared" si="9"/>
        <v>Воскресенье</v>
      </c>
    </row>
    <row r="316" spans="1:9" x14ac:dyDescent="0.25">
      <c r="A316" t="s">
        <v>24</v>
      </c>
      <c r="B316" t="s">
        <v>32</v>
      </c>
      <c r="C316" s="2">
        <v>44031</v>
      </c>
      <c r="D316" t="s">
        <v>48</v>
      </c>
      <c r="F316">
        <v>8</v>
      </c>
      <c r="G316">
        <f>VLOOKUP(A316,'Cost price'!$A$2:$E$22,5,0)</f>
        <v>14.911000000000001</v>
      </c>
      <c r="H316">
        <f t="shared" si="8"/>
        <v>119.28800000000001</v>
      </c>
      <c r="I316" t="str">
        <f t="shared" si="9"/>
        <v>Воскресенье</v>
      </c>
    </row>
    <row r="317" spans="1:9" x14ac:dyDescent="0.25">
      <c r="A317" t="s">
        <v>25</v>
      </c>
      <c r="B317" t="s">
        <v>32</v>
      </c>
      <c r="C317" s="2">
        <v>44031</v>
      </c>
      <c r="D317" t="s">
        <v>49</v>
      </c>
      <c r="F317">
        <v>7</v>
      </c>
      <c r="G317">
        <f>VLOOKUP(A317,'Cost price'!$A$2:$E$22,5,0)</f>
        <v>10.943999999999999</v>
      </c>
      <c r="H317">
        <f t="shared" si="8"/>
        <v>76.60799999999999</v>
      </c>
      <c r="I317" t="str">
        <f t="shared" si="9"/>
        <v>Воскресенье</v>
      </c>
    </row>
    <row r="318" spans="1:9" x14ac:dyDescent="0.25">
      <c r="A318" t="s">
        <v>26</v>
      </c>
      <c r="B318" t="s">
        <v>32</v>
      </c>
      <c r="C318" s="2">
        <v>44031</v>
      </c>
      <c r="D318" t="s">
        <v>52</v>
      </c>
      <c r="F318">
        <v>3</v>
      </c>
      <c r="G318">
        <f>VLOOKUP(A318,'Cost price'!$A$2:$E$22,5,0)</f>
        <v>10.425999999999998</v>
      </c>
      <c r="H318">
        <f t="shared" si="8"/>
        <v>31.277999999999995</v>
      </c>
      <c r="I318" t="str">
        <f t="shared" si="9"/>
        <v>Воскресенье</v>
      </c>
    </row>
    <row r="319" spans="1:9" x14ac:dyDescent="0.25">
      <c r="A319" t="s">
        <v>6</v>
      </c>
      <c r="B319" t="s">
        <v>27</v>
      </c>
      <c r="C319" s="2">
        <v>44031</v>
      </c>
      <c r="D319" t="s">
        <v>53</v>
      </c>
      <c r="F319">
        <v>2</v>
      </c>
      <c r="G319">
        <f>VLOOKUP(A319,'Cost price'!$A$2:$E$22,5,0)</f>
        <v>2.73</v>
      </c>
      <c r="H319">
        <f t="shared" si="8"/>
        <v>5.46</v>
      </c>
      <c r="I319" t="str">
        <f t="shared" si="9"/>
        <v>Воскресенье</v>
      </c>
    </row>
    <row r="320" spans="1:9" x14ac:dyDescent="0.25">
      <c r="A320" t="s">
        <v>7</v>
      </c>
      <c r="B320" t="s">
        <v>27</v>
      </c>
      <c r="C320" s="2">
        <v>44031</v>
      </c>
      <c r="D320" t="s">
        <v>54</v>
      </c>
      <c r="F320">
        <v>11</v>
      </c>
      <c r="G320">
        <f>VLOOKUP(A320,'Cost price'!$A$2:$E$22,5,0)</f>
        <v>1.2</v>
      </c>
      <c r="H320">
        <f t="shared" si="8"/>
        <v>13.2</v>
      </c>
      <c r="I320" t="str">
        <f t="shared" si="9"/>
        <v>Воскресенье</v>
      </c>
    </row>
    <row r="321" spans="1:9" x14ac:dyDescent="0.25">
      <c r="A321" t="s">
        <v>6</v>
      </c>
      <c r="B321" t="s">
        <v>27</v>
      </c>
      <c r="C321" s="2">
        <v>44031</v>
      </c>
      <c r="D321" t="s">
        <v>55</v>
      </c>
      <c r="F321">
        <v>19</v>
      </c>
      <c r="G321">
        <f>VLOOKUP(A321,'Cost price'!$A$2:$E$22,5,0)</f>
        <v>2.73</v>
      </c>
      <c r="H321">
        <f t="shared" si="8"/>
        <v>51.87</v>
      </c>
      <c r="I321" t="str">
        <f t="shared" si="9"/>
        <v>Воскресенье</v>
      </c>
    </row>
    <row r="322" spans="1:9" x14ac:dyDescent="0.25">
      <c r="A322" t="s">
        <v>8</v>
      </c>
      <c r="B322" t="s">
        <v>27</v>
      </c>
      <c r="C322" s="2">
        <v>44031</v>
      </c>
      <c r="D322" t="s">
        <v>56</v>
      </c>
      <c r="F322">
        <v>8</v>
      </c>
      <c r="G322">
        <f>VLOOKUP(A322,'Cost price'!$A$2:$E$22,5,0)</f>
        <v>4.7249999999999996</v>
      </c>
      <c r="H322">
        <f t="shared" si="8"/>
        <v>37.799999999999997</v>
      </c>
      <c r="I322" t="str">
        <f t="shared" si="9"/>
        <v>Воскресенье</v>
      </c>
    </row>
    <row r="323" spans="1:9" x14ac:dyDescent="0.25">
      <c r="A323" t="s">
        <v>9</v>
      </c>
      <c r="B323" t="s">
        <v>27</v>
      </c>
      <c r="C323" s="2">
        <v>44031</v>
      </c>
      <c r="D323" t="s">
        <v>57</v>
      </c>
      <c r="F323">
        <v>45</v>
      </c>
      <c r="G323">
        <f>VLOOKUP(A323,'Cost price'!$A$2:$E$22,5,0)</f>
        <v>2.2359999999999998</v>
      </c>
      <c r="H323">
        <f t="shared" ref="H323:H345" si="10">F323*G323</f>
        <v>100.61999999999999</v>
      </c>
      <c r="I323" t="str">
        <f t="shared" ref="I323:I345" si="11">PROPER(TEXT(C323,"дддд"))</f>
        <v>Воскресенье</v>
      </c>
    </row>
    <row r="324" spans="1:9" x14ac:dyDescent="0.25">
      <c r="A324" t="s">
        <v>10</v>
      </c>
      <c r="B324" t="s">
        <v>11</v>
      </c>
      <c r="C324" s="2">
        <v>44031</v>
      </c>
      <c r="D324" t="s">
        <v>58</v>
      </c>
      <c r="F324">
        <v>6</v>
      </c>
      <c r="G324">
        <f>VLOOKUP(A324,'Cost price'!$A$2:$E$22,5,0)</f>
        <v>2.1709999999999998</v>
      </c>
      <c r="H324">
        <f t="shared" si="10"/>
        <v>13.026</v>
      </c>
      <c r="I324" t="str">
        <f t="shared" si="11"/>
        <v>Воскресенье</v>
      </c>
    </row>
    <row r="325" spans="1:9" x14ac:dyDescent="0.25">
      <c r="A325" t="s">
        <v>11</v>
      </c>
      <c r="B325" t="s">
        <v>28</v>
      </c>
      <c r="C325" s="2">
        <v>44031</v>
      </c>
      <c r="D325" t="s">
        <v>59</v>
      </c>
      <c r="F325">
        <v>9</v>
      </c>
      <c r="G325">
        <f>VLOOKUP(A325,'Cost price'!$A$2:$E$22,5,0)</f>
        <v>1.3</v>
      </c>
      <c r="H325">
        <f t="shared" si="10"/>
        <v>11.700000000000001</v>
      </c>
      <c r="I325" t="str">
        <f t="shared" si="11"/>
        <v>Воскресенье</v>
      </c>
    </row>
    <row r="326" spans="1:9" x14ac:dyDescent="0.25">
      <c r="A326" t="s">
        <v>12</v>
      </c>
      <c r="B326" t="s">
        <v>28</v>
      </c>
      <c r="C326" s="2">
        <v>44032</v>
      </c>
      <c r="D326" t="s">
        <v>60</v>
      </c>
      <c r="F326">
        <v>3</v>
      </c>
      <c r="G326">
        <f>VLOOKUP(A326,'Cost price'!$A$2:$E$22,5,0)</f>
        <v>2.6649999999999996</v>
      </c>
      <c r="H326">
        <f t="shared" si="10"/>
        <v>7.9949999999999992</v>
      </c>
      <c r="I326" t="str">
        <f t="shared" si="11"/>
        <v>Понедельник</v>
      </c>
    </row>
    <row r="327" spans="1:9" x14ac:dyDescent="0.25">
      <c r="A327" t="s">
        <v>13</v>
      </c>
      <c r="B327" t="s">
        <v>28</v>
      </c>
      <c r="C327" s="2">
        <v>44032</v>
      </c>
      <c r="D327" t="s">
        <v>49</v>
      </c>
      <c r="F327">
        <v>1</v>
      </c>
      <c r="G327">
        <f>VLOOKUP(A327,'Cost price'!$A$2:$E$22,5,0)</f>
        <v>4.16</v>
      </c>
      <c r="H327">
        <f t="shared" si="10"/>
        <v>4.16</v>
      </c>
      <c r="I327" t="str">
        <f t="shared" si="11"/>
        <v>Понедельник</v>
      </c>
    </row>
    <row r="328" spans="1:9" x14ac:dyDescent="0.25">
      <c r="A328" t="s">
        <v>14</v>
      </c>
      <c r="B328" t="s">
        <v>29</v>
      </c>
      <c r="C328" s="2">
        <v>44032</v>
      </c>
      <c r="D328" t="s">
        <v>50</v>
      </c>
      <c r="F328">
        <v>2</v>
      </c>
      <c r="G328">
        <f>VLOOKUP(A328,'Cost price'!$A$2:$E$22,5,0)</f>
        <v>6.968</v>
      </c>
      <c r="H328">
        <f t="shared" si="10"/>
        <v>13.936</v>
      </c>
      <c r="I328" t="str">
        <f t="shared" si="11"/>
        <v>Понедельник</v>
      </c>
    </row>
    <row r="329" spans="1:9" x14ac:dyDescent="0.25">
      <c r="A329" t="s">
        <v>15</v>
      </c>
      <c r="B329" t="s">
        <v>29</v>
      </c>
      <c r="C329" s="2">
        <v>44032</v>
      </c>
      <c r="D329" t="s">
        <v>51</v>
      </c>
      <c r="F329">
        <v>6</v>
      </c>
      <c r="G329">
        <f>VLOOKUP(A329,'Cost price'!$A$2:$E$22,5,0)</f>
        <v>16.12</v>
      </c>
      <c r="H329">
        <f t="shared" si="10"/>
        <v>96.72</v>
      </c>
      <c r="I329" t="str">
        <f t="shared" si="11"/>
        <v>Понедельник</v>
      </c>
    </row>
    <row r="330" spans="1:9" x14ac:dyDescent="0.25">
      <c r="A330" t="s">
        <v>16</v>
      </c>
      <c r="B330" t="s">
        <v>29</v>
      </c>
      <c r="C330" s="2">
        <v>44032</v>
      </c>
      <c r="D330" t="s">
        <v>52</v>
      </c>
      <c r="F330">
        <v>12</v>
      </c>
      <c r="G330">
        <f>VLOOKUP(A330,'Cost price'!$A$2:$E$22,5,0)</f>
        <v>24.128</v>
      </c>
      <c r="H330">
        <f t="shared" si="10"/>
        <v>289.536</v>
      </c>
      <c r="I330" t="str">
        <f t="shared" si="11"/>
        <v>Понедельник</v>
      </c>
    </row>
    <row r="331" spans="1:9" x14ac:dyDescent="0.25">
      <c r="A331" t="s">
        <v>17</v>
      </c>
      <c r="B331" t="s">
        <v>30</v>
      </c>
      <c r="C331" s="2">
        <v>44032</v>
      </c>
      <c r="D331" t="s">
        <v>53</v>
      </c>
      <c r="F331">
        <v>65</v>
      </c>
      <c r="G331">
        <f>VLOOKUP(A331,'Cost price'!$A$2:$E$22,5,0)</f>
        <v>32.942</v>
      </c>
      <c r="H331">
        <f t="shared" si="10"/>
        <v>2141.23</v>
      </c>
      <c r="I331" t="str">
        <f t="shared" si="11"/>
        <v>Понедельник</v>
      </c>
    </row>
    <row r="332" spans="1:9" x14ac:dyDescent="0.25">
      <c r="A332" t="s">
        <v>18</v>
      </c>
      <c r="B332" t="s">
        <v>30</v>
      </c>
      <c r="C332" s="2">
        <v>44032</v>
      </c>
      <c r="D332" t="s">
        <v>54</v>
      </c>
      <c r="F332">
        <v>45</v>
      </c>
      <c r="G332">
        <f>VLOOKUP(A332,'Cost price'!$A$2:$E$22,5,0)</f>
        <v>11.97</v>
      </c>
      <c r="H332">
        <f t="shared" si="10"/>
        <v>538.65</v>
      </c>
      <c r="I332" t="str">
        <f t="shared" si="11"/>
        <v>Понедельник</v>
      </c>
    </row>
    <row r="333" spans="1:9" x14ac:dyDescent="0.25">
      <c r="A333" t="s">
        <v>19</v>
      </c>
      <c r="B333" t="s">
        <v>30</v>
      </c>
      <c r="C333" s="2">
        <v>44032</v>
      </c>
      <c r="D333" t="s">
        <v>55</v>
      </c>
      <c r="F333">
        <v>6</v>
      </c>
      <c r="G333">
        <f>VLOOKUP(A333,'Cost price'!$A$2:$E$22,5,0)</f>
        <v>5.6400000000000006</v>
      </c>
      <c r="H333">
        <f t="shared" si="10"/>
        <v>33.840000000000003</v>
      </c>
      <c r="I333" t="str">
        <f t="shared" si="11"/>
        <v>Понедельник</v>
      </c>
    </row>
    <row r="334" spans="1:9" x14ac:dyDescent="0.25">
      <c r="A334" t="s">
        <v>20</v>
      </c>
      <c r="B334" t="s">
        <v>31</v>
      </c>
      <c r="C334" s="2">
        <v>44032</v>
      </c>
      <c r="D334" t="s">
        <v>56</v>
      </c>
      <c r="F334">
        <v>9</v>
      </c>
      <c r="G334">
        <f>VLOOKUP(A334,'Cost price'!$A$2:$E$22,5,0)</f>
        <v>10.119999999999999</v>
      </c>
      <c r="H334">
        <f t="shared" si="10"/>
        <v>91.08</v>
      </c>
      <c r="I334" t="str">
        <f t="shared" si="11"/>
        <v>Понедельник</v>
      </c>
    </row>
    <row r="335" spans="1:9" x14ac:dyDescent="0.25">
      <c r="A335" t="s">
        <v>21</v>
      </c>
      <c r="B335" t="s">
        <v>31</v>
      </c>
      <c r="C335" s="2">
        <v>44032</v>
      </c>
      <c r="D335" t="s">
        <v>57</v>
      </c>
      <c r="F335">
        <v>3</v>
      </c>
      <c r="G335">
        <f>VLOOKUP(A335,'Cost price'!$A$2:$E$22,5,0)</f>
        <v>4.8400000000000007</v>
      </c>
      <c r="H335">
        <f t="shared" si="10"/>
        <v>14.520000000000003</v>
      </c>
      <c r="I335" t="str">
        <f t="shared" si="11"/>
        <v>Понедельник</v>
      </c>
    </row>
    <row r="336" spans="1:9" x14ac:dyDescent="0.25">
      <c r="A336" t="s">
        <v>22</v>
      </c>
      <c r="B336" t="s">
        <v>32</v>
      </c>
      <c r="C336" s="2">
        <v>44032</v>
      </c>
      <c r="D336" t="s">
        <v>58</v>
      </c>
      <c r="F336">
        <v>1</v>
      </c>
      <c r="G336">
        <f>VLOOKUP(A336,'Cost price'!$A$2:$E$22,5,0)</f>
        <v>4.8950000000000005</v>
      </c>
      <c r="H336">
        <f t="shared" si="10"/>
        <v>4.8950000000000005</v>
      </c>
      <c r="I336" t="str">
        <f t="shared" si="11"/>
        <v>Понедельник</v>
      </c>
    </row>
    <row r="337" spans="1:9" x14ac:dyDescent="0.25">
      <c r="A337" t="s">
        <v>23</v>
      </c>
      <c r="B337" t="s">
        <v>32</v>
      </c>
      <c r="C337" s="2">
        <v>44032</v>
      </c>
      <c r="D337" t="s">
        <v>59</v>
      </c>
      <c r="F337">
        <v>2</v>
      </c>
      <c r="G337">
        <f>VLOOKUP(A337,'Cost price'!$A$2:$E$22,5,0)</f>
        <v>12.285</v>
      </c>
      <c r="H337">
        <f t="shared" si="10"/>
        <v>24.57</v>
      </c>
      <c r="I337" t="str">
        <f t="shared" si="11"/>
        <v>Понедельник</v>
      </c>
    </row>
    <row r="338" spans="1:9" x14ac:dyDescent="0.25">
      <c r="A338" t="s">
        <v>24</v>
      </c>
      <c r="B338" t="s">
        <v>32</v>
      </c>
      <c r="C338" s="2">
        <v>44032</v>
      </c>
      <c r="D338" t="s">
        <v>60</v>
      </c>
      <c r="F338">
        <v>6</v>
      </c>
      <c r="G338">
        <f>VLOOKUP(A338,'Cost price'!$A$2:$E$22,5,0)</f>
        <v>14.911000000000001</v>
      </c>
      <c r="H338">
        <f t="shared" si="10"/>
        <v>89.466000000000008</v>
      </c>
      <c r="I338" t="str">
        <f t="shared" si="11"/>
        <v>Понедельник</v>
      </c>
    </row>
    <row r="339" spans="1:9" x14ac:dyDescent="0.25">
      <c r="A339" t="s">
        <v>24</v>
      </c>
      <c r="B339" t="s">
        <v>32</v>
      </c>
      <c r="C339" s="2">
        <v>44032</v>
      </c>
      <c r="D339" t="s">
        <v>61</v>
      </c>
      <c r="F339">
        <v>5</v>
      </c>
      <c r="G339">
        <f>VLOOKUP(A339,'Cost price'!$A$2:$E$22,5,0)</f>
        <v>14.911000000000001</v>
      </c>
      <c r="H339">
        <f t="shared" si="10"/>
        <v>74.555000000000007</v>
      </c>
      <c r="I339" t="str">
        <f t="shared" si="11"/>
        <v>Понедельник</v>
      </c>
    </row>
    <row r="340" spans="1:9" x14ac:dyDescent="0.25">
      <c r="A340" t="s">
        <v>25</v>
      </c>
      <c r="B340" t="s">
        <v>32</v>
      </c>
      <c r="C340" s="2">
        <v>44032</v>
      </c>
      <c r="D340" t="s">
        <v>62</v>
      </c>
      <c r="F340">
        <v>8</v>
      </c>
      <c r="G340">
        <f>VLOOKUP(A340,'Cost price'!$A$2:$E$22,5,0)</f>
        <v>10.943999999999999</v>
      </c>
      <c r="H340">
        <f t="shared" si="10"/>
        <v>87.551999999999992</v>
      </c>
      <c r="I340" t="str">
        <f t="shared" si="11"/>
        <v>Понедельник</v>
      </c>
    </row>
    <row r="341" spans="1:9" x14ac:dyDescent="0.25">
      <c r="A341" t="s">
        <v>26</v>
      </c>
      <c r="B341" t="s">
        <v>32</v>
      </c>
      <c r="C341" s="2">
        <v>44032</v>
      </c>
      <c r="D341" t="s">
        <v>58</v>
      </c>
      <c r="F341">
        <v>23</v>
      </c>
      <c r="G341">
        <f>VLOOKUP(A341,'Cost price'!$A$2:$E$22,5,0)</f>
        <v>10.425999999999998</v>
      </c>
      <c r="H341">
        <f t="shared" si="10"/>
        <v>239.79799999999997</v>
      </c>
      <c r="I341" t="str">
        <f t="shared" si="11"/>
        <v>Понедельник</v>
      </c>
    </row>
    <row r="342" spans="1:9" x14ac:dyDescent="0.25">
      <c r="A342" t="s">
        <v>10</v>
      </c>
      <c r="B342" t="s">
        <v>11</v>
      </c>
      <c r="C342" s="2">
        <v>44032</v>
      </c>
      <c r="D342" t="s">
        <v>59</v>
      </c>
      <c r="F342">
        <v>87</v>
      </c>
      <c r="G342">
        <f>VLOOKUP(A342,'Cost price'!$A$2:$E$22,5,0)</f>
        <v>2.1709999999999998</v>
      </c>
      <c r="H342">
        <f t="shared" si="10"/>
        <v>188.87699999999998</v>
      </c>
      <c r="I342" t="str">
        <f t="shared" si="11"/>
        <v>Понедельник</v>
      </c>
    </row>
    <row r="343" spans="1:9" x14ac:dyDescent="0.25">
      <c r="A343" t="s">
        <v>11</v>
      </c>
      <c r="B343" t="s">
        <v>28</v>
      </c>
      <c r="C343" s="2">
        <v>44032</v>
      </c>
      <c r="D343" t="s">
        <v>60</v>
      </c>
      <c r="F343">
        <v>34</v>
      </c>
      <c r="G343">
        <f>VLOOKUP(A343,'Cost price'!$A$2:$E$22,5,0)</f>
        <v>1.3</v>
      </c>
      <c r="H343">
        <f t="shared" si="10"/>
        <v>44.2</v>
      </c>
      <c r="I343" t="str">
        <f t="shared" si="11"/>
        <v>Понедельник</v>
      </c>
    </row>
    <row r="344" spans="1:9" x14ac:dyDescent="0.25">
      <c r="A344" t="s">
        <v>12</v>
      </c>
      <c r="B344" t="s">
        <v>28</v>
      </c>
      <c r="C344" s="2">
        <v>44032</v>
      </c>
      <c r="D344" t="s">
        <v>61</v>
      </c>
      <c r="F344">
        <v>56</v>
      </c>
      <c r="G344">
        <f>VLOOKUP(A344,'Cost price'!$A$2:$E$22,5,0)</f>
        <v>2.6649999999999996</v>
      </c>
      <c r="H344">
        <f t="shared" si="10"/>
        <v>149.23999999999998</v>
      </c>
      <c r="I344" t="str">
        <f t="shared" si="11"/>
        <v>Понедельник</v>
      </c>
    </row>
    <row r="345" spans="1:9" x14ac:dyDescent="0.25">
      <c r="A345" t="s">
        <v>13</v>
      </c>
      <c r="B345" t="s">
        <v>28</v>
      </c>
      <c r="C345" s="2">
        <v>44032</v>
      </c>
      <c r="D345" t="s">
        <v>33</v>
      </c>
      <c r="F345">
        <v>23</v>
      </c>
      <c r="G345">
        <f>VLOOKUP(A345,'Cost price'!$A$2:$E$22,5,0)</f>
        <v>4.16</v>
      </c>
      <c r="H345">
        <f t="shared" si="10"/>
        <v>95.68</v>
      </c>
      <c r="I345" t="str">
        <f t="shared" si="11"/>
        <v>Понедельник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DB61-C6E1-4CAC-BE68-16DA3E539B4E}">
  <sheetPr>
    <tabColor rgb="FF00B050"/>
  </sheetPr>
  <dimension ref="A1:J1048576"/>
  <sheetViews>
    <sheetView workbookViewId="0">
      <selection activeCell="D363" sqref="D363"/>
    </sheetView>
  </sheetViews>
  <sheetFormatPr defaultRowHeight="15" x14ac:dyDescent="0.25"/>
  <cols>
    <col min="1" max="1" width="52.7109375" bestFit="1" customWidth="1"/>
    <col min="2" max="2" width="25.7109375" bestFit="1" customWidth="1"/>
    <col min="3" max="3" width="24" customWidth="1"/>
    <col min="4" max="4" width="20.28515625" customWidth="1"/>
    <col min="5" max="6" width="19.7109375" customWidth="1"/>
    <col min="7" max="7" width="23" customWidth="1"/>
    <col min="8" max="8" width="19" customWidth="1"/>
    <col min="9" max="9" width="16.7109375" customWidth="1"/>
  </cols>
  <sheetData>
    <row r="1" spans="1:8" x14ac:dyDescent="0.25">
      <c r="A1" s="1" t="s">
        <v>5</v>
      </c>
      <c r="B1" s="1" t="s">
        <v>3</v>
      </c>
      <c r="C1" s="1" t="s">
        <v>1</v>
      </c>
      <c r="D1" s="1" t="s">
        <v>0</v>
      </c>
      <c r="E1" s="1" t="s">
        <v>4</v>
      </c>
      <c r="F1" s="1" t="s">
        <v>66</v>
      </c>
      <c r="G1" s="1" t="s">
        <v>63</v>
      </c>
      <c r="H1" s="1" t="s">
        <v>74</v>
      </c>
    </row>
    <row r="2" spans="1:8" x14ac:dyDescent="0.25">
      <c r="A2" t="s">
        <v>6</v>
      </c>
      <c r="B2" t="s">
        <v>27</v>
      </c>
      <c r="C2" s="2">
        <v>44013</v>
      </c>
      <c r="D2" t="s">
        <v>33</v>
      </c>
      <c r="E2">
        <v>1</v>
      </c>
      <c r="F2">
        <f>VLOOKUP(A2,'Cost price'!$A$2:$E$22,5,0)</f>
        <v>2.73</v>
      </c>
      <c r="G2">
        <f>E2*F2</f>
        <v>2.73</v>
      </c>
      <c r="H2" t="str">
        <f>PROPER(TEXT(C2,"дддд"))</f>
        <v>Среда</v>
      </c>
    </row>
    <row r="3" spans="1:8" x14ac:dyDescent="0.25">
      <c r="A3" t="s">
        <v>7</v>
      </c>
      <c r="B3" t="s">
        <v>27</v>
      </c>
      <c r="C3" s="2">
        <v>44013</v>
      </c>
      <c r="D3" t="s">
        <v>33</v>
      </c>
      <c r="E3">
        <v>2</v>
      </c>
      <c r="F3">
        <f>VLOOKUP(A3,'Cost price'!$A$2:$E$22,5,0)</f>
        <v>1.2</v>
      </c>
      <c r="G3">
        <f t="shared" ref="G3:G66" si="0">E3*F3</f>
        <v>2.4</v>
      </c>
      <c r="H3" t="str">
        <f t="shared" ref="H3:H66" si="1">PROPER(TEXT(C3,"дддд"))</f>
        <v>Среда</v>
      </c>
    </row>
    <row r="4" spans="1:8" x14ac:dyDescent="0.25">
      <c r="A4" t="s">
        <v>6</v>
      </c>
      <c r="B4" t="s">
        <v>27</v>
      </c>
      <c r="C4" s="2">
        <v>44013</v>
      </c>
      <c r="D4" t="s">
        <v>33</v>
      </c>
      <c r="E4">
        <v>3</v>
      </c>
      <c r="F4">
        <f>VLOOKUP(A4,'Cost price'!$A$2:$E$22,5,0)</f>
        <v>2.73</v>
      </c>
      <c r="G4">
        <f t="shared" si="0"/>
        <v>8.19</v>
      </c>
      <c r="H4" t="str">
        <f t="shared" si="1"/>
        <v>Среда</v>
      </c>
    </row>
    <row r="5" spans="1:8" x14ac:dyDescent="0.25">
      <c r="A5" t="s">
        <v>8</v>
      </c>
      <c r="B5" t="s">
        <v>27</v>
      </c>
      <c r="C5" s="2">
        <v>44013</v>
      </c>
      <c r="D5" t="s">
        <v>33</v>
      </c>
      <c r="E5">
        <v>7</v>
      </c>
      <c r="F5">
        <f>VLOOKUP(A5,'Cost price'!$A$2:$E$22,5,0)</f>
        <v>4.7249999999999996</v>
      </c>
      <c r="G5">
        <f t="shared" si="0"/>
        <v>33.074999999999996</v>
      </c>
      <c r="H5" t="str">
        <f t="shared" si="1"/>
        <v>Среда</v>
      </c>
    </row>
    <row r="6" spans="1:8" x14ac:dyDescent="0.25">
      <c r="A6" t="s">
        <v>9</v>
      </c>
      <c r="B6" t="s">
        <v>27</v>
      </c>
      <c r="C6" s="2">
        <v>44013</v>
      </c>
      <c r="D6" t="s">
        <v>33</v>
      </c>
      <c r="E6">
        <v>6</v>
      </c>
      <c r="F6">
        <f>VLOOKUP(A6,'Cost price'!$A$2:$E$22,5,0)</f>
        <v>2.2359999999999998</v>
      </c>
      <c r="G6">
        <f t="shared" si="0"/>
        <v>13.415999999999999</v>
      </c>
      <c r="H6" t="str">
        <f t="shared" si="1"/>
        <v>Среда</v>
      </c>
    </row>
    <row r="7" spans="1:8" x14ac:dyDescent="0.25">
      <c r="A7" t="s">
        <v>10</v>
      </c>
      <c r="B7" t="s">
        <v>11</v>
      </c>
      <c r="C7" s="2">
        <v>44014</v>
      </c>
      <c r="D7" t="s">
        <v>34</v>
      </c>
      <c r="E7">
        <v>12</v>
      </c>
      <c r="F7">
        <f>VLOOKUP(A7,'Cost price'!$A$2:$E$22,5,0)</f>
        <v>2.1709999999999998</v>
      </c>
      <c r="G7">
        <f t="shared" si="0"/>
        <v>26.052</v>
      </c>
      <c r="H7" t="str">
        <f t="shared" si="1"/>
        <v>Четверг</v>
      </c>
    </row>
    <row r="8" spans="1:8" x14ac:dyDescent="0.25">
      <c r="A8" t="s">
        <v>11</v>
      </c>
      <c r="B8" t="s">
        <v>28</v>
      </c>
      <c r="C8" s="2">
        <v>44014</v>
      </c>
      <c r="D8" t="s">
        <v>33</v>
      </c>
      <c r="E8">
        <v>67</v>
      </c>
      <c r="F8">
        <f>VLOOKUP(A8,'Cost price'!$A$2:$E$22,5,0)</f>
        <v>1.3</v>
      </c>
      <c r="G8">
        <f t="shared" si="0"/>
        <v>87.100000000000009</v>
      </c>
      <c r="H8" t="str">
        <f t="shared" si="1"/>
        <v>Четверг</v>
      </c>
    </row>
    <row r="9" spans="1:8" x14ac:dyDescent="0.25">
      <c r="A9" t="s">
        <v>12</v>
      </c>
      <c r="B9" t="s">
        <v>28</v>
      </c>
      <c r="C9" s="2">
        <v>44014</v>
      </c>
      <c r="D9" t="s">
        <v>33</v>
      </c>
      <c r="E9">
        <v>24</v>
      </c>
      <c r="F9">
        <f>VLOOKUP(A9,'Cost price'!$A$2:$E$22,5,0)</f>
        <v>2.6649999999999996</v>
      </c>
      <c r="G9">
        <f t="shared" si="0"/>
        <v>63.959999999999994</v>
      </c>
      <c r="H9" t="str">
        <f t="shared" si="1"/>
        <v>Четверг</v>
      </c>
    </row>
    <row r="10" spans="1:8" x14ac:dyDescent="0.25">
      <c r="A10" t="s">
        <v>13</v>
      </c>
      <c r="B10" t="s">
        <v>28</v>
      </c>
      <c r="C10" s="2">
        <v>44014</v>
      </c>
      <c r="D10" t="s">
        <v>33</v>
      </c>
      <c r="E10">
        <v>32</v>
      </c>
      <c r="F10">
        <f>VLOOKUP(A10,'Cost price'!$A$2:$E$22,5,0)</f>
        <v>4.16</v>
      </c>
      <c r="G10">
        <f t="shared" si="0"/>
        <v>133.12</v>
      </c>
      <c r="H10" t="str">
        <f t="shared" si="1"/>
        <v>Четверг</v>
      </c>
    </row>
    <row r="11" spans="1:8" x14ac:dyDescent="0.25">
      <c r="A11" t="s">
        <v>14</v>
      </c>
      <c r="B11" t="s">
        <v>29</v>
      </c>
      <c r="C11" s="2">
        <v>44014</v>
      </c>
      <c r="D11" t="s">
        <v>33</v>
      </c>
      <c r="E11">
        <v>45</v>
      </c>
      <c r="F11">
        <f>VLOOKUP(A11,'Cost price'!$A$2:$E$22,5,0)</f>
        <v>6.968</v>
      </c>
      <c r="G11">
        <f t="shared" si="0"/>
        <v>313.56</v>
      </c>
      <c r="H11" t="str">
        <f t="shared" si="1"/>
        <v>Четверг</v>
      </c>
    </row>
    <row r="12" spans="1:8" x14ac:dyDescent="0.25">
      <c r="A12" t="s">
        <v>15</v>
      </c>
      <c r="B12" t="s">
        <v>29</v>
      </c>
      <c r="C12" s="2">
        <v>44014</v>
      </c>
      <c r="D12" t="s">
        <v>33</v>
      </c>
      <c r="E12">
        <v>23</v>
      </c>
      <c r="F12">
        <f>VLOOKUP(A12,'Cost price'!$A$2:$E$22,5,0)</f>
        <v>16.12</v>
      </c>
      <c r="G12">
        <f t="shared" si="0"/>
        <v>370.76000000000005</v>
      </c>
      <c r="H12" t="str">
        <f t="shared" si="1"/>
        <v>Четверг</v>
      </c>
    </row>
    <row r="13" spans="1:8" x14ac:dyDescent="0.25">
      <c r="A13" t="s">
        <v>16</v>
      </c>
      <c r="B13" t="s">
        <v>29</v>
      </c>
      <c r="C13" s="2">
        <v>44014</v>
      </c>
      <c r="D13" t="s">
        <v>44</v>
      </c>
      <c r="E13">
        <v>8</v>
      </c>
      <c r="F13">
        <f>VLOOKUP(A13,'Cost price'!$A$2:$E$22,5,0)</f>
        <v>24.128</v>
      </c>
      <c r="G13">
        <f t="shared" si="0"/>
        <v>193.024</v>
      </c>
      <c r="H13" t="str">
        <f t="shared" si="1"/>
        <v>Четверг</v>
      </c>
    </row>
    <row r="14" spans="1:8" x14ac:dyDescent="0.25">
      <c r="A14" t="s">
        <v>17</v>
      </c>
      <c r="B14" t="s">
        <v>30</v>
      </c>
      <c r="C14" s="2">
        <v>44014</v>
      </c>
      <c r="D14" t="s">
        <v>45</v>
      </c>
      <c r="E14">
        <v>5</v>
      </c>
      <c r="F14">
        <f>VLOOKUP(A14,'Cost price'!$A$2:$E$22,5,0)</f>
        <v>32.942</v>
      </c>
      <c r="G14">
        <f t="shared" si="0"/>
        <v>164.71</v>
      </c>
      <c r="H14" t="str">
        <f t="shared" si="1"/>
        <v>Четверг</v>
      </c>
    </row>
    <row r="15" spans="1:8" x14ac:dyDescent="0.25">
      <c r="A15" t="s">
        <v>18</v>
      </c>
      <c r="B15" t="s">
        <v>30</v>
      </c>
      <c r="C15" s="2">
        <v>44015</v>
      </c>
      <c r="D15" t="s">
        <v>46</v>
      </c>
      <c r="E15">
        <v>90</v>
      </c>
      <c r="F15">
        <f>VLOOKUP(A15,'Cost price'!$A$2:$E$22,5,0)</f>
        <v>11.97</v>
      </c>
      <c r="G15">
        <f t="shared" si="0"/>
        <v>1077.3</v>
      </c>
      <c r="H15" t="str">
        <f t="shared" si="1"/>
        <v>Пятница</v>
      </c>
    </row>
    <row r="16" spans="1:8" x14ac:dyDescent="0.25">
      <c r="A16" t="s">
        <v>19</v>
      </c>
      <c r="B16" t="s">
        <v>30</v>
      </c>
      <c r="C16" s="2">
        <v>44015</v>
      </c>
      <c r="D16" t="s">
        <v>47</v>
      </c>
      <c r="E16">
        <v>54</v>
      </c>
      <c r="F16">
        <f>VLOOKUP(A16,'Cost price'!$A$2:$E$22,5,0)</f>
        <v>5.6400000000000006</v>
      </c>
      <c r="G16">
        <f t="shared" si="0"/>
        <v>304.56000000000006</v>
      </c>
      <c r="H16" t="str">
        <f t="shared" si="1"/>
        <v>Пятница</v>
      </c>
    </row>
    <row r="17" spans="1:8" x14ac:dyDescent="0.25">
      <c r="A17" t="s">
        <v>20</v>
      </c>
      <c r="B17" t="s">
        <v>31</v>
      </c>
      <c r="C17" s="2">
        <v>44015</v>
      </c>
      <c r="D17" t="s">
        <v>48</v>
      </c>
      <c r="E17">
        <v>32</v>
      </c>
      <c r="F17">
        <f>VLOOKUP(A17,'Cost price'!$A$2:$E$22,5,0)</f>
        <v>10.119999999999999</v>
      </c>
      <c r="G17">
        <f t="shared" si="0"/>
        <v>323.83999999999997</v>
      </c>
      <c r="H17" t="str">
        <f t="shared" si="1"/>
        <v>Пятница</v>
      </c>
    </row>
    <row r="18" spans="1:8" x14ac:dyDescent="0.25">
      <c r="A18" t="s">
        <v>21</v>
      </c>
      <c r="B18" t="s">
        <v>31</v>
      </c>
      <c r="C18" s="2">
        <v>44015</v>
      </c>
      <c r="D18" t="s">
        <v>49</v>
      </c>
      <c r="E18">
        <v>34</v>
      </c>
      <c r="F18">
        <f>VLOOKUP(A18,'Cost price'!$A$2:$E$22,5,0)</f>
        <v>4.8400000000000007</v>
      </c>
      <c r="G18">
        <f t="shared" si="0"/>
        <v>164.56000000000003</v>
      </c>
      <c r="H18" t="str">
        <f t="shared" si="1"/>
        <v>Пятница</v>
      </c>
    </row>
    <row r="19" spans="1:8" x14ac:dyDescent="0.25">
      <c r="A19" t="s">
        <v>22</v>
      </c>
      <c r="B19" t="s">
        <v>32</v>
      </c>
      <c r="C19" s="2">
        <v>44015</v>
      </c>
      <c r="D19" t="s">
        <v>50</v>
      </c>
      <c r="E19">
        <v>12</v>
      </c>
      <c r="F19">
        <f>VLOOKUP(A19,'Cost price'!$A$2:$E$22,5,0)</f>
        <v>4.8950000000000005</v>
      </c>
      <c r="G19">
        <f t="shared" si="0"/>
        <v>58.740000000000009</v>
      </c>
      <c r="H19" t="str">
        <f t="shared" si="1"/>
        <v>Пятница</v>
      </c>
    </row>
    <row r="20" spans="1:8" x14ac:dyDescent="0.25">
      <c r="A20" t="s">
        <v>23</v>
      </c>
      <c r="B20" t="s">
        <v>32</v>
      </c>
      <c r="C20" s="2">
        <v>44015</v>
      </c>
      <c r="D20" t="s">
        <v>51</v>
      </c>
      <c r="E20">
        <v>65</v>
      </c>
      <c r="F20">
        <f>VLOOKUP(A20,'Cost price'!$A$2:$E$22,5,0)</f>
        <v>12.285</v>
      </c>
      <c r="G20">
        <f t="shared" si="0"/>
        <v>798.52499999999998</v>
      </c>
      <c r="H20" t="str">
        <f t="shared" si="1"/>
        <v>Пятница</v>
      </c>
    </row>
    <row r="21" spans="1:8" x14ac:dyDescent="0.25">
      <c r="A21" t="s">
        <v>24</v>
      </c>
      <c r="B21" t="s">
        <v>32</v>
      </c>
      <c r="C21" s="2">
        <v>44015</v>
      </c>
      <c r="D21" t="s">
        <v>52</v>
      </c>
      <c r="E21">
        <v>45</v>
      </c>
      <c r="F21">
        <f>VLOOKUP(A21,'Cost price'!$A$2:$E$22,5,0)</f>
        <v>14.911000000000001</v>
      </c>
      <c r="G21">
        <f t="shared" si="0"/>
        <v>670.99500000000012</v>
      </c>
      <c r="H21" t="str">
        <f t="shared" si="1"/>
        <v>Пятница</v>
      </c>
    </row>
    <row r="22" spans="1:8" x14ac:dyDescent="0.25">
      <c r="A22" t="s">
        <v>25</v>
      </c>
      <c r="B22" t="s">
        <v>32</v>
      </c>
      <c r="C22" s="2">
        <v>44015</v>
      </c>
      <c r="D22" t="s">
        <v>53</v>
      </c>
      <c r="E22">
        <v>6</v>
      </c>
      <c r="F22">
        <f>VLOOKUP(A22,'Cost price'!$A$2:$E$22,5,0)</f>
        <v>10.943999999999999</v>
      </c>
      <c r="G22">
        <f t="shared" si="0"/>
        <v>65.663999999999987</v>
      </c>
      <c r="H22" t="str">
        <f t="shared" si="1"/>
        <v>Пятница</v>
      </c>
    </row>
    <row r="23" spans="1:8" x14ac:dyDescent="0.25">
      <c r="A23" t="s">
        <v>26</v>
      </c>
      <c r="B23" t="s">
        <v>32</v>
      </c>
      <c r="C23" s="2">
        <v>44016</v>
      </c>
      <c r="D23" t="s">
        <v>54</v>
      </c>
      <c r="E23">
        <v>9</v>
      </c>
      <c r="F23">
        <f>VLOOKUP(A23,'Cost price'!$A$2:$E$22,5,0)</f>
        <v>10.425999999999998</v>
      </c>
      <c r="G23">
        <f t="shared" si="0"/>
        <v>93.833999999999989</v>
      </c>
      <c r="H23" t="str">
        <f t="shared" si="1"/>
        <v>Суббота</v>
      </c>
    </row>
    <row r="24" spans="1:8" x14ac:dyDescent="0.25">
      <c r="A24" t="s">
        <v>6</v>
      </c>
      <c r="B24" t="s">
        <v>27</v>
      </c>
      <c r="C24" s="2">
        <v>44016</v>
      </c>
      <c r="D24" t="s">
        <v>55</v>
      </c>
      <c r="E24">
        <v>3</v>
      </c>
      <c r="F24">
        <f>VLOOKUP(A24,'Cost price'!$A$2:$E$22,5,0)</f>
        <v>2.73</v>
      </c>
      <c r="G24">
        <f t="shared" si="0"/>
        <v>8.19</v>
      </c>
      <c r="H24" t="str">
        <f t="shared" si="1"/>
        <v>Суббота</v>
      </c>
    </row>
    <row r="25" spans="1:8" x14ac:dyDescent="0.25">
      <c r="A25" t="s">
        <v>7</v>
      </c>
      <c r="B25" t="s">
        <v>27</v>
      </c>
      <c r="C25" s="2">
        <v>44016</v>
      </c>
      <c r="D25" t="s">
        <v>56</v>
      </c>
      <c r="E25">
        <v>1</v>
      </c>
      <c r="F25">
        <f>VLOOKUP(A25,'Cost price'!$A$2:$E$22,5,0)</f>
        <v>1.2</v>
      </c>
      <c r="G25">
        <f t="shared" si="0"/>
        <v>1.2</v>
      </c>
      <c r="H25" t="str">
        <f t="shared" si="1"/>
        <v>Суббота</v>
      </c>
    </row>
    <row r="26" spans="1:8" x14ac:dyDescent="0.25">
      <c r="A26" t="s">
        <v>6</v>
      </c>
      <c r="B26" t="s">
        <v>27</v>
      </c>
      <c r="C26" s="2">
        <v>44016</v>
      </c>
      <c r="D26" t="s">
        <v>57</v>
      </c>
      <c r="E26">
        <v>2</v>
      </c>
      <c r="F26">
        <f>VLOOKUP(A26,'Cost price'!$A$2:$E$22,5,0)</f>
        <v>2.73</v>
      </c>
      <c r="G26">
        <f t="shared" si="0"/>
        <v>5.46</v>
      </c>
      <c r="H26" t="str">
        <f t="shared" si="1"/>
        <v>Суббота</v>
      </c>
    </row>
    <row r="27" spans="1:8" x14ac:dyDescent="0.25">
      <c r="A27" t="s">
        <v>8</v>
      </c>
      <c r="B27" t="s">
        <v>27</v>
      </c>
      <c r="C27" s="2">
        <v>44016</v>
      </c>
      <c r="D27" t="s">
        <v>58</v>
      </c>
      <c r="E27">
        <v>6</v>
      </c>
      <c r="F27">
        <f>VLOOKUP(A27,'Cost price'!$A$2:$E$22,5,0)</f>
        <v>4.7249999999999996</v>
      </c>
      <c r="G27">
        <f t="shared" si="0"/>
        <v>28.349999999999998</v>
      </c>
      <c r="H27" t="str">
        <f t="shared" si="1"/>
        <v>Суббота</v>
      </c>
    </row>
    <row r="28" spans="1:8" x14ac:dyDescent="0.25">
      <c r="A28" t="s">
        <v>9</v>
      </c>
      <c r="B28" t="s">
        <v>27</v>
      </c>
      <c r="C28" s="2">
        <v>44016</v>
      </c>
      <c r="D28" t="s">
        <v>59</v>
      </c>
      <c r="E28">
        <v>5</v>
      </c>
      <c r="F28">
        <f>VLOOKUP(A28,'Cost price'!$A$2:$E$22,5,0)</f>
        <v>2.2359999999999998</v>
      </c>
      <c r="G28">
        <f t="shared" si="0"/>
        <v>11.18</v>
      </c>
      <c r="H28" t="str">
        <f t="shared" si="1"/>
        <v>Суббота</v>
      </c>
    </row>
    <row r="29" spans="1:8" x14ac:dyDescent="0.25">
      <c r="A29" t="s">
        <v>10</v>
      </c>
      <c r="B29" t="s">
        <v>11</v>
      </c>
      <c r="C29" s="2">
        <v>44016</v>
      </c>
      <c r="D29" t="s">
        <v>60</v>
      </c>
      <c r="E29">
        <v>8</v>
      </c>
      <c r="F29">
        <f>VLOOKUP(A29,'Cost price'!$A$2:$E$22,5,0)</f>
        <v>2.1709999999999998</v>
      </c>
      <c r="G29">
        <f t="shared" si="0"/>
        <v>17.367999999999999</v>
      </c>
      <c r="H29" t="str">
        <f t="shared" si="1"/>
        <v>Суббота</v>
      </c>
    </row>
    <row r="30" spans="1:8" x14ac:dyDescent="0.25">
      <c r="A30" t="s">
        <v>11</v>
      </c>
      <c r="B30" t="s">
        <v>28</v>
      </c>
      <c r="C30" s="2">
        <v>44016</v>
      </c>
      <c r="D30" t="s">
        <v>61</v>
      </c>
      <c r="E30">
        <v>23</v>
      </c>
      <c r="F30">
        <f>VLOOKUP(A30,'Cost price'!$A$2:$E$22,5,0)</f>
        <v>1.3</v>
      </c>
      <c r="G30">
        <f t="shared" si="0"/>
        <v>29.900000000000002</v>
      </c>
      <c r="H30" t="str">
        <f t="shared" si="1"/>
        <v>Суббота</v>
      </c>
    </row>
    <row r="31" spans="1:8" x14ac:dyDescent="0.25">
      <c r="A31" t="s">
        <v>12</v>
      </c>
      <c r="B31" t="s">
        <v>28</v>
      </c>
      <c r="C31" s="2">
        <v>44016</v>
      </c>
      <c r="D31" t="s">
        <v>62</v>
      </c>
      <c r="E31">
        <v>87</v>
      </c>
      <c r="F31">
        <f>VLOOKUP(A31,'Cost price'!$A$2:$E$22,5,0)</f>
        <v>2.6649999999999996</v>
      </c>
      <c r="G31">
        <f t="shared" si="0"/>
        <v>231.85499999999996</v>
      </c>
      <c r="H31" t="str">
        <f t="shared" si="1"/>
        <v>Суббота</v>
      </c>
    </row>
    <row r="32" spans="1:8" x14ac:dyDescent="0.25">
      <c r="A32" t="s">
        <v>13</v>
      </c>
      <c r="B32" t="s">
        <v>28</v>
      </c>
      <c r="C32" s="2">
        <v>44016</v>
      </c>
      <c r="D32" t="s">
        <v>33</v>
      </c>
      <c r="E32">
        <v>34</v>
      </c>
      <c r="F32">
        <f>VLOOKUP(A32,'Cost price'!$A$2:$E$22,5,0)</f>
        <v>4.16</v>
      </c>
      <c r="G32">
        <f t="shared" si="0"/>
        <v>141.44</v>
      </c>
      <c r="H32" t="str">
        <f t="shared" si="1"/>
        <v>Суббота</v>
      </c>
    </row>
    <row r="33" spans="1:8" x14ac:dyDescent="0.25">
      <c r="A33" t="s">
        <v>14</v>
      </c>
      <c r="B33" t="s">
        <v>29</v>
      </c>
      <c r="C33" s="2">
        <v>44016</v>
      </c>
      <c r="D33" t="s">
        <v>34</v>
      </c>
      <c r="E33">
        <v>56</v>
      </c>
      <c r="F33">
        <f>VLOOKUP(A33,'Cost price'!$A$2:$E$22,5,0)</f>
        <v>6.968</v>
      </c>
      <c r="G33">
        <f t="shared" si="0"/>
        <v>390.20799999999997</v>
      </c>
      <c r="H33" t="str">
        <f t="shared" si="1"/>
        <v>Суббота</v>
      </c>
    </row>
    <row r="34" spans="1:8" x14ac:dyDescent="0.25">
      <c r="A34" t="s">
        <v>15</v>
      </c>
      <c r="B34" t="s">
        <v>29</v>
      </c>
      <c r="C34" s="2">
        <v>44016</v>
      </c>
      <c r="D34" t="s">
        <v>35</v>
      </c>
      <c r="E34">
        <v>23</v>
      </c>
      <c r="F34">
        <f>VLOOKUP(A34,'Cost price'!$A$2:$E$22,5,0)</f>
        <v>16.12</v>
      </c>
      <c r="G34">
        <f t="shared" si="0"/>
        <v>370.76000000000005</v>
      </c>
      <c r="H34" t="str">
        <f t="shared" si="1"/>
        <v>Суббота</v>
      </c>
    </row>
    <row r="35" spans="1:8" x14ac:dyDescent="0.25">
      <c r="A35" t="s">
        <v>16</v>
      </c>
      <c r="B35" t="s">
        <v>29</v>
      </c>
      <c r="C35" s="2">
        <v>44016</v>
      </c>
      <c r="D35" t="s">
        <v>36</v>
      </c>
      <c r="E35">
        <v>67</v>
      </c>
      <c r="F35">
        <f>VLOOKUP(A35,'Cost price'!$A$2:$E$22,5,0)</f>
        <v>24.128</v>
      </c>
      <c r="G35">
        <f t="shared" si="0"/>
        <v>1616.576</v>
      </c>
      <c r="H35" t="str">
        <f t="shared" si="1"/>
        <v>Суббота</v>
      </c>
    </row>
    <row r="36" spans="1:8" x14ac:dyDescent="0.25">
      <c r="A36" t="s">
        <v>17</v>
      </c>
      <c r="B36" t="s">
        <v>30</v>
      </c>
      <c r="C36" s="2">
        <v>44016</v>
      </c>
      <c r="D36" t="s">
        <v>37</v>
      </c>
      <c r="E36">
        <v>4</v>
      </c>
      <c r="F36">
        <f>VLOOKUP(A36,'Cost price'!$A$2:$E$22,5,0)</f>
        <v>32.942</v>
      </c>
      <c r="G36">
        <f t="shared" si="0"/>
        <v>131.768</v>
      </c>
      <c r="H36" t="str">
        <f t="shared" si="1"/>
        <v>Суббота</v>
      </c>
    </row>
    <row r="37" spans="1:8" x14ac:dyDescent="0.25">
      <c r="A37" t="s">
        <v>18</v>
      </c>
      <c r="B37" t="s">
        <v>30</v>
      </c>
      <c r="C37" s="2">
        <v>44016</v>
      </c>
      <c r="D37" t="s">
        <v>38</v>
      </c>
      <c r="E37">
        <v>5</v>
      </c>
      <c r="F37">
        <f>VLOOKUP(A37,'Cost price'!$A$2:$E$22,5,0)</f>
        <v>11.97</v>
      </c>
      <c r="G37">
        <f t="shared" si="0"/>
        <v>59.85</v>
      </c>
      <c r="H37" t="str">
        <f t="shared" si="1"/>
        <v>Суббота</v>
      </c>
    </row>
    <row r="38" spans="1:8" x14ac:dyDescent="0.25">
      <c r="A38" t="s">
        <v>19</v>
      </c>
      <c r="B38" t="s">
        <v>30</v>
      </c>
      <c r="C38" s="2">
        <v>44017</v>
      </c>
      <c r="D38" t="s">
        <v>39</v>
      </c>
      <c r="E38">
        <v>45</v>
      </c>
      <c r="F38">
        <f>VLOOKUP(A38,'Cost price'!$A$2:$E$22,5,0)</f>
        <v>5.6400000000000006</v>
      </c>
      <c r="G38">
        <f t="shared" si="0"/>
        <v>253.8</v>
      </c>
      <c r="H38" t="str">
        <f t="shared" si="1"/>
        <v>Воскресенье</v>
      </c>
    </row>
    <row r="39" spans="1:8" x14ac:dyDescent="0.25">
      <c r="A39" t="s">
        <v>20</v>
      </c>
      <c r="B39" t="s">
        <v>31</v>
      </c>
      <c r="C39" s="2">
        <v>44017</v>
      </c>
      <c r="D39" t="s">
        <v>40</v>
      </c>
      <c r="E39">
        <v>3</v>
      </c>
      <c r="F39">
        <f>VLOOKUP(A39,'Cost price'!$A$2:$E$22,5,0)</f>
        <v>10.119999999999999</v>
      </c>
      <c r="G39">
        <f t="shared" si="0"/>
        <v>30.36</v>
      </c>
      <c r="H39" t="str">
        <f t="shared" si="1"/>
        <v>Воскресенье</v>
      </c>
    </row>
    <row r="40" spans="1:8" x14ac:dyDescent="0.25">
      <c r="A40" t="s">
        <v>21</v>
      </c>
      <c r="B40" t="s">
        <v>31</v>
      </c>
      <c r="C40" s="2">
        <v>44017</v>
      </c>
      <c r="D40" t="s">
        <v>41</v>
      </c>
      <c r="E40">
        <v>6</v>
      </c>
      <c r="F40">
        <f>VLOOKUP(A40,'Cost price'!$A$2:$E$22,5,0)</f>
        <v>4.8400000000000007</v>
      </c>
      <c r="G40">
        <f t="shared" si="0"/>
        <v>29.040000000000006</v>
      </c>
      <c r="H40" t="str">
        <f t="shared" si="1"/>
        <v>Воскресенье</v>
      </c>
    </row>
    <row r="41" spans="1:8" x14ac:dyDescent="0.25">
      <c r="A41" t="s">
        <v>22</v>
      </c>
      <c r="B41" t="s">
        <v>32</v>
      </c>
      <c r="C41" s="2">
        <v>44017</v>
      </c>
      <c r="D41" t="s">
        <v>42</v>
      </c>
      <c r="E41">
        <v>7</v>
      </c>
      <c r="F41">
        <f>VLOOKUP(A41,'Cost price'!$A$2:$E$22,5,0)</f>
        <v>4.8950000000000005</v>
      </c>
      <c r="G41">
        <f t="shared" si="0"/>
        <v>34.265000000000001</v>
      </c>
      <c r="H41" t="str">
        <f t="shared" si="1"/>
        <v>Воскресенье</v>
      </c>
    </row>
    <row r="42" spans="1:8" x14ac:dyDescent="0.25">
      <c r="A42" t="s">
        <v>23</v>
      </c>
      <c r="B42" t="s">
        <v>32</v>
      </c>
      <c r="C42" s="2">
        <v>44017</v>
      </c>
      <c r="D42" t="s">
        <v>43</v>
      </c>
      <c r="E42">
        <v>3</v>
      </c>
      <c r="F42">
        <f>VLOOKUP(A42,'Cost price'!$A$2:$E$22,5,0)</f>
        <v>12.285</v>
      </c>
      <c r="G42">
        <f t="shared" si="0"/>
        <v>36.855000000000004</v>
      </c>
      <c r="H42" t="str">
        <f t="shared" si="1"/>
        <v>Воскресенье</v>
      </c>
    </row>
    <row r="43" spans="1:8" x14ac:dyDescent="0.25">
      <c r="A43" t="s">
        <v>24</v>
      </c>
      <c r="B43" t="s">
        <v>32</v>
      </c>
      <c r="C43" s="2">
        <v>44017</v>
      </c>
      <c r="D43" t="s">
        <v>44</v>
      </c>
      <c r="E43">
        <v>4</v>
      </c>
      <c r="F43">
        <f>VLOOKUP(A43,'Cost price'!$A$2:$E$22,5,0)</f>
        <v>14.911000000000001</v>
      </c>
      <c r="G43">
        <f t="shared" si="0"/>
        <v>59.644000000000005</v>
      </c>
      <c r="H43" t="str">
        <f t="shared" si="1"/>
        <v>Воскресенье</v>
      </c>
    </row>
    <row r="44" spans="1:8" x14ac:dyDescent="0.25">
      <c r="A44" t="s">
        <v>25</v>
      </c>
      <c r="B44" t="s">
        <v>32</v>
      </c>
      <c r="C44" s="2">
        <v>44017</v>
      </c>
      <c r="D44" t="s">
        <v>45</v>
      </c>
      <c r="E44">
        <v>5</v>
      </c>
      <c r="F44">
        <f>VLOOKUP(A44,'Cost price'!$A$2:$E$22,5,0)</f>
        <v>10.943999999999999</v>
      </c>
      <c r="G44">
        <f t="shared" si="0"/>
        <v>54.72</v>
      </c>
      <c r="H44" t="str">
        <f t="shared" si="1"/>
        <v>Воскресенье</v>
      </c>
    </row>
    <row r="45" spans="1:8" x14ac:dyDescent="0.25">
      <c r="A45" t="s">
        <v>26</v>
      </c>
      <c r="B45" t="s">
        <v>32</v>
      </c>
      <c r="C45" s="2">
        <v>44017</v>
      </c>
      <c r="D45" t="s">
        <v>46</v>
      </c>
      <c r="E45">
        <v>6</v>
      </c>
      <c r="F45">
        <f>VLOOKUP(A45,'Cost price'!$A$2:$E$22,5,0)</f>
        <v>10.425999999999998</v>
      </c>
      <c r="G45">
        <f t="shared" si="0"/>
        <v>62.55599999999999</v>
      </c>
      <c r="H45" t="str">
        <f t="shared" si="1"/>
        <v>Воскресенье</v>
      </c>
    </row>
    <row r="46" spans="1:8" x14ac:dyDescent="0.25">
      <c r="A46" t="s">
        <v>6</v>
      </c>
      <c r="B46" t="s">
        <v>27</v>
      </c>
      <c r="C46" s="2">
        <v>44017</v>
      </c>
      <c r="D46" t="s">
        <v>47</v>
      </c>
      <c r="E46">
        <v>7</v>
      </c>
      <c r="F46">
        <f>VLOOKUP(A46,'Cost price'!$A$2:$E$22,5,0)</f>
        <v>2.73</v>
      </c>
      <c r="G46">
        <f t="shared" si="0"/>
        <v>19.11</v>
      </c>
      <c r="H46" t="str">
        <f t="shared" si="1"/>
        <v>Воскресенье</v>
      </c>
    </row>
    <row r="47" spans="1:8" x14ac:dyDescent="0.25">
      <c r="A47" t="s">
        <v>7</v>
      </c>
      <c r="B47" t="s">
        <v>27</v>
      </c>
      <c r="C47" s="2">
        <v>44017</v>
      </c>
      <c r="D47" t="s">
        <v>48</v>
      </c>
      <c r="E47">
        <v>34</v>
      </c>
      <c r="F47">
        <f>VLOOKUP(A47,'Cost price'!$A$2:$E$22,5,0)</f>
        <v>1.2</v>
      </c>
      <c r="G47">
        <f t="shared" si="0"/>
        <v>40.799999999999997</v>
      </c>
      <c r="H47" t="str">
        <f t="shared" si="1"/>
        <v>Воскресенье</v>
      </c>
    </row>
    <row r="48" spans="1:8" x14ac:dyDescent="0.25">
      <c r="A48" t="s">
        <v>6</v>
      </c>
      <c r="B48" t="s">
        <v>27</v>
      </c>
      <c r="C48" s="2">
        <v>44017</v>
      </c>
      <c r="D48" t="s">
        <v>49</v>
      </c>
      <c r="E48">
        <v>2</v>
      </c>
      <c r="F48">
        <f>VLOOKUP(A48,'Cost price'!$A$2:$E$22,5,0)</f>
        <v>2.73</v>
      </c>
      <c r="G48">
        <f t="shared" si="0"/>
        <v>5.46</v>
      </c>
      <c r="H48" t="str">
        <f t="shared" si="1"/>
        <v>Воскресенье</v>
      </c>
    </row>
    <row r="49" spans="1:8" x14ac:dyDescent="0.25">
      <c r="A49" t="s">
        <v>8</v>
      </c>
      <c r="B49" t="s">
        <v>27</v>
      </c>
      <c r="C49" s="2">
        <v>44017</v>
      </c>
      <c r="D49" t="s">
        <v>50</v>
      </c>
      <c r="E49">
        <v>3</v>
      </c>
      <c r="F49">
        <f>VLOOKUP(A49,'Cost price'!$A$2:$E$22,5,0)</f>
        <v>4.7249999999999996</v>
      </c>
      <c r="G49">
        <f t="shared" si="0"/>
        <v>14.174999999999999</v>
      </c>
      <c r="H49" t="str">
        <f t="shared" si="1"/>
        <v>Воскресенье</v>
      </c>
    </row>
    <row r="50" spans="1:8" x14ac:dyDescent="0.25">
      <c r="A50" t="s">
        <v>9</v>
      </c>
      <c r="B50" t="s">
        <v>27</v>
      </c>
      <c r="C50" s="2">
        <v>44017</v>
      </c>
      <c r="D50" t="s">
        <v>51</v>
      </c>
      <c r="E50">
        <v>5</v>
      </c>
      <c r="F50">
        <f>VLOOKUP(A50,'Cost price'!$A$2:$E$22,5,0)</f>
        <v>2.2359999999999998</v>
      </c>
      <c r="G50">
        <f t="shared" si="0"/>
        <v>11.18</v>
      </c>
      <c r="H50" t="str">
        <f t="shared" si="1"/>
        <v>Воскресенье</v>
      </c>
    </row>
    <row r="51" spans="1:8" x14ac:dyDescent="0.25">
      <c r="A51" t="s">
        <v>10</v>
      </c>
      <c r="B51" t="s">
        <v>11</v>
      </c>
      <c r="C51" s="2">
        <v>44017</v>
      </c>
      <c r="D51" t="s">
        <v>52</v>
      </c>
      <c r="E51">
        <v>68</v>
      </c>
      <c r="F51">
        <f>VLOOKUP(A51,'Cost price'!$A$2:$E$22,5,0)</f>
        <v>2.1709999999999998</v>
      </c>
      <c r="G51">
        <f t="shared" si="0"/>
        <v>147.62799999999999</v>
      </c>
      <c r="H51" t="str">
        <f t="shared" si="1"/>
        <v>Воскресенье</v>
      </c>
    </row>
    <row r="52" spans="1:8" x14ac:dyDescent="0.25">
      <c r="A52" t="s">
        <v>11</v>
      </c>
      <c r="B52" t="s">
        <v>28</v>
      </c>
      <c r="C52" s="2">
        <v>44017</v>
      </c>
      <c r="D52" t="s">
        <v>53</v>
      </c>
      <c r="E52">
        <v>9</v>
      </c>
      <c r="F52">
        <f>VLOOKUP(A52,'Cost price'!$A$2:$E$22,5,0)</f>
        <v>1.3</v>
      </c>
      <c r="G52">
        <f t="shared" si="0"/>
        <v>11.700000000000001</v>
      </c>
      <c r="H52" t="str">
        <f t="shared" si="1"/>
        <v>Воскресенье</v>
      </c>
    </row>
    <row r="53" spans="1:8" x14ac:dyDescent="0.25">
      <c r="A53" t="s">
        <v>12</v>
      </c>
      <c r="B53" t="s">
        <v>28</v>
      </c>
      <c r="C53" s="2">
        <v>44017</v>
      </c>
      <c r="D53" t="s">
        <v>54</v>
      </c>
      <c r="E53">
        <v>7</v>
      </c>
      <c r="F53">
        <f>VLOOKUP(A53,'Cost price'!$A$2:$E$22,5,0)</f>
        <v>2.6649999999999996</v>
      </c>
      <c r="G53">
        <f t="shared" si="0"/>
        <v>18.654999999999998</v>
      </c>
      <c r="H53" t="str">
        <f t="shared" si="1"/>
        <v>Воскресенье</v>
      </c>
    </row>
    <row r="54" spans="1:8" x14ac:dyDescent="0.25">
      <c r="A54" t="s">
        <v>13</v>
      </c>
      <c r="B54" t="s">
        <v>28</v>
      </c>
      <c r="C54" s="2">
        <v>44018</v>
      </c>
      <c r="D54" t="s">
        <v>55</v>
      </c>
      <c r="E54">
        <v>6</v>
      </c>
      <c r="F54">
        <f>VLOOKUP(A54,'Cost price'!$A$2:$E$22,5,0)</f>
        <v>4.16</v>
      </c>
      <c r="G54">
        <f t="shared" si="0"/>
        <v>24.96</v>
      </c>
      <c r="H54" t="str">
        <f>PROPER(TEXT(C54,"дддд"))</f>
        <v>Понедельник</v>
      </c>
    </row>
    <row r="55" spans="1:8" x14ac:dyDescent="0.25">
      <c r="A55" t="s">
        <v>14</v>
      </c>
      <c r="B55" t="s">
        <v>29</v>
      </c>
      <c r="C55" s="2">
        <v>44018</v>
      </c>
      <c r="D55" t="s">
        <v>56</v>
      </c>
      <c r="E55">
        <v>5</v>
      </c>
      <c r="F55">
        <f>VLOOKUP(A55,'Cost price'!$A$2:$E$22,5,0)</f>
        <v>6.968</v>
      </c>
      <c r="G55">
        <f t="shared" si="0"/>
        <v>34.840000000000003</v>
      </c>
      <c r="H55" t="str">
        <f t="shared" si="1"/>
        <v>Понедельник</v>
      </c>
    </row>
    <row r="56" spans="1:8" x14ac:dyDescent="0.25">
      <c r="A56" t="s">
        <v>15</v>
      </c>
      <c r="B56" t="s">
        <v>29</v>
      </c>
      <c r="C56" s="2">
        <v>44018</v>
      </c>
      <c r="D56" t="s">
        <v>57</v>
      </c>
      <c r="E56">
        <v>4</v>
      </c>
      <c r="F56">
        <f>VLOOKUP(A56,'Cost price'!$A$2:$E$22,5,0)</f>
        <v>16.12</v>
      </c>
      <c r="G56">
        <f t="shared" si="0"/>
        <v>64.48</v>
      </c>
      <c r="H56" t="str">
        <f t="shared" si="1"/>
        <v>Понедельник</v>
      </c>
    </row>
    <row r="57" spans="1:8" x14ac:dyDescent="0.25">
      <c r="A57" t="s">
        <v>16</v>
      </c>
      <c r="B57" t="s">
        <v>29</v>
      </c>
      <c r="C57" s="2">
        <v>44018</v>
      </c>
      <c r="D57" t="s">
        <v>58</v>
      </c>
      <c r="E57">
        <v>4</v>
      </c>
      <c r="F57">
        <f>VLOOKUP(A57,'Cost price'!$A$2:$E$22,5,0)</f>
        <v>24.128</v>
      </c>
      <c r="G57">
        <f t="shared" si="0"/>
        <v>96.512</v>
      </c>
      <c r="H57" t="str">
        <f t="shared" si="1"/>
        <v>Понедельник</v>
      </c>
    </row>
    <row r="58" spans="1:8" x14ac:dyDescent="0.25">
      <c r="A58" t="s">
        <v>17</v>
      </c>
      <c r="B58" t="s">
        <v>30</v>
      </c>
      <c r="C58" s="2">
        <v>44018</v>
      </c>
      <c r="D58" t="s">
        <v>59</v>
      </c>
      <c r="E58">
        <v>5</v>
      </c>
      <c r="F58">
        <f>VLOOKUP(A58,'Cost price'!$A$2:$E$22,5,0)</f>
        <v>32.942</v>
      </c>
      <c r="G58">
        <f t="shared" si="0"/>
        <v>164.71</v>
      </c>
      <c r="H58" t="str">
        <f t="shared" si="1"/>
        <v>Понедельник</v>
      </c>
    </row>
    <row r="59" spans="1:8" x14ac:dyDescent="0.25">
      <c r="A59" t="s">
        <v>18</v>
      </c>
      <c r="B59" t="s">
        <v>30</v>
      </c>
      <c r="C59" s="2">
        <v>44018</v>
      </c>
      <c r="D59" t="s">
        <v>60</v>
      </c>
      <c r="E59">
        <v>6</v>
      </c>
      <c r="F59">
        <f>VLOOKUP(A59,'Cost price'!$A$2:$E$22,5,0)</f>
        <v>11.97</v>
      </c>
      <c r="G59">
        <f t="shared" si="0"/>
        <v>71.820000000000007</v>
      </c>
      <c r="H59" t="str">
        <f t="shared" si="1"/>
        <v>Понедельник</v>
      </c>
    </row>
    <row r="60" spans="1:8" x14ac:dyDescent="0.25">
      <c r="A60" t="s">
        <v>19</v>
      </c>
      <c r="B60" t="s">
        <v>30</v>
      </c>
      <c r="C60" s="2">
        <v>44018</v>
      </c>
      <c r="D60" t="s">
        <v>61</v>
      </c>
      <c r="E60">
        <v>7</v>
      </c>
      <c r="F60">
        <f>VLOOKUP(A60,'Cost price'!$A$2:$E$22,5,0)</f>
        <v>5.6400000000000006</v>
      </c>
      <c r="G60">
        <f t="shared" si="0"/>
        <v>39.480000000000004</v>
      </c>
      <c r="H60" t="str">
        <f t="shared" si="1"/>
        <v>Понедельник</v>
      </c>
    </row>
    <row r="61" spans="1:8" x14ac:dyDescent="0.25">
      <c r="A61" t="s">
        <v>20</v>
      </c>
      <c r="B61" t="s">
        <v>31</v>
      </c>
      <c r="C61" s="2">
        <v>44018</v>
      </c>
      <c r="D61" t="s">
        <v>62</v>
      </c>
      <c r="E61">
        <v>8</v>
      </c>
      <c r="F61">
        <f>VLOOKUP(A61,'Cost price'!$A$2:$E$22,5,0)</f>
        <v>10.119999999999999</v>
      </c>
      <c r="G61">
        <f t="shared" si="0"/>
        <v>80.959999999999994</v>
      </c>
      <c r="H61" t="str">
        <f t="shared" si="1"/>
        <v>Понедельник</v>
      </c>
    </row>
    <row r="62" spans="1:8" x14ac:dyDescent="0.25">
      <c r="A62" t="s">
        <v>21</v>
      </c>
      <c r="B62" t="s">
        <v>31</v>
      </c>
      <c r="C62" s="2">
        <v>44018</v>
      </c>
      <c r="D62" t="s">
        <v>33</v>
      </c>
      <c r="E62">
        <v>8</v>
      </c>
      <c r="F62">
        <f>VLOOKUP(A62,'Cost price'!$A$2:$E$22,5,0)</f>
        <v>4.8400000000000007</v>
      </c>
      <c r="G62">
        <f t="shared" si="0"/>
        <v>38.720000000000006</v>
      </c>
      <c r="H62" t="str">
        <f t="shared" si="1"/>
        <v>Понедельник</v>
      </c>
    </row>
    <row r="63" spans="1:8" x14ac:dyDescent="0.25">
      <c r="A63" t="s">
        <v>22</v>
      </c>
      <c r="B63" t="s">
        <v>32</v>
      </c>
      <c r="C63" s="2">
        <v>44018</v>
      </c>
      <c r="D63" t="s">
        <v>33</v>
      </c>
      <c r="E63">
        <v>21</v>
      </c>
      <c r="F63">
        <f>VLOOKUP(A63,'Cost price'!$A$2:$E$22,5,0)</f>
        <v>4.8950000000000005</v>
      </c>
      <c r="G63">
        <f t="shared" si="0"/>
        <v>102.79500000000002</v>
      </c>
      <c r="H63" t="str">
        <f t="shared" si="1"/>
        <v>Понедельник</v>
      </c>
    </row>
    <row r="64" spans="1:8" x14ac:dyDescent="0.25">
      <c r="A64" t="s">
        <v>23</v>
      </c>
      <c r="B64" t="s">
        <v>32</v>
      </c>
      <c r="C64" s="2">
        <v>44018</v>
      </c>
      <c r="D64" t="s">
        <v>44</v>
      </c>
      <c r="E64">
        <v>9</v>
      </c>
      <c r="F64">
        <f>VLOOKUP(A64,'Cost price'!$A$2:$E$22,5,0)</f>
        <v>12.285</v>
      </c>
      <c r="G64">
        <f t="shared" si="0"/>
        <v>110.565</v>
      </c>
      <c r="H64" t="str">
        <f t="shared" si="1"/>
        <v>Понедельник</v>
      </c>
    </row>
    <row r="65" spans="1:8" x14ac:dyDescent="0.25">
      <c r="A65" t="s">
        <v>24</v>
      </c>
      <c r="B65" t="s">
        <v>32</v>
      </c>
      <c r="C65" s="2">
        <v>44018</v>
      </c>
      <c r="D65" t="s">
        <v>45</v>
      </c>
      <c r="E65">
        <v>1</v>
      </c>
      <c r="F65">
        <f>VLOOKUP(A65,'Cost price'!$A$2:$E$22,5,0)</f>
        <v>14.911000000000001</v>
      </c>
      <c r="G65">
        <f t="shared" si="0"/>
        <v>14.911000000000001</v>
      </c>
      <c r="H65" t="str">
        <f t="shared" si="1"/>
        <v>Понедельник</v>
      </c>
    </row>
    <row r="66" spans="1:8" x14ac:dyDescent="0.25">
      <c r="A66" t="s">
        <v>25</v>
      </c>
      <c r="B66" t="s">
        <v>32</v>
      </c>
      <c r="C66" s="2">
        <v>44018</v>
      </c>
      <c r="D66" t="s">
        <v>46</v>
      </c>
      <c r="E66">
        <v>45</v>
      </c>
      <c r="F66">
        <f>VLOOKUP(A66,'Cost price'!$A$2:$E$22,5,0)</f>
        <v>10.943999999999999</v>
      </c>
      <c r="G66">
        <f t="shared" si="0"/>
        <v>492.47999999999996</v>
      </c>
      <c r="H66" t="str">
        <f t="shared" si="1"/>
        <v>Понедельник</v>
      </c>
    </row>
    <row r="67" spans="1:8" x14ac:dyDescent="0.25">
      <c r="A67" t="s">
        <v>26</v>
      </c>
      <c r="B67" t="s">
        <v>32</v>
      </c>
      <c r="C67" s="2">
        <v>44018</v>
      </c>
      <c r="D67" t="s">
        <v>47</v>
      </c>
      <c r="E67">
        <v>3</v>
      </c>
      <c r="F67">
        <f>VLOOKUP(A67,'Cost price'!$A$2:$E$22,5,0)</f>
        <v>10.425999999999998</v>
      </c>
      <c r="G67">
        <f t="shared" ref="G67:G130" si="2">E67*F67</f>
        <v>31.277999999999995</v>
      </c>
      <c r="H67" t="str">
        <f t="shared" ref="H67:H130" si="3">PROPER(TEXT(C67,"дддд"))</f>
        <v>Понедельник</v>
      </c>
    </row>
    <row r="68" spans="1:8" x14ac:dyDescent="0.25">
      <c r="A68" t="s">
        <v>6</v>
      </c>
      <c r="B68" t="s">
        <v>27</v>
      </c>
      <c r="C68" s="2">
        <v>44018</v>
      </c>
      <c r="D68" t="s">
        <v>48</v>
      </c>
      <c r="E68">
        <v>6</v>
      </c>
      <c r="F68">
        <f>VLOOKUP(A68,'Cost price'!$A$2:$E$22,5,0)</f>
        <v>2.73</v>
      </c>
      <c r="G68">
        <f t="shared" si="2"/>
        <v>16.38</v>
      </c>
      <c r="H68" t="str">
        <f t="shared" si="3"/>
        <v>Понедельник</v>
      </c>
    </row>
    <row r="69" spans="1:8" x14ac:dyDescent="0.25">
      <c r="A69" t="s">
        <v>7</v>
      </c>
      <c r="B69" t="s">
        <v>27</v>
      </c>
      <c r="C69" s="2">
        <v>44018</v>
      </c>
      <c r="D69" t="s">
        <v>49</v>
      </c>
      <c r="E69">
        <v>7</v>
      </c>
      <c r="F69">
        <f>VLOOKUP(A69,'Cost price'!$A$2:$E$22,5,0)</f>
        <v>1.2</v>
      </c>
      <c r="G69">
        <f t="shared" si="2"/>
        <v>8.4</v>
      </c>
      <c r="H69" t="str">
        <f t="shared" si="3"/>
        <v>Понедельник</v>
      </c>
    </row>
    <row r="70" spans="1:8" x14ac:dyDescent="0.25">
      <c r="A70" t="s">
        <v>6</v>
      </c>
      <c r="B70" t="s">
        <v>27</v>
      </c>
      <c r="C70" s="2">
        <v>44018</v>
      </c>
      <c r="D70" t="s">
        <v>50</v>
      </c>
      <c r="E70">
        <v>3</v>
      </c>
      <c r="F70">
        <f>VLOOKUP(A70,'Cost price'!$A$2:$E$22,5,0)</f>
        <v>2.73</v>
      </c>
      <c r="G70">
        <f t="shared" si="2"/>
        <v>8.19</v>
      </c>
      <c r="H70" t="str">
        <f t="shared" si="3"/>
        <v>Понедельник</v>
      </c>
    </row>
    <row r="71" spans="1:8" x14ac:dyDescent="0.25">
      <c r="A71" t="s">
        <v>8</v>
      </c>
      <c r="B71" t="s">
        <v>27</v>
      </c>
      <c r="C71" s="2">
        <v>44018</v>
      </c>
      <c r="D71" t="s">
        <v>51</v>
      </c>
      <c r="E71">
        <v>4</v>
      </c>
      <c r="F71">
        <f>VLOOKUP(A71,'Cost price'!$A$2:$E$22,5,0)</f>
        <v>4.7249999999999996</v>
      </c>
      <c r="G71">
        <f t="shared" si="2"/>
        <v>18.899999999999999</v>
      </c>
      <c r="H71" t="str">
        <f t="shared" si="3"/>
        <v>Понедельник</v>
      </c>
    </row>
    <row r="72" spans="1:8" x14ac:dyDescent="0.25">
      <c r="A72" t="s">
        <v>9</v>
      </c>
      <c r="B72" t="s">
        <v>27</v>
      </c>
      <c r="C72" s="2">
        <v>44018</v>
      </c>
      <c r="D72" t="s">
        <v>52</v>
      </c>
      <c r="E72">
        <v>5</v>
      </c>
      <c r="F72">
        <f>VLOOKUP(A72,'Cost price'!$A$2:$E$22,5,0)</f>
        <v>2.2359999999999998</v>
      </c>
      <c r="G72">
        <f t="shared" si="2"/>
        <v>11.18</v>
      </c>
      <c r="H72" t="str">
        <f t="shared" si="3"/>
        <v>Понедельник</v>
      </c>
    </row>
    <row r="73" spans="1:8" x14ac:dyDescent="0.25">
      <c r="A73" t="s">
        <v>10</v>
      </c>
      <c r="B73" t="s">
        <v>11</v>
      </c>
      <c r="C73" s="2">
        <v>44018</v>
      </c>
      <c r="D73" t="s">
        <v>53</v>
      </c>
      <c r="E73">
        <v>6</v>
      </c>
      <c r="F73">
        <f>VLOOKUP(A73,'Cost price'!$A$2:$E$22,5,0)</f>
        <v>2.1709999999999998</v>
      </c>
      <c r="G73">
        <f t="shared" si="2"/>
        <v>13.026</v>
      </c>
      <c r="H73" t="str">
        <f t="shared" si="3"/>
        <v>Понедельник</v>
      </c>
    </row>
    <row r="74" spans="1:8" x14ac:dyDescent="0.25">
      <c r="A74" t="s">
        <v>11</v>
      </c>
      <c r="B74" t="s">
        <v>28</v>
      </c>
      <c r="C74" s="2">
        <v>44018</v>
      </c>
      <c r="D74" t="s">
        <v>54</v>
      </c>
      <c r="E74">
        <v>7</v>
      </c>
      <c r="F74">
        <f>VLOOKUP(A74,'Cost price'!$A$2:$E$22,5,0)</f>
        <v>1.3</v>
      </c>
      <c r="G74">
        <f t="shared" si="2"/>
        <v>9.1</v>
      </c>
      <c r="H74" t="str">
        <f t="shared" si="3"/>
        <v>Понедельник</v>
      </c>
    </row>
    <row r="75" spans="1:8" x14ac:dyDescent="0.25">
      <c r="A75" t="s">
        <v>12</v>
      </c>
      <c r="B75" t="s">
        <v>28</v>
      </c>
      <c r="C75" s="2">
        <v>44018</v>
      </c>
      <c r="D75" t="s">
        <v>55</v>
      </c>
      <c r="E75">
        <v>34</v>
      </c>
      <c r="F75">
        <f>VLOOKUP(A75,'Cost price'!$A$2:$E$22,5,0)</f>
        <v>2.6649999999999996</v>
      </c>
      <c r="G75">
        <f t="shared" si="2"/>
        <v>90.609999999999985</v>
      </c>
      <c r="H75" t="str">
        <f t="shared" si="3"/>
        <v>Понедельник</v>
      </c>
    </row>
    <row r="76" spans="1:8" x14ac:dyDescent="0.25">
      <c r="A76" t="s">
        <v>13</v>
      </c>
      <c r="B76" t="s">
        <v>28</v>
      </c>
      <c r="C76" s="2">
        <v>44018</v>
      </c>
      <c r="D76" t="s">
        <v>56</v>
      </c>
      <c r="E76">
        <v>2</v>
      </c>
      <c r="F76">
        <f>VLOOKUP(A76,'Cost price'!$A$2:$E$22,5,0)</f>
        <v>4.16</v>
      </c>
      <c r="G76">
        <f t="shared" si="2"/>
        <v>8.32</v>
      </c>
      <c r="H76" t="str">
        <f t="shared" si="3"/>
        <v>Понедельник</v>
      </c>
    </row>
    <row r="77" spans="1:8" x14ac:dyDescent="0.25">
      <c r="A77" t="s">
        <v>14</v>
      </c>
      <c r="B77" t="s">
        <v>29</v>
      </c>
      <c r="C77" s="2">
        <v>44018</v>
      </c>
      <c r="D77" t="s">
        <v>57</v>
      </c>
      <c r="E77">
        <v>3</v>
      </c>
      <c r="F77">
        <f>VLOOKUP(A77,'Cost price'!$A$2:$E$22,5,0)</f>
        <v>6.968</v>
      </c>
      <c r="G77">
        <f t="shared" si="2"/>
        <v>20.904</v>
      </c>
      <c r="H77" t="str">
        <f t="shared" si="3"/>
        <v>Понедельник</v>
      </c>
    </row>
    <row r="78" spans="1:8" x14ac:dyDescent="0.25">
      <c r="A78" t="s">
        <v>15</v>
      </c>
      <c r="B78" t="s">
        <v>29</v>
      </c>
      <c r="C78" s="2">
        <v>44018</v>
      </c>
      <c r="D78" t="s">
        <v>58</v>
      </c>
      <c r="E78">
        <v>5</v>
      </c>
      <c r="F78">
        <f>VLOOKUP(A78,'Cost price'!$A$2:$E$22,5,0)</f>
        <v>16.12</v>
      </c>
      <c r="G78">
        <f t="shared" si="2"/>
        <v>80.600000000000009</v>
      </c>
      <c r="H78" t="str">
        <f t="shared" si="3"/>
        <v>Понедельник</v>
      </c>
    </row>
    <row r="79" spans="1:8" x14ac:dyDescent="0.25">
      <c r="A79" t="s">
        <v>16</v>
      </c>
      <c r="B79" t="s">
        <v>29</v>
      </c>
      <c r="C79" s="2">
        <v>44018</v>
      </c>
      <c r="D79" t="s">
        <v>59</v>
      </c>
      <c r="E79">
        <v>45</v>
      </c>
      <c r="F79">
        <f>VLOOKUP(A79,'Cost price'!$A$2:$E$22,5,0)</f>
        <v>24.128</v>
      </c>
      <c r="G79">
        <f t="shared" si="2"/>
        <v>1085.76</v>
      </c>
      <c r="H79" t="str">
        <f t="shared" si="3"/>
        <v>Понедельник</v>
      </c>
    </row>
    <row r="80" spans="1:8" x14ac:dyDescent="0.25">
      <c r="A80" t="s">
        <v>17</v>
      </c>
      <c r="B80" t="s">
        <v>30</v>
      </c>
      <c r="C80" s="2">
        <v>44018</v>
      </c>
      <c r="D80" t="s">
        <v>60</v>
      </c>
      <c r="E80">
        <v>23</v>
      </c>
      <c r="F80">
        <f>VLOOKUP(A80,'Cost price'!$A$2:$E$22,5,0)</f>
        <v>32.942</v>
      </c>
      <c r="G80">
        <f t="shared" si="2"/>
        <v>757.66600000000005</v>
      </c>
      <c r="H80" t="str">
        <f t="shared" si="3"/>
        <v>Понедельник</v>
      </c>
    </row>
    <row r="81" spans="1:8" x14ac:dyDescent="0.25">
      <c r="A81" t="s">
        <v>18</v>
      </c>
      <c r="B81" t="s">
        <v>30</v>
      </c>
      <c r="C81" s="2">
        <v>44018</v>
      </c>
      <c r="D81" t="s">
        <v>61</v>
      </c>
      <c r="E81">
        <v>8</v>
      </c>
      <c r="F81">
        <f>VLOOKUP(A81,'Cost price'!$A$2:$E$22,5,0)</f>
        <v>11.97</v>
      </c>
      <c r="G81">
        <f t="shared" si="2"/>
        <v>95.76</v>
      </c>
      <c r="H81" t="str">
        <f t="shared" si="3"/>
        <v>Понедельник</v>
      </c>
    </row>
    <row r="82" spans="1:8" x14ac:dyDescent="0.25">
      <c r="A82" t="s">
        <v>19</v>
      </c>
      <c r="B82" t="s">
        <v>30</v>
      </c>
      <c r="C82" s="2">
        <v>44018</v>
      </c>
      <c r="D82" t="s">
        <v>62</v>
      </c>
      <c r="E82">
        <v>5</v>
      </c>
      <c r="F82">
        <f>VLOOKUP(A82,'Cost price'!$A$2:$E$22,5,0)</f>
        <v>5.6400000000000006</v>
      </c>
      <c r="G82">
        <f t="shared" si="2"/>
        <v>28.200000000000003</v>
      </c>
      <c r="H82" t="str">
        <f t="shared" si="3"/>
        <v>Понедельник</v>
      </c>
    </row>
    <row r="83" spans="1:8" x14ac:dyDescent="0.25">
      <c r="A83" t="s">
        <v>20</v>
      </c>
      <c r="B83" t="s">
        <v>31</v>
      </c>
      <c r="C83" s="2">
        <v>44018</v>
      </c>
      <c r="D83" t="s">
        <v>33</v>
      </c>
      <c r="E83">
        <v>90</v>
      </c>
      <c r="F83">
        <f>VLOOKUP(A83,'Cost price'!$A$2:$E$22,5,0)</f>
        <v>10.119999999999999</v>
      </c>
      <c r="G83">
        <f t="shared" si="2"/>
        <v>910.8</v>
      </c>
      <c r="H83" t="str">
        <f t="shared" si="3"/>
        <v>Понедельник</v>
      </c>
    </row>
    <row r="84" spans="1:8" x14ac:dyDescent="0.25">
      <c r="A84" t="s">
        <v>21</v>
      </c>
      <c r="B84" t="s">
        <v>31</v>
      </c>
      <c r="C84" s="2">
        <v>44019</v>
      </c>
      <c r="D84" t="s">
        <v>34</v>
      </c>
      <c r="E84">
        <v>54</v>
      </c>
      <c r="F84">
        <f>VLOOKUP(A84,'Cost price'!$A$2:$E$22,5,0)</f>
        <v>4.8400000000000007</v>
      </c>
      <c r="G84">
        <f t="shared" si="2"/>
        <v>261.36</v>
      </c>
      <c r="H84" t="str">
        <f t="shared" si="3"/>
        <v>Вторник</v>
      </c>
    </row>
    <row r="85" spans="1:8" x14ac:dyDescent="0.25">
      <c r="A85" t="s">
        <v>22</v>
      </c>
      <c r="B85" t="s">
        <v>32</v>
      </c>
      <c r="C85" s="2">
        <v>44019</v>
      </c>
      <c r="D85" t="s">
        <v>33</v>
      </c>
      <c r="E85">
        <v>32</v>
      </c>
      <c r="F85">
        <f>VLOOKUP(A85,'Cost price'!$A$2:$E$22,5,0)</f>
        <v>4.8950000000000005</v>
      </c>
      <c r="G85">
        <f t="shared" si="2"/>
        <v>156.64000000000001</v>
      </c>
      <c r="H85" t="str">
        <f t="shared" si="3"/>
        <v>Вторник</v>
      </c>
    </row>
    <row r="86" spans="1:8" x14ac:dyDescent="0.25">
      <c r="A86" t="s">
        <v>23</v>
      </c>
      <c r="B86" t="s">
        <v>32</v>
      </c>
      <c r="C86" s="2">
        <v>44019</v>
      </c>
      <c r="D86" t="s">
        <v>33</v>
      </c>
      <c r="E86">
        <v>34</v>
      </c>
      <c r="F86">
        <f>VLOOKUP(A86,'Cost price'!$A$2:$E$22,5,0)</f>
        <v>12.285</v>
      </c>
      <c r="G86">
        <f t="shared" si="2"/>
        <v>417.69</v>
      </c>
      <c r="H86" t="str">
        <f t="shared" si="3"/>
        <v>Вторник</v>
      </c>
    </row>
    <row r="87" spans="1:8" x14ac:dyDescent="0.25">
      <c r="A87" t="s">
        <v>24</v>
      </c>
      <c r="B87" t="s">
        <v>32</v>
      </c>
      <c r="C87" s="2">
        <v>44019</v>
      </c>
      <c r="D87" t="s">
        <v>33</v>
      </c>
      <c r="E87">
        <v>12</v>
      </c>
      <c r="F87">
        <f>VLOOKUP(A87,'Cost price'!$A$2:$E$22,5,0)</f>
        <v>14.911000000000001</v>
      </c>
      <c r="G87">
        <f t="shared" si="2"/>
        <v>178.93200000000002</v>
      </c>
      <c r="H87" t="str">
        <f t="shared" si="3"/>
        <v>Вторник</v>
      </c>
    </row>
    <row r="88" spans="1:8" x14ac:dyDescent="0.25">
      <c r="A88" t="s">
        <v>25</v>
      </c>
      <c r="B88" t="s">
        <v>32</v>
      </c>
      <c r="C88" s="2">
        <v>44019</v>
      </c>
      <c r="D88" t="s">
        <v>33</v>
      </c>
      <c r="E88">
        <v>65</v>
      </c>
      <c r="F88">
        <f>VLOOKUP(A88,'Cost price'!$A$2:$E$22,5,0)</f>
        <v>10.943999999999999</v>
      </c>
      <c r="G88">
        <f t="shared" si="2"/>
        <v>711.3599999999999</v>
      </c>
      <c r="H88" t="str">
        <f t="shared" si="3"/>
        <v>Вторник</v>
      </c>
    </row>
    <row r="89" spans="1:8" x14ac:dyDescent="0.25">
      <c r="A89" t="s">
        <v>26</v>
      </c>
      <c r="B89" t="s">
        <v>32</v>
      </c>
      <c r="C89" s="2">
        <v>44019</v>
      </c>
      <c r="D89" t="s">
        <v>33</v>
      </c>
      <c r="E89">
        <v>45</v>
      </c>
      <c r="F89">
        <f>VLOOKUP(A89,'Cost price'!$A$2:$E$22,5,0)</f>
        <v>10.425999999999998</v>
      </c>
      <c r="G89">
        <f t="shared" si="2"/>
        <v>469.1699999999999</v>
      </c>
      <c r="H89" t="str">
        <f t="shared" si="3"/>
        <v>Вторник</v>
      </c>
    </row>
    <row r="90" spans="1:8" x14ac:dyDescent="0.25">
      <c r="A90" t="s">
        <v>10</v>
      </c>
      <c r="B90" t="s">
        <v>11</v>
      </c>
      <c r="C90" s="2">
        <v>44019</v>
      </c>
      <c r="D90" t="s">
        <v>44</v>
      </c>
      <c r="E90">
        <v>6</v>
      </c>
      <c r="F90">
        <f>VLOOKUP(A90,'Cost price'!$A$2:$E$22,5,0)</f>
        <v>2.1709999999999998</v>
      </c>
      <c r="G90">
        <f t="shared" si="2"/>
        <v>13.026</v>
      </c>
      <c r="H90" t="str">
        <f t="shared" si="3"/>
        <v>Вторник</v>
      </c>
    </row>
    <row r="91" spans="1:8" x14ac:dyDescent="0.25">
      <c r="A91" t="s">
        <v>11</v>
      </c>
      <c r="B91" t="s">
        <v>28</v>
      </c>
      <c r="C91" s="2">
        <v>44019</v>
      </c>
      <c r="D91" t="s">
        <v>45</v>
      </c>
      <c r="E91">
        <v>9</v>
      </c>
      <c r="F91">
        <f>VLOOKUP(A91,'Cost price'!$A$2:$E$22,5,0)</f>
        <v>1.3</v>
      </c>
      <c r="G91">
        <f t="shared" si="2"/>
        <v>11.700000000000001</v>
      </c>
      <c r="H91" t="str">
        <f t="shared" si="3"/>
        <v>Вторник</v>
      </c>
    </row>
    <row r="92" spans="1:8" x14ac:dyDescent="0.25">
      <c r="A92" t="s">
        <v>12</v>
      </c>
      <c r="B92" t="s">
        <v>28</v>
      </c>
      <c r="C92" s="2">
        <v>44019</v>
      </c>
      <c r="D92" t="s">
        <v>46</v>
      </c>
      <c r="E92">
        <v>3</v>
      </c>
      <c r="F92">
        <f>VLOOKUP(A92,'Cost price'!$A$2:$E$22,5,0)</f>
        <v>2.6649999999999996</v>
      </c>
      <c r="G92">
        <f t="shared" si="2"/>
        <v>7.9949999999999992</v>
      </c>
      <c r="H92" t="str">
        <f t="shared" si="3"/>
        <v>Вторник</v>
      </c>
    </row>
    <row r="93" spans="1:8" x14ac:dyDescent="0.25">
      <c r="A93" t="s">
        <v>13</v>
      </c>
      <c r="B93" t="s">
        <v>28</v>
      </c>
      <c r="C93" s="2">
        <v>44019</v>
      </c>
      <c r="D93" t="s">
        <v>47</v>
      </c>
      <c r="E93">
        <v>1</v>
      </c>
      <c r="F93">
        <f>VLOOKUP(A93,'Cost price'!$A$2:$E$22,5,0)</f>
        <v>4.16</v>
      </c>
      <c r="G93">
        <f t="shared" si="2"/>
        <v>4.16</v>
      </c>
      <c r="H93" t="str">
        <f t="shared" si="3"/>
        <v>Вторник</v>
      </c>
    </row>
    <row r="94" spans="1:8" x14ac:dyDescent="0.25">
      <c r="A94" t="s">
        <v>14</v>
      </c>
      <c r="B94" t="s">
        <v>29</v>
      </c>
      <c r="C94" s="2">
        <v>44019</v>
      </c>
      <c r="D94" t="s">
        <v>48</v>
      </c>
      <c r="E94">
        <v>2</v>
      </c>
      <c r="F94">
        <f>VLOOKUP(A94,'Cost price'!$A$2:$E$22,5,0)</f>
        <v>6.968</v>
      </c>
      <c r="G94">
        <f t="shared" si="2"/>
        <v>13.936</v>
      </c>
      <c r="H94" t="str">
        <f t="shared" si="3"/>
        <v>Вторник</v>
      </c>
    </row>
    <row r="95" spans="1:8" x14ac:dyDescent="0.25">
      <c r="A95" t="s">
        <v>15</v>
      </c>
      <c r="B95" t="s">
        <v>29</v>
      </c>
      <c r="C95" s="2">
        <v>44019</v>
      </c>
      <c r="D95" t="s">
        <v>49</v>
      </c>
      <c r="E95">
        <v>6</v>
      </c>
      <c r="F95">
        <f>VLOOKUP(A95,'Cost price'!$A$2:$E$22,5,0)</f>
        <v>16.12</v>
      </c>
      <c r="G95">
        <f t="shared" si="2"/>
        <v>96.72</v>
      </c>
      <c r="H95" t="str">
        <f t="shared" si="3"/>
        <v>Вторник</v>
      </c>
    </row>
    <row r="96" spans="1:8" x14ac:dyDescent="0.25">
      <c r="A96" t="s">
        <v>16</v>
      </c>
      <c r="B96" t="s">
        <v>29</v>
      </c>
      <c r="C96" s="2">
        <v>44019</v>
      </c>
      <c r="D96" t="s">
        <v>50</v>
      </c>
      <c r="E96">
        <v>1</v>
      </c>
      <c r="F96">
        <f>VLOOKUP(A96,'Cost price'!$A$2:$E$22,5,0)</f>
        <v>24.128</v>
      </c>
      <c r="G96">
        <f t="shared" si="2"/>
        <v>24.128</v>
      </c>
      <c r="H96" t="str">
        <f t="shared" si="3"/>
        <v>Вторник</v>
      </c>
    </row>
    <row r="97" spans="1:8" x14ac:dyDescent="0.25">
      <c r="A97" t="s">
        <v>17</v>
      </c>
      <c r="B97" t="s">
        <v>30</v>
      </c>
      <c r="C97" s="2">
        <v>44019</v>
      </c>
      <c r="D97" t="s">
        <v>33</v>
      </c>
      <c r="E97">
        <v>45</v>
      </c>
      <c r="F97">
        <f>VLOOKUP(A97,'Cost price'!$A$2:$E$22,5,0)</f>
        <v>32.942</v>
      </c>
      <c r="G97">
        <f t="shared" si="2"/>
        <v>1482.39</v>
      </c>
      <c r="H97" t="str">
        <f t="shared" si="3"/>
        <v>Вторник</v>
      </c>
    </row>
    <row r="98" spans="1:8" x14ac:dyDescent="0.25">
      <c r="A98" t="s">
        <v>18</v>
      </c>
      <c r="B98" t="s">
        <v>30</v>
      </c>
      <c r="C98" s="2">
        <v>44020</v>
      </c>
      <c r="D98" t="s">
        <v>33</v>
      </c>
      <c r="E98">
        <v>3</v>
      </c>
      <c r="F98">
        <f>VLOOKUP(A98,'Cost price'!$A$2:$E$22,5,0)</f>
        <v>11.97</v>
      </c>
      <c r="G98">
        <f t="shared" si="2"/>
        <v>35.910000000000004</v>
      </c>
      <c r="H98" t="str">
        <f t="shared" si="3"/>
        <v>Среда</v>
      </c>
    </row>
    <row r="99" spans="1:8" x14ac:dyDescent="0.25">
      <c r="A99" t="s">
        <v>19</v>
      </c>
      <c r="B99" t="s">
        <v>30</v>
      </c>
      <c r="C99" s="2">
        <v>44020</v>
      </c>
      <c r="D99" t="s">
        <v>33</v>
      </c>
      <c r="E99">
        <v>6</v>
      </c>
      <c r="F99">
        <f>VLOOKUP(A99,'Cost price'!$A$2:$E$22,5,0)</f>
        <v>5.6400000000000006</v>
      </c>
      <c r="G99">
        <f t="shared" si="2"/>
        <v>33.840000000000003</v>
      </c>
      <c r="H99" t="str">
        <f t="shared" si="3"/>
        <v>Среда</v>
      </c>
    </row>
    <row r="100" spans="1:8" x14ac:dyDescent="0.25">
      <c r="A100" t="s">
        <v>20</v>
      </c>
      <c r="B100" t="s">
        <v>31</v>
      </c>
      <c r="C100" s="2">
        <v>44020</v>
      </c>
      <c r="D100" t="s">
        <v>33</v>
      </c>
      <c r="E100">
        <v>7</v>
      </c>
      <c r="F100">
        <f>VLOOKUP(A100,'Cost price'!$A$2:$E$22,5,0)</f>
        <v>10.119999999999999</v>
      </c>
      <c r="G100">
        <f t="shared" si="2"/>
        <v>70.839999999999989</v>
      </c>
      <c r="H100" t="str">
        <f t="shared" si="3"/>
        <v>Среда</v>
      </c>
    </row>
    <row r="101" spans="1:8" x14ac:dyDescent="0.25">
      <c r="A101" t="s">
        <v>21</v>
      </c>
      <c r="B101" t="s">
        <v>31</v>
      </c>
      <c r="C101" s="2">
        <v>44020</v>
      </c>
      <c r="D101" t="s">
        <v>34</v>
      </c>
      <c r="E101">
        <v>3</v>
      </c>
      <c r="F101">
        <f>VLOOKUP(A101,'Cost price'!$A$2:$E$22,5,0)</f>
        <v>4.8400000000000007</v>
      </c>
      <c r="G101">
        <f t="shared" si="2"/>
        <v>14.520000000000003</v>
      </c>
      <c r="H101" t="str">
        <f t="shared" si="3"/>
        <v>Среда</v>
      </c>
    </row>
    <row r="102" spans="1:8" x14ac:dyDescent="0.25">
      <c r="A102" t="s">
        <v>22</v>
      </c>
      <c r="B102" t="s">
        <v>32</v>
      </c>
      <c r="C102" s="2">
        <v>44020</v>
      </c>
      <c r="D102" t="s">
        <v>33</v>
      </c>
      <c r="E102">
        <v>4</v>
      </c>
      <c r="F102">
        <f>VLOOKUP(A102,'Cost price'!$A$2:$E$22,5,0)</f>
        <v>4.8950000000000005</v>
      </c>
      <c r="G102">
        <f t="shared" si="2"/>
        <v>19.580000000000002</v>
      </c>
      <c r="H102" t="str">
        <f t="shared" si="3"/>
        <v>Среда</v>
      </c>
    </row>
    <row r="103" spans="1:8" x14ac:dyDescent="0.25">
      <c r="A103" t="s">
        <v>21</v>
      </c>
      <c r="B103" t="s">
        <v>31</v>
      </c>
      <c r="C103" s="2">
        <v>44020</v>
      </c>
      <c r="D103" t="s">
        <v>33</v>
      </c>
      <c r="E103">
        <v>5</v>
      </c>
      <c r="F103">
        <f>VLOOKUP(A103,'Cost price'!$A$2:$E$22,5,0)</f>
        <v>4.8400000000000007</v>
      </c>
      <c r="G103">
        <f t="shared" si="2"/>
        <v>24.200000000000003</v>
      </c>
      <c r="H103" t="str">
        <f t="shared" si="3"/>
        <v>Среда</v>
      </c>
    </row>
    <row r="104" spans="1:8" x14ac:dyDescent="0.25">
      <c r="A104" t="s">
        <v>22</v>
      </c>
      <c r="B104" t="s">
        <v>32</v>
      </c>
      <c r="C104" s="2">
        <v>44020</v>
      </c>
      <c r="D104" t="s">
        <v>33</v>
      </c>
      <c r="E104">
        <v>6</v>
      </c>
      <c r="F104">
        <f>VLOOKUP(A104,'Cost price'!$A$2:$E$22,5,0)</f>
        <v>4.8950000000000005</v>
      </c>
      <c r="G104">
        <f t="shared" si="2"/>
        <v>29.370000000000005</v>
      </c>
      <c r="H104" t="str">
        <f t="shared" si="3"/>
        <v>Среда</v>
      </c>
    </row>
    <row r="105" spans="1:8" x14ac:dyDescent="0.25">
      <c r="A105" t="s">
        <v>23</v>
      </c>
      <c r="B105" t="s">
        <v>32</v>
      </c>
      <c r="C105" s="2">
        <v>44020</v>
      </c>
      <c r="D105" t="s">
        <v>33</v>
      </c>
      <c r="E105">
        <v>7</v>
      </c>
      <c r="F105">
        <f>VLOOKUP(A105,'Cost price'!$A$2:$E$22,5,0)</f>
        <v>12.285</v>
      </c>
      <c r="G105">
        <f t="shared" si="2"/>
        <v>85.995000000000005</v>
      </c>
      <c r="H105" t="str">
        <f t="shared" si="3"/>
        <v>Среда</v>
      </c>
    </row>
    <row r="106" spans="1:8" x14ac:dyDescent="0.25">
      <c r="A106" t="s">
        <v>24</v>
      </c>
      <c r="B106" t="s">
        <v>32</v>
      </c>
      <c r="C106" s="2">
        <v>44020</v>
      </c>
      <c r="D106" t="s">
        <v>33</v>
      </c>
      <c r="E106">
        <v>34</v>
      </c>
      <c r="F106">
        <f>VLOOKUP(A106,'Cost price'!$A$2:$E$22,5,0)</f>
        <v>14.911000000000001</v>
      </c>
      <c r="G106">
        <f t="shared" si="2"/>
        <v>506.97400000000005</v>
      </c>
      <c r="H106" t="str">
        <f t="shared" si="3"/>
        <v>Среда</v>
      </c>
    </row>
    <row r="107" spans="1:8" x14ac:dyDescent="0.25">
      <c r="A107" t="s">
        <v>25</v>
      </c>
      <c r="B107" t="s">
        <v>32</v>
      </c>
      <c r="C107" s="2">
        <v>44020</v>
      </c>
      <c r="D107" t="s">
        <v>44</v>
      </c>
      <c r="E107">
        <v>2</v>
      </c>
      <c r="F107">
        <f>VLOOKUP(A107,'Cost price'!$A$2:$E$22,5,0)</f>
        <v>10.943999999999999</v>
      </c>
      <c r="G107">
        <f t="shared" si="2"/>
        <v>21.887999999999998</v>
      </c>
      <c r="H107" t="str">
        <f t="shared" si="3"/>
        <v>Среда</v>
      </c>
    </row>
    <row r="108" spans="1:8" x14ac:dyDescent="0.25">
      <c r="A108" t="s">
        <v>26</v>
      </c>
      <c r="B108" t="s">
        <v>32</v>
      </c>
      <c r="C108" s="2">
        <v>44020</v>
      </c>
      <c r="D108" t="s">
        <v>45</v>
      </c>
      <c r="E108">
        <v>3</v>
      </c>
      <c r="F108">
        <f>VLOOKUP(A108,'Cost price'!$A$2:$E$22,5,0)</f>
        <v>10.425999999999998</v>
      </c>
      <c r="G108">
        <f t="shared" si="2"/>
        <v>31.277999999999995</v>
      </c>
      <c r="H108" t="str">
        <f t="shared" si="3"/>
        <v>Среда</v>
      </c>
    </row>
    <row r="109" spans="1:8" x14ac:dyDescent="0.25">
      <c r="A109" t="s">
        <v>6</v>
      </c>
      <c r="B109" t="s">
        <v>27</v>
      </c>
      <c r="C109" s="2">
        <v>44020</v>
      </c>
      <c r="D109" t="s">
        <v>46</v>
      </c>
      <c r="E109">
        <v>5</v>
      </c>
      <c r="F109">
        <f>VLOOKUP(A109,'Cost price'!$A$2:$E$22,5,0)</f>
        <v>2.73</v>
      </c>
      <c r="G109">
        <f t="shared" si="2"/>
        <v>13.65</v>
      </c>
      <c r="H109" t="str">
        <f t="shared" si="3"/>
        <v>Среда</v>
      </c>
    </row>
    <row r="110" spans="1:8" x14ac:dyDescent="0.25">
      <c r="A110" t="s">
        <v>7</v>
      </c>
      <c r="B110" t="s">
        <v>27</v>
      </c>
      <c r="C110" s="2">
        <v>44020</v>
      </c>
      <c r="D110" t="s">
        <v>47</v>
      </c>
      <c r="E110">
        <v>45</v>
      </c>
      <c r="F110">
        <f>VLOOKUP(A110,'Cost price'!$A$2:$E$22,5,0)</f>
        <v>1.2</v>
      </c>
      <c r="G110">
        <f t="shared" si="2"/>
        <v>54</v>
      </c>
      <c r="H110" t="str">
        <f t="shared" si="3"/>
        <v>Среда</v>
      </c>
    </row>
    <row r="111" spans="1:8" x14ac:dyDescent="0.25">
      <c r="A111" t="s">
        <v>6</v>
      </c>
      <c r="B111" t="s">
        <v>27</v>
      </c>
      <c r="C111" s="2">
        <v>44020</v>
      </c>
      <c r="D111" t="s">
        <v>48</v>
      </c>
      <c r="E111">
        <v>23</v>
      </c>
      <c r="F111">
        <f>VLOOKUP(A111,'Cost price'!$A$2:$E$22,5,0)</f>
        <v>2.73</v>
      </c>
      <c r="G111">
        <f t="shared" si="2"/>
        <v>62.79</v>
      </c>
      <c r="H111" t="str">
        <f t="shared" si="3"/>
        <v>Среда</v>
      </c>
    </row>
    <row r="112" spans="1:8" x14ac:dyDescent="0.25">
      <c r="A112" t="s">
        <v>8</v>
      </c>
      <c r="B112" t="s">
        <v>27</v>
      </c>
      <c r="C112" s="2">
        <v>44020</v>
      </c>
      <c r="D112" t="s">
        <v>49</v>
      </c>
      <c r="E112">
        <v>8</v>
      </c>
      <c r="F112">
        <f>VLOOKUP(A112,'Cost price'!$A$2:$E$22,5,0)</f>
        <v>4.7249999999999996</v>
      </c>
      <c r="G112">
        <f t="shared" si="2"/>
        <v>37.799999999999997</v>
      </c>
      <c r="H112" t="str">
        <f t="shared" si="3"/>
        <v>Среда</v>
      </c>
    </row>
    <row r="113" spans="1:8" x14ac:dyDescent="0.25">
      <c r="A113" t="s">
        <v>9</v>
      </c>
      <c r="B113" t="s">
        <v>27</v>
      </c>
      <c r="C113" s="2">
        <v>44020</v>
      </c>
      <c r="D113" t="s">
        <v>50</v>
      </c>
      <c r="E113">
        <v>5</v>
      </c>
      <c r="F113">
        <f>VLOOKUP(A113,'Cost price'!$A$2:$E$22,5,0)</f>
        <v>2.2359999999999998</v>
      </c>
      <c r="G113">
        <f t="shared" si="2"/>
        <v>11.18</v>
      </c>
      <c r="H113" t="str">
        <f t="shared" si="3"/>
        <v>Среда</v>
      </c>
    </row>
    <row r="114" spans="1:8" x14ac:dyDescent="0.25">
      <c r="A114" t="s">
        <v>10</v>
      </c>
      <c r="B114" t="s">
        <v>11</v>
      </c>
      <c r="C114" s="2">
        <v>44020</v>
      </c>
      <c r="D114" t="s">
        <v>51</v>
      </c>
      <c r="E114">
        <v>90</v>
      </c>
      <c r="F114">
        <f>VLOOKUP(A114,'Cost price'!$A$2:$E$22,5,0)</f>
        <v>2.1709999999999998</v>
      </c>
      <c r="G114">
        <f t="shared" si="2"/>
        <v>195.39</v>
      </c>
      <c r="H114" t="str">
        <f t="shared" si="3"/>
        <v>Среда</v>
      </c>
    </row>
    <row r="115" spans="1:8" x14ac:dyDescent="0.25">
      <c r="A115" t="s">
        <v>11</v>
      </c>
      <c r="B115" t="s">
        <v>28</v>
      </c>
      <c r="C115" s="2">
        <v>44020</v>
      </c>
      <c r="D115" t="s">
        <v>52</v>
      </c>
      <c r="E115">
        <v>54</v>
      </c>
      <c r="F115">
        <f>VLOOKUP(A115,'Cost price'!$A$2:$E$22,5,0)</f>
        <v>1.3</v>
      </c>
      <c r="G115">
        <f t="shared" si="2"/>
        <v>70.2</v>
      </c>
      <c r="H115" t="str">
        <f t="shared" si="3"/>
        <v>Среда</v>
      </c>
    </row>
    <row r="116" spans="1:8" x14ac:dyDescent="0.25">
      <c r="A116" t="s">
        <v>12</v>
      </c>
      <c r="B116" t="s">
        <v>28</v>
      </c>
      <c r="C116" s="2">
        <v>44020</v>
      </c>
      <c r="D116" t="s">
        <v>53</v>
      </c>
      <c r="E116">
        <v>32</v>
      </c>
      <c r="F116">
        <f>VLOOKUP(A116,'Cost price'!$A$2:$E$22,5,0)</f>
        <v>2.6649999999999996</v>
      </c>
      <c r="G116">
        <f t="shared" si="2"/>
        <v>85.279999999999987</v>
      </c>
      <c r="H116" t="str">
        <f t="shared" si="3"/>
        <v>Среда</v>
      </c>
    </row>
    <row r="117" spans="1:8" x14ac:dyDescent="0.25">
      <c r="A117" t="s">
        <v>13</v>
      </c>
      <c r="B117" t="s">
        <v>28</v>
      </c>
      <c r="C117" s="2">
        <v>44020</v>
      </c>
      <c r="D117" t="s">
        <v>54</v>
      </c>
      <c r="E117">
        <v>34</v>
      </c>
      <c r="F117">
        <f>VLOOKUP(A117,'Cost price'!$A$2:$E$22,5,0)</f>
        <v>4.16</v>
      </c>
      <c r="G117">
        <f t="shared" si="2"/>
        <v>141.44</v>
      </c>
      <c r="H117" t="str">
        <f t="shared" si="3"/>
        <v>Среда</v>
      </c>
    </row>
    <row r="118" spans="1:8" x14ac:dyDescent="0.25">
      <c r="A118" t="s">
        <v>14</v>
      </c>
      <c r="B118" t="s">
        <v>29</v>
      </c>
      <c r="C118" s="2">
        <v>44020</v>
      </c>
      <c r="D118" t="s">
        <v>55</v>
      </c>
      <c r="E118">
        <v>12</v>
      </c>
      <c r="F118">
        <f>VLOOKUP(A118,'Cost price'!$A$2:$E$22,5,0)</f>
        <v>6.968</v>
      </c>
      <c r="G118">
        <f t="shared" si="2"/>
        <v>83.616</v>
      </c>
      <c r="H118" t="str">
        <f t="shared" si="3"/>
        <v>Среда</v>
      </c>
    </row>
    <row r="119" spans="1:8" x14ac:dyDescent="0.25">
      <c r="A119" t="s">
        <v>22</v>
      </c>
      <c r="B119" t="s">
        <v>32</v>
      </c>
      <c r="C119" s="2">
        <v>44020</v>
      </c>
      <c r="D119" t="s">
        <v>56</v>
      </c>
      <c r="E119">
        <v>3</v>
      </c>
      <c r="F119">
        <f>VLOOKUP(A119,'Cost price'!$A$2:$E$22,5,0)</f>
        <v>4.8950000000000005</v>
      </c>
      <c r="G119">
        <f t="shared" si="2"/>
        <v>14.685000000000002</v>
      </c>
      <c r="H119" t="str">
        <f t="shared" si="3"/>
        <v>Среда</v>
      </c>
    </row>
    <row r="120" spans="1:8" x14ac:dyDescent="0.25">
      <c r="A120" t="s">
        <v>23</v>
      </c>
      <c r="B120" t="s">
        <v>32</v>
      </c>
      <c r="C120" s="2">
        <v>44020</v>
      </c>
      <c r="D120" t="s">
        <v>57</v>
      </c>
      <c r="E120">
        <v>4</v>
      </c>
      <c r="F120">
        <f>VLOOKUP(A120,'Cost price'!$A$2:$E$22,5,0)</f>
        <v>12.285</v>
      </c>
      <c r="G120">
        <f t="shared" si="2"/>
        <v>49.14</v>
      </c>
      <c r="H120" t="str">
        <f t="shared" si="3"/>
        <v>Среда</v>
      </c>
    </row>
    <row r="121" spans="1:8" x14ac:dyDescent="0.25">
      <c r="A121" t="s">
        <v>24</v>
      </c>
      <c r="B121" t="s">
        <v>32</v>
      </c>
      <c r="C121" s="2">
        <v>44020</v>
      </c>
      <c r="D121" t="s">
        <v>58</v>
      </c>
      <c r="E121">
        <v>5</v>
      </c>
      <c r="F121">
        <f>VLOOKUP(A121,'Cost price'!$A$2:$E$22,5,0)</f>
        <v>14.911000000000001</v>
      </c>
      <c r="G121">
        <f t="shared" si="2"/>
        <v>74.555000000000007</v>
      </c>
      <c r="H121" t="str">
        <f t="shared" si="3"/>
        <v>Среда</v>
      </c>
    </row>
    <row r="122" spans="1:8" x14ac:dyDescent="0.25">
      <c r="A122" t="s">
        <v>25</v>
      </c>
      <c r="B122" t="s">
        <v>32</v>
      </c>
      <c r="C122" s="2">
        <v>44020</v>
      </c>
      <c r="D122" t="s">
        <v>59</v>
      </c>
      <c r="E122">
        <v>6</v>
      </c>
      <c r="F122">
        <f>VLOOKUP(A122,'Cost price'!$A$2:$E$22,5,0)</f>
        <v>10.943999999999999</v>
      </c>
      <c r="G122">
        <f t="shared" si="2"/>
        <v>65.663999999999987</v>
      </c>
      <c r="H122" t="str">
        <f t="shared" si="3"/>
        <v>Среда</v>
      </c>
    </row>
    <row r="123" spans="1:8" x14ac:dyDescent="0.25">
      <c r="A123" t="s">
        <v>26</v>
      </c>
      <c r="B123" t="s">
        <v>32</v>
      </c>
      <c r="C123" s="2">
        <v>44020</v>
      </c>
      <c r="D123" t="s">
        <v>60</v>
      </c>
      <c r="E123">
        <v>7</v>
      </c>
      <c r="F123">
        <f>VLOOKUP(A123,'Cost price'!$A$2:$E$22,5,0)</f>
        <v>10.425999999999998</v>
      </c>
      <c r="G123">
        <f t="shared" si="2"/>
        <v>72.981999999999985</v>
      </c>
      <c r="H123" t="str">
        <f t="shared" si="3"/>
        <v>Среда</v>
      </c>
    </row>
    <row r="124" spans="1:8" x14ac:dyDescent="0.25">
      <c r="A124" t="s">
        <v>10</v>
      </c>
      <c r="B124" t="s">
        <v>11</v>
      </c>
      <c r="C124" s="2">
        <v>44020</v>
      </c>
      <c r="D124" t="s">
        <v>61</v>
      </c>
      <c r="E124">
        <v>34</v>
      </c>
      <c r="F124">
        <f>VLOOKUP(A124,'Cost price'!$A$2:$E$22,5,0)</f>
        <v>2.1709999999999998</v>
      </c>
      <c r="G124">
        <f t="shared" si="2"/>
        <v>73.813999999999993</v>
      </c>
      <c r="H124" t="str">
        <f t="shared" si="3"/>
        <v>Среда</v>
      </c>
    </row>
    <row r="125" spans="1:8" x14ac:dyDescent="0.25">
      <c r="A125" t="s">
        <v>11</v>
      </c>
      <c r="B125" t="s">
        <v>28</v>
      </c>
      <c r="C125" s="2">
        <v>44020</v>
      </c>
      <c r="D125" t="s">
        <v>55</v>
      </c>
      <c r="E125">
        <v>2</v>
      </c>
      <c r="F125">
        <f>VLOOKUP(A125,'Cost price'!$A$2:$E$22,5,0)</f>
        <v>1.3</v>
      </c>
      <c r="G125">
        <f t="shared" si="2"/>
        <v>2.6</v>
      </c>
      <c r="H125" t="str">
        <f t="shared" si="3"/>
        <v>Среда</v>
      </c>
    </row>
    <row r="126" spans="1:8" x14ac:dyDescent="0.25">
      <c r="A126" t="s">
        <v>12</v>
      </c>
      <c r="B126" t="s">
        <v>28</v>
      </c>
      <c r="C126" s="2">
        <v>44020</v>
      </c>
      <c r="D126" t="s">
        <v>56</v>
      </c>
      <c r="E126">
        <v>3</v>
      </c>
      <c r="F126">
        <f>VLOOKUP(A126,'Cost price'!$A$2:$E$22,5,0)</f>
        <v>2.6649999999999996</v>
      </c>
      <c r="G126">
        <f t="shared" si="2"/>
        <v>7.9949999999999992</v>
      </c>
      <c r="H126" t="str">
        <f t="shared" si="3"/>
        <v>Среда</v>
      </c>
    </row>
    <row r="127" spans="1:8" x14ac:dyDescent="0.25">
      <c r="A127" t="s">
        <v>13</v>
      </c>
      <c r="B127" t="s">
        <v>28</v>
      </c>
      <c r="C127" s="2">
        <v>44020</v>
      </c>
      <c r="D127" t="s">
        <v>57</v>
      </c>
      <c r="E127">
        <v>5</v>
      </c>
      <c r="F127">
        <f>VLOOKUP(A127,'Cost price'!$A$2:$E$22,5,0)</f>
        <v>4.16</v>
      </c>
      <c r="G127">
        <f t="shared" si="2"/>
        <v>20.8</v>
      </c>
      <c r="H127" t="str">
        <f t="shared" si="3"/>
        <v>Среда</v>
      </c>
    </row>
    <row r="128" spans="1:8" x14ac:dyDescent="0.25">
      <c r="A128" t="s">
        <v>14</v>
      </c>
      <c r="B128" t="s">
        <v>29</v>
      </c>
      <c r="C128" s="2">
        <v>44020</v>
      </c>
      <c r="D128" t="s">
        <v>58</v>
      </c>
      <c r="E128">
        <v>68</v>
      </c>
      <c r="F128">
        <f>VLOOKUP(A128,'Cost price'!$A$2:$E$22,5,0)</f>
        <v>6.968</v>
      </c>
      <c r="G128">
        <f t="shared" si="2"/>
        <v>473.82400000000001</v>
      </c>
      <c r="H128" t="str">
        <f t="shared" si="3"/>
        <v>Среда</v>
      </c>
    </row>
    <row r="129" spans="1:8" x14ac:dyDescent="0.25">
      <c r="A129" t="s">
        <v>15</v>
      </c>
      <c r="B129" t="s">
        <v>29</v>
      </c>
      <c r="C129" s="2">
        <v>44020</v>
      </c>
      <c r="D129" t="s">
        <v>59</v>
      </c>
      <c r="E129">
        <v>9</v>
      </c>
      <c r="F129">
        <f>VLOOKUP(A129,'Cost price'!$A$2:$E$22,5,0)</f>
        <v>16.12</v>
      </c>
      <c r="G129">
        <f t="shared" si="2"/>
        <v>145.08000000000001</v>
      </c>
      <c r="H129" t="str">
        <f t="shared" si="3"/>
        <v>Среда</v>
      </c>
    </row>
    <row r="130" spans="1:8" x14ac:dyDescent="0.25">
      <c r="A130" t="s">
        <v>16</v>
      </c>
      <c r="B130" t="s">
        <v>29</v>
      </c>
      <c r="C130" s="2">
        <v>44020</v>
      </c>
      <c r="D130" t="s">
        <v>60</v>
      </c>
      <c r="E130">
        <v>7</v>
      </c>
      <c r="F130">
        <f>VLOOKUP(A130,'Cost price'!$A$2:$E$22,5,0)</f>
        <v>24.128</v>
      </c>
      <c r="G130">
        <f t="shared" si="2"/>
        <v>168.89600000000002</v>
      </c>
      <c r="H130" t="str">
        <f t="shared" si="3"/>
        <v>Среда</v>
      </c>
    </row>
    <row r="131" spans="1:8" x14ac:dyDescent="0.25">
      <c r="A131" t="s">
        <v>17</v>
      </c>
      <c r="B131" t="s">
        <v>30</v>
      </c>
      <c r="C131" s="2">
        <v>44020</v>
      </c>
      <c r="D131" t="s">
        <v>61</v>
      </c>
      <c r="E131">
        <v>6</v>
      </c>
      <c r="F131">
        <f>VLOOKUP(A131,'Cost price'!$A$2:$E$22,5,0)</f>
        <v>32.942</v>
      </c>
      <c r="G131">
        <f t="shared" ref="G131:G194" si="4">E131*F131</f>
        <v>197.65199999999999</v>
      </c>
      <c r="H131" t="str">
        <f t="shared" ref="H131:H194" si="5">PROPER(TEXT(C131,"дддд"))</f>
        <v>Среда</v>
      </c>
    </row>
    <row r="132" spans="1:8" x14ac:dyDescent="0.25">
      <c r="A132" t="s">
        <v>18</v>
      </c>
      <c r="B132" t="s">
        <v>30</v>
      </c>
      <c r="C132" s="2">
        <v>44020</v>
      </c>
      <c r="D132" t="s">
        <v>62</v>
      </c>
      <c r="E132">
        <v>5</v>
      </c>
      <c r="F132">
        <f>VLOOKUP(A132,'Cost price'!$A$2:$E$22,5,0)</f>
        <v>11.97</v>
      </c>
      <c r="G132">
        <f t="shared" si="4"/>
        <v>59.85</v>
      </c>
      <c r="H132" t="str">
        <f t="shared" si="5"/>
        <v>Среда</v>
      </c>
    </row>
    <row r="133" spans="1:8" x14ac:dyDescent="0.25">
      <c r="A133" t="s">
        <v>19</v>
      </c>
      <c r="B133" t="s">
        <v>30</v>
      </c>
      <c r="C133" s="2">
        <v>44020</v>
      </c>
      <c r="D133" t="s">
        <v>33</v>
      </c>
      <c r="E133">
        <v>5</v>
      </c>
      <c r="F133">
        <f>VLOOKUP(A133,'Cost price'!$A$2:$E$22,5,0)</f>
        <v>5.6400000000000006</v>
      </c>
      <c r="G133">
        <f t="shared" si="4"/>
        <v>28.200000000000003</v>
      </c>
      <c r="H133" t="str">
        <f t="shared" si="5"/>
        <v>Среда</v>
      </c>
    </row>
    <row r="134" spans="1:8" x14ac:dyDescent="0.25">
      <c r="A134" t="s">
        <v>20</v>
      </c>
      <c r="B134" t="s">
        <v>31</v>
      </c>
      <c r="C134" s="2">
        <v>44020</v>
      </c>
      <c r="D134" t="s">
        <v>34</v>
      </c>
      <c r="E134">
        <v>8</v>
      </c>
      <c r="F134">
        <f>VLOOKUP(A134,'Cost price'!$A$2:$E$22,5,0)</f>
        <v>10.119999999999999</v>
      </c>
      <c r="G134">
        <f t="shared" si="4"/>
        <v>80.959999999999994</v>
      </c>
      <c r="H134" t="str">
        <f t="shared" si="5"/>
        <v>Среда</v>
      </c>
    </row>
    <row r="135" spans="1:8" x14ac:dyDescent="0.25">
      <c r="A135" t="s">
        <v>21</v>
      </c>
      <c r="B135" t="s">
        <v>31</v>
      </c>
      <c r="C135" s="2">
        <v>44020</v>
      </c>
      <c r="D135" t="s">
        <v>33</v>
      </c>
      <c r="E135">
        <v>23</v>
      </c>
      <c r="F135">
        <f>VLOOKUP(A135,'Cost price'!$A$2:$E$22,5,0)</f>
        <v>4.8400000000000007</v>
      </c>
      <c r="G135">
        <f t="shared" si="4"/>
        <v>111.32000000000002</v>
      </c>
      <c r="H135" t="str">
        <f t="shared" si="5"/>
        <v>Среда</v>
      </c>
    </row>
    <row r="136" spans="1:8" x14ac:dyDescent="0.25">
      <c r="A136" t="s">
        <v>22</v>
      </c>
      <c r="B136" t="s">
        <v>32</v>
      </c>
      <c r="C136" s="2">
        <v>44020</v>
      </c>
      <c r="D136" t="s">
        <v>33</v>
      </c>
      <c r="E136">
        <v>87</v>
      </c>
      <c r="F136">
        <f>VLOOKUP(A136,'Cost price'!$A$2:$E$22,5,0)</f>
        <v>4.8950000000000005</v>
      </c>
      <c r="G136">
        <f t="shared" si="4"/>
        <v>425.86500000000007</v>
      </c>
      <c r="H136" t="str">
        <f t="shared" si="5"/>
        <v>Среда</v>
      </c>
    </row>
    <row r="137" spans="1:8" x14ac:dyDescent="0.25">
      <c r="A137" t="s">
        <v>21</v>
      </c>
      <c r="B137" t="s">
        <v>31</v>
      </c>
      <c r="C137" s="2">
        <v>44021</v>
      </c>
      <c r="D137" t="s">
        <v>33</v>
      </c>
      <c r="E137">
        <v>34</v>
      </c>
      <c r="F137">
        <f>VLOOKUP(A137,'Cost price'!$A$2:$E$22,5,0)</f>
        <v>4.8400000000000007</v>
      </c>
      <c r="G137">
        <f t="shared" si="4"/>
        <v>164.56000000000003</v>
      </c>
      <c r="H137" t="str">
        <f t="shared" si="5"/>
        <v>Четверг</v>
      </c>
    </row>
    <row r="138" spans="1:8" x14ac:dyDescent="0.25">
      <c r="A138" t="s">
        <v>22</v>
      </c>
      <c r="B138" t="s">
        <v>32</v>
      </c>
      <c r="C138" s="2">
        <v>44021</v>
      </c>
      <c r="D138" t="s">
        <v>33</v>
      </c>
      <c r="E138">
        <v>56</v>
      </c>
      <c r="F138">
        <f>VLOOKUP(A138,'Cost price'!$A$2:$E$22,5,0)</f>
        <v>4.8950000000000005</v>
      </c>
      <c r="G138">
        <f t="shared" si="4"/>
        <v>274.12</v>
      </c>
      <c r="H138" t="str">
        <f t="shared" si="5"/>
        <v>Четверг</v>
      </c>
    </row>
    <row r="139" spans="1:8" x14ac:dyDescent="0.25">
      <c r="A139" t="s">
        <v>23</v>
      </c>
      <c r="B139" t="s">
        <v>32</v>
      </c>
      <c r="C139" s="2">
        <v>44021</v>
      </c>
      <c r="D139" t="s">
        <v>33</v>
      </c>
      <c r="E139">
        <v>23</v>
      </c>
      <c r="F139">
        <f>VLOOKUP(A139,'Cost price'!$A$2:$E$22,5,0)</f>
        <v>12.285</v>
      </c>
      <c r="G139">
        <f t="shared" si="4"/>
        <v>282.55500000000001</v>
      </c>
      <c r="H139" t="str">
        <f t="shared" si="5"/>
        <v>Четверг</v>
      </c>
    </row>
    <row r="140" spans="1:8" x14ac:dyDescent="0.25">
      <c r="A140" t="s">
        <v>24</v>
      </c>
      <c r="B140" t="s">
        <v>32</v>
      </c>
      <c r="C140" s="2">
        <v>44021</v>
      </c>
      <c r="D140" t="s">
        <v>44</v>
      </c>
      <c r="E140">
        <v>67</v>
      </c>
      <c r="F140">
        <f>VLOOKUP(A140,'Cost price'!$A$2:$E$22,5,0)</f>
        <v>14.911000000000001</v>
      </c>
      <c r="G140">
        <f t="shared" si="4"/>
        <v>999.03700000000003</v>
      </c>
      <c r="H140" t="str">
        <f t="shared" si="5"/>
        <v>Четверг</v>
      </c>
    </row>
    <row r="141" spans="1:8" x14ac:dyDescent="0.25">
      <c r="A141" t="s">
        <v>25</v>
      </c>
      <c r="B141" t="s">
        <v>32</v>
      </c>
      <c r="C141" s="2">
        <v>44021</v>
      </c>
      <c r="D141" t="s">
        <v>45</v>
      </c>
      <c r="E141">
        <v>4</v>
      </c>
      <c r="F141">
        <f>VLOOKUP(A141,'Cost price'!$A$2:$E$22,5,0)</f>
        <v>10.943999999999999</v>
      </c>
      <c r="G141">
        <f t="shared" si="4"/>
        <v>43.775999999999996</v>
      </c>
      <c r="H141" t="str">
        <f t="shared" si="5"/>
        <v>Четверг</v>
      </c>
    </row>
    <row r="142" spans="1:8" x14ac:dyDescent="0.25">
      <c r="A142" t="s">
        <v>26</v>
      </c>
      <c r="B142" t="s">
        <v>32</v>
      </c>
      <c r="C142" s="2">
        <v>44021</v>
      </c>
      <c r="D142" t="s">
        <v>46</v>
      </c>
      <c r="E142">
        <v>5</v>
      </c>
      <c r="F142">
        <f>VLOOKUP(A142,'Cost price'!$A$2:$E$22,5,0)</f>
        <v>10.425999999999998</v>
      </c>
      <c r="G142">
        <f t="shared" si="4"/>
        <v>52.129999999999995</v>
      </c>
      <c r="H142" t="str">
        <f t="shared" si="5"/>
        <v>Четверг</v>
      </c>
    </row>
    <row r="143" spans="1:8" x14ac:dyDescent="0.25">
      <c r="A143" t="s">
        <v>6</v>
      </c>
      <c r="B143" t="s">
        <v>27</v>
      </c>
      <c r="C143" s="2">
        <v>44021</v>
      </c>
      <c r="D143" t="s">
        <v>47</v>
      </c>
      <c r="E143">
        <v>45</v>
      </c>
      <c r="F143">
        <f>VLOOKUP(A143,'Cost price'!$A$2:$E$22,5,0)</f>
        <v>2.73</v>
      </c>
      <c r="G143">
        <f t="shared" si="4"/>
        <v>122.85</v>
      </c>
      <c r="H143" t="str">
        <f t="shared" si="5"/>
        <v>Четверг</v>
      </c>
    </row>
    <row r="144" spans="1:8" x14ac:dyDescent="0.25">
      <c r="A144" t="s">
        <v>7</v>
      </c>
      <c r="B144" t="s">
        <v>27</v>
      </c>
      <c r="C144" s="2">
        <v>44021</v>
      </c>
      <c r="D144" t="s">
        <v>48</v>
      </c>
      <c r="E144">
        <v>3</v>
      </c>
      <c r="F144">
        <f>VLOOKUP(A144,'Cost price'!$A$2:$E$22,5,0)</f>
        <v>1.2</v>
      </c>
      <c r="G144">
        <f t="shared" si="4"/>
        <v>3.5999999999999996</v>
      </c>
      <c r="H144" t="str">
        <f t="shared" si="5"/>
        <v>Четверг</v>
      </c>
    </row>
    <row r="145" spans="1:8" x14ac:dyDescent="0.25">
      <c r="A145" t="s">
        <v>6</v>
      </c>
      <c r="B145" t="s">
        <v>27</v>
      </c>
      <c r="C145" s="2">
        <v>44021</v>
      </c>
      <c r="D145" t="s">
        <v>49</v>
      </c>
      <c r="E145">
        <v>6</v>
      </c>
      <c r="F145">
        <f>VLOOKUP(A145,'Cost price'!$A$2:$E$22,5,0)</f>
        <v>2.73</v>
      </c>
      <c r="G145">
        <f t="shared" si="4"/>
        <v>16.38</v>
      </c>
      <c r="H145" t="str">
        <f t="shared" si="5"/>
        <v>Четверг</v>
      </c>
    </row>
    <row r="146" spans="1:8" x14ac:dyDescent="0.25">
      <c r="A146" t="s">
        <v>8</v>
      </c>
      <c r="B146" t="s">
        <v>27</v>
      </c>
      <c r="C146" s="2">
        <v>44021</v>
      </c>
      <c r="D146" t="s">
        <v>50</v>
      </c>
      <c r="E146">
        <v>7</v>
      </c>
      <c r="F146">
        <f>VLOOKUP(A146,'Cost price'!$A$2:$E$22,5,0)</f>
        <v>4.7249999999999996</v>
      </c>
      <c r="G146">
        <f t="shared" si="4"/>
        <v>33.074999999999996</v>
      </c>
      <c r="H146" t="str">
        <f t="shared" si="5"/>
        <v>Четверг</v>
      </c>
    </row>
    <row r="147" spans="1:8" x14ac:dyDescent="0.25">
      <c r="A147" t="s">
        <v>9</v>
      </c>
      <c r="B147" t="s">
        <v>27</v>
      </c>
      <c r="C147" s="2">
        <v>44021</v>
      </c>
      <c r="D147" t="s">
        <v>51</v>
      </c>
      <c r="E147">
        <v>3</v>
      </c>
      <c r="F147">
        <f>VLOOKUP(A147,'Cost price'!$A$2:$E$22,5,0)</f>
        <v>2.2359999999999998</v>
      </c>
      <c r="G147">
        <f t="shared" si="4"/>
        <v>6.7079999999999993</v>
      </c>
      <c r="H147" t="str">
        <f t="shared" si="5"/>
        <v>Четверг</v>
      </c>
    </row>
    <row r="148" spans="1:8" x14ac:dyDescent="0.25">
      <c r="A148" t="s">
        <v>10</v>
      </c>
      <c r="B148" t="s">
        <v>11</v>
      </c>
      <c r="C148" s="2">
        <v>44021</v>
      </c>
      <c r="D148" t="s">
        <v>52</v>
      </c>
      <c r="E148">
        <v>4</v>
      </c>
      <c r="F148">
        <f>VLOOKUP(A148,'Cost price'!$A$2:$E$22,5,0)</f>
        <v>2.1709999999999998</v>
      </c>
      <c r="G148">
        <f t="shared" si="4"/>
        <v>8.6839999999999993</v>
      </c>
      <c r="H148" t="str">
        <f t="shared" si="5"/>
        <v>Четверг</v>
      </c>
    </row>
    <row r="149" spans="1:8" x14ac:dyDescent="0.25">
      <c r="A149" t="s">
        <v>11</v>
      </c>
      <c r="B149" t="s">
        <v>28</v>
      </c>
      <c r="C149" s="2">
        <v>44021</v>
      </c>
      <c r="D149" t="s">
        <v>53</v>
      </c>
      <c r="E149">
        <v>5</v>
      </c>
      <c r="F149">
        <f>VLOOKUP(A149,'Cost price'!$A$2:$E$22,5,0)</f>
        <v>1.3</v>
      </c>
      <c r="G149">
        <f t="shared" si="4"/>
        <v>6.5</v>
      </c>
      <c r="H149" t="str">
        <f t="shared" si="5"/>
        <v>Четверг</v>
      </c>
    </row>
    <row r="150" spans="1:8" x14ac:dyDescent="0.25">
      <c r="A150" t="s">
        <v>12</v>
      </c>
      <c r="B150" t="s">
        <v>28</v>
      </c>
      <c r="C150" s="2">
        <v>44021</v>
      </c>
      <c r="D150" t="s">
        <v>54</v>
      </c>
      <c r="E150">
        <v>6</v>
      </c>
      <c r="F150">
        <f>VLOOKUP(A150,'Cost price'!$A$2:$E$22,5,0)</f>
        <v>2.6649999999999996</v>
      </c>
      <c r="G150">
        <f t="shared" si="4"/>
        <v>15.989999999999998</v>
      </c>
      <c r="H150" t="str">
        <f t="shared" si="5"/>
        <v>Четверг</v>
      </c>
    </row>
    <row r="151" spans="1:8" x14ac:dyDescent="0.25">
      <c r="A151" t="s">
        <v>13</v>
      </c>
      <c r="B151" t="s">
        <v>28</v>
      </c>
      <c r="C151" s="2">
        <v>44021</v>
      </c>
      <c r="D151" t="s">
        <v>55</v>
      </c>
      <c r="E151">
        <v>7</v>
      </c>
      <c r="F151">
        <f>VLOOKUP(A151,'Cost price'!$A$2:$E$22,5,0)</f>
        <v>4.16</v>
      </c>
      <c r="G151">
        <f t="shared" si="4"/>
        <v>29.12</v>
      </c>
      <c r="H151" t="str">
        <f t="shared" si="5"/>
        <v>Четверг</v>
      </c>
    </row>
    <row r="152" spans="1:8" x14ac:dyDescent="0.25">
      <c r="A152" t="s">
        <v>14</v>
      </c>
      <c r="B152" t="s">
        <v>29</v>
      </c>
      <c r="C152" s="2">
        <v>44021</v>
      </c>
      <c r="D152" t="s">
        <v>56</v>
      </c>
      <c r="E152">
        <v>34</v>
      </c>
      <c r="F152">
        <f>VLOOKUP(A152,'Cost price'!$A$2:$E$22,5,0)</f>
        <v>6.968</v>
      </c>
      <c r="G152">
        <f t="shared" si="4"/>
        <v>236.91200000000001</v>
      </c>
      <c r="H152" t="str">
        <f t="shared" si="5"/>
        <v>Четверг</v>
      </c>
    </row>
    <row r="153" spans="1:8" x14ac:dyDescent="0.25">
      <c r="A153" t="s">
        <v>21</v>
      </c>
      <c r="B153" t="s">
        <v>31</v>
      </c>
      <c r="C153" s="2">
        <v>44022</v>
      </c>
      <c r="D153" t="s">
        <v>57</v>
      </c>
      <c r="E153">
        <v>2</v>
      </c>
      <c r="F153">
        <f>VLOOKUP(A153,'Cost price'!$A$2:$E$22,5,0)</f>
        <v>4.8400000000000007</v>
      </c>
      <c r="G153">
        <f t="shared" si="4"/>
        <v>9.6800000000000015</v>
      </c>
      <c r="H153" t="str">
        <f t="shared" si="5"/>
        <v>Пятница</v>
      </c>
    </row>
    <row r="154" spans="1:8" x14ac:dyDescent="0.25">
      <c r="A154" t="s">
        <v>22</v>
      </c>
      <c r="B154" t="s">
        <v>32</v>
      </c>
      <c r="C154" s="2">
        <v>44022</v>
      </c>
      <c r="D154" t="s">
        <v>58</v>
      </c>
      <c r="E154">
        <v>90</v>
      </c>
      <c r="F154">
        <f>VLOOKUP(A154,'Cost price'!$A$2:$E$22,5,0)</f>
        <v>4.8950000000000005</v>
      </c>
      <c r="G154">
        <f t="shared" si="4"/>
        <v>440.55000000000007</v>
      </c>
      <c r="H154" t="str">
        <f t="shared" si="5"/>
        <v>Пятница</v>
      </c>
    </row>
    <row r="155" spans="1:8" x14ac:dyDescent="0.25">
      <c r="A155" t="s">
        <v>21</v>
      </c>
      <c r="B155" t="s">
        <v>31</v>
      </c>
      <c r="C155" s="2">
        <v>44022</v>
      </c>
      <c r="D155" t="s">
        <v>59</v>
      </c>
      <c r="E155">
        <v>54</v>
      </c>
      <c r="F155">
        <f>VLOOKUP(A155,'Cost price'!$A$2:$E$22,5,0)</f>
        <v>4.8400000000000007</v>
      </c>
      <c r="G155">
        <f t="shared" si="4"/>
        <v>261.36</v>
      </c>
      <c r="H155" t="str">
        <f t="shared" si="5"/>
        <v>Пятница</v>
      </c>
    </row>
    <row r="156" spans="1:8" x14ac:dyDescent="0.25">
      <c r="A156" t="s">
        <v>22</v>
      </c>
      <c r="B156" t="s">
        <v>32</v>
      </c>
      <c r="C156" s="2">
        <v>44022</v>
      </c>
      <c r="D156" t="s">
        <v>60</v>
      </c>
      <c r="E156">
        <v>32</v>
      </c>
      <c r="F156">
        <f>VLOOKUP(A156,'Cost price'!$A$2:$E$22,5,0)</f>
        <v>4.8950000000000005</v>
      </c>
      <c r="G156">
        <f t="shared" si="4"/>
        <v>156.64000000000001</v>
      </c>
      <c r="H156" t="str">
        <f t="shared" si="5"/>
        <v>Пятница</v>
      </c>
    </row>
    <row r="157" spans="1:8" x14ac:dyDescent="0.25">
      <c r="A157" t="s">
        <v>23</v>
      </c>
      <c r="B157" t="s">
        <v>32</v>
      </c>
      <c r="C157" s="2">
        <v>44022</v>
      </c>
      <c r="D157" t="s">
        <v>61</v>
      </c>
      <c r="E157">
        <v>34</v>
      </c>
      <c r="F157">
        <f>VLOOKUP(A157,'Cost price'!$A$2:$E$22,5,0)</f>
        <v>12.285</v>
      </c>
      <c r="G157">
        <f t="shared" si="4"/>
        <v>417.69</v>
      </c>
      <c r="H157" t="str">
        <f t="shared" si="5"/>
        <v>Пятница</v>
      </c>
    </row>
    <row r="158" spans="1:8" x14ac:dyDescent="0.25">
      <c r="A158" t="s">
        <v>24</v>
      </c>
      <c r="B158" t="s">
        <v>32</v>
      </c>
      <c r="C158" s="2">
        <v>44022</v>
      </c>
      <c r="D158" t="s">
        <v>55</v>
      </c>
      <c r="E158">
        <v>12</v>
      </c>
      <c r="F158">
        <f>VLOOKUP(A158,'Cost price'!$A$2:$E$22,5,0)</f>
        <v>14.911000000000001</v>
      </c>
      <c r="G158">
        <f t="shared" si="4"/>
        <v>178.93200000000002</v>
      </c>
      <c r="H158" t="str">
        <f t="shared" si="5"/>
        <v>Пятница</v>
      </c>
    </row>
    <row r="159" spans="1:8" x14ac:dyDescent="0.25">
      <c r="A159" t="s">
        <v>25</v>
      </c>
      <c r="B159" t="s">
        <v>32</v>
      </c>
      <c r="C159" s="2">
        <v>44022</v>
      </c>
      <c r="D159" t="s">
        <v>56</v>
      </c>
      <c r="E159">
        <v>65</v>
      </c>
      <c r="F159">
        <f>VLOOKUP(A159,'Cost price'!$A$2:$E$22,5,0)</f>
        <v>10.943999999999999</v>
      </c>
      <c r="G159">
        <f t="shared" si="4"/>
        <v>711.3599999999999</v>
      </c>
      <c r="H159" t="str">
        <f t="shared" si="5"/>
        <v>Пятница</v>
      </c>
    </row>
    <row r="160" spans="1:8" x14ac:dyDescent="0.25">
      <c r="A160" t="s">
        <v>26</v>
      </c>
      <c r="B160" t="s">
        <v>32</v>
      </c>
      <c r="C160" s="2">
        <v>44022</v>
      </c>
      <c r="D160" t="s">
        <v>57</v>
      </c>
      <c r="E160">
        <v>45</v>
      </c>
      <c r="F160">
        <f>VLOOKUP(A160,'Cost price'!$A$2:$E$22,5,0)</f>
        <v>10.425999999999998</v>
      </c>
      <c r="G160">
        <f t="shared" si="4"/>
        <v>469.1699999999999</v>
      </c>
      <c r="H160" t="str">
        <f t="shared" si="5"/>
        <v>Пятница</v>
      </c>
    </row>
    <row r="161" spans="1:8" x14ac:dyDescent="0.25">
      <c r="A161" t="s">
        <v>6</v>
      </c>
      <c r="B161" t="s">
        <v>27</v>
      </c>
      <c r="C161" s="2">
        <v>44022</v>
      </c>
      <c r="D161" t="s">
        <v>58</v>
      </c>
      <c r="E161">
        <v>6</v>
      </c>
      <c r="F161">
        <f>VLOOKUP(A161,'Cost price'!$A$2:$E$22,5,0)</f>
        <v>2.73</v>
      </c>
      <c r="G161">
        <f t="shared" si="4"/>
        <v>16.38</v>
      </c>
      <c r="H161" t="str">
        <f t="shared" si="5"/>
        <v>Пятница</v>
      </c>
    </row>
    <row r="162" spans="1:8" x14ac:dyDescent="0.25">
      <c r="A162" t="s">
        <v>7</v>
      </c>
      <c r="B162" t="s">
        <v>27</v>
      </c>
      <c r="C162" s="2">
        <v>44022</v>
      </c>
      <c r="D162" t="s">
        <v>54</v>
      </c>
      <c r="E162">
        <v>9</v>
      </c>
      <c r="F162">
        <f>VLOOKUP(A162,'Cost price'!$A$2:$E$22,5,0)</f>
        <v>1.2</v>
      </c>
      <c r="G162">
        <f t="shared" si="4"/>
        <v>10.799999999999999</v>
      </c>
      <c r="H162" t="str">
        <f t="shared" si="5"/>
        <v>Пятница</v>
      </c>
    </row>
    <row r="163" spans="1:8" x14ac:dyDescent="0.25">
      <c r="A163" t="s">
        <v>6</v>
      </c>
      <c r="B163" t="s">
        <v>27</v>
      </c>
      <c r="C163" s="2">
        <v>44022</v>
      </c>
      <c r="D163" t="s">
        <v>55</v>
      </c>
      <c r="E163">
        <v>3</v>
      </c>
      <c r="F163">
        <f>VLOOKUP(A163,'Cost price'!$A$2:$E$22,5,0)</f>
        <v>2.73</v>
      </c>
      <c r="G163">
        <f t="shared" si="4"/>
        <v>8.19</v>
      </c>
      <c r="H163" t="str">
        <f t="shared" si="5"/>
        <v>Пятница</v>
      </c>
    </row>
    <row r="164" spans="1:8" x14ac:dyDescent="0.25">
      <c r="A164" t="s">
        <v>8</v>
      </c>
      <c r="B164" t="s">
        <v>27</v>
      </c>
      <c r="C164" s="2">
        <v>44022</v>
      </c>
      <c r="D164" t="s">
        <v>56</v>
      </c>
      <c r="E164">
        <v>1</v>
      </c>
      <c r="F164">
        <f>VLOOKUP(A164,'Cost price'!$A$2:$E$22,5,0)</f>
        <v>4.7249999999999996</v>
      </c>
      <c r="G164">
        <f t="shared" si="4"/>
        <v>4.7249999999999996</v>
      </c>
      <c r="H164" t="str">
        <f t="shared" si="5"/>
        <v>Пятница</v>
      </c>
    </row>
    <row r="165" spans="1:8" x14ac:dyDescent="0.25">
      <c r="A165" t="s">
        <v>9</v>
      </c>
      <c r="B165" t="s">
        <v>27</v>
      </c>
      <c r="C165" s="2">
        <v>44022</v>
      </c>
      <c r="D165" t="s">
        <v>57</v>
      </c>
      <c r="E165">
        <v>2</v>
      </c>
      <c r="F165">
        <f>VLOOKUP(A165,'Cost price'!$A$2:$E$22,5,0)</f>
        <v>2.2359999999999998</v>
      </c>
      <c r="G165">
        <f t="shared" si="4"/>
        <v>4.4719999999999995</v>
      </c>
      <c r="H165" t="str">
        <f t="shared" si="5"/>
        <v>Пятница</v>
      </c>
    </row>
    <row r="166" spans="1:8" x14ac:dyDescent="0.25">
      <c r="A166" t="s">
        <v>10</v>
      </c>
      <c r="B166" t="s">
        <v>11</v>
      </c>
      <c r="C166" s="2">
        <v>44022</v>
      </c>
      <c r="D166" t="s">
        <v>58</v>
      </c>
      <c r="E166">
        <v>6</v>
      </c>
      <c r="F166">
        <f>VLOOKUP(A166,'Cost price'!$A$2:$E$22,5,0)</f>
        <v>2.1709999999999998</v>
      </c>
      <c r="G166">
        <f t="shared" si="4"/>
        <v>13.026</v>
      </c>
      <c r="H166" t="str">
        <f t="shared" si="5"/>
        <v>Пятница</v>
      </c>
    </row>
    <row r="167" spans="1:8" x14ac:dyDescent="0.25">
      <c r="A167" t="s">
        <v>11</v>
      </c>
      <c r="B167" t="s">
        <v>28</v>
      </c>
      <c r="C167" s="2">
        <v>44022</v>
      </c>
      <c r="D167" t="s">
        <v>59</v>
      </c>
      <c r="E167">
        <v>5</v>
      </c>
      <c r="F167">
        <f>VLOOKUP(A167,'Cost price'!$A$2:$E$22,5,0)</f>
        <v>1.3</v>
      </c>
      <c r="G167">
        <f t="shared" si="4"/>
        <v>6.5</v>
      </c>
      <c r="H167" t="str">
        <f t="shared" si="5"/>
        <v>Пятница</v>
      </c>
    </row>
    <row r="168" spans="1:8" x14ac:dyDescent="0.25">
      <c r="A168" t="s">
        <v>12</v>
      </c>
      <c r="B168" t="s">
        <v>28</v>
      </c>
      <c r="C168" s="2">
        <v>44023</v>
      </c>
      <c r="D168" t="s">
        <v>60</v>
      </c>
      <c r="E168">
        <v>8</v>
      </c>
      <c r="F168">
        <f>VLOOKUP(A168,'Cost price'!$A$2:$E$22,5,0)</f>
        <v>2.6649999999999996</v>
      </c>
      <c r="G168">
        <f t="shared" si="4"/>
        <v>21.319999999999997</v>
      </c>
      <c r="H168" t="str">
        <f t="shared" si="5"/>
        <v>Суббота</v>
      </c>
    </row>
    <row r="169" spans="1:8" x14ac:dyDescent="0.25">
      <c r="A169" t="s">
        <v>13</v>
      </c>
      <c r="B169" t="s">
        <v>28</v>
      </c>
      <c r="C169" s="2">
        <v>44023</v>
      </c>
      <c r="D169" t="s">
        <v>61</v>
      </c>
      <c r="E169">
        <v>23</v>
      </c>
      <c r="F169">
        <f>VLOOKUP(A169,'Cost price'!$A$2:$E$22,5,0)</f>
        <v>4.16</v>
      </c>
      <c r="G169">
        <f t="shared" si="4"/>
        <v>95.68</v>
      </c>
      <c r="H169" t="str">
        <f t="shared" si="5"/>
        <v>Суббота</v>
      </c>
    </row>
    <row r="170" spans="1:8" x14ac:dyDescent="0.25">
      <c r="A170" t="s">
        <v>14</v>
      </c>
      <c r="B170" t="s">
        <v>29</v>
      </c>
      <c r="C170" s="2">
        <v>44023</v>
      </c>
      <c r="D170" t="s">
        <v>62</v>
      </c>
      <c r="E170">
        <v>87</v>
      </c>
      <c r="F170">
        <f>VLOOKUP(A170,'Cost price'!$A$2:$E$22,5,0)</f>
        <v>6.968</v>
      </c>
      <c r="G170">
        <f t="shared" si="4"/>
        <v>606.21600000000001</v>
      </c>
      <c r="H170" t="str">
        <f t="shared" si="5"/>
        <v>Суббота</v>
      </c>
    </row>
    <row r="171" spans="1:8" x14ac:dyDescent="0.25">
      <c r="A171" t="s">
        <v>22</v>
      </c>
      <c r="B171" t="s">
        <v>32</v>
      </c>
      <c r="C171" s="2">
        <v>44023</v>
      </c>
      <c r="D171" t="s">
        <v>33</v>
      </c>
      <c r="E171">
        <v>34</v>
      </c>
      <c r="F171">
        <f>VLOOKUP(A171,'Cost price'!$A$2:$E$22,5,0)</f>
        <v>4.8950000000000005</v>
      </c>
      <c r="G171">
        <f t="shared" si="4"/>
        <v>166.43</v>
      </c>
      <c r="H171" t="str">
        <f t="shared" si="5"/>
        <v>Суббота</v>
      </c>
    </row>
    <row r="172" spans="1:8" x14ac:dyDescent="0.25">
      <c r="A172" t="s">
        <v>23</v>
      </c>
      <c r="B172" t="s">
        <v>32</v>
      </c>
      <c r="C172" s="2">
        <v>44023</v>
      </c>
      <c r="D172" t="s">
        <v>34</v>
      </c>
      <c r="E172">
        <v>56</v>
      </c>
      <c r="F172">
        <f>VLOOKUP(A172,'Cost price'!$A$2:$E$22,5,0)</f>
        <v>12.285</v>
      </c>
      <c r="G172">
        <f t="shared" si="4"/>
        <v>687.96</v>
      </c>
      <c r="H172" t="str">
        <f t="shared" si="5"/>
        <v>Суббота</v>
      </c>
    </row>
    <row r="173" spans="1:8" x14ac:dyDescent="0.25">
      <c r="A173" t="s">
        <v>24</v>
      </c>
      <c r="B173" t="s">
        <v>32</v>
      </c>
      <c r="C173" s="2">
        <v>44023</v>
      </c>
      <c r="D173" t="s">
        <v>33</v>
      </c>
      <c r="E173">
        <v>23</v>
      </c>
      <c r="F173">
        <f>VLOOKUP(A173,'Cost price'!$A$2:$E$22,5,0)</f>
        <v>14.911000000000001</v>
      </c>
      <c r="G173">
        <f t="shared" si="4"/>
        <v>342.95300000000003</v>
      </c>
      <c r="H173" t="str">
        <f t="shared" si="5"/>
        <v>Суббота</v>
      </c>
    </row>
    <row r="174" spans="1:8" x14ac:dyDescent="0.25">
      <c r="A174" t="s">
        <v>25</v>
      </c>
      <c r="B174" t="s">
        <v>32</v>
      </c>
      <c r="C174" s="2">
        <v>44023</v>
      </c>
      <c r="D174" t="s">
        <v>54</v>
      </c>
      <c r="E174">
        <v>67</v>
      </c>
      <c r="F174">
        <f>VLOOKUP(A174,'Cost price'!$A$2:$E$22,5,0)</f>
        <v>10.943999999999999</v>
      </c>
      <c r="G174">
        <f t="shared" si="4"/>
        <v>733.24799999999993</v>
      </c>
      <c r="H174" t="str">
        <f t="shared" si="5"/>
        <v>Суббота</v>
      </c>
    </row>
    <row r="175" spans="1:8" x14ac:dyDescent="0.25">
      <c r="A175" t="s">
        <v>26</v>
      </c>
      <c r="B175" t="s">
        <v>32</v>
      </c>
      <c r="C175" s="2">
        <v>44023</v>
      </c>
      <c r="D175" t="s">
        <v>55</v>
      </c>
      <c r="E175">
        <v>2</v>
      </c>
      <c r="F175">
        <f>VLOOKUP(A175,'Cost price'!$A$2:$E$22,5,0)</f>
        <v>10.425999999999998</v>
      </c>
      <c r="G175">
        <f t="shared" si="4"/>
        <v>20.851999999999997</v>
      </c>
      <c r="H175" t="str">
        <f t="shared" si="5"/>
        <v>Суббота</v>
      </c>
    </row>
    <row r="176" spans="1:8" x14ac:dyDescent="0.25">
      <c r="A176" t="s">
        <v>15</v>
      </c>
      <c r="B176" t="s">
        <v>29</v>
      </c>
      <c r="C176" s="2">
        <v>44023</v>
      </c>
      <c r="D176" t="s">
        <v>56</v>
      </c>
      <c r="E176">
        <v>3</v>
      </c>
      <c r="F176">
        <f>VLOOKUP(A176,'Cost price'!$A$2:$E$22,5,0)</f>
        <v>16.12</v>
      </c>
      <c r="G176">
        <f t="shared" si="4"/>
        <v>48.36</v>
      </c>
      <c r="H176" t="str">
        <f t="shared" si="5"/>
        <v>Суббота</v>
      </c>
    </row>
    <row r="177" spans="1:8" x14ac:dyDescent="0.25">
      <c r="A177" t="s">
        <v>16</v>
      </c>
      <c r="B177" t="s">
        <v>29</v>
      </c>
      <c r="C177" s="2">
        <v>44023</v>
      </c>
      <c r="D177" t="s">
        <v>57</v>
      </c>
      <c r="E177">
        <v>7</v>
      </c>
      <c r="F177">
        <f>VLOOKUP(A177,'Cost price'!$A$2:$E$22,5,0)</f>
        <v>24.128</v>
      </c>
      <c r="G177">
        <f t="shared" si="4"/>
        <v>168.89600000000002</v>
      </c>
      <c r="H177" t="str">
        <f t="shared" si="5"/>
        <v>Суббота</v>
      </c>
    </row>
    <row r="178" spans="1:8" x14ac:dyDescent="0.25">
      <c r="A178" t="s">
        <v>17</v>
      </c>
      <c r="B178" t="s">
        <v>30</v>
      </c>
      <c r="C178" s="2">
        <v>44023</v>
      </c>
      <c r="D178" t="s">
        <v>58</v>
      </c>
      <c r="E178">
        <v>6</v>
      </c>
      <c r="F178">
        <f>VLOOKUP(A178,'Cost price'!$A$2:$E$22,5,0)</f>
        <v>32.942</v>
      </c>
      <c r="G178">
        <f t="shared" si="4"/>
        <v>197.65199999999999</v>
      </c>
      <c r="H178" t="str">
        <f t="shared" si="5"/>
        <v>Суббота</v>
      </c>
    </row>
    <row r="179" spans="1:8" x14ac:dyDescent="0.25">
      <c r="A179" t="s">
        <v>18</v>
      </c>
      <c r="B179" t="s">
        <v>30</v>
      </c>
      <c r="C179" s="2">
        <v>44023</v>
      </c>
      <c r="D179" t="s">
        <v>59</v>
      </c>
      <c r="E179">
        <v>12</v>
      </c>
      <c r="F179">
        <f>VLOOKUP(A179,'Cost price'!$A$2:$E$22,5,0)</f>
        <v>11.97</v>
      </c>
      <c r="G179">
        <f t="shared" si="4"/>
        <v>143.64000000000001</v>
      </c>
      <c r="H179" t="str">
        <f t="shared" si="5"/>
        <v>Суббота</v>
      </c>
    </row>
    <row r="180" spans="1:8" x14ac:dyDescent="0.25">
      <c r="A180" t="s">
        <v>19</v>
      </c>
      <c r="B180" t="s">
        <v>30</v>
      </c>
      <c r="C180" s="2">
        <v>44023</v>
      </c>
      <c r="D180" t="s">
        <v>60</v>
      </c>
      <c r="E180">
        <v>67</v>
      </c>
      <c r="F180">
        <f>VLOOKUP(A180,'Cost price'!$A$2:$E$22,5,0)</f>
        <v>5.6400000000000006</v>
      </c>
      <c r="G180">
        <f t="shared" si="4"/>
        <v>377.88000000000005</v>
      </c>
      <c r="H180" t="str">
        <f t="shared" si="5"/>
        <v>Суббота</v>
      </c>
    </row>
    <row r="181" spans="1:8" x14ac:dyDescent="0.25">
      <c r="A181" t="s">
        <v>20</v>
      </c>
      <c r="B181" t="s">
        <v>31</v>
      </c>
      <c r="C181" s="2">
        <v>44024</v>
      </c>
      <c r="D181" t="s">
        <v>61</v>
      </c>
      <c r="E181">
        <v>24</v>
      </c>
      <c r="F181">
        <f>VLOOKUP(A181,'Cost price'!$A$2:$E$22,5,0)</f>
        <v>10.119999999999999</v>
      </c>
      <c r="G181">
        <f t="shared" si="4"/>
        <v>242.88</v>
      </c>
      <c r="H181" t="str">
        <f t="shared" si="5"/>
        <v>Воскресенье</v>
      </c>
    </row>
    <row r="182" spans="1:8" x14ac:dyDescent="0.25">
      <c r="A182" t="s">
        <v>21</v>
      </c>
      <c r="B182" t="s">
        <v>31</v>
      </c>
      <c r="C182" s="2">
        <v>44024</v>
      </c>
      <c r="D182" t="s">
        <v>62</v>
      </c>
      <c r="E182">
        <v>32</v>
      </c>
      <c r="F182">
        <f>VLOOKUP(A182,'Cost price'!$A$2:$E$22,5,0)</f>
        <v>4.8400000000000007</v>
      </c>
      <c r="G182">
        <f t="shared" si="4"/>
        <v>154.88000000000002</v>
      </c>
      <c r="H182" t="str">
        <f t="shared" si="5"/>
        <v>Воскресенье</v>
      </c>
    </row>
    <row r="183" spans="1:8" x14ac:dyDescent="0.25">
      <c r="A183" t="s">
        <v>22</v>
      </c>
      <c r="B183" t="s">
        <v>32</v>
      </c>
      <c r="C183" s="2">
        <v>44024</v>
      </c>
      <c r="D183" t="s">
        <v>33</v>
      </c>
      <c r="E183">
        <v>45</v>
      </c>
      <c r="F183">
        <f>VLOOKUP(A183,'Cost price'!$A$2:$E$22,5,0)</f>
        <v>4.8950000000000005</v>
      </c>
      <c r="G183">
        <f t="shared" si="4"/>
        <v>220.27500000000003</v>
      </c>
      <c r="H183" t="str">
        <f t="shared" si="5"/>
        <v>Воскресенье</v>
      </c>
    </row>
    <row r="184" spans="1:8" x14ac:dyDescent="0.25">
      <c r="A184" t="s">
        <v>23</v>
      </c>
      <c r="B184" t="s">
        <v>32</v>
      </c>
      <c r="C184" s="2">
        <v>44024</v>
      </c>
      <c r="D184" t="s">
        <v>34</v>
      </c>
      <c r="E184">
        <v>23</v>
      </c>
      <c r="F184">
        <f>VLOOKUP(A184,'Cost price'!$A$2:$E$22,5,0)</f>
        <v>12.285</v>
      </c>
      <c r="G184">
        <f t="shared" si="4"/>
        <v>282.55500000000001</v>
      </c>
      <c r="H184" t="str">
        <f t="shared" si="5"/>
        <v>Воскресенье</v>
      </c>
    </row>
    <row r="185" spans="1:8" x14ac:dyDescent="0.25">
      <c r="A185" t="s">
        <v>24</v>
      </c>
      <c r="B185" t="s">
        <v>32</v>
      </c>
      <c r="C185" s="2">
        <v>44024</v>
      </c>
      <c r="D185" t="s">
        <v>33</v>
      </c>
      <c r="E185">
        <v>8</v>
      </c>
      <c r="F185">
        <f>VLOOKUP(A185,'Cost price'!$A$2:$E$22,5,0)</f>
        <v>14.911000000000001</v>
      </c>
      <c r="G185">
        <f t="shared" si="4"/>
        <v>119.28800000000001</v>
      </c>
      <c r="H185" t="str">
        <f t="shared" si="5"/>
        <v>Воскресенье</v>
      </c>
    </row>
    <row r="186" spans="1:8" x14ac:dyDescent="0.25">
      <c r="A186" t="s">
        <v>25</v>
      </c>
      <c r="B186" t="s">
        <v>32</v>
      </c>
      <c r="C186" s="2">
        <v>44024</v>
      </c>
      <c r="D186" t="s">
        <v>61</v>
      </c>
      <c r="E186">
        <v>5</v>
      </c>
      <c r="F186">
        <f>VLOOKUP(A186,'Cost price'!$A$2:$E$22,5,0)</f>
        <v>10.943999999999999</v>
      </c>
      <c r="G186">
        <f t="shared" si="4"/>
        <v>54.72</v>
      </c>
      <c r="H186" t="str">
        <f t="shared" si="5"/>
        <v>Воскресенье</v>
      </c>
    </row>
    <row r="187" spans="1:8" x14ac:dyDescent="0.25">
      <c r="A187" t="s">
        <v>26</v>
      </c>
      <c r="B187" t="s">
        <v>32</v>
      </c>
      <c r="C187" s="2">
        <v>44024</v>
      </c>
      <c r="D187" t="s">
        <v>62</v>
      </c>
      <c r="E187">
        <v>90</v>
      </c>
      <c r="F187">
        <f>VLOOKUP(A187,'Cost price'!$A$2:$E$22,5,0)</f>
        <v>10.425999999999998</v>
      </c>
      <c r="G187">
        <f t="shared" si="4"/>
        <v>938.3399999999998</v>
      </c>
      <c r="H187" t="str">
        <f t="shared" si="5"/>
        <v>Воскресенье</v>
      </c>
    </row>
    <row r="188" spans="1:8" x14ac:dyDescent="0.25">
      <c r="A188" t="s">
        <v>6</v>
      </c>
      <c r="B188" t="s">
        <v>27</v>
      </c>
      <c r="C188" s="2">
        <v>44025</v>
      </c>
      <c r="D188" t="s">
        <v>33</v>
      </c>
      <c r="E188">
        <v>54</v>
      </c>
      <c r="F188">
        <f>VLOOKUP(A188,'Cost price'!$A$2:$E$22,5,0)</f>
        <v>2.73</v>
      </c>
      <c r="G188">
        <f t="shared" si="4"/>
        <v>147.41999999999999</v>
      </c>
      <c r="H188" t="str">
        <f t="shared" si="5"/>
        <v>Понедельник</v>
      </c>
    </row>
    <row r="189" spans="1:8" x14ac:dyDescent="0.25">
      <c r="A189" t="s">
        <v>7</v>
      </c>
      <c r="B189" t="s">
        <v>27</v>
      </c>
      <c r="C189" s="2">
        <v>44025</v>
      </c>
      <c r="D189" t="s">
        <v>34</v>
      </c>
      <c r="E189">
        <v>32</v>
      </c>
      <c r="F189">
        <f>VLOOKUP(A189,'Cost price'!$A$2:$E$22,5,0)</f>
        <v>1.2</v>
      </c>
      <c r="G189">
        <f t="shared" si="4"/>
        <v>38.4</v>
      </c>
      <c r="H189" t="str">
        <f t="shared" si="5"/>
        <v>Понедельник</v>
      </c>
    </row>
    <row r="190" spans="1:8" x14ac:dyDescent="0.25">
      <c r="A190" t="s">
        <v>6</v>
      </c>
      <c r="B190" t="s">
        <v>27</v>
      </c>
      <c r="C190" s="2">
        <v>44025</v>
      </c>
      <c r="D190" t="s">
        <v>33</v>
      </c>
      <c r="E190">
        <v>34</v>
      </c>
      <c r="F190">
        <f>VLOOKUP(A190,'Cost price'!$A$2:$E$22,5,0)</f>
        <v>2.73</v>
      </c>
      <c r="G190">
        <f t="shared" si="4"/>
        <v>92.82</v>
      </c>
      <c r="H190" t="str">
        <f t="shared" si="5"/>
        <v>Понедельник</v>
      </c>
    </row>
    <row r="191" spans="1:8" x14ac:dyDescent="0.25">
      <c r="A191" t="s">
        <v>8</v>
      </c>
      <c r="B191" t="s">
        <v>27</v>
      </c>
      <c r="C191" s="2">
        <v>44025</v>
      </c>
      <c r="D191" t="s">
        <v>54</v>
      </c>
      <c r="E191">
        <v>12</v>
      </c>
      <c r="F191">
        <f>VLOOKUP(A191,'Cost price'!$A$2:$E$22,5,0)</f>
        <v>4.7249999999999996</v>
      </c>
      <c r="G191">
        <f t="shared" si="4"/>
        <v>56.699999999999996</v>
      </c>
      <c r="H191" t="str">
        <f t="shared" si="5"/>
        <v>Понедельник</v>
      </c>
    </row>
    <row r="192" spans="1:8" x14ac:dyDescent="0.25">
      <c r="A192" t="s">
        <v>9</v>
      </c>
      <c r="B192" t="s">
        <v>27</v>
      </c>
      <c r="C192" s="2">
        <v>44025</v>
      </c>
      <c r="D192" t="s">
        <v>55</v>
      </c>
      <c r="E192">
        <v>65</v>
      </c>
      <c r="F192">
        <f>VLOOKUP(A192,'Cost price'!$A$2:$E$22,5,0)</f>
        <v>2.2359999999999998</v>
      </c>
      <c r="G192">
        <f t="shared" si="4"/>
        <v>145.33999999999997</v>
      </c>
      <c r="H192" t="str">
        <f t="shared" si="5"/>
        <v>Понедельник</v>
      </c>
    </row>
    <row r="193" spans="1:8" x14ac:dyDescent="0.25">
      <c r="A193" t="s">
        <v>10</v>
      </c>
      <c r="B193" t="s">
        <v>11</v>
      </c>
      <c r="C193" s="2">
        <v>44025</v>
      </c>
      <c r="D193" t="s">
        <v>56</v>
      </c>
      <c r="E193">
        <v>45</v>
      </c>
      <c r="F193">
        <f>VLOOKUP(A193,'Cost price'!$A$2:$E$22,5,0)</f>
        <v>2.1709999999999998</v>
      </c>
      <c r="G193">
        <f t="shared" si="4"/>
        <v>97.694999999999993</v>
      </c>
      <c r="H193" t="str">
        <f t="shared" si="5"/>
        <v>Понедельник</v>
      </c>
    </row>
    <row r="194" spans="1:8" x14ac:dyDescent="0.25">
      <c r="A194" t="s">
        <v>11</v>
      </c>
      <c r="B194" t="s">
        <v>28</v>
      </c>
      <c r="C194" s="2">
        <v>44025</v>
      </c>
      <c r="D194" t="s">
        <v>57</v>
      </c>
      <c r="E194">
        <v>6</v>
      </c>
      <c r="F194">
        <f>VLOOKUP(A194,'Cost price'!$A$2:$E$22,5,0)</f>
        <v>1.3</v>
      </c>
      <c r="G194">
        <f t="shared" si="4"/>
        <v>7.8000000000000007</v>
      </c>
      <c r="H194" t="str">
        <f t="shared" si="5"/>
        <v>Понедельник</v>
      </c>
    </row>
    <row r="195" spans="1:8" x14ac:dyDescent="0.25">
      <c r="A195" t="s">
        <v>12</v>
      </c>
      <c r="B195" t="s">
        <v>28</v>
      </c>
      <c r="C195" s="2">
        <v>44025</v>
      </c>
      <c r="D195" t="s">
        <v>58</v>
      </c>
      <c r="E195">
        <v>9</v>
      </c>
      <c r="F195">
        <f>VLOOKUP(A195,'Cost price'!$A$2:$E$22,5,0)</f>
        <v>2.6649999999999996</v>
      </c>
      <c r="G195">
        <f t="shared" ref="G195:G258" si="6">E195*F195</f>
        <v>23.984999999999996</v>
      </c>
      <c r="H195" t="str">
        <f t="shared" ref="H195:H258" si="7">PROPER(TEXT(C195,"дддд"))</f>
        <v>Понедельник</v>
      </c>
    </row>
    <row r="196" spans="1:8" x14ac:dyDescent="0.25">
      <c r="A196" t="s">
        <v>13</v>
      </c>
      <c r="B196" t="s">
        <v>28</v>
      </c>
      <c r="C196" s="2">
        <v>44025</v>
      </c>
      <c r="D196" t="s">
        <v>59</v>
      </c>
      <c r="E196">
        <v>3</v>
      </c>
      <c r="F196">
        <f>VLOOKUP(A196,'Cost price'!$A$2:$E$22,5,0)</f>
        <v>4.16</v>
      </c>
      <c r="G196">
        <f t="shared" si="6"/>
        <v>12.48</v>
      </c>
      <c r="H196" t="str">
        <f t="shared" si="7"/>
        <v>Понедельник</v>
      </c>
    </row>
    <row r="197" spans="1:8" x14ac:dyDescent="0.25">
      <c r="A197" t="s">
        <v>14</v>
      </c>
      <c r="B197" t="s">
        <v>29</v>
      </c>
      <c r="C197" s="2">
        <v>44025</v>
      </c>
      <c r="D197" t="s">
        <v>60</v>
      </c>
      <c r="E197">
        <v>1</v>
      </c>
      <c r="F197">
        <f>VLOOKUP(A197,'Cost price'!$A$2:$E$22,5,0)</f>
        <v>6.968</v>
      </c>
      <c r="G197">
        <f t="shared" si="6"/>
        <v>6.968</v>
      </c>
      <c r="H197" t="str">
        <f t="shared" si="7"/>
        <v>Понедельник</v>
      </c>
    </row>
    <row r="198" spans="1:8" x14ac:dyDescent="0.25">
      <c r="A198" t="s">
        <v>6</v>
      </c>
      <c r="B198" t="s">
        <v>27</v>
      </c>
      <c r="C198" s="2">
        <v>44025</v>
      </c>
      <c r="D198" t="s">
        <v>61</v>
      </c>
      <c r="E198">
        <v>2</v>
      </c>
      <c r="F198">
        <f>VLOOKUP(A198,'Cost price'!$A$2:$E$22,5,0)</f>
        <v>2.73</v>
      </c>
      <c r="G198">
        <f t="shared" si="6"/>
        <v>5.46</v>
      </c>
      <c r="H198" t="str">
        <f t="shared" si="7"/>
        <v>Понедельник</v>
      </c>
    </row>
    <row r="199" spans="1:8" x14ac:dyDescent="0.25">
      <c r="A199" t="s">
        <v>8</v>
      </c>
      <c r="B199" t="s">
        <v>27</v>
      </c>
      <c r="C199" s="2">
        <v>44025</v>
      </c>
      <c r="D199" t="s">
        <v>33</v>
      </c>
      <c r="E199">
        <v>6</v>
      </c>
      <c r="F199">
        <f>VLOOKUP(A199,'Cost price'!$A$2:$E$22,5,0)</f>
        <v>4.7249999999999996</v>
      </c>
      <c r="G199">
        <f t="shared" si="6"/>
        <v>28.349999999999998</v>
      </c>
      <c r="H199" t="str">
        <f t="shared" si="7"/>
        <v>Понедельник</v>
      </c>
    </row>
    <row r="200" spans="1:8" x14ac:dyDescent="0.25">
      <c r="A200" t="s">
        <v>9</v>
      </c>
      <c r="B200" t="s">
        <v>27</v>
      </c>
      <c r="C200" s="2">
        <v>44025</v>
      </c>
      <c r="D200" t="s">
        <v>33</v>
      </c>
      <c r="E200">
        <v>12</v>
      </c>
      <c r="F200">
        <f>VLOOKUP(A200,'Cost price'!$A$2:$E$22,5,0)</f>
        <v>2.2359999999999998</v>
      </c>
      <c r="G200">
        <f t="shared" si="6"/>
        <v>26.831999999999997</v>
      </c>
      <c r="H200" t="str">
        <f t="shared" si="7"/>
        <v>Понедельник</v>
      </c>
    </row>
    <row r="201" spans="1:8" x14ac:dyDescent="0.25">
      <c r="A201" t="s">
        <v>10</v>
      </c>
      <c r="B201" t="s">
        <v>11</v>
      </c>
      <c r="C201" s="2">
        <v>44025</v>
      </c>
      <c r="D201" t="s">
        <v>33</v>
      </c>
      <c r="E201">
        <v>65</v>
      </c>
      <c r="F201">
        <f>VLOOKUP(A201,'Cost price'!$A$2:$E$22,5,0)</f>
        <v>2.1709999999999998</v>
      </c>
      <c r="G201">
        <f t="shared" si="6"/>
        <v>141.11499999999998</v>
      </c>
      <c r="H201" t="str">
        <f t="shared" si="7"/>
        <v>Понедельник</v>
      </c>
    </row>
    <row r="202" spans="1:8" x14ac:dyDescent="0.25">
      <c r="A202" t="s">
        <v>11</v>
      </c>
      <c r="B202" t="s">
        <v>28</v>
      </c>
      <c r="C202" s="2">
        <v>44025</v>
      </c>
      <c r="D202" t="s">
        <v>33</v>
      </c>
      <c r="E202">
        <v>45</v>
      </c>
      <c r="F202">
        <f>VLOOKUP(A202,'Cost price'!$A$2:$E$22,5,0)</f>
        <v>1.3</v>
      </c>
      <c r="G202">
        <f t="shared" si="6"/>
        <v>58.5</v>
      </c>
      <c r="H202" t="str">
        <f t="shared" si="7"/>
        <v>Понедельник</v>
      </c>
    </row>
    <row r="203" spans="1:8" x14ac:dyDescent="0.25">
      <c r="A203" t="s">
        <v>12</v>
      </c>
      <c r="B203" t="s">
        <v>28</v>
      </c>
      <c r="C203" s="2">
        <v>44026</v>
      </c>
      <c r="D203" t="s">
        <v>34</v>
      </c>
      <c r="E203">
        <v>6</v>
      </c>
      <c r="F203">
        <f>VLOOKUP(A203,'Cost price'!$A$2:$E$22,5,0)</f>
        <v>2.6649999999999996</v>
      </c>
      <c r="G203">
        <f t="shared" si="6"/>
        <v>15.989999999999998</v>
      </c>
      <c r="H203" t="str">
        <f t="shared" si="7"/>
        <v>Вторник</v>
      </c>
    </row>
    <row r="204" spans="1:8" x14ac:dyDescent="0.25">
      <c r="A204" t="s">
        <v>13</v>
      </c>
      <c r="B204" t="s">
        <v>28</v>
      </c>
      <c r="C204" s="2">
        <v>44026</v>
      </c>
      <c r="D204" t="s">
        <v>33</v>
      </c>
      <c r="E204">
        <v>9</v>
      </c>
      <c r="F204">
        <f>VLOOKUP(A204,'Cost price'!$A$2:$E$22,5,0)</f>
        <v>4.16</v>
      </c>
      <c r="G204">
        <f t="shared" si="6"/>
        <v>37.44</v>
      </c>
      <c r="H204" t="str">
        <f t="shared" si="7"/>
        <v>Вторник</v>
      </c>
    </row>
    <row r="205" spans="1:8" x14ac:dyDescent="0.25">
      <c r="A205" t="s">
        <v>14</v>
      </c>
      <c r="B205" t="s">
        <v>29</v>
      </c>
      <c r="C205" s="2">
        <v>44026</v>
      </c>
      <c r="D205" t="s">
        <v>33</v>
      </c>
      <c r="E205">
        <v>3</v>
      </c>
      <c r="F205">
        <f>VLOOKUP(A205,'Cost price'!$A$2:$E$22,5,0)</f>
        <v>6.968</v>
      </c>
      <c r="G205">
        <f t="shared" si="6"/>
        <v>20.904</v>
      </c>
      <c r="H205" t="str">
        <f t="shared" si="7"/>
        <v>Вторник</v>
      </c>
    </row>
    <row r="206" spans="1:8" x14ac:dyDescent="0.25">
      <c r="A206" t="s">
        <v>6</v>
      </c>
      <c r="B206" t="s">
        <v>27</v>
      </c>
      <c r="C206" s="2">
        <v>44026</v>
      </c>
      <c r="D206" t="s">
        <v>33</v>
      </c>
      <c r="E206">
        <v>1</v>
      </c>
      <c r="F206">
        <f>VLOOKUP(A206,'Cost price'!$A$2:$E$22,5,0)</f>
        <v>2.73</v>
      </c>
      <c r="G206">
        <f t="shared" si="6"/>
        <v>2.73</v>
      </c>
      <c r="H206" t="str">
        <f t="shared" si="7"/>
        <v>Вторник</v>
      </c>
    </row>
    <row r="207" spans="1:8" x14ac:dyDescent="0.25">
      <c r="A207" t="s">
        <v>8</v>
      </c>
      <c r="B207" t="s">
        <v>27</v>
      </c>
      <c r="C207" s="2">
        <v>44026</v>
      </c>
      <c r="D207" t="s">
        <v>33</v>
      </c>
      <c r="E207">
        <v>2</v>
      </c>
      <c r="F207">
        <f>VLOOKUP(A207,'Cost price'!$A$2:$E$22,5,0)</f>
        <v>4.7249999999999996</v>
      </c>
      <c r="G207">
        <f t="shared" si="6"/>
        <v>9.4499999999999993</v>
      </c>
      <c r="H207" t="str">
        <f t="shared" si="7"/>
        <v>Вторник</v>
      </c>
    </row>
    <row r="208" spans="1:8" x14ac:dyDescent="0.25">
      <c r="A208" t="s">
        <v>9</v>
      </c>
      <c r="B208" t="s">
        <v>27</v>
      </c>
      <c r="C208" s="2">
        <v>44026</v>
      </c>
      <c r="D208" t="s">
        <v>33</v>
      </c>
      <c r="E208">
        <v>6</v>
      </c>
      <c r="F208">
        <f>VLOOKUP(A208,'Cost price'!$A$2:$E$22,5,0)</f>
        <v>2.2359999999999998</v>
      </c>
      <c r="G208">
        <f t="shared" si="6"/>
        <v>13.415999999999999</v>
      </c>
      <c r="H208" t="str">
        <f t="shared" si="7"/>
        <v>Вторник</v>
      </c>
    </row>
    <row r="209" spans="1:8" x14ac:dyDescent="0.25">
      <c r="A209" t="s">
        <v>10</v>
      </c>
      <c r="B209" t="s">
        <v>11</v>
      </c>
      <c r="C209" s="2">
        <v>44026</v>
      </c>
      <c r="D209" t="s">
        <v>44</v>
      </c>
      <c r="E209">
        <v>5</v>
      </c>
      <c r="F209">
        <f>VLOOKUP(A209,'Cost price'!$A$2:$E$22,5,0)</f>
        <v>2.1709999999999998</v>
      </c>
      <c r="G209">
        <f t="shared" si="6"/>
        <v>10.854999999999999</v>
      </c>
      <c r="H209" t="str">
        <f t="shared" si="7"/>
        <v>Вторник</v>
      </c>
    </row>
    <row r="210" spans="1:8" x14ac:dyDescent="0.25">
      <c r="A210" t="s">
        <v>11</v>
      </c>
      <c r="B210" t="s">
        <v>28</v>
      </c>
      <c r="C210" s="2">
        <v>44026</v>
      </c>
      <c r="D210" t="s">
        <v>45</v>
      </c>
      <c r="E210">
        <v>8</v>
      </c>
      <c r="F210">
        <f>VLOOKUP(A210,'Cost price'!$A$2:$E$22,5,0)</f>
        <v>1.3</v>
      </c>
      <c r="G210">
        <f t="shared" si="6"/>
        <v>10.4</v>
      </c>
      <c r="H210" t="str">
        <f t="shared" si="7"/>
        <v>Вторник</v>
      </c>
    </row>
    <row r="211" spans="1:8" x14ac:dyDescent="0.25">
      <c r="A211" t="s">
        <v>12</v>
      </c>
      <c r="B211" t="s">
        <v>28</v>
      </c>
      <c r="C211" s="2">
        <v>44026</v>
      </c>
      <c r="D211" t="s">
        <v>46</v>
      </c>
      <c r="E211">
        <v>23</v>
      </c>
      <c r="F211">
        <f>VLOOKUP(A211,'Cost price'!$A$2:$E$22,5,0)</f>
        <v>2.6649999999999996</v>
      </c>
      <c r="G211">
        <f t="shared" si="6"/>
        <v>61.294999999999987</v>
      </c>
      <c r="H211" t="str">
        <f t="shared" si="7"/>
        <v>Вторник</v>
      </c>
    </row>
    <row r="212" spans="1:8" x14ac:dyDescent="0.25">
      <c r="A212" t="s">
        <v>13</v>
      </c>
      <c r="B212" t="s">
        <v>28</v>
      </c>
      <c r="C212" s="2">
        <v>44026</v>
      </c>
      <c r="D212" t="s">
        <v>47</v>
      </c>
      <c r="E212">
        <v>87</v>
      </c>
      <c r="F212">
        <f>VLOOKUP(A212,'Cost price'!$A$2:$E$22,5,0)</f>
        <v>4.16</v>
      </c>
      <c r="G212">
        <f t="shared" si="6"/>
        <v>361.92</v>
      </c>
      <c r="H212" t="str">
        <f t="shared" si="7"/>
        <v>Вторник</v>
      </c>
    </row>
    <row r="213" spans="1:8" x14ac:dyDescent="0.25">
      <c r="A213" t="s">
        <v>14</v>
      </c>
      <c r="B213" t="s">
        <v>29</v>
      </c>
      <c r="C213" s="2">
        <v>44026</v>
      </c>
      <c r="D213" t="s">
        <v>48</v>
      </c>
      <c r="E213">
        <v>34</v>
      </c>
      <c r="F213">
        <f>VLOOKUP(A213,'Cost price'!$A$2:$E$22,5,0)</f>
        <v>6.968</v>
      </c>
      <c r="G213">
        <f t="shared" si="6"/>
        <v>236.91200000000001</v>
      </c>
      <c r="H213" t="str">
        <f t="shared" si="7"/>
        <v>Вторник</v>
      </c>
    </row>
    <row r="214" spans="1:8" x14ac:dyDescent="0.25">
      <c r="A214" t="s">
        <v>22</v>
      </c>
      <c r="B214" t="s">
        <v>32</v>
      </c>
      <c r="C214" s="2">
        <v>44026</v>
      </c>
      <c r="D214" t="s">
        <v>49</v>
      </c>
      <c r="E214">
        <v>56</v>
      </c>
      <c r="F214">
        <f>VLOOKUP(A214,'Cost price'!$A$2:$E$22,5,0)</f>
        <v>4.8950000000000005</v>
      </c>
      <c r="G214">
        <f t="shared" si="6"/>
        <v>274.12</v>
      </c>
      <c r="H214" t="str">
        <f t="shared" si="7"/>
        <v>Вторник</v>
      </c>
    </row>
    <row r="215" spans="1:8" x14ac:dyDescent="0.25">
      <c r="A215" t="s">
        <v>23</v>
      </c>
      <c r="B215" t="s">
        <v>32</v>
      </c>
      <c r="C215" s="2">
        <v>44026</v>
      </c>
      <c r="D215" t="s">
        <v>61</v>
      </c>
      <c r="E215">
        <v>23</v>
      </c>
      <c r="F215">
        <f>VLOOKUP(A215,'Cost price'!$A$2:$E$22,5,0)</f>
        <v>12.285</v>
      </c>
      <c r="G215">
        <f t="shared" si="6"/>
        <v>282.55500000000001</v>
      </c>
      <c r="H215" t="str">
        <f t="shared" si="7"/>
        <v>Вторник</v>
      </c>
    </row>
    <row r="216" spans="1:8" x14ac:dyDescent="0.25">
      <c r="A216" t="s">
        <v>24</v>
      </c>
      <c r="B216" t="s">
        <v>32</v>
      </c>
      <c r="C216" s="2">
        <v>44026</v>
      </c>
      <c r="D216" t="s">
        <v>62</v>
      </c>
      <c r="E216">
        <v>67</v>
      </c>
      <c r="F216">
        <f>VLOOKUP(A216,'Cost price'!$A$2:$E$22,5,0)</f>
        <v>14.911000000000001</v>
      </c>
      <c r="G216">
        <f t="shared" si="6"/>
        <v>999.03700000000003</v>
      </c>
      <c r="H216" t="str">
        <f t="shared" si="7"/>
        <v>Вторник</v>
      </c>
    </row>
    <row r="217" spans="1:8" x14ac:dyDescent="0.25">
      <c r="A217" t="s">
        <v>25</v>
      </c>
      <c r="B217" t="s">
        <v>32</v>
      </c>
      <c r="C217" s="2">
        <v>44026</v>
      </c>
      <c r="D217" t="s">
        <v>33</v>
      </c>
      <c r="E217">
        <v>2</v>
      </c>
      <c r="F217">
        <f>VLOOKUP(A217,'Cost price'!$A$2:$E$22,5,0)</f>
        <v>10.943999999999999</v>
      </c>
      <c r="G217">
        <f t="shared" si="6"/>
        <v>21.887999999999998</v>
      </c>
      <c r="H217" t="str">
        <f t="shared" si="7"/>
        <v>Вторник</v>
      </c>
    </row>
    <row r="218" spans="1:8" x14ac:dyDescent="0.25">
      <c r="A218" t="s">
        <v>26</v>
      </c>
      <c r="B218" t="s">
        <v>32</v>
      </c>
      <c r="C218" s="2">
        <v>44026</v>
      </c>
      <c r="D218" t="s">
        <v>34</v>
      </c>
      <c r="E218">
        <v>3</v>
      </c>
      <c r="F218">
        <f>VLOOKUP(A218,'Cost price'!$A$2:$E$22,5,0)</f>
        <v>10.425999999999998</v>
      </c>
      <c r="G218">
        <f t="shared" si="6"/>
        <v>31.277999999999995</v>
      </c>
      <c r="H218" t="str">
        <f t="shared" si="7"/>
        <v>Вторник</v>
      </c>
    </row>
    <row r="219" spans="1:8" x14ac:dyDescent="0.25">
      <c r="A219" t="s">
        <v>10</v>
      </c>
      <c r="B219" t="s">
        <v>11</v>
      </c>
      <c r="C219" s="2">
        <v>44026</v>
      </c>
      <c r="D219" t="s">
        <v>33</v>
      </c>
      <c r="E219">
        <v>7</v>
      </c>
      <c r="F219">
        <f>VLOOKUP(A219,'Cost price'!$A$2:$E$22,5,0)</f>
        <v>2.1709999999999998</v>
      </c>
      <c r="G219">
        <f t="shared" si="6"/>
        <v>15.196999999999999</v>
      </c>
      <c r="H219" t="str">
        <f t="shared" si="7"/>
        <v>Вторник</v>
      </c>
    </row>
    <row r="220" spans="1:8" x14ac:dyDescent="0.25">
      <c r="A220" t="s">
        <v>11</v>
      </c>
      <c r="B220" t="s">
        <v>28</v>
      </c>
      <c r="C220" s="2">
        <v>44026</v>
      </c>
      <c r="D220" t="s">
        <v>33</v>
      </c>
      <c r="E220">
        <v>6</v>
      </c>
      <c r="F220">
        <f>VLOOKUP(A220,'Cost price'!$A$2:$E$22,5,0)</f>
        <v>1.3</v>
      </c>
      <c r="G220">
        <f t="shared" si="6"/>
        <v>7.8000000000000007</v>
      </c>
      <c r="H220" t="str">
        <f t="shared" si="7"/>
        <v>Вторник</v>
      </c>
    </row>
    <row r="221" spans="1:8" x14ac:dyDescent="0.25">
      <c r="A221" t="s">
        <v>12</v>
      </c>
      <c r="B221" t="s">
        <v>28</v>
      </c>
      <c r="C221" s="2">
        <v>44026</v>
      </c>
      <c r="D221" t="s">
        <v>33</v>
      </c>
      <c r="E221">
        <v>12</v>
      </c>
      <c r="F221">
        <f>VLOOKUP(A221,'Cost price'!$A$2:$E$22,5,0)</f>
        <v>2.6649999999999996</v>
      </c>
      <c r="G221">
        <f t="shared" si="6"/>
        <v>31.979999999999997</v>
      </c>
      <c r="H221" t="str">
        <f t="shared" si="7"/>
        <v>Вторник</v>
      </c>
    </row>
    <row r="222" spans="1:8" x14ac:dyDescent="0.25">
      <c r="A222" t="s">
        <v>13</v>
      </c>
      <c r="B222" t="s">
        <v>28</v>
      </c>
      <c r="C222" s="2">
        <v>44026</v>
      </c>
      <c r="D222" t="s">
        <v>33</v>
      </c>
      <c r="E222">
        <v>67</v>
      </c>
      <c r="F222">
        <f>VLOOKUP(A222,'Cost price'!$A$2:$E$22,5,0)</f>
        <v>4.16</v>
      </c>
      <c r="G222">
        <f t="shared" si="6"/>
        <v>278.72000000000003</v>
      </c>
      <c r="H222" t="str">
        <f t="shared" si="7"/>
        <v>Вторник</v>
      </c>
    </row>
    <row r="223" spans="1:8" x14ac:dyDescent="0.25">
      <c r="A223" t="s">
        <v>14</v>
      </c>
      <c r="B223" t="s">
        <v>29</v>
      </c>
      <c r="C223" s="2">
        <v>44026</v>
      </c>
      <c r="D223" t="s">
        <v>33</v>
      </c>
      <c r="E223">
        <v>6</v>
      </c>
      <c r="F223">
        <f>VLOOKUP(A223,'Cost price'!$A$2:$E$22,5,0)</f>
        <v>6.968</v>
      </c>
      <c r="G223">
        <f t="shared" si="6"/>
        <v>41.808</v>
      </c>
      <c r="H223" t="str">
        <f t="shared" si="7"/>
        <v>Вторник</v>
      </c>
    </row>
    <row r="224" spans="1:8" x14ac:dyDescent="0.25">
      <c r="A224" t="s">
        <v>15</v>
      </c>
      <c r="B224" t="s">
        <v>29</v>
      </c>
      <c r="C224" s="2">
        <v>44026</v>
      </c>
      <c r="D224" t="s">
        <v>44</v>
      </c>
      <c r="E224">
        <v>1</v>
      </c>
      <c r="F224">
        <f>VLOOKUP(A224,'Cost price'!$A$2:$E$22,5,0)</f>
        <v>16.12</v>
      </c>
      <c r="G224">
        <f t="shared" si="6"/>
        <v>16.12</v>
      </c>
      <c r="H224" t="str">
        <f t="shared" si="7"/>
        <v>Вторник</v>
      </c>
    </row>
    <row r="225" spans="1:8" x14ac:dyDescent="0.25">
      <c r="A225" t="s">
        <v>16</v>
      </c>
      <c r="B225" t="s">
        <v>29</v>
      </c>
      <c r="C225" s="2">
        <v>44026</v>
      </c>
      <c r="D225" t="s">
        <v>33</v>
      </c>
      <c r="E225">
        <v>45</v>
      </c>
      <c r="F225">
        <f>VLOOKUP(A225,'Cost price'!$A$2:$E$22,5,0)</f>
        <v>24.128</v>
      </c>
      <c r="G225">
        <f t="shared" si="6"/>
        <v>1085.76</v>
      </c>
      <c r="H225" t="str">
        <f t="shared" si="7"/>
        <v>Вторник</v>
      </c>
    </row>
    <row r="226" spans="1:8" x14ac:dyDescent="0.25">
      <c r="A226" t="s">
        <v>17</v>
      </c>
      <c r="B226" t="s">
        <v>30</v>
      </c>
      <c r="C226" s="2">
        <v>44026</v>
      </c>
      <c r="D226" t="s">
        <v>34</v>
      </c>
      <c r="E226">
        <v>3</v>
      </c>
      <c r="F226">
        <f>VLOOKUP(A226,'Cost price'!$A$2:$E$22,5,0)</f>
        <v>32.942</v>
      </c>
      <c r="G226">
        <f t="shared" si="6"/>
        <v>98.825999999999993</v>
      </c>
      <c r="H226" t="str">
        <f t="shared" si="7"/>
        <v>Вторник</v>
      </c>
    </row>
    <row r="227" spans="1:8" x14ac:dyDescent="0.25">
      <c r="A227" t="s">
        <v>18</v>
      </c>
      <c r="B227" t="s">
        <v>30</v>
      </c>
      <c r="C227" s="2">
        <v>44026</v>
      </c>
      <c r="D227" t="s">
        <v>33</v>
      </c>
      <c r="E227">
        <v>6</v>
      </c>
      <c r="F227">
        <f>VLOOKUP(A227,'Cost price'!$A$2:$E$22,5,0)</f>
        <v>11.97</v>
      </c>
      <c r="G227">
        <f t="shared" si="6"/>
        <v>71.820000000000007</v>
      </c>
      <c r="H227" t="str">
        <f t="shared" si="7"/>
        <v>Вторник</v>
      </c>
    </row>
    <row r="228" spans="1:8" x14ac:dyDescent="0.25">
      <c r="A228" t="s">
        <v>19</v>
      </c>
      <c r="B228" t="s">
        <v>30</v>
      </c>
      <c r="C228" s="2">
        <v>44026</v>
      </c>
      <c r="D228" t="s">
        <v>61</v>
      </c>
      <c r="E228">
        <v>7</v>
      </c>
      <c r="F228">
        <f>VLOOKUP(A228,'Cost price'!$A$2:$E$22,5,0)</f>
        <v>5.6400000000000006</v>
      </c>
      <c r="G228">
        <f t="shared" si="6"/>
        <v>39.480000000000004</v>
      </c>
      <c r="H228" t="str">
        <f t="shared" si="7"/>
        <v>Вторник</v>
      </c>
    </row>
    <row r="229" spans="1:8" x14ac:dyDescent="0.25">
      <c r="A229" t="s">
        <v>20</v>
      </c>
      <c r="B229" t="s">
        <v>31</v>
      </c>
      <c r="C229" s="2">
        <v>44026</v>
      </c>
      <c r="D229" t="s">
        <v>62</v>
      </c>
      <c r="E229">
        <v>3</v>
      </c>
      <c r="F229">
        <f>VLOOKUP(A229,'Cost price'!$A$2:$E$22,5,0)</f>
        <v>10.119999999999999</v>
      </c>
      <c r="G229">
        <f t="shared" si="6"/>
        <v>30.36</v>
      </c>
      <c r="H229" t="str">
        <f t="shared" si="7"/>
        <v>Вторник</v>
      </c>
    </row>
    <row r="230" spans="1:8" x14ac:dyDescent="0.25">
      <c r="A230" t="s">
        <v>21</v>
      </c>
      <c r="B230" t="s">
        <v>31</v>
      </c>
      <c r="C230" s="2">
        <v>44026</v>
      </c>
      <c r="D230" t="s">
        <v>33</v>
      </c>
      <c r="E230">
        <v>4</v>
      </c>
      <c r="F230">
        <f>VLOOKUP(A230,'Cost price'!$A$2:$E$22,5,0)</f>
        <v>4.8400000000000007</v>
      </c>
      <c r="G230">
        <f t="shared" si="6"/>
        <v>19.360000000000003</v>
      </c>
      <c r="H230" t="str">
        <f t="shared" si="7"/>
        <v>Вторник</v>
      </c>
    </row>
    <row r="231" spans="1:8" x14ac:dyDescent="0.25">
      <c r="A231" t="s">
        <v>22</v>
      </c>
      <c r="B231" t="s">
        <v>32</v>
      </c>
      <c r="C231" s="2">
        <v>44026</v>
      </c>
      <c r="D231" t="s">
        <v>34</v>
      </c>
      <c r="E231">
        <v>5</v>
      </c>
      <c r="F231">
        <f>VLOOKUP(A231,'Cost price'!$A$2:$E$22,5,0)</f>
        <v>4.8950000000000005</v>
      </c>
      <c r="G231">
        <f t="shared" si="6"/>
        <v>24.475000000000001</v>
      </c>
      <c r="H231" t="str">
        <f t="shared" si="7"/>
        <v>Вторник</v>
      </c>
    </row>
    <row r="232" spans="1:8" x14ac:dyDescent="0.25">
      <c r="A232" t="s">
        <v>21</v>
      </c>
      <c r="B232" t="s">
        <v>31</v>
      </c>
      <c r="C232" s="2">
        <v>44026</v>
      </c>
      <c r="D232" t="s">
        <v>33</v>
      </c>
      <c r="E232">
        <v>6</v>
      </c>
      <c r="F232">
        <f>VLOOKUP(A232,'Cost price'!$A$2:$E$22,5,0)</f>
        <v>4.8400000000000007</v>
      </c>
      <c r="G232">
        <f t="shared" si="6"/>
        <v>29.040000000000006</v>
      </c>
      <c r="H232" t="str">
        <f t="shared" si="7"/>
        <v>Вторник</v>
      </c>
    </row>
    <row r="233" spans="1:8" x14ac:dyDescent="0.25">
      <c r="A233" t="s">
        <v>7</v>
      </c>
      <c r="B233" t="s">
        <v>27</v>
      </c>
      <c r="C233" s="2">
        <v>44026</v>
      </c>
      <c r="D233" t="s">
        <v>54</v>
      </c>
      <c r="E233">
        <v>7</v>
      </c>
      <c r="F233">
        <f>VLOOKUP(A233,'Cost price'!$A$2:$E$22,5,0)</f>
        <v>1.2</v>
      </c>
      <c r="G233">
        <f t="shared" si="6"/>
        <v>8.4</v>
      </c>
      <c r="H233" t="str">
        <f t="shared" si="7"/>
        <v>Вторник</v>
      </c>
    </row>
    <row r="234" spans="1:8" x14ac:dyDescent="0.25">
      <c r="A234" t="s">
        <v>6</v>
      </c>
      <c r="B234" t="s">
        <v>27</v>
      </c>
      <c r="C234" s="2">
        <v>44026</v>
      </c>
      <c r="D234" t="s">
        <v>55</v>
      </c>
      <c r="E234">
        <v>34</v>
      </c>
      <c r="F234">
        <f>VLOOKUP(A234,'Cost price'!$A$2:$E$22,5,0)</f>
        <v>2.73</v>
      </c>
      <c r="G234">
        <f t="shared" si="6"/>
        <v>92.82</v>
      </c>
      <c r="H234" t="str">
        <f t="shared" si="7"/>
        <v>Вторник</v>
      </c>
    </row>
    <row r="235" spans="1:8" x14ac:dyDescent="0.25">
      <c r="A235" t="s">
        <v>8</v>
      </c>
      <c r="B235" t="s">
        <v>27</v>
      </c>
      <c r="C235" s="2">
        <v>44026</v>
      </c>
      <c r="D235" t="s">
        <v>56</v>
      </c>
      <c r="E235">
        <v>2</v>
      </c>
      <c r="F235">
        <f>VLOOKUP(A235,'Cost price'!$A$2:$E$22,5,0)</f>
        <v>4.7249999999999996</v>
      </c>
      <c r="G235">
        <f t="shared" si="6"/>
        <v>9.4499999999999993</v>
      </c>
      <c r="H235" t="str">
        <f t="shared" si="7"/>
        <v>Вторник</v>
      </c>
    </row>
    <row r="236" spans="1:8" x14ac:dyDescent="0.25">
      <c r="A236" t="s">
        <v>9</v>
      </c>
      <c r="B236" t="s">
        <v>27</v>
      </c>
      <c r="C236" s="2">
        <v>44026</v>
      </c>
      <c r="D236" t="s">
        <v>57</v>
      </c>
      <c r="E236">
        <v>3</v>
      </c>
      <c r="F236">
        <f>VLOOKUP(A236,'Cost price'!$A$2:$E$22,5,0)</f>
        <v>2.2359999999999998</v>
      </c>
      <c r="G236">
        <f t="shared" si="6"/>
        <v>6.7079999999999993</v>
      </c>
      <c r="H236" t="str">
        <f t="shared" si="7"/>
        <v>Вторник</v>
      </c>
    </row>
    <row r="237" spans="1:8" x14ac:dyDescent="0.25">
      <c r="A237" t="s">
        <v>10</v>
      </c>
      <c r="B237" t="s">
        <v>11</v>
      </c>
      <c r="C237" s="2">
        <v>44026</v>
      </c>
      <c r="D237" t="s">
        <v>58</v>
      </c>
      <c r="E237">
        <v>5</v>
      </c>
      <c r="F237">
        <f>VLOOKUP(A237,'Cost price'!$A$2:$E$22,5,0)</f>
        <v>2.1709999999999998</v>
      </c>
      <c r="G237">
        <f t="shared" si="6"/>
        <v>10.854999999999999</v>
      </c>
      <c r="H237" t="str">
        <f t="shared" si="7"/>
        <v>Вторник</v>
      </c>
    </row>
    <row r="238" spans="1:8" x14ac:dyDescent="0.25">
      <c r="A238" t="s">
        <v>11</v>
      </c>
      <c r="B238" t="s">
        <v>28</v>
      </c>
      <c r="C238" s="2">
        <v>44026</v>
      </c>
      <c r="D238" t="s">
        <v>59</v>
      </c>
      <c r="E238">
        <v>45</v>
      </c>
      <c r="F238">
        <f>VLOOKUP(A238,'Cost price'!$A$2:$E$22,5,0)</f>
        <v>1.3</v>
      </c>
      <c r="G238">
        <f t="shared" si="6"/>
        <v>58.5</v>
      </c>
      <c r="H238" t="str">
        <f t="shared" si="7"/>
        <v>Вторник</v>
      </c>
    </row>
    <row r="239" spans="1:8" x14ac:dyDescent="0.25">
      <c r="A239" t="s">
        <v>12</v>
      </c>
      <c r="B239" t="s">
        <v>28</v>
      </c>
      <c r="C239" s="2">
        <v>44026</v>
      </c>
      <c r="D239" t="s">
        <v>60</v>
      </c>
      <c r="E239">
        <v>23</v>
      </c>
      <c r="F239">
        <f>VLOOKUP(A239,'Cost price'!$A$2:$E$22,5,0)</f>
        <v>2.6649999999999996</v>
      </c>
      <c r="G239">
        <f t="shared" si="6"/>
        <v>61.294999999999987</v>
      </c>
      <c r="H239" t="str">
        <f t="shared" si="7"/>
        <v>Вторник</v>
      </c>
    </row>
    <row r="240" spans="1:8" x14ac:dyDescent="0.25">
      <c r="A240" t="s">
        <v>13</v>
      </c>
      <c r="B240" t="s">
        <v>28</v>
      </c>
      <c r="C240" s="2">
        <v>44026</v>
      </c>
      <c r="D240" t="s">
        <v>61</v>
      </c>
      <c r="E240">
        <v>8</v>
      </c>
      <c r="F240">
        <f>VLOOKUP(A240,'Cost price'!$A$2:$E$22,5,0)</f>
        <v>4.16</v>
      </c>
      <c r="G240">
        <f t="shared" si="6"/>
        <v>33.28</v>
      </c>
      <c r="H240" t="str">
        <f t="shared" si="7"/>
        <v>Вторник</v>
      </c>
    </row>
    <row r="241" spans="1:8" x14ac:dyDescent="0.25">
      <c r="A241" t="s">
        <v>14</v>
      </c>
      <c r="B241" t="s">
        <v>29</v>
      </c>
      <c r="C241" s="2">
        <v>44026</v>
      </c>
      <c r="D241" t="s">
        <v>33</v>
      </c>
      <c r="E241">
        <v>5</v>
      </c>
      <c r="F241">
        <f>VLOOKUP(A241,'Cost price'!$A$2:$E$22,5,0)</f>
        <v>6.968</v>
      </c>
      <c r="G241">
        <f t="shared" si="6"/>
        <v>34.840000000000003</v>
      </c>
      <c r="H241" t="str">
        <f t="shared" si="7"/>
        <v>Вторник</v>
      </c>
    </row>
    <row r="242" spans="1:8" x14ac:dyDescent="0.25">
      <c r="A242" t="s">
        <v>6</v>
      </c>
      <c r="B242" t="s">
        <v>27</v>
      </c>
      <c r="C242" s="2">
        <v>44026</v>
      </c>
      <c r="D242" t="s">
        <v>34</v>
      </c>
      <c r="E242">
        <v>90</v>
      </c>
      <c r="F242">
        <f>VLOOKUP(A242,'Cost price'!$A$2:$E$22,5,0)</f>
        <v>2.73</v>
      </c>
      <c r="G242">
        <f t="shared" si="6"/>
        <v>245.7</v>
      </c>
      <c r="H242" t="str">
        <f t="shared" si="7"/>
        <v>Вторник</v>
      </c>
    </row>
    <row r="243" spans="1:8" x14ac:dyDescent="0.25">
      <c r="A243" t="s">
        <v>8</v>
      </c>
      <c r="B243" t="s">
        <v>27</v>
      </c>
      <c r="C243" s="2">
        <v>44026</v>
      </c>
      <c r="D243" t="s">
        <v>35</v>
      </c>
      <c r="E243">
        <v>54</v>
      </c>
      <c r="F243">
        <f>VLOOKUP(A243,'Cost price'!$A$2:$E$22,5,0)</f>
        <v>4.7249999999999996</v>
      </c>
      <c r="G243">
        <f t="shared" si="6"/>
        <v>255.14999999999998</v>
      </c>
      <c r="H243" t="str">
        <f t="shared" si="7"/>
        <v>Вторник</v>
      </c>
    </row>
    <row r="244" spans="1:8" x14ac:dyDescent="0.25">
      <c r="A244" t="s">
        <v>9</v>
      </c>
      <c r="B244" t="s">
        <v>27</v>
      </c>
      <c r="C244" s="2">
        <v>44026</v>
      </c>
      <c r="D244" t="s">
        <v>36</v>
      </c>
      <c r="E244">
        <v>32</v>
      </c>
      <c r="F244">
        <f>VLOOKUP(A244,'Cost price'!$A$2:$E$22,5,0)</f>
        <v>2.2359999999999998</v>
      </c>
      <c r="G244">
        <f t="shared" si="6"/>
        <v>71.551999999999992</v>
      </c>
      <c r="H244" t="str">
        <f t="shared" si="7"/>
        <v>Вторник</v>
      </c>
    </row>
    <row r="245" spans="1:8" x14ac:dyDescent="0.25">
      <c r="A245" t="s">
        <v>10</v>
      </c>
      <c r="B245" t="s">
        <v>11</v>
      </c>
      <c r="C245" s="2">
        <v>44026</v>
      </c>
      <c r="D245" t="s">
        <v>37</v>
      </c>
      <c r="E245">
        <v>34</v>
      </c>
      <c r="F245">
        <f>VLOOKUP(A245,'Cost price'!$A$2:$E$22,5,0)</f>
        <v>2.1709999999999998</v>
      </c>
      <c r="G245">
        <f t="shared" si="6"/>
        <v>73.813999999999993</v>
      </c>
      <c r="H245" t="str">
        <f t="shared" si="7"/>
        <v>Вторник</v>
      </c>
    </row>
    <row r="246" spans="1:8" x14ac:dyDescent="0.25">
      <c r="A246" t="s">
        <v>11</v>
      </c>
      <c r="B246" t="s">
        <v>28</v>
      </c>
      <c r="C246" s="2">
        <v>44026</v>
      </c>
      <c r="D246" t="s">
        <v>38</v>
      </c>
      <c r="E246">
        <v>12</v>
      </c>
      <c r="F246">
        <f>VLOOKUP(A246,'Cost price'!$A$2:$E$22,5,0)</f>
        <v>1.3</v>
      </c>
      <c r="G246">
        <f t="shared" si="6"/>
        <v>15.600000000000001</v>
      </c>
      <c r="H246" t="str">
        <f t="shared" si="7"/>
        <v>Вторник</v>
      </c>
    </row>
    <row r="247" spans="1:8" x14ac:dyDescent="0.25">
      <c r="A247" t="s">
        <v>12</v>
      </c>
      <c r="B247" t="s">
        <v>28</v>
      </c>
      <c r="C247" s="2">
        <v>44026</v>
      </c>
      <c r="D247" t="s">
        <v>39</v>
      </c>
      <c r="E247">
        <v>3</v>
      </c>
      <c r="F247">
        <f>VLOOKUP(A247,'Cost price'!$A$2:$E$22,5,0)</f>
        <v>2.6649999999999996</v>
      </c>
      <c r="G247">
        <f t="shared" si="6"/>
        <v>7.9949999999999992</v>
      </c>
      <c r="H247" t="str">
        <f t="shared" si="7"/>
        <v>Вторник</v>
      </c>
    </row>
    <row r="248" spans="1:8" x14ac:dyDescent="0.25">
      <c r="A248" t="s">
        <v>13</v>
      </c>
      <c r="B248" t="s">
        <v>28</v>
      </c>
      <c r="C248" s="2">
        <v>44026</v>
      </c>
      <c r="D248" t="s">
        <v>40</v>
      </c>
      <c r="E248">
        <v>4</v>
      </c>
      <c r="F248">
        <f>VLOOKUP(A248,'Cost price'!$A$2:$E$22,5,0)</f>
        <v>4.16</v>
      </c>
      <c r="G248">
        <f t="shared" si="6"/>
        <v>16.64</v>
      </c>
      <c r="H248" t="str">
        <f t="shared" si="7"/>
        <v>Вторник</v>
      </c>
    </row>
    <row r="249" spans="1:8" x14ac:dyDescent="0.25">
      <c r="A249" t="s">
        <v>14</v>
      </c>
      <c r="B249" t="s">
        <v>29</v>
      </c>
      <c r="C249" s="2">
        <v>44026</v>
      </c>
      <c r="D249" t="s">
        <v>41</v>
      </c>
      <c r="E249">
        <v>5</v>
      </c>
      <c r="F249">
        <f>VLOOKUP(A249,'Cost price'!$A$2:$E$22,5,0)</f>
        <v>6.968</v>
      </c>
      <c r="G249">
        <f t="shared" si="6"/>
        <v>34.840000000000003</v>
      </c>
      <c r="H249" t="str">
        <f t="shared" si="7"/>
        <v>Вторник</v>
      </c>
    </row>
    <row r="250" spans="1:8" x14ac:dyDescent="0.25">
      <c r="A250" t="s">
        <v>6</v>
      </c>
      <c r="B250" t="s">
        <v>27</v>
      </c>
      <c r="C250" s="2">
        <v>44026</v>
      </c>
      <c r="D250" t="s">
        <v>42</v>
      </c>
      <c r="E250">
        <v>9</v>
      </c>
      <c r="F250">
        <f>VLOOKUP(A250,'Cost price'!$A$2:$E$22,5,0)</f>
        <v>2.73</v>
      </c>
      <c r="G250">
        <f t="shared" si="6"/>
        <v>24.57</v>
      </c>
      <c r="H250" t="str">
        <f t="shared" si="7"/>
        <v>Вторник</v>
      </c>
    </row>
    <row r="251" spans="1:8" x14ac:dyDescent="0.25">
      <c r="A251" t="s">
        <v>8</v>
      </c>
      <c r="B251" t="s">
        <v>27</v>
      </c>
      <c r="C251" s="2">
        <v>44026</v>
      </c>
      <c r="D251" t="s">
        <v>43</v>
      </c>
      <c r="E251">
        <v>3</v>
      </c>
      <c r="F251">
        <f>VLOOKUP(A251,'Cost price'!$A$2:$E$22,5,0)</f>
        <v>4.7249999999999996</v>
      </c>
      <c r="G251">
        <f t="shared" si="6"/>
        <v>14.174999999999999</v>
      </c>
      <c r="H251" t="str">
        <f t="shared" si="7"/>
        <v>Вторник</v>
      </c>
    </row>
    <row r="252" spans="1:8" x14ac:dyDescent="0.25">
      <c r="A252" t="s">
        <v>9</v>
      </c>
      <c r="B252" t="s">
        <v>27</v>
      </c>
      <c r="C252" s="2">
        <v>44026</v>
      </c>
      <c r="D252" t="s">
        <v>44</v>
      </c>
      <c r="E252">
        <v>1</v>
      </c>
      <c r="F252">
        <f>VLOOKUP(A252,'Cost price'!$A$2:$E$22,5,0)</f>
        <v>2.2359999999999998</v>
      </c>
      <c r="G252">
        <f t="shared" si="6"/>
        <v>2.2359999999999998</v>
      </c>
      <c r="H252" t="str">
        <f t="shared" si="7"/>
        <v>Вторник</v>
      </c>
    </row>
    <row r="253" spans="1:8" x14ac:dyDescent="0.25">
      <c r="A253" t="s">
        <v>10</v>
      </c>
      <c r="B253" t="s">
        <v>11</v>
      </c>
      <c r="C253" s="2">
        <v>44026</v>
      </c>
      <c r="D253" t="s">
        <v>45</v>
      </c>
      <c r="E253">
        <v>2</v>
      </c>
      <c r="F253">
        <f>VLOOKUP(A253,'Cost price'!$A$2:$E$22,5,0)</f>
        <v>2.1709999999999998</v>
      </c>
      <c r="G253">
        <f t="shared" si="6"/>
        <v>4.3419999999999996</v>
      </c>
      <c r="H253" t="str">
        <f t="shared" si="7"/>
        <v>Вторник</v>
      </c>
    </row>
    <row r="254" spans="1:8" x14ac:dyDescent="0.25">
      <c r="A254" t="s">
        <v>11</v>
      </c>
      <c r="B254" t="s">
        <v>28</v>
      </c>
      <c r="C254" s="2">
        <v>44026</v>
      </c>
      <c r="D254" t="s">
        <v>46</v>
      </c>
      <c r="E254">
        <v>6</v>
      </c>
      <c r="F254">
        <f>VLOOKUP(A254,'Cost price'!$A$2:$E$22,5,0)</f>
        <v>1.3</v>
      </c>
      <c r="G254">
        <f t="shared" si="6"/>
        <v>7.8000000000000007</v>
      </c>
      <c r="H254" t="str">
        <f t="shared" si="7"/>
        <v>Вторник</v>
      </c>
    </row>
    <row r="255" spans="1:8" x14ac:dyDescent="0.25">
      <c r="A255" t="s">
        <v>12</v>
      </c>
      <c r="B255" t="s">
        <v>28</v>
      </c>
      <c r="C255" s="2">
        <v>44026</v>
      </c>
      <c r="D255" t="s">
        <v>47</v>
      </c>
      <c r="E255">
        <v>5</v>
      </c>
      <c r="F255">
        <f>VLOOKUP(A255,'Cost price'!$A$2:$E$22,5,0)</f>
        <v>2.6649999999999996</v>
      </c>
      <c r="G255">
        <f t="shared" si="6"/>
        <v>13.324999999999998</v>
      </c>
      <c r="H255" t="str">
        <f t="shared" si="7"/>
        <v>Вторник</v>
      </c>
    </row>
    <row r="256" spans="1:8" x14ac:dyDescent="0.25">
      <c r="A256" t="s">
        <v>13</v>
      </c>
      <c r="B256" t="s">
        <v>28</v>
      </c>
      <c r="C256" s="2">
        <v>44026</v>
      </c>
      <c r="D256" t="s">
        <v>48</v>
      </c>
      <c r="E256">
        <v>8</v>
      </c>
      <c r="F256">
        <f>VLOOKUP(A256,'Cost price'!$A$2:$E$22,5,0)</f>
        <v>4.16</v>
      </c>
      <c r="G256">
        <f t="shared" si="6"/>
        <v>33.28</v>
      </c>
      <c r="H256" t="str">
        <f t="shared" si="7"/>
        <v>Вторник</v>
      </c>
    </row>
    <row r="257" spans="1:8" x14ac:dyDescent="0.25">
      <c r="A257" t="s">
        <v>14</v>
      </c>
      <c r="B257" t="s">
        <v>29</v>
      </c>
      <c r="C257" s="2">
        <v>44026</v>
      </c>
      <c r="D257" t="s">
        <v>49</v>
      </c>
      <c r="E257">
        <v>23</v>
      </c>
      <c r="F257">
        <f>VLOOKUP(A257,'Cost price'!$A$2:$E$22,5,0)</f>
        <v>6.968</v>
      </c>
      <c r="G257">
        <f t="shared" si="6"/>
        <v>160.26400000000001</v>
      </c>
      <c r="H257" t="str">
        <f t="shared" si="7"/>
        <v>Вторник</v>
      </c>
    </row>
    <row r="258" spans="1:8" x14ac:dyDescent="0.25">
      <c r="A258" t="s">
        <v>22</v>
      </c>
      <c r="B258" t="s">
        <v>32</v>
      </c>
      <c r="C258" s="2">
        <v>44026</v>
      </c>
      <c r="D258" t="s">
        <v>50</v>
      </c>
      <c r="E258">
        <v>87</v>
      </c>
      <c r="F258">
        <f>VLOOKUP(A258,'Cost price'!$A$2:$E$22,5,0)</f>
        <v>4.8950000000000005</v>
      </c>
      <c r="G258">
        <f t="shared" si="6"/>
        <v>425.86500000000007</v>
      </c>
      <c r="H258" t="str">
        <f t="shared" si="7"/>
        <v>Вторник</v>
      </c>
    </row>
    <row r="259" spans="1:8" x14ac:dyDescent="0.25">
      <c r="A259" t="s">
        <v>23</v>
      </c>
      <c r="B259" t="s">
        <v>32</v>
      </c>
      <c r="C259" s="2">
        <v>44027</v>
      </c>
      <c r="D259" t="s">
        <v>51</v>
      </c>
      <c r="E259">
        <v>34</v>
      </c>
      <c r="F259">
        <f>VLOOKUP(A259,'Cost price'!$A$2:$E$22,5,0)</f>
        <v>12.285</v>
      </c>
      <c r="G259">
        <f t="shared" ref="G259:G322" si="8">E259*F259</f>
        <v>417.69</v>
      </c>
      <c r="H259" t="str">
        <f t="shared" ref="H259:H322" si="9">PROPER(TEXT(C259,"дддд"))</f>
        <v>Среда</v>
      </c>
    </row>
    <row r="260" spans="1:8" x14ac:dyDescent="0.25">
      <c r="A260" t="s">
        <v>24</v>
      </c>
      <c r="B260" t="s">
        <v>32</v>
      </c>
      <c r="C260" s="2">
        <v>44027</v>
      </c>
      <c r="D260" t="s">
        <v>52</v>
      </c>
      <c r="E260">
        <v>56</v>
      </c>
      <c r="F260">
        <f>VLOOKUP(A260,'Cost price'!$A$2:$E$22,5,0)</f>
        <v>14.911000000000001</v>
      </c>
      <c r="G260">
        <f t="shared" si="8"/>
        <v>835.01600000000008</v>
      </c>
      <c r="H260" t="str">
        <f t="shared" si="9"/>
        <v>Среда</v>
      </c>
    </row>
    <row r="261" spans="1:8" x14ac:dyDescent="0.25">
      <c r="A261" t="s">
        <v>25</v>
      </c>
      <c r="B261" t="s">
        <v>32</v>
      </c>
      <c r="C261" s="2">
        <v>44027</v>
      </c>
      <c r="D261" t="s">
        <v>53</v>
      </c>
      <c r="E261">
        <v>23</v>
      </c>
      <c r="F261">
        <f>VLOOKUP(A261,'Cost price'!$A$2:$E$22,5,0)</f>
        <v>10.943999999999999</v>
      </c>
      <c r="G261">
        <f t="shared" si="8"/>
        <v>251.71199999999999</v>
      </c>
      <c r="H261" t="str">
        <f t="shared" si="9"/>
        <v>Среда</v>
      </c>
    </row>
    <row r="262" spans="1:8" x14ac:dyDescent="0.25">
      <c r="A262" t="s">
        <v>22</v>
      </c>
      <c r="B262" t="s">
        <v>32</v>
      </c>
      <c r="C262" s="2">
        <v>44027</v>
      </c>
      <c r="D262" t="s">
        <v>54</v>
      </c>
      <c r="E262">
        <v>67</v>
      </c>
      <c r="F262">
        <f>VLOOKUP(A262,'Cost price'!$A$2:$E$22,5,0)</f>
        <v>4.8950000000000005</v>
      </c>
      <c r="G262">
        <f t="shared" si="8"/>
        <v>327.96500000000003</v>
      </c>
      <c r="H262" t="str">
        <f t="shared" si="9"/>
        <v>Среда</v>
      </c>
    </row>
    <row r="263" spans="1:8" x14ac:dyDescent="0.25">
      <c r="A263" t="s">
        <v>21</v>
      </c>
      <c r="B263" t="s">
        <v>31</v>
      </c>
      <c r="C263" s="2">
        <v>44027</v>
      </c>
      <c r="D263" t="s">
        <v>55</v>
      </c>
      <c r="E263">
        <v>2</v>
      </c>
      <c r="F263">
        <f>VLOOKUP(A263,'Cost price'!$A$2:$E$22,5,0)</f>
        <v>4.8400000000000007</v>
      </c>
      <c r="G263">
        <f t="shared" si="8"/>
        <v>9.6800000000000015</v>
      </c>
      <c r="H263" t="str">
        <f t="shared" si="9"/>
        <v>Среда</v>
      </c>
    </row>
    <row r="264" spans="1:8" x14ac:dyDescent="0.25">
      <c r="A264" t="s">
        <v>22</v>
      </c>
      <c r="B264" t="s">
        <v>32</v>
      </c>
      <c r="C264" s="2">
        <v>44027</v>
      </c>
      <c r="D264" t="s">
        <v>56</v>
      </c>
      <c r="E264">
        <v>3</v>
      </c>
      <c r="F264">
        <f>VLOOKUP(A264,'Cost price'!$A$2:$E$22,5,0)</f>
        <v>4.8950000000000005</v>
      </c>
      <c r="G264">
        <f t="shared" si="8"/>
        <v>14.685000000000002</v>
      </c>
      <c r="H264" t="str">
        <f t="shared" si="9"/>
        <v>Среда</v>
      </c>
    </row>
    <row r="265" spans="1:8" x14ac:dyDescent="0.25">
      <c r="A265" t="s">
        <v>23</v>
      </c>
      <c r="B265" t="s">
        <v>32</v>
      </c>
      <c r="C265" s="2">
        <v>44027</v>
      </c>
      <c r="D265" t="s">
        <v>57</v>
      </c>
      <c r="E265">
        <v>7</v>
      </c>
      <c r="F265">
        <f>VLOOKUP(A265,'Cost price'!$A$2:$E$22,5,0)</f>
        <v>12.285</v>
      </c>
      <c r="G265">
        <f t="shared" si="8"/>
        <v>85.995000000000005</v>
      </c>
      <c r="H265" t="str">
        <f t="shared" si="9"/>
        <v>Среда</v>
      </c>
    </row>
    <row r="266" spans="1:8" x14ac:dyDescent="0.25">
      <c r="A266" t="s">
        <v>24</v>
      </c>
      <c r="B266" t="s">
        <v>32</v>
      </c>
      <c r="C266" s="2">
        <v>44027</v>
      </c>
      <c r="D266" t="s">
        <v>58</v>
      </c>
      <c r="E266">
        <v>6</v>
      </c>
      <c r="F266">
        <f>VLOOKUP(A266,'Cost price'!$A$2:$E$22,5,0)</f>
        <v>14.911000000000001</v>
      </c>
      <c r="G266">
        <f t="shared" si="8"/>
        <v>89.466000000000008</v>
      </c>
      <c r="H266" t="str">
        <f t="shared" si="9"/>
        <v>Среда</v>
      </c>
    </row>
    <row r="267" spans="1:8" x14ac:dyDescent="0.25">
      <c r="A267" t="s">
        <v>25</v>
      </c>
      <c r="B267" t="s">
        <v>32</v>
      </c>
      <c r="C267" s="2">
        <v>44027</v>
      </c>
      <c r="D267" t="s">
        <v>59</v>
      </c>
      <c r="E267">
        <v>12</v>
      </c>
      <c r="F267">
        <f>VLOOKUP(A267,'Cost price'!$A$2:$E$22,5,0)</f>
        <v>10.943999999999999</v>
      </c>
      <c r="G267">
        <f t="shared" si="8"/>
        <v>131.32799999999997</v>
      </c>
      <c r="H267" t="str">
        <f t="shared" si="9"/>
        <v>Среда</v>
      </c>
    </row>
    <row r="268" spans="1:8" x14ac:dyDescent="0.25">
      <c r="A268" t="s">
        <v>26</v>
      </c>
      <c r="B268" t="s">
        <v>32</v>
      </c>
      <c r="C268" s="2">
        <v>44027</v>
      </c>
      <c r="D268" t="s">
        <v>60</v>
      </c>
      <c r="E268">
        <v>67</v>
      </c>
      <c r="F268">
        <f>VLOOKUP(A268,'Cost price'!$A$2:$E$22,5,0)</f>
        <v>10.425999999999998</v>
      </c>
      <c r="G268">
        <f t="shared" si="8"/>
        <v>698.54199999999992</v>
      </c>
      <c r="H268" t="str">
        <f t="shared" si="9"/>
        <v>Среда</v>
      </c>
    </row>
    <row r="269" spans="1:8" x14ac:dyDescent="0.25">
      <c r="A269" t="s">
        <v>6</v>
      </c>
      <c r="B269" t="s">
        <v>27</v>
      </c>
      <c r="C269" s="2">
        <v>44027</v>
      </c>
      <c r="D269" t="s">
        <v>61</v>
      </c>
      <c r="E269">
        <v>6</v>
      </c>
      <c r="F269">
        <f>VLOOKUP(A269,'Cost price'!$A$2:$E$22,5,0)</f>
        <v>2.73</v>
      </c>
      <c r="G269">
        <f t="shared" si="8"/>
        <v>16.38</v>
      </c>
      <c r="H269" t="str">
        <f t="shared" si="9"/>
        <v>Среда</v>
      </c>
    </row>
    <row r="270" spans="1:8" x14ac:dyDescent="0.25">
      <c r="A270" t="s">
        <v>7</v>
      </c>
      <c r="B270" t="s">
        <v>27</v>
      </c>
      <c r="C270" s="2">
        <v>44027</v>
      </c>
      <c r="D270" t="s">
        <v>62</v>
      </c>
      <c r="E270">
        <v>1</v>
      </c>
      <c r="F270">
        <f>VLOOKUP(A270,'Cost price'!$A$2:$E$22,5,0)</f>
        <v>1.2</v>
      </c>
      <c r="G270">
        <f t="shared" si="8"/>
        <v>1.2</v>
      </c>
      <c r="H270" t="str">
        <f t="shared" si="9"/>
        <v>Среда</v>
      </c>
    </row>
    <row r="271" spans="1:8" x14ac:dyDescent="0.25">
      <c r="A271" t="s">
        <v>6</v>
      </c>
      <c r="B271" t="s">
        <v>27</v>
      </c>
      <c r="C271" s="2">
        <v>44027</v>
      </c>
      <c r="D271" t="s">
        <v>58</v>
      </c>
      <c r="E271">
        <v>45</v>
      </c>
      <c r="F271">
        <f>VLOOKUP(A271,'Cost price'!$A$2:$E$22,5,0)</f>
        <v>2.73</v>
      </c>
      <c r="G271">
        <f t="shared" si="8"/>
        <v>122.85</v>
      </c>
      <c r="H271" t="str">
        <f t="shared" si="9"/>
        <v>Среда</v>
      </c>
    </row>
    <row r="272" spans="1:8" x14ac:dyDescent="0.25">
      <c r="A272" t="s">
        <v>8</v>
      </c>
      <c r="B272" t="s">
        <v>27</v>
      </c>
      <c r="C272" s="2">
        <v>44027</v>
      </c>
      <c r="D272" t="s">
        <v>59</v>
      </c>
      <c r="E272">
        <v>3</v>
      </c>
      <c r="F272">
        <f>VLOOKUP(A272,'Cost price'!$A$2:$E$22,5,0)</f>
        <v>4.7249999999999996</v>
      </c>
      <c r="G272">
        <f t="shared" si="8"/>
        <v>14.174999999999999</v>
      </c>
      <c r="H272" t="str">
        <f t="shared" si="9"/>
        <v>Среда</v>
      </c>
    </row>
    <row r="273" spans="1:8" x14ac:dyDescent="0.25">
      <c r="A273" t="s">
        <v>9</v>
      </c>
      <c r="B273" t="s">
        <v>27</v>
      </c>
      <c r="C273" s="2">
        <v>44028</v>
      </c>
      <c r="D273" t="s">
        <v>60</v>
      </c>
      <c r="E273">
        <v>6</v>
      </c>
      <c r="F273">
        <f>VLOOKUP(A273,'Cost price'!$A$2:$E$22,5,0)</f>
        <v>2.2359999999999998</v>
      </c>
      <c r="G273">
        <f t="shared" si="8"/>
        <v>13.415999999999999</v>
      </c>
      <c r="H273" t="str">
        <f t="shared" si="9"/>
        <v>Четверг</v>
      </c>
    </row>
    <row r="274" spans="1:8" x14ac:dyDescent="0.25">
      <c r="A274" t="s">
        <v>10</v>
      </c>
      <c r="B274" t="s">
        <v>11</v>
      </c>
      <c r="C274" s="2">
        <v>44028</v>
      </c>
      <c r="D274" t="s">
        <v>61</v>
      </c>
      <c r="E274">
        <v>7</v>
      </c>
      <c r="F274">
        <f>VLOOKUP(A274,'Cost price'!$A$2:$E$22,5,0)</f>
        <v>2.1709999999999998</v>
      </c>
      <c r="G274">
        <f t="shared" si="8"/>
        <v>15.196999999999999</v>
      </c>
      <c r="H274" t="str">
        <f t="shared" si="9"/>
        <v>Четверг</v>
      </c>
    </row>
    <row r="275" spans="1:8" x14ac:dyDescent="0.25">
      <c r="A275" t="s">
        <v>11</v>
      </c>
      <c r="B275" t="s">
        <v>28</v>
      </c>
      <c r="C275" s="2">
        <v>44028</v>
      </c>
      <c r="D275" t="s">
        <v>33</v>
      </c>
      <c r="E275">
        <v>3</v>
      </c>
      <c r="F275">
        <f>VLOOKUP(A275,'Cost price'!$A$2:$E$22,5,0)</f>
        <v>1.3</v>
      </c>
      <c r="G275">
        <f t="shared" si="8"/>
        <v>3.9000000000000004</v>
      </c>
      <c r="H275" t="str">
        <f t="shared" si="9"/>
        <v>Четверг</v>
      </c>
    </row>
    <row r="276" spans="1:8" x14ac:dyDescent="0.25">
      <c r="A276" t="s">
        <v>12</v>
      </c>
      <c r="B276" t="s">
        <v>28</v>
      </c>
      <c r="C276" s="2">
        <v>44028</v>
      </c>
      <c r="D276" t="s">
        <v>34</v>
      </c>
      <c r="E276">
        <v>4</v>
      </c>
      <c r="F276">
        <f>VLOOKUP(A276,'Cost price'!$A$2:$E$22,5,0)</f>
        <v>2.6649999999999996</v>
      </c>
      <c r="G276">
        <f t="shared" si="8"/>
        <v>10.659999999999998</v>
      </c>
      <c r="H276" t="str">
        <f t="shared" si="9"/>
        <v>Четверг</v>
      </c>
    </row>
    <row r="277" spans="1:8" x14ac:dyDescent="0.25">
      <c r="A277" t="s">
        <v>13</v>
      </c>
      <c r="B277" t="s">
        <v>28</v>
      </c>
      <c r="C277" s="2">
        <v>44028</v>
      </c>
      <c r="D277" t="s">
        <v>35</v>
      </c>
      <c r="E277">
        <v>5</v>
      </c>
      <c r="F277">
        <f>VLOOKUP(A277,'Cost price'!$A$2:$E$22,5,0)</f>
        <v>4.16</v>
      </c>
      <c r="G277">
        <f t="shared" si="8"/>
        <v>20.8</v>
      </c>
      <c r="H277" t="str">
        <f t="shared" si="9"/>
        <v>Четверг</v>
      </c>
    </row>
    <row r="278" spans="1:8" x14ac:dyDescent="0.25">
      <c r="A278" t="s">
        <v>14</v>
      </c>
      <c r="B278" t="s">
        <v>29</v>
      </c>
      <c r="C278" s="2">
        <v>44028</v>
      </c>
      <c r="D278" t="s">
        <v>36</v>
      </c>
      <c r="E278">
        <v>45</v>
      </c>
      <c r="F278">
        <f>VLOOKUP(A278,'Cost price'!$A$2:$E$22,5,0)</f>
        <v>6.968</v>
      </c>
      <c r="G278">
        <f t="shared" si="8"/>
        <v>313.56</v>
      </c>
      <c r="H278" t="str">
        <f t="shared" si="9"/>
        <v>Четверг</v>
      </c>
    </row>
    <row r="279" spans="1:8" x14ac:dyDescent="0.25">
      <c r="A279" t="s">
        <v>21</v>
      </c>
      <c r="B279" t="s">
        <v>31</v>
      </c>
      <c r="C279" s="2">
        <v>44028</v>
      </c>
      <c r="D279" t="s">
        <v>37</v>
      </c>
      <c r="E279">
        <v>3</v>
      </c>
      <c r="F279">
        <f>VLOOKUP(A279,'Cost price'!$A$2:$E$22,5,0)</f>
        <v>4.8400000000000007</v>
      </c>
      <c r="G279">
        <f t="shared" si="8"/>
        <v>14.520000000000003</v>
      </c>
      <c r="H279" t="str">
        <f t="shared" si="9"/>
        <v>Четверг</v>
      </c>
    </row>
    <row r="280" spans="1:8" x14ac:dyDescent="0.25">
      <c r="A280" t="s">
        <v>22</v>
      </c>
      <c r="B280" t="s">
        <v>32</v>
      </c>
      <c r="C280" s="2">
        <v>44028</v>
      </c>
      <c r="D280" t="s">
        <v>38</v>
      </c>
      <c r="E280">
        <v>6</v>
      </c>
      <c r="F280">
        <f>VLOOKUP(A280,'Cost price'!$A$2:$E$22,5,0)</f>
        <v>4.8950000000000005</v>
      </c>
      <c r="G280">
        <f t="shared" si="8"/>
        <v>29.370000000000005</v>
      </c>
      <c r="H280" t="str">
        <f t="shared" si="9"/>
        <v>Четверг</v>
      </c>
    </row>
    <row r="281" spans="1:8" x14ac:dyDescent="0.25">
      <c r="A281" t="s">
        <v>21</v>
      </c>
      <c r="B281" t="s">
        <v>31</v>
      </c>
      <c r="C281" s="2">
        <v>44028</v>
      </c>
      <c r="D281" t="s">
        <v>39</v>
      </c>
      <c r="E281">
        <v>7</v>
      </c>
      <c r="F281">
        <f>VLOOKUP(A281,'Cost price'!$A$2:$E$22,5,0)</f>
        <v>4.8400000000000007</v>
      </c>
      <c r="G281">
        <f t="shared" si="8"/>
        <v>33.880000000000003</v>
      </c>
      <c r="H281" t="str">
        <f t="shared" si="9"/>
        <v>Четверг</v>
      </c>
    </row>
    <row r="282" spans="1:8" x14ac:dyDescent="0.25">
      <c r="A282" t="s">
        <v>22</v>
      </c>
      <c r="B282" t="s">
        <v>32</v>
      </c>
      <c r="C282" s="2">
        <v>44028</v>
      </c>
      <c r="D282" t="s">
        <v>40</v>
      </c>
      <c r="E282">
        <v>3</v>
      </c>
      <c r="F282">
        <f>VLOOKUP(A282,'Cost price'!$A$2:$E$22,5,0)</f>
        <v>4.8950000000000005</v>
      </c>
      <c r="G282">
        <f t="shared" si="8"/>
        <v>14.685000000000002</v>
      </c>
      <c r="H282" t="str">
        <f t="shared" si="9"/>
        <v>Четверг</v>
      </c>
    </row>
    <row r="283" spans="1:8" x14ac:dyDescent="0.25">
      <c r="A283" t="s">
        <v>6</v>
      </c>
      <c r="B283" t="s">
        <v>27</v>
      </c>
      <c r="C283" s="2">
        <v>44028</v>
      </c>
      <c r="D283" t="s">
        <v>41</v>
      </c>
      <c r="E283">
        <v>4</v>
      </c>
      <c r="F283">
        <f>VLOOKUP(A283,'Cost price'!$A$2:$E$22,5,0)</f>
        <v>2.73</v>
      </c>
      <c r="G283">
        <f t="shared" si="8"/>
        <v>10.92</v>
      </c>
      <c r="H283" t="str">
        <f t="shared" si="9"/>
        <v>Четверг</v>
      </c>
    </row>
    <row r="284" spans="1:8" x14ac:dyDescent="0.25">
      <c r="A284" t="s">
        <v>7</v>
      </c>
      <c r="B284" t="s">
        <v>27</v>
      </c>
      <c r="C284" s="2">
        <v>44028</v>
      </c>
      <c r="D284" t="s">
        <v>42</v>
      </c>
      <c r="E284">
        <v>5</v>
      </c>
      <c r="F284">
        <f>VLOOKUP(A284,'Cost price'!$A$2:$E$22,5,0)</f>
        <v>1.2</v>
      </c>
      <c r="G284">
        <f t="shared" si="8"/>
        <v>6</v>
      </c>
      <c r="H284" t="str">
        <f t="shared" si="9"/>
        <v>Четверг</v>
      </c>
    </row>
    <row r="285" spans="1:8" x14ac:dyDescent="0.25">
      <c r="A285" t="s">
        <v>6</v>
      </c>
      <c r="B285" t="s">
        <v>27</v>
      </c>
      <c r="C285" s="2">
        <v>44028</v>
      </c>
      <c r="D285" t="s">
        <v>43</v>
      </c>
      <c r="E285">
        <v>6</v>
      </c>
      <c r="F285">
        <f>VLOOKUP(A285,'Cost price'!$A$2:$E$22,5,0)</f>
        <v>2.73</v>
      </c>
      <c r="G285">
        <f t="shared" si="8"/>
        <v>16.38</v>
      </c>
      <c r="H285" t="str">
        <f t="shared" si="9"/>
        <v>Четверг</v>
      </c>
    </row>
    <row r="286" spans="1:8" x14ac:dyDescent="0.25">
      <c r="A286" t="s">
        <v>8</v>
      </c>
      <c r="B286" t="s">
        <v>27</v>
      </c>
      <c r="C286" s="2">
        <v>44029</v>
      </c>
      <c r="D286" t="s">
        <v>44</v>
      </c>
      <c r="E286">
        <v>7</v>
      </c>
      <c r="F286">
        <f>VLOOKUP(A286,'Cost price'!$A$2:$E$22,5,0)</f>
        <v>4.7249999999999996</v>
      </c>
      <c r="G286">
        <f t="shared" si="8"/>
        <v>33.074999999999996</v>
      </c>
      <c r="H286" t="str">
        <f t="shared" si="9"/>
        <v>Пятница</v>
      </c>
    </row>
    <row r="287" spans="1:8" x14ac:dyDescent="0.25">
      <c r="A287" t="s">
        <v>9</v>
      </c>
      <c r="B287" t="s">
        <v>27</v>
      </c>
      <c r="C287" s="2">
        <v>44029</v>
      </c>
      <c r="D287" t="s">
        <v>45</v>
      </c>
      <c r="E287">
        <v>34</v>
      </c>
      <c r="F287">
        <f>VLOOKUP(A287,'Cost price'!$A$2:$E$22,5,0)</f>
        <v>2.2359999999999998</v>
      </c>
      <c r="G287">
        <f t="shared" si="8"/>
        <v>76.023999999999987</v>
      </c>
      <c r="H287" t="str">
        <f t="shared" si="9"/>
        <v>Пятница</v>
      </c>
    </row>
    <row r="288" spans="1:8" x14ac:dyDescent="0.25">
      <c r="A288" t="s">
        <v>10</v>
      </c>
      <c r="B288" t="s">
        <v>11</v>
      </c>
      <c r="C288" s="2">
        <v>44029</v>
      </c>
      <c r="D288" t="s">
        <v>46</v>
      </c>
      <c r="E288">
        <v>2</v>
      </c>
      <c r="F288">
        <f>VLOOKUP(A288,'Cost price'!$A$2:$E$22,5,0)</f>
        <v>2.1709999999999998</v>
      </c>
      <c r="G288">
        <f t="shared" si="8"/>
        <v>4.3419999999999996</v>
      </c>
      <c r="H288" t="str">
        <f t="shared" si="9"/>
        <v>Пятница</v>
      </c>
    </row>
    <row r="289" spans="1:8" x14ac:dyDescent="0.25">
      <c r="A289" t="s">
        <v>11</v>
      </c>
      <c r="B289" t="s">
        <v>28</v>
      </c>
      <c r="C289" s="2">
        <v>44029</v>
      </c>
      <c r="D289" t="s">
        <v>47</v>
      </c>
      <c r="E289">
        <v>3</v>
      </c>
      <c r="F289">
        <f>VLOOKUP(A289,'Cost price'!$A$2:$E$22,5,0)</f>
        <v>1.3</v>
      </c>
      <c r="G289">
        <f t="shared" si="8"/>
        <v>3.9000000000000004</v>
      </c>
      <c r="H289" t="str">
        <f t="shared" si="9"/>
        <v>Пятница</v>
      </c>
    </row>
    <row r="290" spans="1:8" x14ac:dyDescent="0.25">
      <c r="A290" t="s">
        <v>12</v>
      </c>
      <c r="B290" t="s">
        <v>28</v>
      </c>
      <c r="C290" s="2">
        <v>44029</v>
      </c>
      <c r="D290" t="s">
        <v>48</v>
      </c>
      <c r="E290">
        <v>5</v>
      </c>
      <c r="F290">
        <f>VLOOKUP(A290,'Cost price'!$A$2:$E$22,5,0)</f>
        <v>2.6649999999999996</v>
      </c>
      <c r="G290">
        <f t="shared" si="8"/>
        <v>13.324999999999998</v>
      </c>
      <c r="H290" t="str">
        <f t="shared" si="9"/>
        <v>Пятница</v>
      </c>
    </row>
    <row r="291" spans="1:8" x14ac:dyDescent="0.25">
      <c r="A291" t="s">
        <v>13</v>
      </c>
      <c r="B291" t="s">
        <v>28</v>
      </c>
      <c r="C291" s="2">
        <v>44029</v>
      </c>
      <c r="D291" t="s">
        <v>49</v>
      </c>
      <c r="E291">
        <v>68</v>
      </c>
      <c r="F291">
        <f>VLOOKUP(A291,'Cost price'!$A$2:$E$22,5,0)</f>
        <v>4.16</v>
      </c>
      <c r="G291">
        <f t="shared" si="8"/>
        <v>282.88</v>
      </c>
      <c r="H291" t="str">
        <f t="shared" si="9"/>
        <v>Пятница</v>
      </c>
    </row>
    <row r="292" spans="1:8" x14ac:dyDescent="0.25">
      <c r="A292" t="s">
        <v>14</v>
      </c>
      <c r="B292" t="s">
        <v>29</v>
      </c>
      <c r="C292" s="2">
        <v>44029</v>
      </c>
      <c r="D292" t="s">
        <v>52</v>
      </c>
      <c r="E292">
        <v>9</v>
      </c>
      <c r="F292">
        <f>VLOOKUP(A292,'Cost price'!$A$2:$E$22,5,0)</f>
        <v>6.968</v>
      </c>
      <c r="G292">
        <f t="shared" si="8"/>
        <v>62.712000000000003</v>
      </c>
      <c r="H292" t="str">
        <f t="shared" si="9"/>
        <v>Пятница</v>
      </c>
    </row>
    <row r="293" spans="1:8" x14ac:dyDescent="0.25">
      <c r="A293" t="s">
        <v>21</v>
      </c>
      <c r="B293" t="s">
        <v>31</v>
      </c>
      <c r="C293" s="2">
        <v>44029</v>
      </c>
      <c r="D293" t="s">
        <v>53</v>
      </c>
      <c r="E293">
        <v>7</v>
      </c>
      <c r="F293">
        <f>VLOOKUP(A293,'Cost price'!$A$2:$E$22,5,0)</f>
        <v>4.8400000000000007</v>
      </c>
      <c r="G293">
        <f t="shared" si="8"/>
        <v>33.880000000000003</v>
      </c>
      <c r="H293" t="str">
        <f t="shared" si="9"/>
        <v>Пятница</v>
      </c>
    </row>
    <row r="294" spans="1:8" x14ac:dyDescent="0.25">
      <c r="A294" t="s">
        <v>22</v>
      </c>
      <c r="B294" t="s">
        <v>32</v>
      </c>
      <c r="C294" s="2">
        <v>44029</v>
      </c>
      <c r="D294" t="s">
        <v>54</v>
      </c>
      <c r="E294">
        <v>6</v>
      </c>
      <c r="F294">
        <f>VLOOKUP(A294,'Cost price'!$A$2:$E$22,5,0)</f>
        <v>4.8950000000000005</v>
      </c>
      <c r="G294">
        <f t="shared" si="8"/>
        <v>29.370000000000005</v>
      </c>
      <c r="H294" t="str">
        <f t="shared" si="9"/>
        <v>Пятница</v>
      </c>
    </row>
    <row r="295" spans="1:8" x14ac:dyDescent="0.25">
      <c r="A295" t="s">
        <v>21</v>
      </c>
      <c r="B295" t="s">
        <v>31</v>
      </c>
      <c r="C295" s="2">
        <v>44029</v>
      </c>
      <c r="D295" t="s">
        <v>55</v>
      </c>
      <c r="E295">
        <v>5</v>
      </c>
      <c r="F295">
        <f>VLOOKUP(A295,'Cost price'!$A$2:$E$22,5,0)</f>
        <v>4.8400000000000007</v>
      </c>
      <c r="G295">
        <f t="shared" si="8"/>
        <v>24.200000000000003</v>
      </c>
      <c r="H295" t="str">
        <f t="shared" si="9"/>
        <v>Пятница</v>
      </c>
    </row>
    <row r="296" spans="1:8" x14ac:dyDescent="0.25">
      <c r="A296" t="s">
        <v>22</v>
      </c>
      <c r="B296" t="s">
        <v>32</v>
      </c>
      <c r="C296" s="2">
        <v>44029</v>
      </c>
      <c r="D296" t="s">
        <v>56</v>
      </c>
      <c r="E296">
        <v>4</v>
      </c>
      <c r="F296">
        <f>VLOOKUP(A296,'Cost price'!$A$2:$E$22,5,0)</f>
        <v>4.8950000000000005</v>
      </c>
      <c r="G296">
        <f t="shared" si="8"/>
        <v>19.580000000000002</v>
      </c>
      <c r="H296" t="str">
        <f t="shared" si="9"/>
        <v>Пятница</v>
      </c>
    </row>
    <row r="297" spans="1:8" x14ac:dyDescent="0.25">
      <c r="A297" t="s">
        <v>23</v>
      </c>
      <c r="B297" t="s">
        <v>32</v>
      </c>
      <c r="C297" s="2">
        <v>44029</v>
      </c>
      <c r="D297" t="s">
        <v>57</v>
      </c>
      <c r="E297">
        <v>4</v>
      </c>
      <c r="F297">
        <f>VLOOKUP(A297,'Cost price'!$A$2:$E$22,5,0)</f>
        <v>12.285</v>
      </c>
      <c r="G297">
        <f t="shared" si="8"/>
        <v>49.14</v>
      </c>
      <c r="H297" t="str">
        <f t="shared" si="9"/>
        <v>Пятница</v>
      </c>
    </row>
    <row r="298" spans="1:8" x14ac:dyDescent="0.25">
      <c r="A298" t="s">
        <v>24</v>
      </c>
      <c r="B298" t="s">
        <v>32</v>
      </c>
      <c r="C298" s="2">
        <v>44029</v>
      </c>
      <c r="D298" t="s">
        <v>58</v>
      </c>
      <c r="E298">
        <v>5</v>
      </c>
      <c r="F298">
        <f>VLOOKUP(A298,'Cost price'!$A$2:$E$22,5,0)</f>
        <v>14.911000000000001</v>
      </c>
      <c r="G298">
        <f t="shared" si="8"/>
        <v>74.555000000000007</v>
      </c>
      <c r="H298" t="str">
        <f t="shared" si="9"/>
        <v>Пятница</v>
      </c>
    </row>
    <row r="299" spans="1:8" x14ac:dyDescent="0.25">
      <c r="A299" t="s">
        <v>25</v>
      </c>
      <c r="B299" t="s">
        <v>32</v>
      </c>
      <c r="C299" s="2">
        <v>44029</v>
      </c>
      <c r="D299" t="s">
        <v>59</v>
      </c>
      <c r="E299">
        <v>6</v>
      </c>
      <c r="F299">
        <f>VLOOKUP(A299,'Cost price'!$A$2:$E$22,5,0)</f>
        <v>10.943999999999999</v>
      </c>
      <c r="G299">
        <f t="shared" si="8"/>
        <v>65.663999999999987</v>
      </c>
      <c r="H299" t="str">
        <f t="shared" si="9"/>
        <v>Пятница</v>
      </c>
    </row>
    <row r="300" spans="1:8" x14ac:dyDescent="0.25">
      <c r="A300" t="s">
        <v>26</v>
      </c>
      <c r="B300" t="s">
        <v>32</v>
      </c>
      <c r="C300" s="2">
        <v>44029</v>
      </c>
      <c r="D300" t="s">
        <v>60</v>
      </c>
      <c r="E300">
        <v>7</v>
      </c>
      <c r="F300">
        <f>VLOOKUP(A300,'Cost price'!$A$2:$E$22,5,0)</f>
        <v>10.425999999999998</v>
      </c>
      <c r="G300">
        <f t="shared" si="8"/>
        <v>72.981999999999985</v>
      </c>
      <c r="H300" t="str">
        <f t="shared" si="9"/>
        <v>Пятница</v>
      </c>
    </row>
    <row r="301" spans="1:8" x14ac:dyDescent="0.25">
      <c r="A301" t="s">
        <v>6</v>
      </c>
      <c r="B301" t="s">
        <v>27</v>
      </c>
      <c r="C301" s="2">
        <v>44029</v>
      </c>
      <c r="D301" t="s">
        <v>61</v>
      </c>
      <c r="E301">
        <v>8</v>
      </c>
      <c r="F301">
        <f>VLOOKUP(A301,'Cost price'!$A$2:$E$22,5,0)</f>
        <v>2.73</v>
      </c>
      <c r="G301">
        <f t="shared" si="8"/>
        <v>21.84</v>
      </c>
      <c r="H301" t="str">
        <f t="shared" si="9"/>
        <v>Пятница</v>
      </c>
    </row>
    <row r="302" spans="1:8" x14ac:dyDescent="0.25">
      <c r="A302" t="s">
        <v>7</v>
      </c>
      <c r="B302" t="s">
        <v>27</v>
      </c>
      <c r="C302" s="2">
        <v>44029</v>
      </c>
      <c r="D302" t="s">
        <v>62</v>
      </c>
      <c r="E302">
        <v>8</v>
      </c>
      <c r="F302">
        <f>VLOOKUP(A302,'Cost price'!$A$2:$E$22,5,0)</f>
        <v>1.2</v>
      </c>
      <c r="G302">
        <f t="shared" si="8"/>
        <v>9.6</v>
      </c>
      <c r="H302" t="str">
        <f t="shared" si="9"/>
        <v>Пятница</v>
      </c>
    </row>
    <row r="303" spans="1:8" x14ac:dyDescent="0.25">
      <c r="A303" t="s">
        <v>6</v>
      </c>
      <c r="B303" t="s">
        <v>27</v>
      </c>
      <c r="C303" s="2">
        <v>44029</v>
      </c>
      <c r="D303" t="s">
        <v>58</v>
      </c>
      <c r="E303">
        <v>54</v>
      </c>
      <c r="F303">
        <f>VLOOKUP(A303,'Cost price'!$A$2:$E$22,5,0)</f>
        <v>2.73</v>
      </c>
      <c r="G303">
        <f t="shared" si="8"/>
        <v>147.41999999999999</v>
      </c>
      <c r="H303" t="str">
        <f t="shared" si="9"/>
        <v>Пятница</v>
      </c>
    </row>
    <row r="304" spans="1:8" x14ac:dyDescent="0.25">
      <c r="A304" t="s">
        <v>8</v>
      </c>
      <c r="B304" t="s">
        <v>27</v>
      </c>
      <c r="C304" s="2">
        <v>44030</v>
      </c>
      <c r="D304" t="s">
        <v>59</v>
      </c>
      <c r="E304">
        <v>32</v>
      </c>
      <c r="F304">
        <f>VLOOKUP(A304,'Cost price'!$A$2:$E$22,5,0)</f>
        <v>4.7249999999999996</v>
      </c>
      <c r="G304">
        <f t="shared" si="8"/>
        <v>151.19999999999999</v>
      </c>
      <c r="H304" t="str">
        <f t="shared" si="9"/>
        <v>Суббота</v>
      </c>
    </row>
    <row r="305" spans="1:8" x14ac:dyDescent="0.25">
      <c r="A305" t="s">
        <v>9</v>
      </c>
      <c r="B305" t="s">
        <v>27</v>
      </c>
      <c r="C305" s="2">
        <v>44030</v>
      </c>
      <c r="D305" t="s">
        <v>60</v>
      </c>
      <c r="E305">
        <v>34</v>
      </c>
      <c r="F305">
        <f>VLOOKUP(A305,'Cost price'!$A$2:$E$22,5,0)</f>
        <v>2.2359999999999998</v>
      </c>
      <c r="G305">
        <f t="shared" si="8"/>
        <v>76.023999999999987</v>
      </c>
      <c r="H305" t="str">
        <f t="shared" si="9"/>
        <v>Суббота</v>
      </c>
    </row>
    <row r="306" spans="1:8" x14ac:dyDescent="0.25">
      <c r="A306" t="s">
        <v>10</v>
      </c>
      <c r="B306" t="s">
        <v>11</v>
      </c>
      <c r="C306" s="2">
        <v>44030</v>
      </c>
      <c r="D306" t="s">
        <v>61</v>
      </c>
      <c r="E306">
        <v>12</v>
      </c>
      <c r="F306">
        <f>VLOOKUP(A306,'Cost price'!$A$2:$E$22,5,0)</f>
        <v>2.1709999999999998</v>
      </c>
      <c r="G306">
        <f t="shared" si="8"/>
        <v>26.052</v>
      </c>
      <c r="H306" t="str">
        <f t="shared" si="9"/>
        <v>Суббота</v>
      </c>
    </row>
    <row r="307" spans="1:8" x14ac:dyDescent="0.25">
      <c r="A307" t="s">
        <v>11</v>
      </c>
      <c r="B307" t="s">
        <v>28</v>
      </c>
      <c r="C307" s="2">
        <v>44030</v>
      </c>
      <c r="D307" t="s">
        <v>33</v>
      </c>
      <c r="E307">
        <v>3</v>
      </c>
      <c r="F307">
        <f>VLOOKUP(A307,'Cost price'!$A$2:$E$22,5,0)</f>
        <v>1.3</v>
      </c>
      <c r="G307">
        <f t="shared" si="8"/>
        <v>3.9000000000000004</v>
      </c>
      <c r="H307" t="str">
        <f t="shared" si="9"/>
        <v>Суббота</v>
      </c>
    </row>
    <row r="308" spans="1:8" x14ac:dyDescent="0.25">
      <c r="A308" t="s">
        <v>12</v>
      </c>
      <c r="B308" t="s">
        <v>28</v>
      </c>
      <c r="C308" s="2">
        <v>44030</v>
      </c>
      <c r="D308" t="s">
        <v>34</v>
      </c>
      <c r="E308">
        <v>4</v>
      </c>
      <c r="F308">
        <f>VLOOKUP(A308,'Cost price'!$A$2:$E$22,5,0)</f>
        <v>2.6649999999999996</v>
      </c>
      <c r="G308">
        <f t="shared" si="8"/>
        <v>10.659999999999998</v>
      </c>
      <c r="H308" t="str">
        <f t="shared" si="9"/>
        <v>Суббота</v>
      </c>
    </row>
    <row r="309" spans="1:8" x14ac:dyDescent="0.25">
      <c r="A309" t="s">
        <v>17</v>
      </c>
      <c r="B309" t="s">
        <v>30</v>
      </c>
      <c r="C309" s="2">
        <v>44030</v>
      </c>
      <c r="D309" t="s">
        <v>35</v>
      </c>
      <c r="E309">
        <v>5</v>
      </c>
      <c r="F309">
        <f>VLOOKUP(A309,'Cost price'!$A$2:$E$22,5,0)</f>
        <v>32.942</v>
      </c>
      <c r="G309">
        <f t="shared" si="8"/>
        <v>164.71</v>
      </c>
      <c r="H309" t="str">
        <f t="shared" si="9"/>
        <v>Суббота</v>
      </c>
    </row>
    <row r="310" spans="1:8" x14ac:dyDescent="0.25">
      <c r="A310" t="s">
        <v>18</v>
      </c>
      <c r="B310" t="s">
        <v>30</v>
      </c>
      <c r="C310" s="2">
        <v>44030</v>
      </c>
      <c r="D310" t="s">
        <v>36</v>
      </c>
      <c r="E310">
        <v>9</v>
      </c>
      <c r="F310">
        <f>VLOOKUP(A310,'Cost price'!$A$2:$E$22,5,0)</f>
        <v>11.97</v>
      </c>
      <c r="G310">
        <f t="shared" si="8"/>
        <v>107.73</v>
      </c>
      <c r="H310" t="str">
        <f t="shared" si="9"/>
        <v>Суббота</v>
      </c>
    </row>
    <row r="311" spans="1:8" x14ac:dyDescent="0.25">
      <c r="A311" t="s">
        <v>19</v>
      </c>
      <c r="B311" t="s">
        <v>30</v>
      </c>
      <c r="C311" s="2">
        <v>44030</v>
      </c>
      <c r="D311" t="s">
        <v>37</v>
      </c>
      <c r="E311">
        <v>3</v>
      </c>
      <c r="F311">
        <f>VLOOKUP(A311,'Cost price'!$A$2:$E$22,5,0)</f>
        <v>5.6400000000000006</v>
      </c>
      <c r="G311">
        <f t="shared" si="8"/>
        <v>16.920000000000002</v>
      </c>
      <c r="H311" t="str">
        <f t="shared" si="9"/>
        <v>Суббота</v>
      </c>
    </row>
    <row r="312" spans="1:8" x14ac:dyDescent="0.25">
      <c r="A312" t="s">
        <v>20</v>
      </c>
      <c r="B312" t="s">
        <v>31</v>
      </c>
      <c r="C312" s="2">
        <v>44031</v>
      </c>
      <c r="D312" t="s">
        <v>44</v>
      </c>
      <c r="E312">
        <v>1</v>
      </c>
      <c r="F312">
        <f>VLOOKUP(A312,'Cost price'!$A$2:$E$22,5,0)</f>
        <v>10.119999999999999</v>
      </c>
      <c r="G312">
        <f t="shared" si="8"/>
        <v>10.119999999999999</v>
      </c>
      <c r="H312" t="str">
        <f t="shared" si="9"/>
        <v>Воскресенье</v>
      </c>
    </row>
    <row r="313" spans="1:8" x14ac:dyDescent="0.25">
      <c r="A313" t="s">
        <v>21</v>
      </c>
      <c r="B313" t="s">
        <v>31</v>
      </c>
      <c r="C313" s="2">
        <v>44031</v>
      </c>
      <c r="D313" t="s">
        <v>45</v>
      </c>
      <c r="E313">
        <v>2</v>
      </c>
      <c r="F313">
        <f>VLOOKUP(A313,'Cost price'!$A$2:$E$22,5,0)</f>
        <v>4.8400000000000007</v>
      </c>
      <c r="G313">
        <f t="shared" si="8"/>
        <v>9.6800000000000015</v>
      </c>
      <c r="H313" t="str">
        <f t="shared" si="9"/>
        <v>Воскресенье</v>
      </c>
    </row>
    <row r="314" spans="1:8" x14ac:dyDescent="0.25">
      <c r="A314" t="s">
        <v>22</v>
      </c>
      <c r="B314" t="s">
        <v>32</v>
      </c>
      <c r="C314" s="2">
        <v>44031</v>
      </c>
      <c r="D314" t="s">
        <v>46</v>
      </c>
      <c r="E314">
        <v>6</v>
      </c>
      <c r="F314">
        <f>VLOOKUP(A314,'Cost price'!$A$2:$E$22,5,0)</f>
        <v>4.8950000000000005</v>
      </c>
      <c r="G314">
        <f t="shared" si="8"/>
        <v>29.370000000000005</v>
      </c>
      <c r="H314" t="str">
        <f t="shared" si="9"/>
        <v>Воскресенье</v>
      </c>
    </row>
    <row r="315" spans="1:8" x14ac:dyDescent="0.25">
      <c r="A315" t="s">
        <v>23</v>
      </c>
      <c r="B315" t="s">
        <v>32</v>
      </c>
      <c r="C315" s="2">
        <v>44031</v>
      </c>
      <c r="D315" t="s">
        <v>47</v>
      </c>
      <c r="E315">
        <v>5</v>
      </c>
      <c r="F315">
        <f>VLOOKUP(A315,'Cost price'!$A$2:$E$22,5,0)</f>
        <v>12.285</v>
      </c>
      <c r="G315">
        <f t="shared" si="8"/>
        <v>61.424999999999997</v>
      </c>
      <c r="H315" t="str">
        <f t="shared" si="9"/>
        <v>Воскресенье</v>
      </c>
    </row>
    <row r="316" spans="1:8" x14ac:dyDescent="0.25">
      <c r="A316" t="s">
        <v>24</v>
      </c>
      <c r="B316" t="s">
        <v>32</v>
      </c>
      <c r="C316" s="2">
        <v>44031</v>
      </c>
      <c r="D316" t="s">
        <v>48</v>
      </c>
      <c r="E316">
        <v>8</v>
      </c>
      <c r="F316">
        <f>VLOOKUP(A316,'Cost price'!$A$2:$E$22,5,0)</f>
        <v>14.911000000000001</v>
      </c>
      <c r="G316">
        <f t="shared" si="8"/>
        <v>119.28800000000001</v>
      </c>
      <c r="H316" t="str">
        <f t="shared" si="9"/>
        <v>Воскресенье</v>
      </c>
    </row>
    <row r="317" spans="1:8" x14ac:dyDescent="0.25">
      <c r="A317" t="s">
        <v>25</v>
      </c>
      <c r="B317" t="s">
        <v>32</v>
      </c>
      <c r="C317" s="2">
        <v>44031</v>
      </c>
      <c r="D317" t="s">
        <v>49</v>
      </c>
      <c r="E317">
        <v>7</v>
      </c>
      <c r="F317">
        <f>VLOOKUP(A317,'Cost price'!$A$2:$E$22,5,0)</f>
        <v>10.943999999999999</v>
      </c>
      <c r="G317">
        <f t="shared" si="8"/>
        <v>76.60799999999999</v>
      </c>
      <c r="H317" t="str">
        <f t="shared" si="9"/>
        <v>Воскресенье</v>
      </c>
    </row>
    <row r="318" spans="1:8" x14ac:dyDescent="0.25">
      <c r="A318" t="s">
        <v>26</v>
      </c>
      <c r="B318" t="s">
        <v>32</v>
      </c>
      <c r="C318" s="2">
        <v>44031</v>
      </c>
      <c r="D318" t="s">
        <v>52</v>
      </c>
      <c r="E318">
        <v>3</v>
      </c>
      <c r="F318">
        <f>VLOOKUP(A318,'Cost price'!$A$2:$E$22,5,0)</f>
        <v>10.425999999999998</v>
      </c>
      <c r="G318">
        <f t="shared" si="8"/>
        <v>31.277999999999995</v>
      </c>
      <c r="H318" t="str">
        <f t="shared" si="9"/>
        <v>Воскресенье</v>
      </c>
    </row>
    <row r="319" spans="1:8" x14ac:dyDescent="0.25">
      <c r="A319" t="s">
        <v>6</v>
      </c>
      <c r="B319" t="s">
        <v>27</v>
      </c>
      <c r="C319" s="2">
        <v>44031</v>
      </c>
      <c r="D319" t="s">
        <v>53</v>
      </c>
      <c r="E319">
        <v>2</v>
      </c>
      <c r="F319">
        <f>VLOOKUP(A319,'Cost price'!$A$2:$E$22,5,0)</f>
        <v>2.73</v>
      </c>
      <c r="G319">
        <f t="shared" si="8"/>
        <v>5.46</v>
      </c>
      <c r="H319" t="str">
        <f t="shared" si="9"/>
        <v>Воскресенье</v>
      </c>
    </row>
    <row r="320" spans="1:8" x14ac:dyDescent="0.25">
      <c r="A320" t="s">
        <v>7</v>
      </c>
      <c r="B320" t="s">
        <v>27</v>
      </c>
      <c r="C320" s="2">
        <v>44031</v>
      </c>
      <c r="D320" t="s">
        <v>54</v>
      </c>
      <c r="E320">
        <v>11</v>
      </c>
      <c r="F320">
        <f>VLOOKUP(A320,'Cost price'!$A$2:$E$22,5,0)</f>
        <v>1.2</v>
      </c>
      <c r="G320">
        <f t="shared" si="8"/>
        <v>13.2</v>
      </c>
      <c r="H320" t="str">
        <f t="shared" si="9"/>
        <v>Воскресенье</v>
      </c>
    </row>
    <row r="321" spans="1:8" x14ac:dyDescent="0.25">
      <c r="A321" t="s">
        <v>6</v>
      </c>
      <c r="B321" t="s">
        <v>27</v>
      </c>
      <c r="C321" s="2">
        <v>44031</v>
      </c>
      <c r="D321" t="s">
        <v>55</v>
      </c>
      <c r="E321">
        <v>19</v>
      </c>
      <c r="F321">
        <f>VLOOKUP(A321,'Cost price'!$A$2:$E$22,5,0)</f>
        <v>2.73</v>
      </c>
      <c r="G321">
        <f t="shared" si="8"/>
        <v>51.87</v>
      </c>
      <c r="H321" t="str">
        <f t="shared" si="9"/>
        <v>Воскресенье</v>
      </c>
    </row>
    <row r="322" spans="1:8" x14ac:dyDescent="0.25">
      <c r="A322" t="s">
        <v>8</v>
      </c>
      <c r="B322" t="s">
        <v>27</v>
      </c>
      <c r="C322" s="2">
        <v>44031</v>
      </c>
      <c r="D322" t="s">
        <v>56</v>
      </c>
      <c r="E322">
        <v>8</v>
      </c>
      <c r="F322">
        <f>VLOOKUP(A322,'Cost price'!$A$2:$E$22,5,0)</f>
        <v>4.7249999999999996</v>
      </c>
      <c r="G322">
        <f t="shared" si="8"/>
        <v>37.799999999999997</v>
      </c>
      <c r="H322" t="str">
        <f t="shared" si="9"/>
        <v>Воскресенье</v>
      </c>
    </row>
    <row r="323" spans="1:8" x14ac:dyDescent="0.25">
      <c r="A323" t="s">
        <v>9</v>
      </c>
      <c r="B323" t="s">
        <v>27</v>
      </c>
      <c r="C323" s="2">
        <v>44031</v>
      </c>
      <c r="D323" t="s">
        <v>57</v>
      </c>
      <c r="E323">
        <v>45</v>
      </c>
      <c r="F323">
        <f>VLOOKUP(A323,'Cost price'!$A$2:$E$22,5,0)</f>
        <v>2.2359999999999998</v>
      </c>
      <c r="G323">
        <f t="shared" ref="G323:G345" si="10">E323*F323</f>
        <v>100.61999999999999</v>
      </c>
      <c r="H323" t="str">
        <f t="shared" ref="H323:H345" si="11">PROPER(TEXT(C323,"дддд"))</f>
        <v>Воскресенье</v>
      </c>
    </row>
    <row r="324" spans="1:8" x14ac:dyDescent="0.25">
      <c r="A324" t="s">
        <v>10</v>
      </c>
      <c r="B324" t="s">
        <v>11</v>
      </c>
      <c r="C324" s="2">
        <v>44031</v>
      </c>
      <c r="D324" t="s">
        <v>58</v>
      </c>
      <c r="E324">
        <v>6</v>
      </c>
      <c r="F324">
        <f>VLOOKUP(A324,'Cost price'!$A$2:$E$22,5,0)</f>
        <v>2.1709999999999998</v>
      </c>
      <c r="G324">
        <f t="shared" si="10"/>
        <v>13.026</v>
      </c>
      <c r="H324" t="str">
        <f t="shared" si="11"/>
        <v>Воскресенье</v>
      </c>
    </row>
    <row r="325" spans="1:8" x14ac:dyDescent="0.25">
      <c r="A325" t="s">
        <v>11</v>
      </c>
      <c r="B325" t="s">
        <v>28</v>
      </c>
      <c r="C325" s="2">
        <v>44031</v>
      </c>
      <c r="D325" t="s">
        <v>59</v>
      </c>
      <c r="E325">
        <v>9</v>
      </c>
      <c r="F325">
        <f>VLOOKUP(A325,'Cost price'!$A$2:$E$22,5,0)</f>
        <v>1.3</v>
      </c>
      <c r="G325">
        <f t="shared" si="10"/>
        <v>11.700000000000001</v>
      </c>
      <c r="H325" t="str">
        <f t="shared" si="11"/>
        <v>Воскресенье</v>
      </c>
    </row>
    <row r="326" spans="1:8" x14ac:dyDescent="0.25">
      <c r="A326" t="s">
        <v>12</v>
      </c>
      <c r="B326" t="s">
        <v>28</v>
      </c>
      <c r="C326" s="2">
        <v>44032</v>
      </c>
      <c r="D326" t="s">
        <v>60</v>
      </c>
      <c r="E326">
        <v>3</v>
      </c>
      <c r="F326">
        <f>VLOOKUP(A326,'Cost price'!$A$2:$E$22,5,0)</f>
        <v>2.6649999999999996</v>
      </c>
      <c r="G326">
        <f t="shared" si="10"/>
        <v>7.9949999999999992</v>
      </c>
      <c r="H326" t="str">
        <f t="shared" si="11"/>
        <v>Понедельник</v>
      </c>
    </row>
    <row r="327" spans="1:8" x14ac:dyDescent="0.25">
      <c r="A327" t="s">
        <v>13</v>
      </c>
      <c r="B327" t="s">
        <v>28</v>
      </c>
      <c r="C327" s="2">
        <v>44032</v>
      </c>
      <c r="D327" t="s">
        <v>49</v>
      </c>
      <c r="E327">
        <v>1</v>
      </c>
      <c r="F327">
        <f>VLOOKUP(A327,'Cost price'!$A$2:$E$22,5,0)</f>
        <v>4.16</v>
      </c>
      <c r="G327">
        <f t="shared" si="10"/>
        <v>4.16</v>
      </c>
      <c r="H327" t="str">
        <f t="shared" si="11"/>
        <v>Понедельник</v>
      </c>
    </row>
    <row r="328" spans="1:8" x14ac:dyDescent="0.25">
      <c r="A328" t="s">
        <v>14</v>
      </c>
      <c r="B328" t="s">
        <v>29</v>
      </c>
      <c r="C328" s="2">
        <v>44032</v>
      </c>
      <c r="D328" t="s">
        <v>50</v>
      </c>
      <c r="E328">
        <v>2</v>
      </c>
      <c r="F328">
        <f>VLOOKUP(A328,'Cost price'!$A$2:$E$22,5,0)</f>
        <v>6.968</v>
      </c>
      <c r="G328">
        <f t="shared" si="10"/>
        <v>13.936</v>
      </c>
      <c r="H328" t="str">
        <f t="shared" si="11"/>
        <v>Понедельник</v>
      </c>
    </row>
    <row r="329" spans="1:8" x14ac:dyDescent="0.25">
      <c r="A329" t="s">
        <v>15</v>
      </c>
      <c r="B329" t="s">
        <v>29</v>
      </c>
      <c r="C329" s="2">
        <v>44032</v>
      </c>
      <c r="D329" t="s">
        <v>51</v>
      </c>
      <c r="E329">
        <v>6</v>
      </c>
      <c r="F329">
        <f>VLOOKUP(A329,'Cost price'!$A$2:$E$22,5,0)</f>
        <v>16.12</v>
      </c>
      <c r="G329">
        <f t="shared" si="10"/>
        <v>96.72</v>
      </c>
      <c r="H329" t="str">
        <f t="shared" si="11"/>
        <v>Понедельник</v>
      </c>
    </row>
    <row r="330" spans="1:8" x14ac:dyDescent="0.25">
      <c r="A330" t="s">
        <v>16</v>
      </c>
      <c r="B330" t="s">
        <v>29</v>
      </c>
      <c r="C330" s="2">
        <v>44032</v>
      </c>
      <c r="D330" t="s">
        <v>52</v>
      </c>
      <c r="E330">
        <v>12</v>
      </c>
      <c r="F330">
        <f>VLOOKUP(A330,'Cost price'!$A$2:$E$22,5,0)</f>
        <v>24.128</v>
      </c>
      <c r="G330">
        <f t="shared" si="10"/>
        <v>289.536</v>
      </c>
      <c r="H330" t="str">
        <f t="shared" si="11"/>
        <v>Понедельник</v>
      </c>
    </row>
    <row r="331" spans="1:8" x14ac:dyDescent="0.25">
      <c r="A331" t="s">
        <v>17</v>
      </c>
      <c r="B331" t="s">
        <v>30</v>
      </c>
      <c r="C331" s="2">
        <v>44032</v>
      </c>
      <c r="D331" t="s">
        <v>53</v>
      </c>
      <c r="E331">
        <v>65</v>
      </c>
      <c r="F331">
        <f>VLOOKUP(A331,'Cost price'!$A$2:$E$22,5,0)</f>
        <v>32.942</v>
      </c>
      <c r="G331">
        <f t="shared" si="10"/>
        <v>2141.23</v>
      </c>
      <c r="H331" t="str">
        <f t="shared" si="11"/>
        <v>Понедельник</v>
      </c>
    </row>
    <row r="332" spans="1:8" x14ac:dyDescent="0.25">
      <c r="A332" t="s">
        <v>18</v>
      </c>
      <c r="B332" t="s">
        <v>30</v>
      </c>
      <c r="C332" s="2">
        <v>44032</v>
      </c>
      <c r="D332" t="s">
        <v>54</v>
      </c>
      <c r="E332">
        <v>45</v>
      </c>
      <c r="F332">
        <f>VLOOKUP(A332,'Cost price'!$A$2:$E$22,5,0)</f>
        <v>11.97</v>
      </c>
      <c r="G332">
        <f t="shared" si="10"/>
        <v>538.65</v>
      </c>
      <c r="H332" t="str">
        <f t="shared" si="11"/>
        <v>Понедельник</v>
      </c>
    </row>
    <row r="333" spans="1:8" x14ac:dyDescent="0.25">
      <c r="A333" t="s">
        <v>19</v>
      </c>
      <c r="B333" t="s">
        <v>30</v>
      </c>
      <c r="C333" s="2">
        <v>44032</v>
      </c>
      <c r="D333" t="s">
        <v>55</v>
      </c>
      <c r="E333">
        <v>6</v>
      </c>
      <c r="F333">
        <f>VLOOKUP(A333,'Cost price'!$A$2:$E$22,5,0)</f>
        <v>5.6400000000000006</v>
      </c>
      <c r="G333">
        <f t="shared" si="10"/>
        <v>33.840000000000003</v>
      </c>
      <c r="H333" t="str">
        <f t="shared" si="11"/>
        <v>Понедельник</v>
      </c>
    </row>
    <row r="334" spans="1:8" x14ac:dyDescent="0.25">
      <c r="A334" t="s">
        <v>20</v>
      </c>
      <c r="B334" t="s">
        <v>31</v>
      </c>
      <c r="C334" s="2">
        <v>44032</v>
      </c>
      <c r="D334" t="s">
        <v>56</v>
      </c>
      <c r="E334">
        <v>9</v>
      </c>
      <c r="F334">
        <f>VLOOKUP(A334,'Cost price'!$A$2:$E$22,5,0)</f>
        <v>10.119999999999999</v>
      </c>
      <c r="G334">
        <f t="shared" si="10"/>
        <v>91.08</v>
      </c>
      <c r="H334" t="str">
        <f t="shared" si="11"/>
        <v>Понедельник</v>
      </c>
    </row>
    <row r="335" spans="1:8" x14ac:dyDescent="0.25">
      <c r="A335" t="s">
        <v>21</v>
      </c>
      <c r="B335" t="s">
        <v>31</v>
      </c>
      <c r="C335" s="2">
        <v>44032</v>
      </c>
      <c r="D335" t="s">
        <v>57</v>
      </c>
      <c r="E335">
        <v>3</v>
      </c>
      <c r="F335">
        <f>VLOOKUP(A335,'Cost price'!$A$2:$E$22,5,0)</f>
        <v>4.8400000000000007</v>
      </c>
      <c r="G335">
        <f t="shared" si="10"/>
        <v>14.520000000000003</v>
      </c>
      <c r="H335" t="str">
        <f t="shared" si="11"/>
        <v>Понедельник</v>
      </c>
    </row>
    <row r="336" spans="1:8" x14ac:dyDescent="0.25">
      <c r="A336" t="s">
        <v>22</v>
      </c>
      <c r="B336" t="s">
        <v>32</v>
      </c>
      <c r="C336" s="2">
        <v>44032</v>
      </c>
      <c r="D336" t="s">
        <v>58</v>
      </c>
      <c r="E336">
        <v>1</v>
      </c>
      <c r="F336">
        <f>VLOOKUP(A336,'Cost price'!$A$2:$E$22,5,0)</f>
        <v>4.8950000000000005</v>
      </c>
      <c r="G336">
        <f t="shared" si="10"/>
        <v>4.8950000000000005</v>
      </c>
      <c r="H336" t="str">
        <f t="shared" si="11"/>
        <v>Понедельник</v>
      </c>
    </row>
    <row r="337" spans="1:10" x14ac:dyDescent="0.25">
      <c r="A337" t="s">
        <v>23</v>
      </c>
      <c r="B337" t="s">
        <v>32</v>
      </c>
      <c r="C337" s="2">
        <v>44032</v>
      </c>
      <c r="D337" t="s">
        <v>59</v>
      </c>
      <c r="E337">
        <v>2</v>
      </c>
      <c r="F337">
        <f>VLOOKUP(A337,'Cost price'!$A$2:$E$22,5,0)</f>
        <v>12.285</v>
      </c>
      <c r="G337">
        <f t="shared" si="10"/>
        <v>24.57</v>
      </c>
      <c r="H337" t="str">
        <f t="shared" si="11"/>
        <v>Понедельник</v>
      </c>
    </row>
    <row r="338" spans="1:10" x14ac:dyDescent="0.25">
      <c r="A338" t="s">
        <v>24</v>
      </c>
      <c r="B338" t="s">
        <v>32</v>
      </c>
      <c r="C338" s="2">
        <v>44032</v>
      </c>
      <c r="D338" t="s">
        <v>60</v>
      </c>
      <c r="E338">
        <v>6</v>
      </c>
      <c r="F338">
        <f>VLOOKUP(A338,'Cost price'!$A$2:$E$22,5,0)</f>
        <v>14.911000000000001</v>
      </c>
      <c r="G338">
        <f t="shared" si="10"/>
        <v>89.466000000000008</v>
      </c>
      <c r="H338" t="str">
        <f t="shared" si="11"/>
        <v>Понедельник</v>
      </c>
    </row>
    <row r="339" spans="1:10" x14ac:dyDescent="0.25">
      <c r="A339" t="s">
        <v>24</v>
      </c>
      <c r="B339" t="s">
        <v>32</v>
      </c>
      <c r="C339" s="2">
        <v>44032</v>
      </c>
      <c r="D339" t="s">
        <v>61</v>
      </c>
      <c r="E339">
        <v>5</v>
      </c>
      <c r="F339">
        <f>VLOOKUP(A339,'Cost price'!$A$2:$E$22,5,0)</f>
        <v>14.911000000000001</v>
      </c>
      <c r="G339">
        <f t="shared" si="10"/>
        <v>74.555000000000007</v>
      </c>
      <c r="H339" t="str">
        <f t="shared" si="11"/>
        <v>Понедельник</v>
      </c>
    </row>
    <row r="340" spans="1:10" x14ac:dyDescent="0.25">
      <c r="A340" t="s">
        <v>25</v>
      </c>
      <c r="B340" t="s">
        <v>32</v>
      </c>
      <c r="C340" s="2">
        <v>44032</v>
      </c>
      <c r="D340" t="s">
        <v>62</v>
      </c>
      <c r="E340">
        <v>8</v>
      </c>
      <c r="F340">
        <f>VLOOKUP(A340,'Cost price'!$A$2:$E$22,5,0)</f>
        <v>10.943999999999999</v>
      </c>
      <c r="G340">
        <f t="shared" si="10"/>
        <v>87.551999999999992</v>
      </c>
      <c r="H340" t="str">
        <f t="shared" si="11"/>
        <v>Понедельник</v>
      </c>
    </row>
    <row r="341" spans="1:10" x14ac:dyDescent="0.25">
      <c r="A341" t="s">
        <v>26</v>
      </c>
      <c r="B341" t="s">
        <v>32</v>
      </c>
      <c r="C341" s="2">
        <v>44032</v>
      </c>
      <c r="D341" t="s">
        <v>58</v>
      </c>
      <c r="E341">
        <v>23</v>
      </c>
      <c r="F341">
        <f>VLOOKUP(A341,'Cost price'!$A$2:$E$22,5,0)</f>
        <v>10.425999999999998</v>
      </c>
      <c r="G341">
        <f t="shared" si="10"/>
        <v>239.79799999999997</v>
      </c>
      <c r="H341" t="str">
        <f t="shared" si="11"/>
        <v>Понедельник</v>
      </c>
    </row>
    <row r="342" spans="1:10" x14ac:dyDescent="0.25">
      <c r="A342" t="s">
        <v>10</v>
      </c>
      <c r="B342" t="s">
        <v>11</v>
      </c>
      <c r="C342" s="2">
        <v>44032</v>
      </c>
      <c r="D342" t="s">
        <v>59</v>
      </c>
      <c r="E342">
        <v>87</v>
      </c>
      <c r="F342">
        <f>VLOOKUP(A342,'Cost price'!$A$2:$E$22,5,0)</f>
        <v>2.1709999999999998</v>
      </c>
      <c r="G342">
        <f t="shared" si="10"/>
        <v>188.87699999999998</v>
      </c>
      <c r="H342" t="str">
        <f t="shared" si="11"/>
        <v>Понедельник</v>
      </c>
    </row>
    <row r="343" spans="1:10" x14ac:dyDescent="0.25">
      <c r="A343" t="s">
        <v>11</v>
      </c>
      <c r="B343" t="s">
        <v>28</v>
      </c>
      <c r="C343" s="2">
        <v>44032</v>
      </c>
      <c r="D343" t="s">
        <v>60</v>
      </c>
      <c r="E343">
        <v>34</v>
      </c>
      <c r="F343">
        <f>VLOOKUP(A343,'Cost price'!$A$2:$E$22,5,0)</f>
        <v>1.3</v>
      </c>
      <c r="G343">
        <f t="shared" si="10"/>
        <v>44.2</v>
      </c>
      <c r="H343" t="str">
        <f t="shared" si="11"/>
        <v>Понедельник</v>
      </c>
    </row>
    <row r="344" spans="1:10" x14ac:dyDescent="0.25">
      <c r="A344" t="s">
        <v>12</v>
      </c>
      <c r="B344" t="s">
        <v>28</v>
      </c>
      <c r="C344" s="2">
        <v>44032</v>
      </c>
      <c r="D344" t="s">
        <v>61</v>
      </c>
      <c r="E344">
        <v>56</v>
      </c>
      <c r="F344">
        <f>VLOOKUP(A344,'Cost price'!$A$2:$E$22,5,0)</f>
        <v>2.6649999999999996</v>
      </c>
      <c r="G344">
        <f t="shared" si="10"/>
        <v>149.23999999999998</v>
      </c>
      <c r="H344" t="str">
        <f t="shared" si="11"/>
        <v>Понедельник</v>
      </c>
    </row>
    <row r="345" spans="1:10" x14ac:dyDescent="0.25">
      <c r="A345" t="s">
        <v>13</v>
      </c>
      <c r="B345" t="s">
        <v>28</v>
      </c>
      <c r="C345" s="2">
        <v>44032</v>
      </c>
      <c r="D345" t="s">
        <v>33</v>
      </c>
      <c r="E345">
        <v>23</v>
      </c>
      <c r="F345">
        <f>VLOOKUP(A345,'Cost price'!$A$2:$E$22,5,0)</f>
        <v>4.16</v>
      </c>
      <c r="G345">
        <f t="shared" si="10"/>
        <v>95.68</v>
      </c>
      <c r="H345" t="str">
        <f t="shared" si="11"/>
        <v>Понедельник</v>
      </c>
    </row>
    <row r="346" spans="1:10" x14ac:dyDescent="0.25">
      <c r="F346" s="4" t="s">
        <v>69</v>
      </c>
      <c r="G346">
        <f>SUM(G2:G345)</f>
        <v>48256.500999999989</v>
      </c>
      <c r="H346">
        <f>SUMIF(B:B,J346,G:G)</f>
        <v>2897.6990000000001</v>
      </c>
      <c r="J346" t="s">
        <v>27</v>
      </c>
    </row>
    <row r="347" spans="1:10" x14ac:dyDescent="0.25">
      <c r="F347" s="4" t="s">
        <v>70</v>
      </c>
      <c r="G347">
        <f>MAX(G2:G345)</f>
        <v>2141.23</v>
      </c>
      <c r="H347">
        <f>SUMIF(B:B,J347,G:G)</f>
        <v>8919.8439999999991</v>
      </c>
      <c r="J347" t="s">
        <v>30</v>
      </c>
    </row>
    <row r="348" spans="1:10" x14ac:dyDescent="0.25">
      <c r="F348" s="4" t="s">
        <v>71</v>
      </c>
      <c r="G348">
        <f>MIN(G3:G345)</f>
        <v>1.2</v>
      </c>
    </row>
    <row r="349" spans="1:10" x14ac:dyDescent="0.25">
      <c r="F349" s="4" t="s">
        <v>72</v>
      </c>
      <c r="G349">
        <f>AVERAGE(G1:G345)</f>
        <v>140.28052616279066</v>
      </c>
    </row>
    <row r="350" spans="1:10" x14ac:dyDescent="0.25">
      <c r="F350" s="4" t="s">
        <v>73</v>
      </c>
      <c r="G350">
        <f>MEDIAN(G2:G345)</f>
        <v>42.792000000000002</v>
      </c>
    </row>
    <row r="354" spans="1:6" x14ac:dyDescent="0.25">
      <c r="A354" t="s">
        <v>27</v>
      </c>
      <c r="C354" s="6">
        <f>SUMIF(B:B,A354,G:G)</f>
        <v>2897.6990000000001</v>
      </c>
      <c r="F354">
        <f>COUNT(E:E)</f>
        <v>344</v>
      </c>
    </row>
    <row r="355" spans="1:6" x14ac:dyDescent="0.25">
      <c r="A355" t="s">
        <v>11</v>
      </c>
      <c r="C355" s="6">
        <f t="shared" ref="C355:C360" si="12">SUMIF(B:B,A355,G:G)</f>
        <v>1109.3810000000001</v>
      </c>
    </row>
    <row r="356" spans="1:6" x14ac:dyDescent="0.25">
      <c r="A356" t="s">
        <v>28</v>
      </c>
      <c r="C356" s="6">
        <f t="shared" si="12"/>
        <v>3197.0249999999996</v>
      </c>
    </row>
    <row r="357" spans="1:6" x14ac:dyDescent="0.25">
      <c r="A357" t="s">
        <v>29</v>
      </c>
      <c r="C357" s="6">
        <f t="shared" si="12"/>
        <v>9119.4479999999985</v>
      </c>
    </row>
    <row r="358" spans="1:6" x14ac:dyDescent="0.25">
      <c r="A358" t="s">
        <v>30</v>
      </c>
      <c r="C358" s="6">
        <f t="shared" si="12"/>
        <v>8919.8439999999991</v>
      </c>
    </row>
    <row r="359" spans="1:6" x14ac:dyDescent="0.25">
      <c r="A359" t="s">
        <v>31</v>
      </c>
      <c r="C359" s="6">
        <f t="shared" si="12"/>
        <v>3295.16</v>
      </c>
    </row>
    <row r="360" spans="1:6" x14ac:dyDescent="0.25">
      <c r="A360" t="s">
        <v>32</v>
      </c>
      <c r="C360" s="6">
        <f t="shared" si="12"/>
        <v>19717.944000000007</v>
      </c>
    </row>
    <row r="361" spans="1:6" x14ac:dyDescent="0.25">
      <c r="C361" s="6"/>
    </row>
    <row r="362" spans="1:6" x14ac:dyDescent="0.25">
      <c r="C362" s="6"/>
    </row>
    <row r="363" spans="1:6" x14ac:dyDescent="0.25">
      <c r="A363" t="s">
        <v>75</v>
      </c>
      <c r="C363" s="6">
        <f>SUMIF(H:H,A363,G:G)</f>
        <v>9652.6720000000023</v>
      </c>
    </row>
    <row r="364" spans="1:6" x14ac:dyDescent="0.25">
      <c r="A364" t="s">
        <v>76</v>
      </c>
      <c r="B364" s="5"/>
      <c r="C364" s="6">
        <f t="shared" ref="C364:C369" si="13">SUMIF(H:H,A364,G:G)</f>
        <v>9753.4389999999985</v>
      </c>
    </row>
    <row r="365" spans="1:6" x14ac:dyDescent="0.25">
      <c r="A365" t="s">
        <v>77</v>
      </c>
      <c r="C365" s="6">
        <f t="shared" si="13"/>
        <v>6780.1180000000013</v>
      </c>
    </row>
    <row r="366" spans="1:6" x14ac:dyDescent="0.25">
      <c r="A366" t="s">
        <v>78</v>
      </c>
      <c r="C366" s="6">
        <f t="shared" si="13"/>
        <v>4151.5709999999999</v>
      </c>
    </row>
    <row r="367" spans="1:6" x14ac:dyDescent="0.25">
      <c r="A367" t="s">
        <v>79</v>
      </c>
      <c r="C367" s="6">
        <f t="shared" si="13"/>
        <v>7198.1480000000001</v>
      </c>
    </row>
    <row r="368" spans="1:6" x14ac:dyDescent="0.25">
      <c r="A368" t="s">
        <v>80</v>
      </c>
      <c r="C368" s="6">
        <f t="shared" si="13"/>
        <v>7306.2219999999988</v>
      </c>
    </row>
    <row r="369" spans="1:3" x14ac:dyDescent="0.25">
      <c r="A369" t="s">
        <v>81</v>
      </c>
      <c r="C369" s="6">
        <f t="shared" si="13"/>
        <v>3414.3309999999992</v>
      </c>
    </row>
    <row r="1048576" spans="7:7" x14ac:dyDescent="0.25">
      <c r="G1048576">
        <f>SUM(G2:G1048575)</f>
        <v>98838.504526162767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062-E124-4540-B2B0-E54C34D9B470}">
  <dimension ref="B2:I12"/>
  <sheetViews>
    <sheetView workbookViewId="0">
      <selection activeCell="F11" sqref="F11"/>
    </sheetView>
  </sheetViews>
  <sheetFormatPr defaultRowHeight="15" x14ac:dyDescent="0.25"/>
  <cols>
    <col min="2" max="2" width="15.28515625" bestFit="1" customWidth="1"/>
    <col min="4" max="4" width="10.140625" bestFit="1" customWidth="1"/>
    <col min="6" max="6" width="10.140625" bestFit="1" customWidth="1"/>
    <col min="8" max="8" width="10.140625" bestFit="1" customWidth="1"/>
  </cols>
  <sheetData>
    <row r="2" spans="2:9" x14ac:dyDescent="0.25">
      <c r="B2" s="8">
        <f ca="1">NOW()</f>
        <v>44226.717742129629</v>
      </c>
      <c r="D2" s="7"/>
      <c r="F2" s="2">
        <v>23584</v>
      </c>
      <c r="H2" s="9">
        <f ca="1">TODAY()</f>
        <v>44226</v>
      </c>
    </row>
    <row r="3" spans="2:9" x14ac:dyDescent="0.25">
      <c r="B3" s="8">
        <f ca="1">TODAY()</f>
        <v>44226</v>
      </c>
    </row>
    <row r="6" spans="2:9" x14ac:dyDescent="0.25">
      <c r="B6" s="2">
        <v>44052</v>
      </c>
      <c r="D6" s="2">
        <f ca="1">TODAY()</f>
        <v>44226</v>
      </c>
      <c r="F6">
        <f ca="1">D6-B6</f>
        <v>174</v>
      </c>
      <c r="G6" s="5"/>
      <c r="I6" s="10"/>
    </row>
    <row r="8" spans="2:9" x14ac:dyDescent="0.25">
      <c r="B8">
        <f>YEAR(B6)</f>
        <v>2020</v>
      </c>
    </row>
    <row r="9" spans="2:9" x14ac:dyDescent="0.25">
      <c r="B9">
        <f>MONTH(B6)</f>
        <v>8</v>
      </c>
    </row>
    <row r="10" spans="2:9" x14ac:dyDescent="0.25">
      <c r="B10">
        <f>DAY(B6)</f>
        <v>9</v>
      </c>
    </row>
    <row r="12" spans="2:9" x14ac:dyDescent="0.25">
      <c r="B12" s="2">
        <f>DATE(2021,1,30)</f>
        <v>44226</v>
      </c>
      <c r="D12" t="str">
        <f>TEXT(B12,"дддд")</f>
        <v>суббота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55D6-F9A6-4541-9258-5C49FEBDB1C9}">
  <dimension ref="A1:A7"/>
  <sheetViews>
    <sheetView workbookViewId="0">
      <selection sqref="A1:A7"/>
    </sheetView>
  </sheetViews>
  <sheetFormatPr defaultRowHeight="15" x14ac:dyDescent="0.25"/>
  <cols>
    <col min="1" max="1" width="25.7109375" bestFit="1" customWidth="1"/>
  </cols>
  <sheetData>
    <row r="1" spans="1:1" x14ac:dyDescent="0.25">
      <c r="A1" t="s">
        <v>27</v>
      </c>
    </row>
    <row r="2" spans="1:1" x14ac:dyDescent="0.25">
      <c r="A2" t="s">
        <v>11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6F3C-17F0-4997-9F06-D1B8E042B183}">
  <dimension ref="A1:E22"/>
  <sheetViews>
    <sheetView workbookViewId="0">
      <selection activeCell="E12" sqref="E12"/>
    </sheetView>
  </sheetViews>
  <sheetFormatPr defaultRowHeight="15" x14ac:dyDescent="0.25"/>
  <cols>
    <col min="1" max="1" width="52.7109375" bestFit="1" customWidth="1"/>
    <col min="2" max="2" width="21.7109375" customWidth="1"/>
    <col min="3" max="3" width="7.85546875" bestFit="1" customWidth="1"/>
  </cols>
  <sheetData>
    <row r="1" spans="1:5" x14ac:dyDescent="0.25">
      <c r="A1" t="s">
        <v>65</v>
      </c>
      <c r="B1" t="s">
        <v>64</v>
      </c>
      <c r="C1" t="s">
        <v>67</v>
      </c>
      <c r="D1" t="s">
        <v>68</v>
      </c>
      <c r="E1" t="s">
        <v>66</v>
      </c>
    </row>
    <row r="2" spans="1:5" x14ac:dyDescent="0.25">
      <c r="A2" t="s">
        <v>7</v>
      </c>
      <c r="B2" s="3">
        <v>1</v>
      </c>
      <c r="C2">
        <v>20</v>
      </c>
      <c r="D2">
        <f>B2/100*C2</f>
        <v>0.2</v>
      </c>
      <c r="E2" s="3">
        <f>B2+D2</f>
        <v>1.2</v>
      </c>
    </row>
    <row r="3" spans="1:5" x14ac:dyDescent="0.25">
      <c r="A3" t="s">
        <v>6</v>
      </c>
      <c r="B3" s="3">
        <v>2.1</v>
      </c>
      <c r="C3">
        <v>30</v>
      </c>
      <c r="D3">
        <f t="shared" ref="D3:D22" si="0">B3/100*C3</f>
        <v>0.63</v>
      </c>
      <c r="E3" s="3">
        <f t="shared" ref="E3:E22" si="1">B3+D3</f>
        <v>2.73</v>
      </c>
    </row>
    <row r="4" spans="1:5" x14ac:dyDescent="0.25">
      <c r="A4" t="s">
        <v>8</v>
      </c>
      <c r="B4" s="3">
        <v>3.15</v>
      </c>
      <c r="C4">
        <v>50</v>
      </c>
      <c r="D4">
        <f t="shared" si="0"/>
        <v>1.575</v>
      </c>
      <c r="E4" s="3">
        <f t="shared" si="1"/>
        <v>4.7249999999999996</v>
      </c>
    </row>
    <row r="5" spans="1:5" x14ac:dyDescent="0.25">
      <c r="A5" t="s">
        <v>9</v>
      </c>
      <c r="B5" s="3">
        <v>1.72</v>
      </c>
      <c r="C5">
        <v>30</v>
      </c>
      <c r="D5">
        <f t="shared" si="0"/>
        <v>0.51600000000000001</v>
      </c>
      <c r="E5" s="3">
        <f t="shared" si="1"/>
        <v>2.2359999999999998</v>
      </c>
    </row>
    <row r="6" spans="1:5" x14ac:dyDescent="0.25">
      <c r="A6" t="s">
        <v>10</v>
      </c>
      <c r="B6" s="3">
        <v>1.67</v>
      </c>
      <c r="C6">
        <v>30</v>
      </c>
      <c r="D6">
        <f t="shared" si="0"/>
        <v>0.501</v>
      </c>
      <c r="E6" s="3">
        <f t="shared" si="1"/>
        <v>2.1709999999999998</v>
      </c>
    </row>
    <row r="7" spans="1:5" x14ac:dyDescent="0.25">
      <c r="A7" t="s">
        <v>11</v>
      </c>
      <c r="B7" s="3">
        <v>1</v>
      </c>
      <c r="C7">
        <v>30</v>
      </c>
      <c r="D7">
        <f t="shared" si="0"/>
        <v>0.3</v>
      </c>
      <c r="E7" s="3">
        <f t="shared" si="1"/>
        <v>1.3</v>
      </c>
    </row>
    <row r="8" spans="1:5" x14ac:dyDescent="0.25">
      <c r="A8" t="s">
        <v>12</v>
      </c>
      <c r="B8" s="3">
        <v>2.0499999999999998</v>
      </c>
      <c r="C8">
        <v>30</v>
      </c>
      <c r="D8">
        <f t="shared" si="0"/>
        <v>0.61499999999999988</v>
      </c>
      <c r="E8" s="3">
        <f t="shared" si="1"/>
        <v>2.6649999999999996</v>
      </c>
    </row>
    <row r="9" spans="1:5" x14ac:dyDescent="0.25">
      <c r="A9" t="s">
        <v>13</v>
      </c>
      <c r="B9" s="3">
        <v>3.2</v>
      </c>
      <c r="C9">
        <v>30</v>
      </c>
      <c r="D9">
        <f t="shared" si="0"/>
        <v>0.96</v>
      </c>
      <c r="E9" s="3">
        <f t="shared" si="1"/>
        <v>4.16</v>
      </c>
    </row>
    <row r="10" spans="1:5" x14ac:dyDescent="0.25">
      <c r="A10" t="s">
        <v>14</v>
      </c>
      <c r="B10" s="3">
        <v>5.36</v>
      </c>
      <c r="C10">
        <v>30</v>
      </c>
      <c r="D10">
        <f t="shared" si="0"/>
        <v>1.6080000000000001</v>
      </c>
      <c r="E10" s="3">
        <f t="shared" si="1"/>
        <v>6.968</v>
      </c>
    </row>
    <row r="11" spans="1:5" x14ac:dyDescent="0.25">
      <c r="A11" t="s">
        <v>15</v>
      </c>
      <c r="B11" s="3">
        <v>12.4</v>
      </c>
      <c r="C11">
        <v>30</v>
      </c>
      <c r="D11">
        <f t="shared" si="0"/>
        <v>3.7199999999999998</v>
      </c>
      <c r="E11" s="3">
        <f t="shared" si="1"/>
        <v>16.12</v>
      </c>
    </row>
    <row r="12" spans="1:5" x14ac:dyDescent="0.25">
      <c r="A12" t="s">
        <v>16</v>
      </c>
      <c r="B12" s="3">
        <v>18.559999999999999</v>
      </c>
      <c r="C12">
        <v>30</v>
      </c>
      <c r="D12">
        <f t="shared" si="0"/>
        <v>5.5679999999999996</v>
      </c>
      <c r="E12" s="3">
        <f t="shared" si="1"/>
        <v>24.128</v>
      </c>
    </row>
    <row r="13" spans="1:5" x14ac:dyDescent="0.25">
      <c r="A13" t="s">
        <v>17</v>
      </c>
      <c r="B13" s="3">
        <v>25.34</v>
      </c>
      <c r="C13">
        <v>30</v>
      </c>
      <c r="D13">
        <f t="shared" si="0"/>
        <v>7.6020000000000003</v>
      </c>
      <c r="E13" s="3">
        <f t="shared" si="1"/>
        <v>32.942</v>
      </c>
    </row>
    <row r="14" spans="1:5" x14ac:dyDescent="0.25">
      <c r="A14" t="s">
        <v>18</v>
      </c>
      <c r="B14" s="3">
        <v>7.98</v>
      </c>
      <c r="C14">
        <v>50</v>
      </c>
      <c r="D14">
        <f t="shared" si="0"/>
        <v>3.9900000000000007</v>
      </c>
      <c r="E14" s="3">
        <f t="shared" si="1"/>
        <v>11.97</v>
      </c>
    </row>
    <row r="15" spans="1:5" x14ac:dyDescent="0.25">
      <c r="A15" t="s">
        <v>19</v>
      </c>
      <c r="B15" s="3">
        <v>4.7</v>
      </c>
      <c r="C15">
        <v>20</v>
      </c>
      <c r="D15">
        <f t="shared" si="0"/>
        <v>0.94</v>
      </c>
      <c r="E15" s="3">
        <f t="shared" si="1"/>
        <v>5.6400000000000006</v>
      </c>
    </row>
    <row r="16" spans="1:5" x14ac:dyDescent="0.25">
      <c r="A16" t="s">
        <v>20</v>
      </c>
      <c r="B16" s="3">
        <v>9.1999999999999993</v>
      </c>
      <c r="C16">
        <v>10</v>
      </c>
      <c r="D16">
        <f t="shared" si="0"/>
        <v>0.91999999999999993</v>
      </c>
      <c r="E16" s="3">
        <f t="shared" si="1"/>
        <v>10.119999999999999</v>
      </c>
    </row>
    <row r="17" spans="1:5" x14ac:dyDescent="0.25">
      <c r="A17" t="s">
        <v>21</v>
      </c>
      <c r="B17" s="3">
        <v>4.4000000000000004</v>
      </c>
      <c r="C17">
        <v>10</v>
      </c>
      <c r="D17">
        <f t="shared" si="0"/>
        <v>0.44000000000000006</v>
      </c>
      <c r="E17" s="3">
        <f t="shared" si="1"/>
        <v>4.8400000000000007</v>
      </c>
    </row>
    <row r="18" spans="1:5" x14ac:dyDescent="0.25">
      <c r="A18" t="s">
        <v>22</v>
      </c>
      <c r="B18" s="3">
        <v>4.45</v>
      </c>
      <c r="C18">
        <v>10</v>
      </c>
      <c r="D18">
        <f t="shared" si="0"/>
        <v>0.44500000000000006</v>
      </c>
      <c r="E18" s="3">
        <f t="shared" si="1"/>
        <v>4.8950000000000005</v>
      </c>
    </row>
    <row r="19" spans="1:5" x14ac:dyDescent="0.25">
      <c r="A19" t="s">
        <v>23</v>
      </c>
      <c r="B19" s="3">
        <v>8.19</v>
      </c>
      <c r="C19">
        <v>50</v>
      </c>
      <c r="D19">
        <f t="shared" si="0"/>
        <v>4.0949999999999998</v>
      </c>
      <c r="E19" s="3">
        <f t="shared" si="1"/>
        <v>12.285</v>
      </c>
    </row>
    <row r="20" spans="1:5" x14ac:dyDescent="0.25">
      <c r="A20" t="s">
        <v>24</v>
      </c>
      <c r="B20" s="3">
        <v>11.47</v>
      </c>
      <c r="C20">
        <v>30</v>
      </c>
      <c r="D20">
        <f t="shared" si="0"/>
        <v>3.4410000000000003</v>
      </c>
      <c r="E20" s="3">
        <f t="shared" si="1"/>
        <v>14.911000000000001</v>
      </c>
    </row>
    <row r="21" spans="1:5" x14ac:dyDescent="0.25">
      <c r="A21" t="s">
        <v>25</v>
      </c>
      <c r="B21" s="3">
        <v>9.1199999999999992</v>
      </c>
      <c r="C21">
        <v>20</v>
      </c>
      <c r="D21">
        <f t="shared" si="0"/>
        <v>1.8239999999999998</v>
      </c>
      <c r="E21" s="3">
        <f t="shared" si="1"/>
        <v>10.943999999999999</v>
      </c>
    </row>
    <row r="22" spans="1:5" x14ac:dyDescent="0.25">
      <c r="A22" t="s">
        <v>26</v>
      </c>
      <c r="B22" s="3">
        <v>8.02</v>
      </c>
      <c r="C22">
        <v>30</v>
      </c>
      <c r="D22">
        <f t="shared" si="0"/>
        <v>2.4059999999999997</v>
      </c>
      <c r="E22" s="3">
        <f t="shared" si="1"/>
        <v>10.425999999999998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7B46-60E2-4780-882B-7E57A621A6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BB0F-CBA4-4B8F-945B-7B06118CA6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Sales_for_functions</vt:lpstr>
      <vt:lpstr>Sheet4</vt:lpstr>
      <vt:lpstr>Sheet3</vt:lpstr>
      <vt:lpstr>Cost price</vt:lpstr>
      <vt:lpstr>Price</vt:lpstr>
      <vt:lpstr>Fixed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Garanin</dc:creator>
  <cp:lastModifiedBy>Roman Garanin</cp:lastModifiedBy>
  <dcterms:created xsi:type="dcterms:W3CDTF">2021-01-30T01:38:03Z</dcterms:created>
  <dcterms:modified xsi:type="dcterms:W3CDTF">2021-01-30T14:13:49Z</dcterms:modified>
</cp:coreProperties>
</file>