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defaultThemeVersion="124226"/>
  <xr:revisionPtr revIDLastSave="0" documentId="13_ncr:1_{1A55E01A-CF53-485F-ADD7-CD3565AE359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USCL; beta" sheetId="2" r:id="rId1"/>
    <sheet name="Лист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3" i="2" l="1"/>
  <c r="F33" i="2" s="1"/>
  <c r="E32" i="2"/>
  <c r="F32" i="2" s="1"/>
  <c r="E31" i="2"/>
  <c r="F31" i="2" s="1"/>
  <c r="P30" i="2"/>
  <c r="O30" i="2"/>
  <c r="N30" i="2"/>
  <c r="M30" i="2"/>
  <c r="E30" i="2"/>
  <c r="F30" i="2" s="1"/>
  <c r="E29" i="2"/>
  <c r="F29" i="2" s="1"/>
  <c r="E28" i="2"/>
  <c r="F28" i="2" s="1"/>
  <c r="E27" i="2"/>
  <c r="F27" i="2" s="1"/>
  <c r="P26" i="2"/>
  <c r="O26" i="2"/>
  <c r="N26" i="2"/>
  <c r="M26" i="2"/>
  <c r="E26" i="2"/>
  <c r="F26" i="2" s="1"/>
  <c r="K25" i="2"/>
  <c r="E25" i="2"/>
  <c r="F25" i="2" s="1"/>
  <c r="E24" i="2"/>
  <c r="F24" i="2" s="1"/>
  <c r="I24" i="2" s="1"/>
  <c r="E23" i="2"/>
  <c r="F23" i="2" s="1"/>
  <c r="P22" i="2"/>
  <c r="O22" i="2"/>
  <c r="N22" i="2"/>
  <c r="M22" i="2"/>
  <c r="E22" i="2"/>
  <c r="F22" i="2" s="1"/>
  <c r="I22" i="2" s="1"/>
  <c r="L22" i="2" s="1"/>
  <c r="P18" i="2"/>
  <c r="O18" i="2"/>
  <c r="N18" i="2"/>
  <c r="M18" i="2"/>
  <c r="E21" i="2"/>
  <c r="F21" i="2" s="1"/>
  <c r="E20" i="2"/>
  <c r="F20" i="2" s="1"/>
  <c r="E19" i="2"/>
  <c r="F19" i="2" s="1"/>
  <c r="E18" i="2"/>
  <c r="F18" i="2" s="1"/>
  <c r="P14" i="2"/>
  <c r="O14" i="2"/>
  <c r="N14" i="2"/>
  <c r="M14" i="2"/>
  <c r="P10" i="2"/>
  <c r="P6" i="2"/>
  <c r="O10" i="2"/>
  <c r="N10" i="2"/>
  <c r="M10" i="2"/>
  <c r="O6" i="2"/>
  <c r="N6" i="2"/>
  <c r="M6" i="2"/>
  <c r="P2" i="2"/>
  <c r="O2" i="2"/>
  <c r="N2" i="2"/>
  <c r="M2" i="2"/>
  <c r="I30" i="2" l="1"/>
  <c r="L30" i="2" s="1"/>
  <c r="G30" i="2"/>
  <c r="K30" i="2" s="1"/>
  <c r="G31" i="2"/>
  <c r="I31" i="2"/>
  <c r="L31" i="2" s="1"/>
  <c r="G33" i="2"/>
  <c r="I33" i="2"/>
  <c r="L33" i="2" s="1"/>
  <c r="G32" i="2"/>
  <c r="I32" i="2"/>
  <c r="L32" i="2" s="1"/>
  <c r="I26" i="2"/>
  <c r="L26" i="2" s="1"/>
  <c r="G26" i="2"/>
  <c r="K26" i="2" s="1"/>
  <c r="G27" i="2"/>
  <c r="I27" i="2"/>
  <c r="L27" i="2" s="1"/>
  <c r="I28" i="2"/>
  <c r="L28" i="2" s="1"/>
  <c r="G28" i="2"/>
  <c r="I29" i="2"/>
  <c r="L29" i="2" s="1"/>
  <c r="G29" i="2"/>
  <c r="G25" i="2"/>
  <c r="R25" i="2" s="1"/>
  <c r="T25" i="2" s="1"/>
  <c r="I25" i="2"/>
  <c r="L25" i="2" s="1"/>
  <c r="G23" i="2"/>
  <c r="R23" i="2" s="1"/>
  <c r="T23" i="2" s="1"/>
  <c r="I23" i="2"/>
  <c r="L23" i="2" s="1"/>
  <c r="L24" i="2"/>
  <c r="G22" i="2"/>
  <c r="K22" i="2" s="1"/>
  <c r="G24" i="2"/>
  <c r="I21" i="2"/>
  <c r="G21" i="2"/>
  <c r="I20" i="2"/>
  <c r="G20" i="2"/>
  <c r="I19" i="2"/>
  <c r="G19" i="2"/>
  <c r="G18" i="2"/>
  <c r="K18" i="2" s="1"/>
  <c r="I18" i="2"/>
  <c r="L18" i="2" s="1"/>
  <c r="E17" i="2"/>
  <c r="F17" i="2" s="1"/>
  <c r="E16" i="2"/>
  <c r="F16" i="2" s="1"/>
  <c r="E15" i="2"/>
  <c r="F15" i="2" s="1"/>
  <c r="E14" i="2"/>
  <c r="F14" i="2" s="1"/>
  <c r="E10" i="2"/>
  <c r="F10" i="2" s="1"/>
  <c r="E11" i="2"/>
  <c r="F11" i="2" s="1"/>
  <c r="E13" i="2"/>
  <c r="F13" i="2" s="1"/>
  <c r="E12" i="2"/>
  <c r="F12" i="2" s="1"/>
  <c r="E9" i="2"/>
  <c r="F9" i="2" s="1"/>
  <c r="E8" i="2"/>
  <c r="F8" i="2" s="1"/>
  <c r="E7" i="2"/>
  <c r="F7" i="2" s="1"/>
  <c r="E6" i="2"/>
  <c r="F6" i="2" s="1"/>
  <c r="E5" i="2"/>
  <c r="F5" i="2" s="1"/>
  <c r="G5" i="2" s="1"/>
  <c r="R5" i="2" s="1"/>
  <c r="T5" i="2" s="1"/>
  <c r="E4" i="2"/>
  <c r="F4" i="2" s="1"/>
  <c r="G4" i="2" s="1"/>
  <c r="E3" i="2"/>
  <c r="F3" i="2" s="1"/>
  <c r="G3" i="2" s="1"/>
  <c r="R3" i="2" s="1"/>
  <c r="T3" i="2" s="1"/>
  <c r="E2" i="2"/>
  <c r="F2" i="2" s="1"/>
  <c r="I2" i="2" s="1"/>
  <c r="L2" i="2" s="1"/>
  <c r="R32" i="2" l="1"/>
  <c r="T32" i="2" s="1"/>
  <c r="K32" i="2"/>
  <c r="R31" i="2"/>
  <c r="T31" i="2" s="1"/>
  <c r="K31" i="2"/>
  <c r="R33" i="2"/>
  <c r="T33" i="2" s="1"/>
  <c r="K33" i="2"/>
  <c r="R29" i="2"/>
  <c r="T29" i="2" s="1"/>
  <c r="K29" i="2"/>
  <c r="R28" i="2"/>
  <c r="T28" i="2" s="1"/>
  <c r="K28" i="2"/>
  <c r="R27" i="2"/>
  <c r="T27" i="2" s="1"/>
  <c r="K27" i="2"/>
  <c r="K23" i="2"/>
  <c r="K24" i="2"/>
  <c r="R24" i="2"/>
  <c r="T24" i="2" s="1"/>
  <c r="T22" i="2" s="1"/>
  <c r="G6" i="2"/>
  <c r="K6" i="2" s="1"/>
  <c r="I6" i="2"/>
  <c r="L6" i="2" s="1"/>
  <c r="I8" i="2"/>
  <c r="G8" i="2"/>
  <c r="I9" i="2"/>
  <c r="G9" i="2"/>
  <c r="L20" i="2"/>
  <c r="K21" i="2"/>
  <c r="R21" i="2"/>
  <c r="T21" i="2" s="1"/>
  <c r="L21" i="2"/>
  <c r="R4" i="2"/>
  <c r="T4" i="2" s="1"/>
  <c r="T2" i="2" s="1"/>
  <c r="K19" i="2"/>
  <c r="R19" i="2"/>
  <c r="T19" i="2" s="1"/>
  <c r="L19" i="2"/>
  <c r="R20" i="2"/>
  <c r="T20" i="2" s="1"/>
  <c r="K20" i="2"/>
  <c r="G14" i="2"/>
  <c r="K14" i="2" s="1"/>
  <c r="I14" i="2"/>
  <c r="L14" i="2" s="1"/>
  <c r="I16" i="2"/>
  <c r="G16" i="2"/>
  <c r="R16" i="2" s="1"/>
  <c r="T16" i="2" s="1"/>
  <c r="I17" i="2"/>
  <c r="G17" i="2"/>
  <c r="R17" i="2" s="1"/>
  <c r="T17" i="2" s="1"/>
  <c r="I15" i="2"/>
  <c r="G15" i="2"/>
  <c r="R15" i="2" s="1"/>
  <c r="T15" i="2" s="1"/>
  <c r="I10" i="2"/>
  <c r="L10" i="2" s="1"/>
  <c r="G10" i="2"/>
  <c r="K10" i="2" s="1"/>
  <c r="I11" i="2"/>
  <c r="G11" i="2"/>
  <c r="R11" i="2" s="1"/>
  <c r="T11" i="2" s="1"/>
  <c r="I12" i="2"/>
  <c r="G12" i="2"/>
  <c r="R12" i="2" s="1"/>
  <c r="T12" i="2" s="1"/>
  <c r="G13" i="2"/>
  <c r="R13" i="2" s="1"/>
  <c r="T13" i="2" s="1"/>
  <c r="I13" i="2"/>
  <c r="I7" i="2"/>
  <c r="G7" i="2"/>
  <c r="K5" i="2"/>
  <c r="K3" i="2"/>
  <c r="I3" i="2"/>
  <c r="I4" i="2"/>
  <c r="I5" i="2"/>
  <c r="K4" i="2"/>
  <c r="G2" i="2"/>
  <c r="K2" i="2" s="1"/>
  <c r="T30" i="2" l="1"/>
  <c r="T26" i="2"/>
  <c r="T18" i="2"/>
  <c r="L8" i="2"/>
  <c r="R7" i="2"/>
  <c r="T7" i="2" s="1"/>
  <c r="K7" i="2"/>
  <c r="L7" i="2"/>
  <c r="T14" i="2"/>
  <c r="R9" i="2"/>
  <c r="T9" i="2" s="1"/>
  <c r="K9" i="2"/>
  <c r="L9" i="2"/>
  <c r="T10" i="2"/>
  <c r="R8" i="2"/>
  <c r="T8" i="2" s="1"/>
  <c r="K8" i="2"/>
  <c r="L17" i="2"/>
  <c r="K15" i="2"/>
  <c r="L15" i="2"/>
  <c r="K17" i="2"/>
  <c r="K16" i="2"/>
  <c r="L16" i="2"/>
  <c r="L12" i="2"/>
  <c r="L13" i="2"/>
  <c r="K13" i="2"/>
  <c r="K12" i="2"/>
  <c r="K11" i="2"/>
  <c r="L11" i="2"/>
  <c r="L5" i="2"/>
  <c r="L4" i="2"/>
  <c r="L3" i="2"/>
  <c r="T6" i="2" l="1"/>
</calcChain>
</file>

<file path=xl/sharedStrings.xml><?xml version="1.0" encoding="utf-8"?>
<sst xmlns="http://schemas.openxmlformats.org/spreadsheetml/2006/main" count="28" uniqueCount="19">
  <si>
    <r>
      <t>Uφ</t>
    </r>
    <r>
      <rPr>
        <vertAlign val="subscript"/>
        <sz val="12"/>
        <color theme="1"/>
        <rFont val="Times New Roman"/>
        <family val="1"/>
        <charset val="204"/>
      </rPr>
      <t>ан</t>
    </r>
  </si>
  <si>
    <t>x</t>
  </si>
  <si>
    <t>y</t>
  </si>
  <si>
    <t>r</t>
  </si>
  <si>
    <r>
      <t>Ux</t>
    </r>
    <r>
      <rPr>
        <vertAlign val="subscript"/>
        <sz val="12"/>
        <color theme="1"/>
        <rFont val="Times New Roman"/>
        <family val="1"/>
        <charset val="204"/>
      </rPr>
      <t>ан</t>
    </r>
  </si>
  <si>
    <r>
      <t>Uy</t>
    </r>
    <r>
      <rPr>
        <vertAlign val="subscript"/>
        <sz val="12"/>
        <color theme="1"/>
        <rFont val="Times New Roman"/>
        <family val="1"/>
        <charset val="204"/>
      </rPr>
      <t>ан</t>
    </r>
  </si>
  <si>
    <r>
      <t>dUx</t>
    </r>
    <r>
      <rPr>
        <vertAlign val="subscript"/>
        <sz val="12"/>
        <color theme="1"/>
        <rFont val="Times New Roman"/>
        <family val="1"/>
        <charset val="204"/>
      </rPr>
      <t>ан/</t>
    </r>
    <r>
      <rPr>
        <sz val="12"/>
        <color theme="1"/>
        <rFont val="Times New Roman"/>
        <family val="1"/>
        <charset val="204"/>
      </rPr>
      <t>dx</t>
    </r>
  </si>
  <si>
    <r>
      <t>dUx</t>
    </r>
    <r>
      <rPr>
        <vertAlign val="subscript"/>
        <sz val="12"/>
        <color theme="1"/>
        <rFont val="Times New Roman"/>
        <family val="1"/>
        <charset val="204"/>
      </rPr>
      <t>ан/</t>
    </r>
    <r>
      <rPr>
        <sz val="12"/>
        <color theme="1"/>
        <rFont val="Times New Roman"/>
        <family val="1"/>
        <charset val="204"/>
      </rPr>
      <t>dy</t>
    </r>
  </si>
  <si>
    <r>
      <t>dUy</t>
    </r>
    <r>
      <rPr>
        <vertAlign val="subscript"/>
        <sz val="12"/>
        <color theme="1"/>
        <rFont val="Times New Roman"/>
        <family val="1"/>
        <charset val="204"/>
      </rPr>
      <t>ан/</t>
    </r>
    <r>
      <rPr>
        <sz val="12"/>
        <color theme="1"/>
        <rFont val="Times New Roman"/>
        <family val="1"/>
        <charset val="204"/>
      </rPr>
      <t>dx</t>
    </r>
  </si>
  <si>
    <r>
      <t>dUy</t>
    </r>
    <r>
      <rPr>
        <vertAlign val="subscript"/>
        <sz val="12"/>
        <color theme="1"/>
        <rFont val="Times New Roman"/>
        <family val="1"/>
        <charset val="204"/>
      </rPr>
      <t>ан/</t>
    </r>
    <r>
      <rPr>
        <sz val="12"/>
        <color theme="1"/>
        <rFont val="Times New Roman"/>
        <family val="1"/>
        <charset val="204"/>
      </rPr>
      <t>dy</t>
    </r>
  </si>
  <si>
    <t>№ Эл-та</t>
  </si>
  <si>
    <t>№ Грани</t>
  </si>
  <si>
    <r>
      <t>Ux</t>
    </r>
    <r>
      <rPr>
        <vertAlign val="subscript"/>
        <sz val="12"/>
        <color theme="1"/>
        <rFont val="Times New Roman"/>
        <family val="1"/>
        <charset val="204"/>
      </rPr>
      <t>расч(M)</t>
    </r>
  </si>
  <si>
    <r>
      <t>Uy</t>
    </r>
    <r>
      <rPr>
        <vertAlign val="subscript"/>
        <sz val="12"/>
        <color theme="1"/>
        <rFont val="Times New Roman"/>
        <family val="1"/>
        <charset val="204"/>
      </rPr>
      <t>расч(M)</t>
    </r>
  </si>
  <si>
    <t>δUx(М)</t>
  </si>
  <si>
    <t>δUy(M)</t>
  </si>
  <si>
    <r>
      <t>n</t>
    </r>
    <r>
      <rPr>
        <vertAlign val="subscript"/>
        <sz val="12"/>
        <color theme="1"/>
        <rFont val="Times New Roman"/>
        <family val="1"/>
        <charset val="204"/>
      </rPr>
      <t>x</t>
    </r>
  </si>
  <si>
    <t>dl</t>
  </si>
  <si>
    <t>S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</si>
</sst>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vertAlign val="subscript"/>
      <sz val="12"/>
      <color theme="1"/>
      <name val="Times New Roman"/>
      <family val="1"/>
      <charset val="204"/>
    </font>
    <font>
      <sz val="12"/>
      <color rgb="FF9C0006"/>
      <name val="Times New Roman"/>
      <family val="2"/>
      <charset val="204"/>
    </font>
    <font>
      <sz val="12"/>
      <color rgb="FF006100"/>
      <name val="Times New Roman"/>
      <family val="2"/>
      <charset val="204"/>
    </font>
    <font>
      <sz val="12"/>
      <name val="Times New Roman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3" fillId="3" borderId="0" applyNumberFormat="0" applyBorder="0" applyAlignment="0" applyProtection="0"/>
  </cellStyleXfs>
  <cellXfs count="91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164" fontId="0" fillId="0" borderId="14" xfId="0" applyNumberFormat="1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4" borderId="1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12" xfId="0" applyFont="1" applyFill="1" applyBorder="1" applyAlignment="1">
      <alignment horizontal="center" vertical="center" wrapText="1"/>
    </xf>
    <xf numFmtId="0" fontId="5" fillId="4" borderId="3" xfId="1" applyFont="1" applyFill="1" applyBorder="1" applyAlignment="1">
      <alignment horizontal="center" vertical="center" wrapText="1"/>
    </xf>
    <xf numFmtId="0" fontId="5" fillId="4" borderId="10" xfId="1" applyFont="1" applyFill="1" applyBorder="1" applyAlignment="1">
      <alignment horizontal="center" vertical="center" wrapText="1"/>
    </xf>
    <xf numFmtId="0" fontId="5" fillId="4" borderId="6" xfId="1" applyFont="1" applyFill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5" fillId="4" borderId="22" xfId="1" applyFont="1" applyFill="1" applyBorder="1" applyAlignment="1">
      <alignment horizontal="center" vertical="center" wrapText="1"/>
    </xf>
    <xf numFmtId="164" fontId="0" fillId="0" borderId="24" xfId="0" applyNumberFormat="1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 wrapText="1"/>
    </xf>
    <xf numFmtId="0" fontId="0" fillId="0" borderId="28" xfId="0" applyFont="1" applyBorder="1" applyAlignment="1">
      <alignment horizontal="center" vertical="center" wrapText="1"/>
    </xf>
    <xf numFmtId="164" fontId="0" fillId="0" borderId="14" xfId="0" applyNumberFormat="1" applyFont="1" applyFill="1" applyBorder="1" applyAlignment="1">
      <alignment horizontal="center" vertical="center" wrapText="1"/>
    </xf>
    <xf numFmtId="164" fontId="0" fillId="0" borderId="13" xfId="0" applyNumberFormat="1" applyFont="1" applyBorder="1" applyAlignment="1">
      <alignment horizontal="center" vertical="center" wrapText="1"/>
    </xf>
    <xf numFmtId="164" fontId="0" fillId="0" borderId="23" xfId="0" applyNumberFormat="1" applyFont="1" applyBorder="1" applyAlignment="1">
      <alignment horizontal="center" vertical="center" wrapText="1"/>
    </xf>
    <xf numFmtId="164" fontId="0" fillId="0" borderId="2" xfId="0" applyNumberFormat="1" applyFont="1" applyBorder="1" applyAlignment="1">
      <alignment horizontal="center" vertical="center" wrapText="1"/>
    </xf>
    <xf numFmtId="164" fontId="0" fillId="0" borderId="5" xfId="0" applyNumberFormat="1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164" fontId="0" fillId="0" borderId="10" xfId="0" applyNumberFormat="1" applyFont="1" applyBorder="1" applyAlignment="1">
      <alignment horizontal="center" vertical="center" wrapText="1"/>
    </xf>
    <xf numFmtId="164" fontId="0" fillId="0" borderId="10" xfId="0" applyNumberFormat="1" applyFont="1" applyFill="1" applyBorder="1" applyAlignment="1">
      <alignment horizontal="center" vertical="center" wrapText="1"/>
    </xf>
    <xf numFmtId="164" fontId="0" fillId="0" borderId="3" xfId="0" applyNumberFormat="1" applyFont="1" applyBorder="1" applyAlignment="1">
      <alignment horizontal="center" vertical="center" wrapText="1"/>
    </xf>
    <xf numFmtId="164" fontId="0" fillId="0" borderId="3" xfId="0" applyNumberFormat="1" applyFont="1" applyFill="1" applyBorder="1" applyAlignment="1">
      <alignment horizontal="center" vertical="center" wrapText="1"/>
    </xf>
    <xf numFmtId="164" fontId="0" fillId="0" borderId="6" xfId="0" applyNumberFormat="1" applyFont="1" applyBorder="1" applyAlignment="1">
      <alignment horizontal="center" vertical="center" wrapText="1"/>
    </xf>
    <xf numFmtId="164" fontId="0" fillId="0" borderId="6" xfId="0" applyNumberFormat="1" applyFont="1" applyFill="1" applyBorder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0" fillId="0" borderId="25" xfId="0" applyFont="1" applyBorder="1" applyAlignment="1">
      <alignment horizontal="right" vertical="center" wrapText="1"/>
    </xf>
    <xf numFmtId="0" fontId="3" fillId="3" borderId="20" xfId="2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 wrapText="1"/>
    </xf>
    <xf numFmtId="11" fontId="0" fillId="0" borderId="6" xfId="0" applyNumberFormat="1" applyFont="1" applyBorder="1" applyAlignment="1">
      <alignment horizontal="center" vertical="center" wrapText="1"/>
    </xf>
    <xf numFmtId="0" fontId="0" fillId="0" borderId="32" xfId="0" applyFont="1" applyBorder="1" applyAlignment="1">
      <alignment horizontal="center" vertical="center" wrapText="1"/>
    </xf>
    <xf numFmtId="0" fontId="3" fillId="3" borderId="15" xfId="2" applyBorder="1" applyAlignment="1">
      <alignment horizontal="center" vertical="center" wrapText="1"/>
    </xf>
    <xf numFmtId="0" fontId="3" fillId="3" borderId="16" xfId="2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3" fillId="3" borderId="14" xfId="2" applyBorder="1" applyAlignment="1">
      <alignment horizontal="center" vertical="center" wrapText="1"/>
    </xf>
    <xf numFmtId="0" fontId="3" fillId="3" borderId="7" xfId="2" applyBorder="1" applyAlignment="1">
      <alignment horizontal="center" vertical="center" wrapText="1"/>
    </xf>
    <xf numFmtId="0" fontId="0" fillId="4" borderId="17" xfId="0" applyFont="1" applyFill="1" applyBorder="1" applyAlignment="1">
      <alignment horizontal="center" vertical="center" wrapText="1"/>
    </xf>
    <xf numFmtId="0" fontId="0" fillId="4" borderId="18" xfId="0" applyFont="1" applyFill="1" applyBorder="1" applyAlignment="1">
      <alignment horizontal="center" vertical="center" wrapText="1"/>
    </xf>
    <xf numFmtId="0" fontId="0" fillId="4" borderId="19" xfId="0" applyFont="1" applyFill="1" applyBorder="1" applyAlignment="1">
      <alignment horizontal="center" vertical="center" wrapText="1"/>
    </xf>
    <xf numFmtId="0" fontId="3" fillId="3" borderId="2" xfId="2" applyBorder="1" applyAlignment="1">
      <alignment horizontal="center" vertical="center" wrapText="1"/>
    </xf>
    <xf numFmtId="0" fontId="3" fillId="3" borderId="13" xfId="2" applyBorder="1" applyAlignment="1">
      <alignment horizontal="center" vertical="center" wrapText="1"/>
    </xf>
    <xf numFmtId="0" fontId="5" fillId="0" borderId="3" xfId="1" applyFont="1" applyFill="1" applyBorder="1" applyAlignment="1">
      <alignment horizontal="center" vertical="center" wrapText="1"/>
    </xf>
    <xf numFmtId="0" fontId="5" fillId="0" borderId="10" xfId="1" applyFont="1" applyFill="1" applyBorder="1" applyAlignment="1">
      <alignment horizontal="center" vertical="center" wrapText="1"/>
    </xf>
    <xf numFmtId="0" fontId="3" fillId="3" borderId="4" xfId="2" applyBorder="1" applyAlignment="1">
      <alignment horizontal="center" vertical="center" wrapText="1"/>
    </xf>
    <xf numFmtId="0" fontId="0" fillId="4" borderId="25" xfId="0" applyFont="1" applyFill="1" applyBorder="1" applyAlignment="1">
      <alignment horizontal="center" vertical="center" wrapText="1"/>
    </xf>
    <xf numFmtId="0" fontId="0" fillId="4" borderId="26" xfId="0" applyFont="1" applyFill="1" applyBorder="1" applyAlignment="1">
      <alignment horizontal="center" vertical="center" wrapText="1"/>
    </xf>
    <xf numFmtId="0" fontId="0" fillId="4" borderId="27" xfId="0" applyFont="1" applyFill="1" applyBorder="1" applyAlignment="1">
      <alignment horizontal="center" vertical="center" wrapText="1"/>
    </xf>
    <xf numFmtId="0" fontId="0" fillId="4" borderId="31" xfId="0" applyFont="1" applyFill="1" applyBorder="1" applyAlignment="1">
      <alignment horizontal="center" vertical="center" wrapText="1"/>
    </xf>
    <xf numFmtId="0" fontId="3" fillId="3" borderId="23" xfId="2" applyBorder="1" applyAlignment="1">
      <alignment horizontal="center" vertical="center" wrapText="1"/>
    </xf>
    <xf numFmtId="0" fontId="3" fillId="3" borderId="5" xfId="2" applyBorder="1" applyAlignment="1">
      <alignment horizontal="center" vertical="center" wrapText="1"/>
    </xf>
    <xf numFmtId="0" fontId="5" fillId="0" borderId="8" xfId="1" applyFont="1" applyFill="1" applyBorder="1" applyAlignment="1">
      <alignment horizontal="center" vertical="center" wrapText="1"/>
    </xf>
    <xf numFmtId="0" fontId="5" fillId="0" borderId="21" xfId="1" applyFont="1" applyFill="1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 wrapText="1"/>
    </xf>
    <xf numFmtId="0" fontId="3" fillId="3" borderId="30" xfId="2" applyBorder="1" applyAlignment="1">
      <alignment horizontal="center" vertical="center" wrapText="1"/>
    </xf>
    <xf numFmtId="0" fontId="3" fillId="3" borderId="9" xfId="2" applyBorder="1" applyAlignment="1">
      <alignment horizontal="center" vertical="center" wrapText="1"/>
    </xf>
    <xf numFmtId="0" fontId="5" fillId="0" borderId="2" xfId="2" applyFont="1" applyFill="1" applyBorder="1" applyAlignment="1">
      <alignment horizontal="center" vertical="center" wrapText="1"/>
    </xf>
    <xf numFmtId="0" fontId="5" fillId="0" borderId="13" xfId="2" applyFont="1" applyFill="1" applyBorder="1" applyAlignment="1">
      <alignment horizontal="center" vertical="center" wrapText="1"/>
    </xf>
    <xf numFmtId="0" fontId="3" fillId="3" borderId="24" xfId="2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23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164" fontId="5" fillId="0" borderId="14" xfId="2" applyNumberFormat="1" applyFont="1" applyFill="1" applyBorder="1" applyAlignment="1">
      <alignment horizontal="center" vertical="center" wrapText="1"/>
    </xf>
    <xf numFmtId="164" fontId="5" fillId="0" borderId="7" xfId="2" applyNumberFormat="1" applyFont="1" applyFill="1" applyBorder="1" applyAlignment="1">
      <alignment horizontal="center" vertical="center" wrapText="1"/>
    </xf>
    <xf numFmtId="164" fontId="5" fillId="0" borderId="24" xfId="2" applyNumberFormat="1" applyFont="1" applyFill="1" applyBorder="1" applyAlignment="1">
      <alignment horizontal="center" vertical="center" wrapText="1"/>
    </xf>
  </cellXfs>
  <cellStyles count="3">
    <cellStyle name="Обычный" xfId="0" builtinId="0" customBuiltin="1"/>
    <cellStyle name="Плохой" xfId="2" builtinId="27" customBuiltin="1"/>
    <cellStyle name="Хороший" xfId="1" builtinId="26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3"/>
  <sheetViews>
    <sheetView tabSelected="1" topLeftCell="A3" zoomScale="115" zoomScaleNormal="115" workbookViewId="0">
      <pane xSplit="1" topLeftCell="B1" activePane="topRight" state="frozen"/>
      <selection pane="topRight" activeCell="H31" sqref="H31"/>
    </sheetView>
  </sheetViews>
  <sheetFormatPr defaultRowHeight="15.75" x14ac:dyDescent="0.25"/>
  <cols>
    <col min="1" max="1" width="8" style="3" customWidth="1"/>
    <col min="2" max="2" width="8.25" style="3" customWidth="1"/>
    <col min="3" max="4" width="9" style="3"/>
    <col min="5" max="5" width="11.375" style="3" customWidth="1"/>
    <col min="6" max="6" width="11.875" style="3" customWidth="1"/>
    <col min="7" max="7" width="12.125" style="3" bestFit="1" customWidth="1"/>
    <col min="8" max="8" width="8.5" style="3" customWidth="1"/>
    <col min="9" max="9" width="11.375" style="3" bestFit="1" customWidth="1"/>
    <col min="10" max="10" width="9" style="3"/>
    <col min="11" max="11" width="9.75" style="3" customWidth="1"/>
    <col min="12" max="12" width="7.75" style="3" customWidth="1"/>
    <col min="13" max="14" width="12.125" style="3" bestFit="1" customWidth="1"/>
    <col min="15" max="15" width="11.375" style="3" bestFit="1" customWidth="1"/>
    <col min="16" max="16" width="12.125" style="3" bestFit="1" customWidth="1"/>
    <col min="17" max="17" width="9" style="3"/>
    <col min="18" max="18" width="10.375" style="3" customWidth="1"/>
    <col min="19" max="19" width="8.25" style="3" customWidth="1"/>
    <col min="20" max="20" width="10" style="3" customWidth="1"/>
    <col min="21" max="16384" width="9" style="3"/>
  </cols>
  <sheetData>
    <row r="1" spans="1:20" ht="32.25" thickBot="1" x14ac:dyDescent="0.3">
      <c r="A1" s="16" t="s">
        <v>10</v>
      </c>
      <c r="B1" s="17" t="s">
        <v>11</v>
      </c>
      <c r="C1" s="16" t="s">
        <v>1</v>
      </c>
      <c r="D1" s="16" t="s">
        <v>2</v>
      </c>
      <c r="E1" s="16" t="s">
        <v>3</v>
      </c>
      <c r="F1" s="16" t="s">
        <v>0</v>
      </c>
      <c r="G1" s="16" t="s">
        <v>4</v>
      </c>
      <c r="H1" s="18" t="s">
        <v>12</v>
      </c>
      <c r="I1" s="18" t="s">
        <v>5</v>
      </c>
      <c r="J1" s="18" t="s">
        <v>13</v>
      </c>
      <c r="K1" s="18" t="s">
        <v>14</v>
      </c>
      <c r="L1" s="19" t="s">
        <v>15</v>
      </c>
      <c r="M1" s="16" t="s">
        <v>6</v>
      </c>
      <c r="N1" s="16" t="s">
        <v>7</v>
      </c>
      <c r="O1" s="16" t="s">
        <v>8</v>
      </c>
      <c r="P1" s="16" t="s">
        <v>9</v>
      </c>
      <c r="Q1" s="45" t="s">
        <v>16</v>
      </c>
      <c r="R1" s="16" t="s">
        <v>4</v>
      </c>
      <c r="S1" s="45" t="s">
        <v>17</v>
      </c>
      <c r="T1" s="16" t="s">
        <v>6</v>
      </c>
    </row>
    <row r="2" spans="1:20" x14ac:dyDescent="0.25">
      <c r="A2" s="61">
        <v>22</v>
      </c>
      <c r="B2" s="10">
        <v>0</v>
      </c>
      <c r="C2" s="9">
        <v>0.39008509039914102</v>
      </c>
      <c r="D2" s="9">
        <v>0.24205055766328401</v>
      </c>
      <c r="E2" s="9">
        <f t="shared" ref="E2:E17" si="0">SQRT(D2*D2+C2*C2)</f>
        <v>0.45908043981072943</v>
      </c>
      <c r="F2" s="1">
        <f t="shared" ref="F2:F17" si="1">1/0.96*(E2-0.04/E2)</f>
        <v>0.38744764581092966</v>
      </c>
      <c r="G2" s="20">
        <f t="shared" ref="G2:G17" si="2">-F2*D2/E2</f>
        <v>-0.20428210527228444</v>
      </c>
      <c r="H2" s="9">
        <v>-0.20428210527228499</v>
      </c>
      <c r="I2" s="20">
        <f t="shared" ref="I2:I25" si="3">F2*C2/E2</f>
        <v>0.32921801243242288</v>
      </c>
      <c r="J2" s="9">
        <v>0.32921801243242399</v>
      </c>
      <c r="K2" s="8">
        <f t="shared" ref="K2:K25" si="4">ABS((G2-H2)/G2)*100</f>
        <v>2.717377087790821E-13</v>
      </c>
      <c r="L2" s="11">
        <f t="shared" ref="L2:L25" si="5">ABS((I2-J2)/I2)*100</f>
        <v>3.3723034059475925E-13</v>
      </c>
      <c r="M2" s="64">
        <f>-1/12*C2*D2/(D2*D2+C2*C2)^2</f>
        <v>-0.17714505627851754</v>
      </c>
      <c r="N2" s="66">
        <f>-1/0.96*(1-0.04*(C2*C2-D2*D2)/(C2*C2+D2*D2)^2)</f>
        <v>-0.95388437356372024</v>
      </c>
      <c r="O2" s="66">
        <f>1/0.96*(1-0.04*(D2*D2-C2*C2)/(C2*C2+D2*D2)^2)</f>
        <v>1.1294489597696131</v>
      </c>
      <c r="P2" s="75">
        <f>1/12*C2*D2/(C2*C2+D2*D2)^2</f>
        <v>0.17714505627851754</v>
      </c>
      <c r="Q2" s="46" t="s">
        <v>18</v>
      </c>
      <c r="R2" s="54">
        <v>3.3595399356690099E-2</v>
      </c>
      <c r="S2" s="54"/>
      <c r="T2" s="47">
        <f>1/R2*(T3+T4+T5)</f>
        <v>-0.19877589823901198</v>
      </c>
    </row>
    <row r="3" spans="1:20" x14ac:dyDescent="0.25">
      <c r="A3" s="62"/>
      <c r="B3" s="6">
        <v>1</v>
      </c>
      <c r="C3" s="4">
        <v>0.455713651858564</v>
      </c>
      <c r="D3" s="4">
        <v>0.186443664387938</v>
      </c>
      <c r="E3" s="4">
        <f t="shared" si="0"/>
        <v>0.49237807879785889</v>
      </c>
      <c r="F3" s="14">
        <f t="shared" si="1"/>
        <v>0.42827051422666923</v>
      </c>
      <c r="G3" s="21">
        <f t="shared" si="2"/>
        <v>-0.16216872249202571</v>
      </c>
      <c r="H3" s="48">
        <v>-0.16550532334783899</v>
      </c>
      <c r="I3" s="21">
        <f t="shared" si="3"/>
        <v>0.396379791111101</v>
      </c>
      <c r="J3" s="48">
        <v>0.39925560492984302</v>
      </c>
      <c r="K3" s="30">
        <f t="shared" si="4"/>
        <v>2.057487291347039</v>
      </c>
      <c r="L3" s="15">
        <f t="shared" si="5"/>
        <v>0.72551978764627878</v>
      </c>
      <c r="M3" s="65"/>
      <c r="N3" s="67"/>
      <c r="O3" s="67"/>
      <c r="P3" s="76"/>
      <c r="Q3" s="12">
        <v>0.45244023302814301</v>
      </c>
      <c r="R3" s="4">
        <f>G3</f>
        <v>-0.16216872249202571</v>
      </c>
      <c r="S3" s="4">
        <v>0.28699348393929802</v>
      </c>
      <c r="T3" s="4">
        <f>PRODUCT(S3,R3,Q3)</f>
        <v>-2.1057186774371184E-2</v>
      </c>
    </row>
    <row r="4" spans="1:20" x14ac:dyDescent="0.25">
      <c r="A4" s="62"/>
      <c r="B4" s="6">
        <v>2</v>
      </c>
      <c r="C4" s="4">
        <v>0.43767799115533501</v>
      </c>
      <c r="D4" s="4">
        <v>0.30855667592349001</v>
      </c>
      <c r="E4" s="4">
        <f t="shared" si="0"/>
        <v>0.53550839974618802</v>
      </c>
      <c r="F4" s="14">
        <f t="shared" si="1"/>
        <v>0.48001356887306179</v>
      </c>
      <c r="G4" s="21">
        <f t="shared" si="2"/>
        <v>-0.27658089262435981</v>
      </c>
      <c r="H4" s="48">
        <v>-0.28036301903320698</v>
      </c>
      <c r="I4" s="21">
        <f t="shared" si="3"/>
        <v>0.39232134295417326</v>
      </c>
      <c r="J4" s="48">
        <v>0.39236696611986099</v>
      </c>
      <c r="K4" s="30">
        <f t="shared" si="4"/>
        <v>1.36745759005988</v>
      </c>
      <c r="L4" s="15">
        <f t="shared" si="5"/>
        <v>1.1629029749998882E-2</v>
      </c>
      <c r="M4" s="65">
        <v>-0.35902692542820103</v>
      </c>
      <c r="N4" s="57">
        <v>-1.0914897024077701</v>
      </c>
      <c r="O4" s="57">
        <v>1.0420345935290301</v>
      </c>
      <c r="P4" s="77">
        <v>0.114810566882702</v>
      </c>
      <c r="Q4" s="12">
        <v>0.36471348133482001</v>
      </c>
      <c r="R4" s="4">
        <f>G4</f>
        <v>-0.27658089262435981</v>
      </c>
      <c r="S4" s="4">
        <v>0.313612274219842</v>
      </c>
      <c r="T4" s="4">
        <f>PRODUCT(S4,R4,Q4)</f>
        <v>-3.1634942011585405E-2</v>
      </c>
    </row>
    <row r="5" spans="1:20" ht="16.5" thickBot="1" x14ac:dyDescent="0.3">
      <c r="A5" s="63"/>
      <c r="B5" s="28">
        <v>3</v>
      </c>
      <c r="C5" s="23">
        <v>0.30970835329033097</v>
      </c>
      <c r="D5" s="23">
        <v>0.24363297654796201</v>
      </c>
      <c r="E5" s="23">
        <f t="shared" si="0"/>
        <v>0.39405112784945595</v>
      </c>
      <c r="F5" s="24">
        <f t="shared" si="1"/>
        <v>0.30473068513065271</v>
      </c>
      <c r="G5" s="25">
        <f t="shared" si="2"/>
        <v>-0.18840814964560751</v>
      </c>
      <c r="H5" s="52">
        <v>-0.186890036839577</v>
      </c>
      <c r="I5" s="25">
        <f t="shared" si="3"/>
        <v>0.23950607425974685</v>
      </c>
      <c r="J5" s="52">
        <v>0.23574607559333499</v>
      </c>
      <c r="K5" s="31">
        <f t="shared" si="4"/>
        <v>0.80575750512175415</v>
      </c>
      <c r="L5" s="26">
        <f t="shared" si="5"/>
        <v>1.5698969965722449</v>
      </c>
      <c r="M5" s="73"/>
      <c r="N5" s="79"/>
      <c r="O5" s="79"/>
      <c r="P5" s="78"/>
      <c r="Q5" s="13">
        <v>-0.98926814124435303</v>
      </c>
      <c r="R5" s="5">
        <f>G5</f>
        <v>-0.18840814964560751</v>
      </c>
      <c r="S5" s="5">
        <v>0.24687545559074001</v>
      </c>
      <c r="T5" s="5">
        <f>PRODUCT(S5,R5,Q5)</f>
        <v>4.601417310213219E-2</v>
      </c>
    </row>
    <row r="6" spans="1:20" x14ac:dyDescent="0.25">
      <c r="A6" s="69">
        <v>24</v>
      </c>
      <c r="B6" s="8">
        <v>0</v>
      </c>
      <c r="C6" s="9">
        <v>-0.255332276066292</v>
      </c>
      <c r="D6" s="9">
        <v>0.38315658724893098</v>
      </c>
      <c r="E6" s="9">
        <f t="shared" si="0"/>
        <v>0.46043842319406925</v>
      </c>
      <c r="F6" s="1">
        <f t="shared" si="1"/>
        <v>0.38912989611493831</v>
      </c>
      <c r="G6" s="20">
        <f t="shared" si="2"/>
        <v>-0.32381677002027243</v>
      </c>
      <c r="H6" s="9">
        <v>-0.32381677002027298</v>
      </c>
      <c r="I6" s="20">
        <f t="shared" si="3"/>
        <v>-0.21578872886242378</v>
      </c>
      <c r="J6" s="9">
        <v>-0.21578872886242401</v>
      </c>
      <c r="K6" s="32">
        <f t="shared" si="4"/>
        <v>1.7142766024064342E-13</v>
      </c>
      <c r="L6" s="27">
        <f t="shared" si="5"/>
        <v>1.0289907452330189E-13</v>
      </c>
      <c r="M6" s="82">
        <f>-1/12*C6*D6/(D6*D6+C6*C6)^2</f>
        <v>0.18139049879196079</v>
      </c>
      <c r="N6" s="66">
        <f>-1/0.96*(1-0.04*(C6*C6-D6*D6)/(C6*C6+D6*D6)^2)</f>
        <v>-1.1173271853216982</v>
      </c>
      <c r="O6" s="66">
        <f>1/0.96*(1-0.04*(D6*D6-C6*C6)/(C6*C6+D6*D6)^2)</f>
        <v>0.9660061480116352</v>
      </c>
      <c r="P6" s="80">
        <f>1/12*C6*D6/(C6*C6+D6*D6)^2</f>
        <v>-0.18139049879196079</v>
      </c>
      <c r="Q6" s="46" t="s">
        <v>18</v>
      </c>
      <c r="R6" s="54">
        <v>2.6627499572263999E-2</v>
      </c>
      <c r="S6" s="54"/>
      <c r="T6" s="47">
        <f>1/R6*(T7+T8+T9)</f>
        <v>0.18808304853988989</v>
      </c>
    </row>
    <row r="7" spans="1:20" x14ac:dyDescent="0.25">
      <c r="A7" s="70"/>
      <c r="B7" s="12">
        <v>1</v>
      </c>
      <c r="C7" s="4">
        <v>-0.17744148364248699</v>
      </c>
      <c r="D7" s="4">
        <v>0.36711642110216602</v>
      </c>
      <c r="E7" s="4">
        <f t="shared" si="0"/>
        <v>0.40774985807491076</v>
      </c>
      <c r="F7" s="14">
        <f t="shared" si="1"/>
        <v>0.32255260246087392</v>
      </c>
      <c r="G7" s="21">
        <f t="shared" si="2"/>
        <v>-0.2904093151416155</v>
      </c>
      <c r="H7" s="48">
        <v>-0.28593827105208802</v>
      </c>
      <c r="I7" s="21">
        <f t="shared" si="3"/>
        <v>-0.14036598958886173</v>
      </c>
      <c r="J7" s="48">
        <v>-0.138355555756211</v>
      </c>
      <c r="K7" s="30">
        <f t="shared" si="4"/>
        <v>1.5395663487402982</v>
      </c>
      <c r="L7" s="88">
        <f t="shared" si="5"/>
        <v>1.432279883851767</v>
      </c>
      <c r="M7" s="83"/>
      <c r="N7" s="67"/>
      <c r="O7" s="67"/>
      <c r="P7" s="81"/>
      <c r="Q7" s="12">
        <v>0.72378501135020201</v>
      </c>
      <c r="R7" s="4">
        <f>G7</f>
        <v>-0.2904093151416155</v>
      </c>
      <c r="S7" s="4">
        <v>0.219005719240911</v>
      </c>
      <c r="T7" s="4">
        <f>PRODUCT(S7,R7,Q7)</f>
        <v>-4.6033668320465508E-2</v>
      </c>
    </row>
    <row r="8" spans="1:20" x14ac:dyDescent="0.25">
      <c r="A8" s="70"/>
      <c r="B8" s="12">
        <v>2</v>
      </c>
      <c r="C8" s="4">
        <v>-0.26553950968668799</v>
      </c>
      <c r="D8" s="4">
        <v>0.45090976790111398</v>
      </c>
      <c r="E8" s="4">
        <f t="shared" si="0"/>
        <v>0.52328849594968463</v>
      </c>
      <c r="F8" s="14">
        <f t="shared" si="1"/>
        <v>0.46546752692181631</v>
      </c>
      <c r="G8" s="21">
        <f t="shared" si="2"/>
        <v>-0.40108631501427566</v>
      </c>
      <c r="H8" s="48">
        <v>-0.40429607018823599</v>
      </c>
      <c r="I8" s="21">
        <f t="shared" si="3"/>
        <v>-0.23619861669150619</v>
      </c>
      <c r="J8" s="48">
        <v>-0.23428750338468299</v>
      </c>
      <c r="K8" s="30">
        <f t="shared" si="4"/>
        <v>0.80026544257589138</v>
      </c>
      <c r="L8" s="29">
        <f t="shared" si="5"/>
        <v>0.80911282783643934</v>
      </c>
      <c r="M8" s="85">
        <v>0.107045965641376</v>
      </c>
      <c r="N8" s="57">
        <v>-1.4426364972369801</v>
      </c>
      <c r="O8" s="57">
        <v>0.67080947092479504</v>
      </c>
      <c r="P8" s="59">
        <v>3.5326281585875897E-2</v>
      </c>
      <c r="Q8" s="12">
        <v>2.77107243544862E-2</v>
      </c>
      <c r="R8" s="4">
        <f>G8</f>
        <v>-0.40108631501427566</v>
      </c>
      <c r="S8" s="4">
        <v>0.32744133625959299</v>
      </c>
      <c r="T8" s="4">
        <f>PRODUCT(S8,R8,Q8)</f>
        <v>-3.6393114722266793E-3</v>
      </c>
    </row>
    <row r="9" spans="1:20" ht="16.5" thickBot="1" x14ac:dyDescent="0.3">
      <c r="A9" s="71"/>
      <c r="B9" s="13">
        <v>3</v>
      </c>
      <c r="C9" s="5">
        <v>-0.34109928043973198</v>
      </c>
      <c r="D9" s="5">
        <v>0.37165323940784301</v>
      </c>
      <c r="E9" s="5">
        <f t="shared" si="0"/>
        <v>0.50445500243217567</v>
      </c>
      <c r="F9" s="2">
        <f t="shared" si="1"/>
        <v>0.44287657068184744</v>
      </c>
      <c r="G9" s="22">
        <f t="shared" si="2"/>
        <v>-0.32628581609491575</v>
      </c>
      <c r="H9" s="49">
        <v>-0.33197781017418099</v>
      </c>
      <c r="I9" s="22">
        <f t="shared" si="3"/>
        <v>-0.29946155525240337</v>
      </c>
      <c r="J9" s="49">
        <v>-0.29734169037084901</v>
      </c>
      <c r="K9" s="30">
        <f t="shared" si="4"/>
        <v>1.7444810036147733</v>
      </c>
      <c r="L9" s="88">
        <f t="shared" si="5"/>
        <v>0.70789216324199367</v>
      </c>
      <c r="M9" s="86"/>
      <c r="N9" s="79"/>
      <c r="O9" s="79"/>
      <c r="P9" s="84"/>
      <c r="Q9" s="13">
        <v>-0.68918261371289802</v>
      </c>
      <c r="R9" s="5">
        <f>G9</f>
        <v>-0.32628581609491575</v>
      </c>
      <c r="S9" s="5">
        <v>0.24316732642897201</v>
      </c>
      <c r="T9" s="5">
        <f>PRODUCT(S9,R9,Q9)</f>
        <v>5.4681161087238216E-2</v>
      </c>
    </row>
    <row r="10" spans="1:20" x14ac:dyDescent="0.25">
      <c r="A10" s="61">
        <v>26</v>
      </c>
      <c r="B10" s="10">
        <v>0</v>
      </c>
      <c r="C10" s="9">
        <v>-0.252117006049625</v>
      </c>
      <c r="D10" s="9">
        <v>-0.38144217538499098</v>
      </c>
      <c r="E10" s="9">
        <f t="shared" si="0"/>
        <v>0.45723201758173154</v>
      </c>
      <c r="F10" s="1">
        <f t="shared" si="1"/>
        <v>0.38515529179076441</v>
      </c>
      <c r="G10" s="20">
        <f t="shared" si="2"/>
        <v>0.32131273994925069</v>
      </c>
      <c r="H10" s="9">
        <v>0.32131273994925003</v>
      </c>
      <c r="I10" s="20">
        <f t="shared" si="3"/>
        <v>-0.21237401427842831</v>
      </c>
      <c r="J10" s="9">
        <v>-0.212374014278428</v>
      </c>
      <c r="K10" s="8">
        <f t="shared" si="4"/>
        <v>2.0731634073404794E-13</v>
      </c>
      <c r="L10" s="11">
        <f t="shared" si="5"/>
        <v>1.4376115308139643E-13</v>
      </c>
      <c r="M10" s="82">
        <f>-1/12*C10*D10/(D10*D10+C10*C10)^2</f>
        <v>-0.18335935345765342</v>
      </c>
      <c r="N10" s="66">
        <f>-1/0.96*(1-0.04*(C10*C10-D10*D10)/(C10*C10+D10*D10)^2)</f>
        <v>-1.119777714966725</v>
      </c>
      <c r="O10" s="66">
        <f>1/0.96*(1-0.04*(D10*D10-C10*C10)/(C10*C10+D10*D10)^2)</f>
        <v>0.96355561836660841</v>
      </c>
      <c r="P10" s="68">
        <f>1/12*C10*D10/(C10*C10+D10*D10)^2</f>
        <v>0.18335935345765342</v>
      </c>
      <c r="Q10" s="46" t="s">
        <v>18</v>
      </c>
      <c r="R10" s="54">
        <v>2.6392541544123901E-2</v>
      </c>
      <c r="S10" s="54"/>
      <c r="T10" s="47">
        <f>1/R10*(T11+T12+T13)</f>
        <v>-0.1911334874233169</v>
      </c>
    </row>
    <row r="11" spans="1:20" x14ac:dyDescent="0.25">
      <c r="A11" s="62"/>
      <c r="B11" s="6">
        <v>1</v>
      </c>
      <c r="C11" s="4">
        <v>-0.262365946593558</v>
      </c>
      <c r="D11" s="4">
        <v>-0.44920391905367901</v>
      </c>
      <c r="E11" s="4">
        <f t="shared" si="0"/>
        <v>0.52021154430204442</v>
      </c>
      <c r="F11" s="14">
        <f t="shared" si="1"/>
        <v>0.46179140436379157</v>
      </c>
      <c r="G11" s="21">
        <f t="shared" si="2"/>
        <v>0.39875798777943838</v>
      </c>
      <c r="H11" s="48">
        <v>0.40186578611193902</v>
      </c>
      <c r="I11" s="21">
        <f t="shared" si="3"/>
        <v>-0.23290205736827693</v>
      </c>
      <c r="J11" s="48">
        <v>-0.23107652078715901</v>
      </c>
      <c r="K11" s="30">
        <f t="shared" si="4"/>
        <v>0.77936954938683844</v>
      </c>
      <c r="L11" s="15">
        <f t="shared" si="5"/>
        <v>0.7838215779396428</v>
      </c>
      <c r="M11" s="83"/>
      <c r="N11" s="67"/>
      <c r="O11" s="67"/>
      <c r="P11" s="59"/>
      <c r="Q11" s="12">
        <v>1.7637427872387802E-2</v>
      </c>
      <c r="R11" s="4">
        <f>G11</f>
        <v>0.39875798777943838</v>
      </c>
      <c r="S11" s="4">
        <v>0.32101840231158801</v>
      </c>
      <c r="T11" s="4">
        <f>PRODUCT(S11,R11,Q11)</f>
        <v>2.2577433692655799E-3</v>
      </c>
    </row>
    <row r="12" spans="1:20" x14ac:dyDescent="0.25">
      <c r="A12" s="62"/>
      <c r="B12" s="6">
        <v>2</v>
      </c>
      <c r="C12" s="4">
        <v>-0.17537398139614799</v>
      </c>
      <c r="D12" s="4">
        <v>-0.365441532815589</v>
      </c>
      <c r="E12" s="4">
        <f t="shared" si="0"/>
        <v>0.4053437396301362</v>
      </c>
      <c r="F12" s="14">
        <f t="shared" si="1"/>
        <v>0.31943964854261425</v>
      </c>
      <c r="G12" s="21">
        <f t="shared" si="2"/>
        <v>0.28799387628881229</v>
      </c>
      <c r="H12" s="48">
        <v>0.28308455922142101</v>
      </c>
      <c r="I12" s="21">
        <f t="shared" si="3"/>
        <v>-0.13820714989165073</v>
      </c>
      <c r="J12" s="48">
        <v>-0.136504549745007</v>
      </c>
      <c r="K12" s="30">
        <f t="shared" si="4"/>
        <v>1.7046602277292922</v>
      </c>
      <c r="L12" s="88">
        <f t="shared" si="5"/>
        <v>1.2319190056219949</v>
      </c>
      <c r="M12" s="85">
        <v>-0.104824971018492</v>
      </c>
      <c r="N12" s="57">
        <v>-1.46024818061613</v>
      </c>
      <c r="O12" s="57">
        <v>0.652876492651698</v>
      </c>
      <c r="P12" s="59">
        <v>-6.3455090952697002E-3</v>
      </c>
      <c r="Q12" s="12">
        <v>0.74031215349915203</v>
      </c>
      <c r="R12" s="4">
        <f>G12</f>
        <v>0.28799387628881229</v>
      </c>
      <c r="S12" s="4">
        <v>0.218641329599466</v>
      </c>
      <c r="T12" s="4">
        <f>PRODUCT(S12,R12,Q12)</f>
        <v>4.661550486394845E-2</v>
      </c>
    </row>
    <row r="13" spans="1:20" ht="16.5" thickBot="1" x14ac:dyDescent="0.3">
      <c r="A13" s="63"/>
      <c r="B13" s="7">
        <v>3</v>
      </c>
      <c r="C13" s="5">
        <v>-0.33585821510026498</v>
      </c>
      <c r="D13" s="5">
        <v>-0.36827250227382902</v>
      </c>
      <c r="E13" s="5">
        <f t="shared" si="0"/>
        <v>0.49842288930321332</v>
      </c>
      <c r="F13" s="2">
        <f t="shared" si="1"/>
        <v>0.43559349285858268</v>
      </c>
      <c r="G13" s="22">
        <f t="shared" si="2"/>
        <v>0.32184939542701957</v>
      </c>
      <c r="H13" s="49">
        <v>0.32781286929982201</v>
      </c>
      <c r="I13" s="22">
        <f t="shared" si="3"/>
        <v>-0.29352113669036189</v>
      </c>
      <c r="J13" s="49">
        <v>-0.291161979583967</v>
      </c>
      <c r="K13" s="33">
        <f t="shared" si="4"/>
        <v>1.8528771399089599</v>
      </c>
      <c r="L13" s="89">
        <f t="shared" si="5"/>
        <v>0.80374351673473854</v>
      </c>
      <c r="M13" s="87"/>
      <c r="N13" s="58"/>
      <c r="O13" s="58"/>
      <c r="P13" s="60"/>
      <c r="Q13" s="13">
        <v>-0.69360879939984899</v>
      </c>
      <c r="R13" s="5">
        <f>G13</f>
        <v>0.32184939542701957</v>
      </c>
      <c r="S13" s="5">
        <v>0.24152630794351401</v>
      </c>
      <c r="T13" s="5">
        <f>PRODUCT(S13,R13,Q13)</f>
        <v>-5.3917746740507207E-2</v>
      </c>
    </row>
    <row r="14" spans="1:20" x14ac:dyDescent="0.25">
      <c r="A14" s="61">
        <v>28</v>
      </c>
      <c r="B14" s="10">
        <v>0</v>
      </c>
      <c r="C14" s="9">
        <v>4.4705238141269803E-2</v>
      </c>
      <c r="D14" s="9">
        <v>-0.46107454876618398</v>
      </c>
      <c r="E14" s="9">
        <f t="shared" si="0"/>
        <v>0.46323676218237236</v>
      </c>
      <c r="F14" s="1">
        <f t="shared" si="1"/>
        <v>0.39259148904830149</v>
      </c>
      <c r="G14" s="20">
        <f t="shared" si="2"/>
        <v>0.39075902095854437</v>
      </c>
      <c r="H14" s="9">
        <v>0.39075902095854398</v>
      </c>
      <c r="I14" s="20">
        <f t="shared" si="3"/>
        <v>3.788752845835322E-2</v>
      </c>
      <c r="J14" s="9">
        <v>3.7887528458353199E-2</v>
      </c>
      <c r="K14" s="8">
        <f t="shared" si="4"/>
        <v>9.9441865133557347E-14</v>
      </c>
      <c r="L14" s="11">
        <f t="shared" si="5"/>
        <v>5.4943361466831562E-14</v>
      </c>
      <c r="M14" s="64">
        <f>-1/12*C14*D14/(D14*D14+C14*C14)^2</f>
        <v>3.7302354651390701E-2</v>
      </c>
      <c r="N14" s="66">
        <f>-1/0.96*(1-0.04*(C14*C14-D14*D14)/(C14*C14+D14*D14)^2)</f>
        <v>-1.2322201399103134</v>
      </c>
      <c r="O14" s="66">
        <f>1/0.96*(1-0.04*(D14*D14-C14*C14)/(C14*C14+D14*D14)^2)</f>
        <v>0.85111319342302016</v>
      </c>
      <c r="P14" s="68">
        <f>1/12*C14*D14/(C14*C14+D14*D14)^2</f>
        <v>-3.7302354651390701E-2</v>
      </c>
      <c r="Q14" s="46" t="s">
        <v>18</v>
      </c>
      <c r="R14" s="54">
        <v>2.55995896546895E-2</v>
      </c>
      <c r="S14" s="54"/>
      <c r="T14" s="47">
        <f>1/R14*(T15+T16+T17)</f>
        <v>5.6805923474184228E-2</v>
      </c>
    </row>
    <row r="15" spans="1:20" x14ac:dyDescent="0.25">
      <c r="A15" s="62"/>
      <c r="B15" s="6">
        <v>1</v>
      </c>
      <c r="C15" s="4">
        <v>-5.4119146290735297E-3</v>
      </c>
      <c r="D15" s="4">
        <v>-0.40837772961491298</v>
      </c>
      <c r="E15" s="4">
        <f t="shared" si="0"/>
        <v>0.40841358800287647</v>
      </c>
      <c r="F15" s="14">
        <f t="shared" si="1"/>
        <v>0.32341005587986787</v>
      </c>
      <c r="G15" s="21">
        <f t="shared" si="2"/>
        <v>0.32338166073436908</v>
      </c>
      <c r="H15" s="48">
        <v>0.31893926279184398</v>
      </c>
      <c r="I15" s="21">
        <f t="shared" si="3"/>
        <v>-4.2855273771973948E-3</v>
      </c>
      <c r="J15" s="38">
        <v>-3.63236938842088E-3</v>
      </c>
      <c r="K15" s="30">
        <f t="shared" si="4"/>
        <v>1.3737321814838963</v>
      </c>
      <c r="L15" s="15">
        <f t="shared" si="5"/>
        <v>15.241017762524722</v>
      </c>
      <c r="M15" s="65"/>
      <c r="N15" s="67"/>
      <c r="O15" s="67"/>
      <c r="P15" s="59"/>
      <c r="Q15" s="12">
        <v>-0.36645744143242598</v>
      </c>
      <c r="R15" s="4">
        <f>G15</f>
        <v>0.32338166073436908</v>
      </c>
      <c r="S15" s="4">
        <v>0.20736497985691299</v>
      </c>
      <c r="T15" s="4">
        <f>PRODUCT(S15,R15,Q15)</f>
        <v>-2.4573914674540003E-2</v>
      </c>
    </row>
    <row r="16" spans="1:20" x14ac:dyDescent="0.25">
      <c r="A16" s="62"/>
      <c r="B16" s="6">
        <v>2</v>
      </c>
      <c r="C16" s="4">
        <v>2.54441154194847E-2</v>
      </c>
      <c r="D16" s="4">
        <v>-0.52890678002862102</v>
      </c>
      <c r="E16" s="4">
        <f t="shared" si="0"/>
        <v>0.52951844629788314</v>
      </c>
      <c r="F16" s="14">
        <f t="shared" si="1"/>
        <v>0.47289386755237273</v>
      </c>
      <c r="G16" s="21">
        <f t="shared" si="2"/>
        <v>0.47234761042054846</v>
      </c>
      <c r="H16" s="48">
        <v>0.47520993550296098</v>
      </c>
      <c r="I16" s="21">
        <f t="shared" si="3"/>
        <v>2.2723223773020773E-2</v>
      </c>
      <c r="J16" s="38">
        <v>1.9838864017312899E-2</v>
      </c>
      <c r="K16" s="30">
        <f t="shared" si="4"/>
        <v>0.60597852498165217</v>
      </c>
      <c r="L16" s="88">
        <f t="shared" si="5"/>
        <v>12.693444312828831</v>
      </c>
      <c r="M16" s="65">
        <v>-0.25599602913307401</v>
      </c>
      <c r="N16" s="57">
        <v>-1.2419024142499</v>
      </c>
      <c r="O16" s="57">
        <v>0.85538374952637497</v>
      </c>
      <c r="P16" s="59">
        <v>0.347942132695155</v>
      </c>
      <c r="Q16" s="12">
        <v>-0.54393179416080495</v>
      </c>
      <c r="R16" s="4">
        <f>G16</f>
        <v>0.47234761042054846</v>
      </c>
      <c r="S16" s="4">
        <v>0.303471248855817</v>
      </c>
      <c r="T16" s="4">
        <f>PRODUCT(S16,R16,Q16)</f>
        <v>-7.7969315167936828E-2</v>
      </c>
    </row>
    <row r="17" spans="1:20" ht="16.5" thickBot="1" x14ac:dyDescent="0.3">
      <c r="A17" s="72"/>
      <c r="B17" s="28">
        <v>3</v>
      </c>
      <c r="C17" s="23">
        <v>0.12191391367985201</v>
      </c>
      <c r="D17" s="23">
        <v>-0.490911560048095</v>
      </c>
      <c r="E17" s="23">
        <f t="shared" si="0"/>
        <v>0.50582325187519084</v>
      </c>
      <c r="F17" s="24">
        <f t="shared" si="1"/>
        <v>0.44452525605816412</v>
      </c>
      <c r="G17" s="25">
        <f t="shared" si="2"/>
        <v>0.43142063185766216</v>
      </c>
      <c r="H17" s="52">
        <v>0.43608484228384597</v>
      </c>
      <c r="I17" s="25">
        <f t="shared" si="3"/>
        <v>0.10713982304032389</v>
      </c>
      <c r="J17" s="52">
        <v>0.103070837863121</v>
      </c>
      <c r="K17" s="31">
        <f t="shared" si="4"/>
        <v>1.0811282729108485</v>
      </c>
      <c r="L17" s="90">
        <f t="shared" si="5"/>
        <v>3.7978270466915527</v>
      </c>
      <c r="M17" s="74"/>
      <c r="N17" s="58"/>
      <c r="O17" s="58"/>
      <c r="P17" s="60"/>
      <c r="Q17" s="13">
        <v>0.96875826977258095</v>
      </c>
      <c r="R17" s="5">
        <f>G17</f>
        <v>0.43142063185766216</v>
      </c>
      <c r="S17" s="5">
        <v>0.24883204443148099</v>
      </c>
      <c r="T17" s="5">
        <f>PRODUCT(S17,R17,Q17)</f>
        <v>0.10399743817337163</v>
      </c>
    </row>
    <row r="18" spans="1:20" x14ac:dyDescent="0.25">
      <c r="A18" s="61">
        <v>54</v>
      </c>
      <c r="B18" s="10">
        <v>0</v>
      </c>
      <c r="C18" s="9">
        <v>-1.2132952332388E-2</v>
      </c>
      <c r="D18" s="9">
        <v>-0.34195638972249698</v>
      </c>
      <c r="E18" s="9">
        <f t="shared" ref="E18:E21" si="6">SQRT(D18*D18+C18*C18)</f>
        <v>0.34217156662169379</v>
      </c>
      <c r="F18" s="1">
        <f t="shared" ref="F18:F21" si="7">1/0.96*(E18-0.04/E18)</f>
        <v>0.23465744394136334</v>
      </c>
      <c r="G18" s="20">
        <f t="shared" ref="G18:G21" si="8">-F18*D18/E18</f>
        <v>0.23450987802389311</v>
      </c>
      <c r="H18" s="9">
        <v>0.234509878023893</v>
      </c>
      <c r="I18" s="20">
        <f t="shared" si="3"/>
        <v>-8.3206433833478682E-3</v>
      </c>
      <c r="J18" s="9">
        <v>-8.3206433833479306E-3</v>
      </c>
      <c r="K18" s="41">
        <f t="shared" si="4"/>
        <v>4.7342271207528458E-14</v>
      </c>
      <c r="L18" s="42">
        <f t="shared" si="5"/>
        <v>7.5054346470546418E-13</v>
      </c>
      <c r="M18" s="64">
        <f>-1/12*C18*D18/(D18*D18+C18*C18)^2</f>
        <v>-2.5222044975306834E-2</v>
      </c>
      <c r="N18" s="66">
        <f>-1/0.96*(1-0.04*(C18*C18-D18*D18)/(C18*C18+D18*D18)^2)</f>
        <v>-1.396649583736314</v>
      </c>
      <c r="O18" s="66">
        <f>1/0.96*(1-0.04*(D18*D18-C18*C18)/(C18*C18+D18*D18)^2)</f>
        <v>0.68668374959701939</v>
      </c>
      <c r="P18" s="68">
        <f>1/12*C18*D18/(C18*C18+D18*D18)^2</f>
        <v>2.5222044975306834E-2</v>
      </c>
      <c r="Q18" s="46" t="s">
        <v>18</v>
      </c>
      <c r="R18" s="54">
        <v>2.2071216869002101E-2</v>
      </c>
      <c r="S18" s="54"/>
      <c r="T18" s="47">
        <f>1/R18*(T19+T20+T21)</f>
        <v>-0.10804456298867827</v>
      </c>
    </row>
    <row r="19" spans="1:20" x14ac:dyDescent="0.25">
      <c r="A19" s="62"/>
      <c r="B19" s="6">
        <v>1</v>
      </c>
      <c r="C19" s="4">
        <v>-7.3192949840351698E-2</v>
      </c>
      <c r="D19" s="4">
        <v>-0.32067926601590202</v>
      </c>
      <c r="E19" s="4">
        <f t="shared" si="6"/>
        <v>0.32892613085437566</v>
      </c>
      <c r="F19" s="14">
        <f t="shared" si="7"/>
        <v>0.21595654123295027</v>
      </c>
      <c r="G19" s="21">
        <f t="shared" si="8"/>
        <v>0.21054205986624827</v>
      </c>
      <c r="H19" s="48">
        <v>0.214932097471523</v>
      </c>
      <c r="I19" s="21">
        <f t="shared" si="3"/>
        <v>-4.8054851249130857E-2</v>
      </c>
      <c r="J19" s="38">
        <v>-4.8582606574583298E-2</v>
      </c>
      <c r="K19" s="39">
        <f t="shared" si="4"/>
        <v>2.0851119287346225</v>
      </c>
      <c r="L19" s="40">
        <f t="shared" si="5"/>
        <v>1.0982352701840603</v>
      </c>
      <c r="M19" s="65"/>
      <c r="N19" s="67"/>
      <c r="O19" s="67"/>
      <c r="P19" s="59"/>
      <c r="Q19" s="12">
        <v>-0.97492791218182395</v>
      </c>
      <c r="R19" s="4">
        <f>G19</f>
        <v>0.21054205986624827</v>
      </c>
      <c r="S19" s="4">
        <v>0.25785226170875097</v>
      </c>
      <c r="T19" s="4">
        <f>PRODUCT(S19,R19,Q19)</f>
        <v>-5.2927614106024264E-2</v>
      </c>
    </row>
    <row r="20" spans="1:20" x14ac:dyDescent="0.25">
      <c r="A20" s="62"/>
      <c r="B20" s="6">
        <v>2</v>
      </c>
      <c r="C20" s="4">
        <v>-5.4119146290735297E-3</v>
      </c>
      <c r="D20" s="4">
        <v>-0.40837772961491298</v>
      </c>
      <c r="E20" s="4">
        <f t="shared" si="6"/>
        <v>0.40841358800287647</v>
      </c>
      <c r="F20" s="14">
        <f t="shared" si="7"/>
        <v>0.32341005587986787</v>
      </c>
      <c r="G20" s="21">
        <f t="shared" si="8"/>
        <v>0.32338166073436908</v>
      </c>
      <c r="H20" s="48">
        <v>0.325543325233767</v>
      </c>
      <c r="I20" s="21">
        <f t="shared" si="3"/>
        <v>-4.2855273771973948E-3</v>
      </c>
      <c r="J20" s="38">
        <v>3.8280749810283201E-3</v>
      </c>
      <c r="K20" s="39">
        <f t="shared" si="4"/>
        <v>0.66845611915313463</v>
      </c>
      <c r="L20" s="40">
        <f t="shared" si="5"/>
        <v>189.32564522623034</v>
      </c>
      <c r="M20" s="55">
        <v>-0.28508076834840401</v>
      </c>
      <c r="N20" s="57">
        <v>-1.23675617757671</v>
      </c>
      <c r="O20" s="57">
        <v>0.66058979494532</v>
      </c>
      <c r="P20" s="59">
        <v>-0.22494890238236101</v>
      </c>
      <c r="Q20" s="12">
        <v>0.36645744143242598</v>
      </c>
      <c r="R20" s="4">
        <f>G20</f>
        <v>0.32338166073436908</v>
      </c>
      <c r="S20" s="4">
        <v>0.20736497985691299</v>
      </c>
      <c r="T20" s="4">
        <f>PRODUCT(S20,R20,Q20)</f>
        <v>2.4573914674540003E-2</v>
      </c>
    </row>
    <row r="21" spans="1:20" ht="16.5" thickBot="1" x14ac:dyDescent="0.3">
      <c r="A21" s="63"/>
      <c r="B21" s="7">
        <v>3</v>
      </c>
      <c r="C21" s="5">
        <v>2.3276848420015799E-2</v>
      </c>
      <c r="D21" s="5">
        <v>-0.282684046035376</v>
      </c>
      <c r="E21" s="5">
        <f t="shared" si="6"/>
        <v>0.2836407614488774</v>
      </c>
      <c r="F21" s="2">
        <f t="shared" si="7"/>
        <v>0.14855969479912426</v>
      </c>
      <c r="G21" s="22">
        <f t="shared" si="8"/>
        <v>0.14805860550182662</v>
      </c>
      <c r="H21" s="49">
        <v>0.14653794776967199</v>
      </c>
      <c r="I21" s="22">
        <f t="shared" si="3"/>
        <v>1.2191482914864072E-2</v>
      </c>
      <c r="J21" s="49">
        <v>6.4039532453871797E-3</v>
      </c>
      <c r="K21" s="43">
        <f t="shared" si="4"/>
        <v>1.0270647403442299</v>
      </c>
      <c r="L21" s="44">
        <f t="shared" si="5"/>
        <v>47.471908953919247</v>
      </c>
      <c r="M21" s="56"/>
      <c r="N21" s="58"/>
      <c r="O21" s="58"/>
      <c r="P21" s="60"/>
      <c r="Q21" s="13">
        <v>0.79122370800502395</v>
      </c>
      <c r="R21" s="5">
        <f>G21</f>
        <v>0.14805860550182662</v>
      </c>
      <c r="S21" s="5">
        <v>0.22167804809623901</v>
      </c>
      <c r="T21" s="5">
        <f>PRODUCT(S21,R21,Q21)</f>
        <v>2.5969024450244585E-2</v>
      </c>
    </row>
    <row r="22" spans="1:20" x14ac:dyDescent="0.25">
      <c r="A22" s="61">
        <v>65</v>
      </c>
      <c r="B22" s="10">
        <v>0</v>
      </c>
      <c r="C22" s="9">
        <v>-0.24079705792397901</v>
      </c>
      <c r="D22" s="9">
        <v>1.96718384523707E-3</v>
      </c>
      <c r="E22" s="9">
        <f t="shared" ref="E22:E25" si="9">SQRT(D22*D22+C22*C22)</f>
        <v>0.24080509321259189</v>
      </c>
      <c r="F22" s="1">
        <f t="shared" ref="F22:F25" si="10">1/0.96*(E22-0.04/E22)</f>
        <v>7.7807968560963697E-2</v>
      </c>
      <c r="G22" s="20">
        <f t="shared" ref="G22:G25" si="11">-F22*D22/E22</f>
        <v>-6.3562849415611051E-4</v>
      </c>
      <c r="H22" s="9">
        <v>-6.3562849415611398E-4</v>
      </c>
      <c r="I22" s="20">
        <f t="shared" si="3"/>
        <v>-7.7805372230979872E-2</v>
      </c>
      <c r="J22" s="9">
        <v>-7.7805372230980302E-2</v>
      </c>
      <c r="K22" s="41">
        <f t="shared" si="4"/>
        <v>5.4582936162416865E-13</v>
      </c>
      <c r="L22" s="42">
        <f t="shared" si="5"/>
        <v>5.5293279847705724E-13</v>
      </c>
      <c r="M22" s="64">
        <f>-1/12*C22*D22/(D22*D22+C22*C22)^2</f>
        <v>1.1739570444985466E-2</v>
      </c>
      <c r="N22" s="66">
        <f>-1/0.96*(1-0.04*(C22*C22-D22*D22)/(C22*C22+D22*D22)^2)</f>
        <v>-0.32321186477652114</v>
      </c>
      <c r="O22" s="66">
        <f>1/0.96*(1-0.04*(D22*D22-C22*C22)/(C22*C22+D22*D22)^2)</f>
        <v>1.7601214685568123</v>
      </c>
      <c r="P22" s="68">
        <f>1/12*C22*D22/(C22*C22+D22*D22)^2</f>
        <v>-1.1739570444985466E-2</v>
      </c>
      <c r="Q22" s="46" t="s">
        <v>18</v>
      </c>
      <c r="R22" s="54">
        <v>2.2071216869002101E-2</v>
      </c>
      <c r="S22" s="54"/>
      <c r="T22" s="47">
        <f>1/R22*(T23+T24+T25)</f>
        <v>0.3895429356863287</v>
      </c>
    </row>
    <row r="23" spans="1:20" x14ac:dyDescent="0.25">
      <c r="A23" s="62"/>
      <c r="B23" s="6">
        <v>1</v>
      </c>
      <c r="C23" s="34">
        <v>-0.29855670697977099</v>
      </c>
      <c r="D23" s="34">
        <v>4.6246845220202899E-2</v>
      </c>
      <c r="E23" s="34">
        <f t="shared" si="9"/>
        <v>0.30211732485149911</v>
      </c>
      <c r="F23" s="14">
        <f t="shared" si="10"/>
        <v>0.1767900309942696</v>
      </c>
      <c r="G23" s="21">
        <f t="shared" si="11"/>
        <v>-2.7062271929905481E-2</v>
      </c>
      <c r="H23" s="48">
        <v>-3.2908757186308202E-2</v>
      </c>
      <c r="I23" s="21">
        <f t="shared" si="3"/>
        <v>-0.17470646380986207</v>
      </c>
      <c r="J23" s="38">
        <v>-0.16406997585736099</v>
      </c>
      <c r="K23" s="39">
        <f t="shared" si="4"/>
        <v>21.603822737225524</v>
      </c>
      <c r="L23" s="40">
        <f t="shared" si="5"/>
        <v>6.0882051645650987</v>
      </c>
      <c r="M23" s="65"/>
      <c r="N23" s="67"/>
      <c r="O23" s="67"/>
      <c r="P23" s="59"/>
      <c r="Q23" s="35">
        <v>-0.97492791218182395</v>
      </c>
      <c r="R23" s="34">
        <f>G23</f>
        <v>-2.7062271929905481E-2</v>
      </c>
      <c r="S23" s="34">
        <v>0.25785226170875097</v>
      </c>
      <c r="T23" s="34">
        <f>PRODUCT(S23,R23,Q23)</f>
        <v>6.8031132898018478E-3</v>
      </c>
    </row>
    <row r="24" spans="1:20" x14ac:dyDescent="0.25">
      <c r="A24" s="62"/>
      <c r="B24" s="6">
        <v>2</v>
      </c>
      <c r="C24" s="34">
        <v>-0.29855670697976999</v>
      </c>
      <c r="D24" s="34">
        <v>-4.0529902603308597E-2</v>
      </c>
      <c r="E24" s="34">
        <f t="shared" si="9"/>
        <v>0.30129517136462364</v>
      </c>
      <c r="F24" s="14">
        <f t="shared" si="10"/>
        <v>0.17555728676318713</v>
      </c>
      <c r="G24" s="21">
        <f t="shared" si="11"/>
        <v>2.3615777516733653E-2</v>
      </c>
      <c r="H24" s="34">
        <v>2.9857257041489099E-2</v>
      </c>
      <c r="I24" s="21">
        <f t="shared" si="3"/>
        <v>-0.17396165091172264</v>
      </c>
      <c r="J24" s="38">
        <v>-0.164390798683996</v>
      </c>
      <c r="K24" s="39">
        <f t="shared" si="4"/>
        <v>26.429278139721891</v>
      </c>
      <c r="L24" s="40">
        <f t="shared" si="5"/>
        <v>5.5017023450664944</v>
      </c>
      <c r="M24" s="55">
        <v>4.2494947331724502E-3</v>
      </c>
      <c r="N24" s="57">
        <v>-0.72330452341279605</v>
      </c>
      <c r="O24" s="57">
        <v>1.49634410244349</v>
      </c>
      <c r="P24" s="59">
        <v>3.69710590315382E-3</v>
      </c>
      <c r="Q24" s="35">
        <v>0.36645744143242598</v>
      </c>
      <c r="R24" s="34">
        <f>G24</f>
        <v>2.3615777516733653E-2</v>
      </c>
      <c r="S24" s="34">
        <v>0.20736497985691299</v>
      </c>
      <c r="T24" s="34">
        <f>PRODUCT(S24,R24,Q24)</f>
        <v>1.794573323518884E-3</v>
      </c>
    </row>
    <row r="25" spans="1:20" ht="16.5" thickBot="1" x14ac:dyDescent="0.3">
      <c r="A25" s="63"/>
      <c r="B25" s="7">
        <v>3</v>
      </c>
      <c r="C25" s="37">
        <v>-0.180193773580483</v>
      </c>
      <c r="D25" s="53">
        <v>-7.7715611723760899E-16</v>
      </c>
      <c r="E25" s="37">
        <f t="shared" si="9"/>
        <v>0.180193773580483</v>
      </c>
      <c r="F25" s="2">
        <f t="shared" si="10"/>
        <v>-4.3530707556735937E-2</v>
      </c>
      <c r="G25" s="22">
        <f t="shared" si="11"/>
        <v>-1.8774319996294773E-16</v>
      </c>
      <c r="H25" s="37">
        <v>1.04477781711963E-3</v>
      </c>
      <c r="I25" s="22">
        <f t="shared" si="3"/>
        <v>4.3530707556735937E-2</v>
      </c>
      <c r="J25" s="37">
        <v>1.2870721998108599E-2</v>
      </c>
      <c r="K25" s="43">
        <f t="shared" si="4"/>
        <v>556493027351196.19</v>
      </c>
      <c r="L25" s="44">
        <f t="shared" si="5"/>
        <v>70.433005295552604</v>
      </c>
      <c r="M25" s="56"/>
      <c r="N25" s="58"/>
      <c r="O25" s="58"/>
      <c r="P25" s="60"/>
      <c r="Q25" s="36">
        <v>0.79122370800502395</v>
      </c>
      <c r="R25" s="37">
        <f>G25</f>
        <v>-1.8774319996294773E-16</v>
      </c>
      <c r="S25" s="37">
        <v>0.22167804809623901</v>
      </c>
      <c r="T25" s="37">
        <f>PRODUCT(S25,R25,Q25)</f>
        <v>-3.292958037582488E-17</v>
      </c>
    </row>
    <row r="26" spans="1:20" x14ac:dyDescent="0.25">
      <c r="A26" s="61">
        <v>40</v>
      </c>
      <c r="B26" s="10">
        <v>0</v>
      </c>
      <c r="C26" s="9">
        <v>0.39537022096621299</v>
      </c>
      <c r="D26" s="9">
        <v>7.9508815015409007E-3</v>
      </c>
      <c r="E26" s="9">
        <f t="shared" ref="E26:E29" si="12">SQRT(D26*D26+C26*C26)</f>
        <v>0.39545015886142165</v>
      </c>
      <c r="F26" s="1">
        <f t="shared" ref="F26:F29" si="13">1/0.96*(E26-0.04/E26)</f>
        <v>0.30656209537306905</v>
      </c>
      <c r="G26" s="20">
        <f t="shared" ref="G26:G29" si="14">-F26*D26/E26</f>
        <v>-6.1637069515744162E-3</v>
      </c>
      <c r="H26" s="9">
        <v>-6.1637069515744197E-3</v>
      </c>
      <c r="I26" s="20">
        <f t="shared" ref="I26:I29" si="15">F26*C26/E26</f>
        <v>0.30650012567067864</v>
      </c>
      <c r="J26" s="9">
        <v>0.30650012567067902</v>
      </c>
      <c r="K26" s="41">
        <f t="shared" ref="K26:K29" si="16">ABS((G26-H26)/G26)*100</f>
        <v>5.6288317715484534E-14</v>
      </c>
      <c r="L26" s="42">
        <f t="shared" ref="L26:L29" si="17">ABS((I26-J26)/I26)*100</f>
        <v>1.2677908622990758E-13</v>
      </c>
      <c r="M26" s="64">
        <f>-1/12*C26*D26/(D26*D26+C26*C26)^2</f>
        <v>-1.0712010084713345E-2</v>
      </c>
      <c r="N26" s="66">
        <f>-1/0.96*(1-0.04*(C26*C26-D26*D26)/(C26*C26+D26*D26)^2)</f>
        <v>-0.77543851138881104</v>
      </c>
      <c r="O26" s="66">
        <f>1/0.96*(1-0.04*(D26*D26-C26*C26)/(C26*C26+D26*D26)^2)</f>
        <v>1.3078948219445226</v>
      </c>
      <c r="P26" s="68">
        <f>1/12*C26*D26/(C26*C26+D26*D26)^2</f>
        <v>1.0712010084713345E-2</v>
      </c>
      <c r="Q26" s="46" t="s">
        <v>18</v>
      </c>
      <c r="R26" s="54">
        <v>2.2071216869002101E-2</v>
      </c>
      <c r="S26" s="54"/>
      <c r="T26" s="47">
        <f>1/R26*(T27+T28+T29)</f>
        <v>-0.68947992996743568</v>
      </c>
    </row>
    <row r="27" spans="1:20" x14ac:dyDescent="0.25">
      <c r="A27" s="62"/>
      <c r="B27" s="6">
        <v>1</v>
      </c>
      <c r="C27" s="48">
        <v>0.43740138094217501</v>
      </c>
      <c r="D27" s="48">
        <v>-4.9015814875987898E-2</v>
      </c>
      <c r="E27" s="48">
        <f t="shared" si="12"/>
        <v>0.44013920315972627</v>
      </c>
      <c r="F27" s="14">
        <f t="shared" si="13"/>
        <v>0.36381131681019985</v>
      </c>
      <c r="G27" s="21">
        <f t="shared" si="14"/>
        <v>4.051560966744136E-2</v>
      </c>
      <c r="H27" s="48">
        <v>4.3588135281183202E-2</v>
      </c>
      <c r="I27" s="21">
        <f t="shared" si="15"/>
        <v>0.36154828116372939</v>
      </c>
      <c r="J27" s="38">
        <v>0.36399373191229201</v>
      </c>
      <c r="K27" s="39">
        <f t="shared" si="16"/>
        <v>7.5835601116745517</v>
      </c>
      <c r="L27" s="40">
        <f t="shared" si="17"/>
        <v>0.67638289986923728</v>
      </c>
      <c r="M27" s="65"/>
      <c r="N27" s="67"/>
      <c r="O27" s="67"/>
      <c r="P27" s="59"/>
      <c r="Q27" s="50">
        <v>-0.97492791218182395</v>
      </c>
      <c r="R27" s="48">
        <f>G27</f>
        <v>4.051560966744136E-2</v>
      </c>
      <c r="S27" s="48">
        <v>0.25785226170875097</v>
      </c>
      <c r="T27" s="48">
        <f>PRODUCT(S27,R27,Q27)</f>
        <v>-1.0185112443142803E-2</v>
      </c>
    </row>
    <row r="28" spans="1:20" x14ac:dyDescent="0.25">
      <c r="A28" s="62"/>
      <c r="B28" s="6">
        <v>2</v>
      </c>
      <c r="C28" s="48">
        <v>0.439311549274363</v>
      </c>
      <c r="D28" s="48">
        <v>6.3484214904851705E-2</v>
      </c>
      <c r="E28" s="48">
        <f t="shared" si="12"/>
        <v>0.44387485045666469</v>
      </c>
      <c r="F28" s="14">
        <f t="shared" si="13"/>
        <v>0.36849933298197923</v>
      </c>
      <c r="G28" s="21">
        <f t="shared" si="14"/>
        <v>-5.270379888217256E-2</v>
      </c>
      <c r="H28" s="48">
        <v>-5.51047832874694E-2</v>
      </c>
      <c r="I28" s="21">
        <f t="shared" si="15"/>
        <v>0.36471093758146478</v>
      </c>
      <c r="J28" s="38">
        <v>0.36686242109897899</v>
      </c>
      <c r="K28" s="39">
        <f t="shared" si="16"/>
        <v>4.5556192460900382</v>
      </c>
      <c r="L28" s="40">
        <f t="shared" si="17"/>
        <v>0.58991472309042969</v>
      </c>
      <c r="M28" s="55">
        <v>4.2494947331724502E-3</v>
      </c>
      <c r="N28" s="57">
        <v>-0.72330452341279605</v>
      </c>
      <c r="O28" s="57">
        <v>1.49634410244349</v>
      </c>
      <c r="P28" s="59">
        <v>3.69710590315382E-3</v>
      </c>
      <c r="Q28" s="50">
        <v>0.36645744143242598</v>
      </c>
      <c r="R28" s="48">
        <f>G28</f>
        <v>-5.270379888217256E-2</v>
      </c>
      <c r="S28" s="48">
        <v>0.20736497985691299</v>
      </c>
      <c r="T28" s="48">
        <f>PRODUCT(S28,R28,Q28)</f>
        <v>-4.0049848646750352E-3</v>
      </c>
    </row>
    <row r="29" spans="1:20" ht="16.5" thickBot="1" x14ac:dyDescent="0.3">
      <c r="A29" s="63"/>
      <c r="B29" s="7">
        <v>3</v>
      </c>
      <c r="C29" s="49">
        <v>0.32583384566137102</v>
      </c>
      <c r="D29" s="53">
        <v>9.0199352315710607E-3</v>
      </c>
      <c r="E29" s="49">
        <f t="shared" si="12"/>
        <v>0.32595866948136215</v>
      </c>
      <c r="F29" s="2">
        <f t="shared" si="13"/>
        <v>0.21171221363314055</v>
      </c>
      <c r="G29" s="22">
        <f t="shared" si="14"/>
        <v>-5.8585048765289966E-3</v>
      </c>
      <c r="H29" s="49">
        <v>-6.74027903468815E-3</v>
      </c>
      <c r="I29" s="22">
        <f t="shared" si="15"/>
        <v>0.21163113977403286</v>
      </c>
      <c r="J29" s="49">
        <v>0.21117556748083199</v>
      </c>
      <c r="K29" s="43">
        <f t="shared" si="16"/>
        <v>15.051180749064773</v>
      </c>
      <c r="L29" s="44">
        <f t="shared" si="17"/>
        <v>0.21526713587012794</v>
      </c>
      <c r="M29" s="56"/>
      <c r="N29" s="58"/>
      <c r="O29" s="58"/>
      <c r="P29" s="60"/>
      <c r="Q29" s="51">
        <v>0.79122370800502395</v>
      </c>
      <c r="R29" s="49">
        <f>G29</f>
        <v>-5.8585048765289966E-3</v>
      </c>
      <c r="S29" s="49">
        <v>0.22167804809623901</v>
      </c>
      <c r="T29" s="49">
        <f>PRODUCT(S29,R29,Q29)</f>
        <v>-1.0275637533178148E-3</v>
      </c>
    </row>
    <row r="30" spans="1:20" x14ac:dyDescent="0.25">
      <c r="A30" s="61">
        <v>41</v>
      </c>
      <c r="B30" s="10">
        <v>0</v>
      </c>
      <c r="C30" s="9">
        <v>0.243601890128918</v>
      </c>
      <c r="D30" s="9">
        <v>-0.19564603142567499</v>
      </c>
      <c r="E30" s="9">
        <f t="shared" ref="E30:E33" si="18">SQRT(D30*D30+C30*C30)</f>
        <v>0.31244079517085738</v>
      </c>
      <c r="F30" s="1">
        <f t="shared" ref="F30:F33" si="19">1/0.96*(E30-0.04/E30)</f>
        <v>0.19210056278918622</v>
      </c>
      <c r="G30" s="20">
        <f t="shared" ref="G30:G33" si="20">-F30*D30/E30</f>
        <v>0.12029067050540065</v>
      </c>
      <c r="H30" s="9">
        <v>0.1202906705054</v>
      </c>
      <c r="I30" s="20">
        <f t="shared" ref="I30:I33" si="21">F30*C30/E30</f>
        <v>0.14977576844497648</v>
      </c>
      <c r="J30" s="9">
        <v>0.149775768444976</v>
      </c>
      <c r="K30" s="41">
        <f t="shared" ref="K30:K33" si="22">ABS((G30-H30)/G30)*100</f>
        <v>5.4223326233599748E-13</v>
      </c>
      <c r="L30" s="42">
        <f t="shared" ref="L30:L33" si="23">ABS((I30-J30)/I30)*100</f>
        <v>3.1503412759256476E-13</v>
      </c>
      <c r="M30" s="64">
        <f>-1/12*C30*D30/(D30*D30+C30*C30)^2</f>
        <v>0.4167729392960593</v>
      </c>
      <c r="N30" s="66">
        <f>-1/0.96*(1-0.04*(C30*C30-D30*D30)/(C30*C30+D30*D30)^2)</f>
        <v>-0.94956463556768067</v>
      </c>
      <c r="O30" s="66">
        <f>1/0.96*(1-0.04*(D30*D30-C30*C30)/(C30*C30+D30*D30)^2)</f>
        <v>1.1337686977656527</v>
      </c>
      <c r="P30" s="68">
        <f>1/12*C30*D30/(C30*C30+D30*D30)^2</f>
        <v>-0.4167729392960593</v>
      </c>
      <c r="Q30" s="46" t="s">
        <v>18</v>
      </c>
      <c r="R30" s="54">
        <v>2.2071216869002101E-2</v>
      </c>
      <c r="S30" s="54"/>
      <c r="T30" s="47">
        <f>1/R30*(T31+T32+T33)</f>
        <v>-0.93406452254290984</v>
      </c>
    </row>
    <row r="31" spans="1:20" x14ac:dyDescent="0.25">
      <c r="A31" s="62"/>
      <c r="B31" s="6">
        <v>1</v>
      </c>
      <c r="C31" s="48">
        <v>0.208185326479425</v>
      </c>
      <c r="D31" s="48">
        <v>-0.26105614228856</v>
      </c>
      <c r="E31" s="48">
        <f t="shared" si="18"/>
        <v>0.33390333868940225</v>
      </c>
      <c r="F31" s="14">
        <f t="shared" si="19"/>
        <v>0.22302936491459432</v>
      </c>
      <c r="G31" s="21">
        <f t="shared" si="20"/>
        <v>0.17437137900508048</v>
      </c>
      <c r="H31" s="48">
        <v>5</v>
      </c>
      <c r="I31" s="21">
        <f t="shared" si="21"/>
        <v>0.1390565345392796</v>
      </c>
      <c r="J31" s="38">
        <v>0.144052933281102</v>
      </c>
      <c r="K31" s="39">
        <f t="shared" si="22"/>
        <v>2767.4430566121291</v>
      </c>
      <c r="L31" s="40">
        <f t="shared" si="23"/>
        <v>3.593070083600459</v>
      </c>
      <c r="M31" s="65"/>
      <c r="N31" s="67"/>
      <c r="O31" s="67"/>
      <c r="P31" s="59"/>
      <c r="Q31" s="50">
        <v>-0.97492791218182395</v>
      </c>
      <c r="R31" s="48">
        <f>G31</f>
        <v>0.17437137900508048</v>
      </c>
      <c r="S31" s="48">
        <v>0.25785226170875097</v>
      </c>
      <c r="T31" s="48">
        <f>PRODUCT(S31,R31,Q31)</f>
        <v>-4.3834761875984188E-2</v>
      </c>
    </row>
    <row r="32" spans="1:20" x14ac:dyDescent="0.25">
      <c r="A32" s="62"/>
      <c r="B32" s="6">
        <v>2</v>
      </c>
      <c r="C32" s="48">
        <v>0.30779818495814298</v>
      </c>
      <c r="D32" s="48">
        <v>-0.23461304131639099</v>
      </c>
      <c r="E32" s="48">
        <f t="shared" si="18"/>
        <v>0.38701808978296326</v>
      </c>
      <c r="F32" s="14">
        <f t="shared" si="19"/>
        <v>0.29548307063851564</v>
      </c>
      <c r="G32" s="21">
        <f t="shared" si="20"/>
        <v>0.17912387996872345</v>
      </c>
      <c r="H32" s="48">
        <v>0.16907534403736699</v>
      </c>
      <c r="I32" s="21">
        <f t="shared" si="21"/>
        <v>0.23499974608266361</v>
      </c>
      <c r="J32" s="38">
        <v>0.240578823941101</v>
      </c>
      <c r="K32" s="39">
        <f t="shared" si="22"/>
        <v>5.6098248503276178</v>
      </c>
      <c r="L32" s="40">
        <f t="shared" si="23"/>
        <v>2.3740782496313395</v>
      </c>
      <c r="M32" s="55">
        <v>4.2494947331724502E-3</v>
      </c>
      <c r="N32" s="57">
        <v>-0.72330452341279605</v>
      </c>
      <c r="O32" s="57">
        <v>1.49634410244349</v>
      </c>
      <c r="P32" s="59">
        <v>3.69710590315382E-3</v>
      </c>
      <c r="Q32" s="50">
        <v>0.36645744143242598</v>
      </c>
      <c r="R32" s="48">
        <f>G32</f>
        <v>0.17912387996872345</v>
      </c>
      <c r="S32" s="48">
        <v>0.20736497985691299</v>
      </c>
      <c r="T32" s="48">
        <f>PRODUCT(S32,R32,Q32)</f>
        <v>1.3611702446353765E-2</v>
      </c>
    </row>
    <row r="33" spans="1:20" ht="16.5" thickBot="1" x14ac:dyDescent="0.3">
      <c r="A33" s="63"/>
      <c r="B33" s="7">
        <v>3</v>
      </c>
      <c r="C33" s="49">
        <v>0.224310818850464</v>
      </c>
      <c r="D33" s="53">
        <v>-0.129923195521437</v>
      </c>
      <c r="E33" s="49">
        <f t="shared" si="18"/>
        <v>0.25922071712705991</v>
      </c>
      <c r="F33" s="2">
        <f t="shared" si="19"/>
        <v>0.10928339888490782</v>
      </c>
      <c r="G33" s="22">
        <f t="shared" si="20"/>
        <v>5.4773586609636382E-2</v>
      </c>
      <c r="H33" s="49">
        <v>5.7055193492655101E-2</v>
      </c>
      <c r="I33" s="22">
        <f t="shared" si="21"/>
        <v>9.4565931929815689E-2</v>
      </c>
      <c r="J33" s="49">
        <v>9.49118754788673E-2</v>
      </c>
      <c r="K33" s="43">
        <f t="shared" si="22"/>
        <v>4.165523976509717</v>
      </c>
      <c r="L33" s="44">
        <f t="shared" si="23"/>
        <v>0.36582259804552147</v>
      </c>
      <c r="M33" s="56"/>
      <c r="N33" s="58"/>
      <c r="O33" s="58"/>
      <c r="P33" s="60"/>
      <c r="Q33" s="51">
        <v>0.79122370800502395</v>
      </c>
      <c r="R33" s="49">
        <f>G33</f>
        <v>5.4773586609636382E-2</v>
      </c>
      <c r="S33" s="49">
        <v>0.22167804809623901</v>
      </c>
      <c r="T33" s="49">
        <f>PRODUCT(S33,R33,Q33)</f>
        <v>9.6071187829449602E-3</v>
      </c>
    </row>
  </sheetData>
  <mergeCells count="80">
    <mergeCell ref="R30:S30"/>
    <mergeCell ref="M32:M33"/>
    <mergeCell ref="N32:N33"/>
    <mergeCell ref="O32:O33"/>
    <mergeCell ref="P32:P33"/>
    <mergeCell ref="A30:A33"/>
    <mergeCell ref="M30:M31"/>
    <mergeCell ref="N30:N31"/>
    <mergeCell ref="O30:O31"/>
    <mergeCell ref="P30:P31"/>
    <mergeCell ref="R26:S26"/>
    <mergeCell ref="M28:M29"/>
    <mergeCell ref="N28:N29"/>
    <mergeCell ref="O28:O29"/>
    <mergeCell ref="P28:P29"/>
    <mergeCell ref="A26:A29"/>
    <mergeCell ref="M26:M27"/>
    <mergeCell ref="N26:N27"/>
    <mergeCell ref="O26:O27"/>
    <mergeCell ref="P26:P27"/>
    <mergeCell ref="R14:S14"/>
    <mergeCell ref="R18:S18"/>
    <mergeCell ref="R2:S2"/>
    <mergeCell ref="R6:S6"/>
    <mergeCell ref="R10:S10"/>
    <mergeCell ref="A18:A21"/>
    <mergeCell ref="M18:M19"/>
    <mergeCell ref="N18:N19"/>
    <mergeCell ref="O18:O19"/>
    <mergeCell ref="P18:P19"/>
    <mergeCell ref="M20:M21"/>
    <mergeCell ref="N20:N21"/>
    <mergeCell ref="O20:O21"/>
    <mergeCell ref="P20:P21"/>
    <mergeCell ref="P14:P15"/>
    <mergeCell ref="O14:O15"/>
    <mergeCell ref="N14:N15"/>
    <mergeCell ref="O16:O17"/>
    <mergeCell ref="N16:N17"/>
    <mergeCell ref="P16:P17"/>
    <mergeCell ref="P12:P13"/>
    <mergeCell ref="O12:O13"/>
    <mergeCell ref="N12:N13"/>
    <mergeCell ref="M12:M13"/>
    <mergeCell ref="P10:P11"/>
    <mergeCell ref="O10:O11"/>
    <mergeCell ref="N10:N11"/>
    <mergeCell ref="M10:M11"/>
    <mergeCell ref="P6:P7"/>
    <mergeCell ref="O6:O7"/>
    <mergeCell ref="N6:N7"/>
    <mergeCell ref="M6:M7"/>
    <mergeCell ref="P8:P9"/>
    <mergeCell ref="O8:O9"/>
    <mergeCell ref="N8:N9"/>
    <mergeCell ref="M8:M9"/>
    <mergeCell ref="P2:P3"/>
    <mergeCell ref="O2:O3"/>
    <mergeCell ref="N2:N3"/>
    <mergeCell ref="P4:P5"/>
    <mergeCell ref="O4:O5"/>
    <mergeCell ref="N4:N5"/>
    <mergeCell ref="A2:A5"/>
    <mergeCell ref="A6:A9"/>
    <mergeCell ref="A10:A13"/>
    <mergeCell ref="A14:A17"/>
    <mergeCell ref="M2:M3"/>
    <mergeCell ref="M4:M5"/>
    <mergeCell ref="M14:M15"/>
    <mergeCell ref="M16:M17"/>
    <mergeCell ref="A22:A25"/>
    <mergeCell ref="M22:M23"/>
    <mergeCell ref="N22:N23"/>
    <mergeCell ref="O22:O23"/>
    <mergeCell ref="P22:P23"/>
    <mergeCell ref="R22:S22"/>
    <mergeCell ref="M24:M25"/>
    <mergeCell ref="N24:N25"/>
    <mergeCell ref="O24:O25"/>
    <mergeCell ref="P24:P25"/>
  </mergeCells>
  <conditionalFormatting sqref="K2:L1048576">
    <cfRule type="cellIs" dxfId="1" priority="1" operator="greaterThan">
      <formula>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MUSCL; beta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2022-12-05T03:12:16Z</dcterms:modified>
</cp:coreProperties>
</file>