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80" activeTab="1"/>
  </bookViews>
  <sheets>
    <sheet name="算法 1_实时统计各用户更新数据" sheetId="1" r:id="rId1"/>
    <sheet name="算法 2_分配股权单利计算" sheetId="3" r:id="rId2"/>
    <sheet name="算法 3_ERC4626" sheetId="2" r:id="rId3"/>
  </sheets>
  <calcPr calcId="144525"/>
</workbook>
</file>

<file path=xl/sharedStrings.xml><?xml version="1.0" encoding="utf-8"?>
<sst xmlns="http://schemas.openxmlformats.org/spreadsheetml/2006/main" count="108" uniqueCount="52">
  <si>
    <t>时间点</t>
  </si>
  <si>
    <t>T0</t>
  </si>
  <si>
    <t>T1</t>
  </si>
  <si>
    <t>T2</t>
  </si>
  <si>
    <t>T3</t>
  </si>
  <si>
    <t>T4</t>
  </si>
  <si>
    <t>T5</t>
  </si>
  <si>
    <t>用户行为</t>
  </si>
  <si>
    <t>实时新增手续费（ETH）</t>
  </si>
  <si>
    <t>A 新增质押</t>
  </si>
  <si>
    <t>B 新增质押</t>
  </si>
  <si>
    <t>C 新增质押</t>
  </si>
  <si>
    <t>全局数据</t>
  </si>
  <si>
    <r>
      <rPr>
        <sz val="16"/>
        <color rgb="FF0070C0"/>
        <rFont val="微软雅黑"/>
        <charset val="134"/>
      </rPr>
      <t>实时</t>
    </r>
    <r>
      <rPr>
        <sz val="16"/>
        <color theme="5" tint="-0.25"/>
        <rFont val="微软雅黑"/>
        <charset val="134"/>
      </rPr>
      <t>新增纯质押数</t>
    </r>
  </si>
  <si>
    <r>
      <rPr>
        <sz val="16"/>
        <color rgb="FF0070C0"/>
        <rFont val="微软雅黑"/>
        <charset val="134"/>
      </rPr>
      <t>实时</t>
    </r>
    <r>
      <rPr>
        <sz val="16"/>
        <color rgb="FF7030A0"/>
        <rFont val="微软雅黑"/>
        <charset val="134"/>
      </rPr>
      <t>利息再质押数</t>
    </r>
  </si>
  <si>
    <r>
      <rPr>
        <sz val="16"/>
        <color rgb="FF0070C0"/>
        <rFont val="微软雅黑"/>
        <charset val="134"/>
      </rPr>
      <t xml:space="preserve"> 累计</t>
    </r>
    <r>
      <rPr>
        <sz val="16"/>
        <color theme="9" tint="-0.25"/>
        <rFont val="微软雅黑"/>
        <charset val="134"/>
      </rPr>
      <t>计算使用的质押总数</t>
    </r>
    <r>
      <rPr>
        <sz val="16"/>
        <color rgb="FF0070C0"/>
        <rFont val="微软雅黑"/>
        <charset val="134"/>
      </rPr>
      <t xml:space="preserve">
（T</t>
    </r>
    <r>
      <rPr>
        <vertAlign val="subscript"/>
        <sz val="16"/>
        <color rgb="FF0070C0"/>
        <rFont val="微软雅黑"/>
        <charset val="134"/>
      </rPr>
      <t>n - 1</t>
    </r>
    <r>
      <rPr>
        <sz val="16"/>
        <color rgb="FF0070C0"/>
        <rFont val="微软雅黑"/>
        <charset val="134"/>
      </rPr>
      <t>本息之和）</t>
    </r>
  </si>
  <si>
    <t>单份实时收益（全局）</t>
  </si>
  <si>
    <t>质押者 A</t>
  </si>
  <si>
    <t xml:space="preserve"> A 实时收益</t>
  </si>
  <si>
    <t>A 累计收益</t>
  </si>
  <si>
    <r>
      <rPr>
        <sz val="16"/>
        <color theme="1"/>
        <rFont val="微软雅黑"/>
        <charset val="134"/>
      </rPr>
      <t xml:space="preserve"> A 累计</t>
    </r>
    <r>
      <rPr>
        <sz val="16"/>
        <color rgb="FFC00000"/>
        <rFont val="微软雅黑"/>
        <charset val="134"/>
      </rPr>
      <t>计算使用的质押总数</t>
    </r>
    <r>
      <rPr>
        <sz val="16"/>
        <color theme="1"/>
        <rFont val="微软雅黑"/>
        <charset val="134"/>
      </rPr>
      <t xml:space="preserve">
（T</t>
    </r>
    <r>
      <rPr>
        <vertAlign val="subscript"/>
        <sz val="16"/>
        <color theme="1"/>
        <rFont val="微软雅黑"/>
        <charset val="134"/>
      </rPr>
      <t>n - 1</t>
    </r>
    <r>
      <rPr>
        <sz val="16"/>
        <color theme="1"/>
        <rFont val="微软雅黑"/>
        <charset val="134"/>
      </rPr>
      <t>本息之和）</t>
    </r>
  </si>
  <si>
    <t>质押者 B</t>
  </si>
  <si>
    <t>B 实时收益</t>
  </si>
  <si>
    <t xml:space="preserve"> B 累计收益</t>
  </si>
  <si>
    <r>
      <rPr>
        <sz val="16"/>
        <color theme="1"/>
        <rFont val="微软雅黑"/>
        <charset val="134"/>
      </rPr>
      <t xml:space="preserve"> B 累计</t>
    </r>
    <r>
      <rPr>
        <sz val="16"/>
        <color rgb="FFC00000"/>
        <rFont val="微软雅黑"/>
        <charset val="134"/>
      </rPr>
      <t>计算使用的质押总数</t>
    </r>
    <r>
      <rPr>
        <sz val="16"/>
        <color theme="1"/>
        <rFont val="微软雅黑"/>
        <charset val="134"/>
      </rPr>
      <t xml:space="preserve">
（T</t>
    </r>
    <r>
      <rPr>
        <vertAlign val="subscript"/>
        <sz val="16"/>
        <color theme="1"/>
        <rFont val="微软雅黑"/>
        <charset val="134"/>
      </rPr>
      <t>n - 1</t>
    </r>
    <r>
      <rPr>
        <sz val="16"/>
        <color theme="1"/>
        <rFont val="微软雅黑"/>
        <charset val="134"/>
      </rPr>
      <t>本息之和）</t>
    </r>
  </si>
  <si>
    <t>质押者 C</t>
  </si>
  <si>
    <t>C 实时收益</t>
  </si>
  <si>
    <t>C 累计收益</t>
  </si>
  <si>
    <r>
      <rPr>
        <sz val="16"/>
        <color theme="1"/>
        <rFont val="微软雅黑"/>
        <charset val="134"/>
      </rPr>
      <t xml:space="preserve"> C 累计</t>
    </r>
    <r>
      <rPr>
        <sz val="16"/>
        <color rgb="FFC00000"/>
        <rFont val="微软雅黑"/>
        <charset val="134"/>
      </rPr>
      <t>计算使用的质押总数</t>
    </r>
    <r>
      <rPr>
        <sz val="16"/>
        <color theme="1"/>
        <rFont val="微软雅黑"/>
        <charset val="134"/>
      </rPr>
      <t xml:space="preserve">
（T</t>
    </r>
    <r>
      <rPr>
        <vertAlign val="subscript"/>
        <sz val="16"/>
        <color theme="1"/>
        <rFont val="微软雅黑"/>
        <charset val="134"/>
      </rPr>
      <t>n - 1</t>
    </r>
    <r>
      <rPr>
        <sz val="16"/>
        <color theme="1"/>
        <rFont val="微软雅黑"/>
        <charset val="134"/>
      </rPr>
      <t>本息之和）</t>
    </r>
  </si>
  <si>
    <r>
      <rPr>
        <sz val="16"/>
        <color theme="1"/>
        <rFont val="微软雅黑"/>
        <charset val="134"/>
      </rPr>
      <t>此版本：
1. 复利再投；
2. 全局维护“</t>
    </r>
    <r>
      <rPr>
        <sz val="16"/>
        <color rgb="FFFF0000"/>
        <rFont val="微软雅黑"/>
        <charset val="134"/>
      </rPr>
      <t>单份实时收益（全局）</t>
    </r>
    <r>
      <rPr>
        <sz val="16"/>
        <color theme="1"/>
        <rFont val="微软雅黑"/>
        <charset val="134"/>
      </rPr>
      <t>”。
   根据</t>
    </r>
    <r>
      <rPr>
        <sz val="16"/>
        <color rgb="FFFF0000"/>
        <rFont val="微软雅黑"/>
        <charset val="134"/>
      </rPr>
      <t>单份实时收益（全局）</t>
    </r>
    <r>
      <rPr>
        <sz val="16"/>
        <color theme="1"/>
        <rFont val="微软雅黑"/>
        <charset val="134"/>
      </rPr>
      <t>和</t>
    </r>
    <r>
      <rPr>
        <u/>
        <sz val="16"/>
        <color theme="7" tint="-0.5"/>
        <rFont val="微软雅黑"/>
        <charset val="134"/>
      </rPr>
      <t>用户的T</t>
    </r>
    <r>
      <rPr>
        <u/>
        <vertAlign val="subscript"/>
        <sz val="16"/>
        <color theme="7" tint="-0.5"/>
        <rFont val="微软雅黑"/>
        <charset val="134"/>
      </rPr>
      <t>n-1</t>
    </r>
    <r>
      <rPr>
        <u/>
        <sz val="16"/>
        <color theme="7" tint="-0.5"/>
        <rFont val="微软雅黑"/>
        <charset val="134"/>
      </rPr>
      <t>时的质押数</t>
    </r>
    <r>
      <rPr>
        <sz val="16"/>
        <rFont val="微软雅黑"/>
        <charset val="134"/>
      </rPr>
      <t>：</t>
    </r>
    <r>
      <rPr>
        <sz val="16"/>
        <color theme="1"/>
        <rFont val="微软雅黑"/>
        <charset val="134"/>
      </rPr>
      <t>更新</t>
    </r>
    <r>
      <rPr>
        <u/>
        <sz val="16"/>
        <color rgb="FF0070C0"/>
        <rFont val="微软雅黑"/>
        <charset val="134"/>
      </rPr>
      <t>用户的实时收益</t>
    </r>
    <r>
      <rPr>
        <sz val="16"/>
        <color theme="1"/>
        <rFont val="微软雅黑"/>
        <charset val="134"/>
      </rPr>
      <t>和</t>
    </r>
    <r>
      <rPr>
        <u/>
        <sz val="16"/>
        <color theme="6" tint="-0.5"/>
        <rFont val="微软雅黑"/>
        <charset val="134"/>
      </rPr>
      <t>用户的质押总数（因为存在利息再质押）</t>
    </r>
    <r>
      <rPr>
        <sz val="16"/>
        <color theme="1"/>
        <rFont val="微软雅黑"/>
        <charset val="134"/>
      </rPr>
      <t>。
3. 缺陷：当有新的手续费进入时，各个用户均需要更新数据，数据量较大，不宜使用于 web 3；</t>
    </r>
  </si>
  <si>
    <t>作业链接：https://github.com/GarenWoo/0227_NFTMarketWithStake</t>
  </si>
  <si>
    <t>利息池（累计手续费）</t>
  </si>
  <si>
    <t>单份累计收益（全局）</t>
  </si>
  <si>
    <r>
      <rPr>
        <sz val="16"/>
        <color rgb="FF0070C0"/>
        <rFont val="微软雅黑"/>
        <charset val="134"/>
      </rPr>
      <t xml:space="preserve"> 累计</t>
    </r>
    <r>
      <rPr>
        <sz val="16"/>
        <color theme="9" tint="-0.25"/>
        <rFont val="微软雅黑"/>
        <charset val="134"/>
      </rPr>
      <t>计算使用的质押总数</t>
    </r>
    <r>
      <rPr>
        <sz val="16"/>
        <color rgb="FF0070C0"/>
        <rFont val="微软雅黑"/>
        <charset val="134"/>
      </rPr>
      <t xml:space="preserve">
（T</t>
    </r>
    <r>
      <rPr>
        <vertAlign val="subscript"/>
        <sz val="16"/>
        <color rgb="FF0070C0"/>
        <rFont val="微软雅黑"/>
        <charset val="134"/>
      </rPr>
      <t>n - 1</t>
    </r>
    <r>
      <rPr>
        <sz val="16"/>
        <color rgb="FF0070C0"/>
        <rFont val="微软雅黑"/>
        <charset val="134"/>
      </rPr>
      <t>质押的本金之和）</t>
    </r>
  </si>
  <si>
    <r>
      <rPr>
        <sz val="16"/>
        <color theme="1"/>
        <rFont val="微软雅黑"/>
        <charset val="134"/>
      </rPr>
      <t>此版本：
1. 单利模式；
2. 当发生“</t>
    </r>
    <r>
      <rPr>
        <sz val="16"/>
        <color rgb="FFFC02FF"/>
        <rFont val="微软雅黑"/>
        <charset val="134"/>
      </rPr>
      <t>新增手续费</t>
    </r>
    <r>
      <rPr>
        <sz val="16"/>
        <color theme="1"/>
        <rFont val="微软雅黑"/>
        <charset val="134"/>
      </rPr>
      <t>”、“</t>
    </r>
    <r>
      <rPr>
        <sz val="16"/>
        <color rgb="FF108001"/>
        <rFont val="微软雅黑"/>
        <charset val="134"/>
      </rPr>
      <t>用户新增质押</t>
    </r>
    <r>
      <rPr>
        <sz val="16"/>
        <color theme="1"/>
        <rFont val="微软雅黑"/>
        <charset val="134"/>
      </rPr>
      <t>”、“</t>
    </r>
    <r>
      <rPr>
        <sz val="16"/>
        <color rgb="FF800080"/>
        <rFont val="微软雅黑"/>
        <charset val="134"/>
      </rPr>
      <t>用户撤出质押</t>
    </r>
    <r>
      <rPr>
        <sz val="16"/>
        <color theme="1"/>
        <rFont val="微软雅黑"/>
        <charset val="134"/>
      </rPr>
      <t>”的用户行为时更新数据：
    a. 发生“</t>
    </r>
    <r>
      <rPr>
        <sz val="16"/>
        <color rgb="FFFC02FF"/>
        <rFont val="微软雅黑"/>
        <charset val="134"/>
      </rPr>
      <t>新增手续费</t>
    </r>
    <r>
      <rPr>
        <sz val="16"/>
        <color theme="1"/>
        <rFont val="微软雅黑"/>
        <charset val="134"/>
      </rPr>
      <t>”：更新“</t>
    </r>
    <r>
      <rPr>
        <sz val="16"/>
        <color rgb="FFFF0000"/>
        <rFont val="微软雅黑"/>
        <charset val="134"/>
      </rPr>
      <t>单份实时收益（全局）</t>
    </r>
    <r>
      <rPr>
        <sz val="16"/>
        <color theme="1"/>
        <rFont val="微软雅黑"/>
        <charset val="134"/>
      </rPr>
      <t>”（进而更新“</t>
    </r>
    <r>
      <rPr>
        <sz val="16"/>
        <color rgb="FF0000FF"/>
        <rFont val="微软雅黑"/>
        <charset val="134"/>
      </rPr>
      <t>单份累计收益（全局）</t>
    </r>
    <r>
      <rPr>
        <sz val="16"/>
        <color theme="1"/>
        <rFont val="微软雅黑"/>
        <charset val="134"/>
      </rPr>
      <t>”），即每份质押对应的收益是多少。
    b. 发生“</t>
    </r>
    <r>
      <rPr>
        <sz val="16"/>
        <color rgb="FF108001"/>
        <rFont val="微软雅黑"/>
        <charset val="134"/>
      </rPr>
      <t>用户新增质押</t>
    </r>
    <r>
      <rPr>
        <sz val="16"/>
        <color theme="1"/>
        <rFont val="微软雅黑"/>
        <charset val="134"/>
      </rPr>
      <t>”或“</t>
    </r>
    <r>
      <rPr>
        <sz val="16"/>
        <color rgb="FF800080"/>
        <rFont val="微软雅黑"/>
        <charset val="134"/>
      </rPr>
      <t>用户撤出质押</t>
    </r>
    <r>
      <rPr>
        <sz val="16"/>
        <color theme="1"/>
        <rFont val="微软雅黑"/>
        <charset val="134"/>
      </rPr>
      <t>”：更新</t>
    </r>
    <r>
      <rPr>
        <u/>
        <sz val="16"/>
        <color theme="7" tint="-0.5"/>
        <rFont val="微软雅黑"/>
        <charset val="134"/>
      </rPr>
      <t>用户的Tn-1时的质押数</t>
    </r>
    <r>
      <rPr>
        <sz val="16"/>
        <color theme="1"/>
        <rFont val="微软雅黑"/>
        <charset val="134"/>
      </rPr>
      <t>，直接影响用户的手续费的收益分成。
3. 全局维护“</t>
    </r>
    <r>
      <rPr>
        <sz val="16"/>
        <color rgb="FFFF0000"/>
        <rFont val="微软雅黑"/>
        <charset val="134"/>
      </rPr>
      <t>单份实时收益（全局）</t>
    </r>
    <r>
      <rPr>
        <sz val="16"/>
        <color theme="1"/>
        <rFont val="微软雅黑"/>
        <charset val="134"/>
      </rPr>
      <t>”。
   根据</t>
    </r>
    <r>
      <rPr>
        <sz val="16"/>
        <color rgb="FFFF0000"/>
        <rFont val="微软雅黑"/>
        <charset val="134"/>
      </rPr>
      <t>单份实时收益（全局）</t>
    </r>
    <r>
      <rPr>
        <sz val="16"/>
        <color theme="1"/>
        <rFont val="微软雅黑"/>
        <charset val="134"/>
      </rPr>
      <t>和</t>
    </r>
    <r>
      <rPr>
        <u/>
        <sz val="16"/>
        <color theme="7" tint="-0.5"/>
        <rFont val="微软雅黑"/>
        <charset val="134"/>
      </rPr>
      <t>用户的Tn-1时的质押数</t>
    </r>
    <r>
      <rPr>
        <sz val="16"/>
        <color theme="1"/>
        <rFont val="微软雅黑"/>
        <charset val="134"/>
      </rPr>
      <t>：更新</t>
    </r>
    <r>
      <rPr>
        <u/>
        <sz val="16"/>
        <color theme="4" tint="-0.25"/>
        <rFont val="微软雅黑"/>
        <charset val="134"/>
      </rPr>
      <t>用户的实时收益</t>
    </r>
    <r>
      <rPr>
        <sz val="16"/>
        <color theme="1"/>
        <rFont val="微软雅黑"/>
        <charset val="134"/>
      </rPr>
      <t>和</t>
    </r>
    <r>
      <rPr>
        <u/>
        <sz val="16"/>
        <color theme="6" tint="-0.5"/>
        <rFont val="微软雅黑"/>
        <charset val="134"/>
      </rPr>
      <t>用户的质押总数（利息不再质押）</t>
    </r>
    <r>
      <rPr>
        <sz val="16"/>
        <color theme="1"/>
        <rFont val="微软雅黑"/>
        <charset val="134"/>
      </rPr>
      <t>。
4. 缺陷：非复利，长期收益较差。</t>
    </r>
  </si>
  <si>
    <t>ERC4626 的简单实现：https://solidity-by-example.org/defi/vault/</t>
  </si>
  <si>
    <t>单份收益增长率（相比上一个单份实时收益）</t>
  </si>
  <si>
    <t>实时发行的总股份</t>
  </si>
  <si>
    <t>累计总股份</t>
  </si>
  <si>
    <t>A 收到的股份（实时）</t>
  </si>
  <si>
    <t>A 收到的股份（累计）</t>
  </si>
  <si>
    <t xml:space="preserve"> A 实时新增质押
（新质押+新手续费）</t>
  </si>
  <si>
    <t xml:space="preserve"> A 实时收益（仅新手续费）</t>
  </si>
  <si>
    <t>B 收到的股份（实时）</t>
  </si>
  <si>
    <t>B 收到的股份（累计）</t>
  </si>
  <si>
    <t xml:space="preserve"> B 实时新增质押
（新质押+新手续费）</t>
  </si>
  <si>
    <t>B 实时收益（仅新手续费）</t>
  </si>
  <si>
    <t>C 收到的股份（实时）</t>
  </si>
  <si>
    <t>C 收到的股份（累计）</t>
  </si>
  <si>
    <t xml:space="preserve"> C 实时新增质押
（新质押+新手续费）</t>
  </si>
  <si>
    <t>C 实时收益（仅新手续费）</t>
  </si>
  <si>
    <t>此版本：
1. 使用 ERC4626 的方法：新增股份的比例与新增质押的比例始终为 1：1 的关系；
2. 此方法可以通过计算“实时发行的总股份”和“累计总股份”来管理股份的价值，因此不需要依赖于任何单个用户的数据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</si>
</sst>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宋体"/>
      <charset val="134"/>
      <scheme val="minor"/>
    </font>
    <font>
      <sz val="16"/>
      <color theme="9"/>
      <name val="微软雅黑"/>
      <charset val="134"/>
    </font>
    <font>
      <sz val="16"/>
      <color rgb="FF0070C0"/>
      <name val="微软雅黑"/>
      <charset val="134"/>
    </font>
    <font>
      <sz val="16"/>
      <color theme="1"/>
      <name val="微软雅黑"/>
      <charset val="134"/>
    </font>
    <font>
      <sz val="16"/>
      <color rgb="FFC00000"/>
      <name val="微软雅黑"/>
      <charset val="134"/>
    </font>
    <font>
      <sz val="16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theme="5" tint="-0.25"/>
      <name val="微软雅黑"/>
      <charset val="134"/>
    </font>
    <font>
      <sz val="16"/>
      <color rgb="FF7030A0"/>
      <name val="微软雅黑"/>
      <charset val="134"/>
    </font>
    <font>
      <sz val="16"/>
      <color theme="9" tint="-0.25"/>
      <name val="微软雅黑"/>
      <charset val="134"/>
    </font>
    <font>
      <vertAlign val="subscript"/>
      <sz val="16"/>
      <color rgb="FF0070C0"/>
      <name val="微软雅黑"/>
      <charset val="134"/>
    </font>
    <font>
      <vertAlign val="subscript"/>
      <sz val="16"/>
      <color theme="1"/>
      <name val="微软雅黑"/>
      <charset val="134"/>
    </font>
    <font>
      <sz val="16"/>
      <color rgb="FFFC02FF"/>
      <name val="微软雅黑"/>
      <charset val="134"/>
    </font>
    <font>
      <sz val="16"/>
      <color rgb="FF108001"/>
      <name val="微软雅黑"/>
      <charset val="134"/>
    </font>
    <font>
      <sz val="16"/>
      <color rgb="FF800080"/>
      <name val="微软雅黑"/>
      <charset val="134"/>
    </font>
    <font>
      <sz val="16"/>
      <color rgb="FFFF0000"/>
      <name val="微软雅黑"/>
      <charset val="134"/>
    </font>
    <font>
      <sz val="16"/>
      <color rgb="FF0000FF"/>
      <name val="微软雅黑"/>
      <charset val="134"/>
    </font>
    <font>
      <u/>
      <sz val="16"/>
      <color theme="7" tint="-0.5"/>
      <name val="微软雅黑"/>
      <charset val="134"/>
    </font>
    <font>
      <u/>
      <sz val="16"/>
      <color theme="4" tint="-0.25"/>
      <name val="微软雅黑"/>
      <charset val="134"/>
    </font>
    <font>
      <u/>
      <sz val="16"/>
      <color theme="6" tint="-0.5"/>
      <name val="微软雅黑"/>
      <charset val="134"/>
    </font>
    <font>
      <u/>
      <vertAlign val="subscript"/>
      <sz val="16"/>
      <color theme="7" tint="-0.5"/>
      <name val="微软雅黑"/>
      <charset val="134"/>
    </font>
    <font>
      <u/>
      <sz val="16"/>
      <color rgb="FF0070C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/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9" applyNumberFormat="0" applyFill="0" applyAlignment="0" applyProtection="0">
      <alignment vertical="center"/>
    </xf>
    <xf numFmtId="0" fontId="12" fillId="0" borderId="39" applyNumberFormat="0" applyFill="0" applyAlignment="0" applyProtection="0">
      <alignment vertical="center"/>
    </xf>
    <xf numFmtId="0" fontId="13" fillId="0" borderId="4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41" applyNumberFormat="0" applyAlignment="0" applyProtection="0">
      <alignment vertical="center"/>
    </xf>
    <xf numFmtId="0" fontId="15" fillId="10" borderId="42" applyNumberFormat="0" applyAlignment="0" applyProtection="0">
      <alignment vertical="center"/>
    </xf>
    <xf numFmtId="0" fontId="16" fillId="10" borderId="41" applyNumberFormat="0" applyAlignment="0" applyProtection="0">
      <alignment vertical="center"/>
    </xf>
    <xf numFmtId="0" fontId="17" fillId="11" borderId="43" applyNumberFormat="0" applyAlignment="0" applyProtection="0">
      <alignment vertical="center"/>
    </xf>
    <xf numFmtId="0" fontId="18" fillId="0" borderId="44" applyNumberFormat="0" applyFill="0" applyAlignment="0" applyProtection="0">
      <alignment vertical="center"/>
    </xf>
    <xf numFmtId="0" fontId="19" fillId="0" borderId="45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0000FF"/>
      <color rgb="00FC02FF"/>
      <color rgb="00108001"/>
      <color rgb="00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8255</xdr:colOff>
      <xdr:row>3</xdr:row>
      <xdr:rowOff>9525</xdr:rowOff>
    </xdr:from>
    <xdr:to>
      <xdr:col>16</xdr:col>
      <xdr:colOff>182880</xdr:colOff>
      <xdr:row>11</xdr:row>
      <xdr:rowOff>273685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158595" y="1368425"/>
          <a:ext cx="7907020" cy="4912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33020</xdr:colOff>
      <xdr:row>12</xdr:row>
      <xdr:rowOff>34925</xdr:rowOff>
    </xdr:from>
    <xdr:to>
      <xdr:col>16</xdr:col>
      <xdr:colOff>504825</xdr:colOff>
      <xdr:row>18</xdr:row>
      <xdr:rowOff>85725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183360" y="6677025"/>
          <a:ext cx="8204200" cy="3860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zoomScale="90" zoomScaleNormal="90" topLeftCell="A6" workbookViewId="0">
      <selection activeCell="J17" sqref="J17"/>
    </sheetView>
  </sheetViews>
  <sheetFormatPr defaultColWidth="14.0961538461538" defaultRowHeight="27" customHeight="1" outlineLevelCol="7"/>
  <cols>
    <col min="1" max="1" width="10.1538461538462" style="5" customWidth="1"/>
    <col min="2" max="2" width="42.0192307692308" style="5" customWidth="1"/>
    <col min="3" max="8" width="24.1923076923077" style="5" customWidth="1"/>
    <col min="9" max="9" width="14.0961538461538" style="5" customWidth="1"/>
    <col min="10" max="10" width="24.75" style="5" customWidth="1"/>
    <col min="11" max="11" width="18.3269230769231" style="5" customWidth="1"/>
    <col min="12" max="16384" width="14.0961538461538" style="5" customWidth="1"/>
  </cols>
  <sheetData>
    <row r="1" customHeight="1" spans="1:8">
      <c r="A1" s="89"/>
      <c r="B1" s="6" t="s">
        <v>0</v>
      </c>
      <c r="C1" s="90" t="s">
        <v>1</v>
      </c>
      <c r="D1" s="90" t="s">
        <v>2</v>
      </c>
      <c r="E1" s="90" t="s">
        <v>3</v>
      </c>
      <c r="F1" s="90" t="s">
        <v>4</v>
      </c>
      <c r="G1" s="90" t="s">
        <v>5</v>
      </c>
      <c r="H1" s="114" t="s">
        <v>6</v>
      </c>
    </row>
    <row r="2" s="1" customFormat="1" ht="53" customHeight="1" spans="1:8">
      <c r="A2" s="9" t="s">
        <v>7</v>
      </c>
      <c r="B2" s="91" t="s">
        <v>8</v>
      </c>
      <c r="C2" s="92">
        <v>0</v>
      </c>
      <c r="D2" s="92">
        <v>100</v>
      </c>
      <c r="E2" s="92">
        <v>200</v>
      </c>
      <c r="F2" s="92">
        <v>0</v>
      </c>
      <c r="G2" s="92">
        <v>300</v>
      </c>
      <c r="H2" s="115">
        <v>0</v>
      </c>
    </row>
    <row r="3" customHeight="1" spans="1:8">
      <c r="A3" s="12"/>
      <c r="B3" s="13" t="s">
        <v>9</v>
      </c>
      <c r="C3" s="14">
        <v>1000</v>
      </c>
      <c r="D3" s="14">
        <v>0</v>
      </c>
      <c r="E3" s="14">
        <v>0</v>
      </c>
      <c r="F3" s="14">
        <v>500</v>
      </c>
      <c r="G3" s="14">
        <v>0</v>
      </c>
      <c r="H3" s="64">
        <v>0</v>
      </c>
    </row>
    <row r="4" customHeight="1" spans="1:8">
      <c r="A4" s="12"/>
      <c r="B4" s="15" t="s">
        <v>10</v>
      </c>
      <c r="C4" s="16">
        <v>0</v>
      </c>
      <c r="D4" s="16">
        <v>0</v>
      </c>
      <c r="E4" s="16">
        <v>1000</v>
      </c>
      <c r="F4" s="16">
        <v>200</v>
      </c>
      <c r="G4" s="16">
        <v>0</v>
      </c>
      <c r="H4" s="65">
        <v>0</v>
      </c>
    </row>
    <row r="5" customHeight="1" spans="1:8">
      <c r="A5" s="17"/>
      <c r="B5" s="18" t="s">
        <v>11</v>
      </c>
      <c r="C5" s="19">
        <v>500</v>
      </c>
      <c r="D5" s="19">
        <v>0</v>
      </c>
      <c r="E5" s="19">
        <v>0</v>
      </c>
      <c r="F5" s="19">
        <v>0</v>
      </c>
      <c r="G5" s="19">
        <v>0</v>
      </c>
      <c r="H5" s="66">
        <v>0</v>
      </c>
    </row>
    <row r="6" s="2" customFormat="1" ht="54" customHeight="1" spans="1:8">
      <c r="A6" s="93" t="s">
        <v>12</v>
      </c>
      <c r="B6" s="21" t="s">
        <v>13</v>
      </c>
      <c r="C6" s="22">
        <f t="shared" ref="C6:H6" si="0">SUM(C3:C5)</f>
        <v>1500</v>
      </c>
      <c r="D6" s="22">
        <f t="shared" si="0"/>
        <v>0</v>
      </c>
      <c r="E6" s="22">
        <f t="shared" si="0"/>
        <v>1000</v>
      </c>
      <c r="F6" s="22">
        <f t="shared" si="0"/>
        <v>700</v>
      </c>
      <c r="G6" s="22">
        <f t="shared" si="0"/>
        <v>0</v>
      </c>
      <c r="H6" s="67">
        <f t="shared" si="0"/>
        <v>0</v>
      </c>
    </row>
    <row r="7" s="2" customFormat="1" ht="54" customHeight="1" spans="1:8">
      <c r="A7" s="95"/>
      <c r="B7" s="23" t="s">
        <v>14</v>
      </c>
      <c r="C7" s="24">
        <f t="shared" ref="C7:H7" si="1">C2</f>
        <v>0</v>
      </c>
      <c r="D7" s="24">
        <f t="shared" si="1"/>
        <v>100</v>
      </c>
      <c r="E7" s="24">
        <f t="shared" si="1"/>
        <v>200</v>
      </c>
      <c r="F7" s="24">
        <f t="shared" si="1"/>
        <v>0</v>
      </c>
      <c r="G7" s="24">
        <f t="shared" si="1"/>
        <v>300</v>
      </c>
      <c r="H7" s="68">
        <f t="shared" si="1"/>
        <v>0</v>
      </c>
    </row>
    <row r="8" s="2" customFormat="1" ht="54" customHeight="1" spans="1:8">
      <c r="A8" s="95"/>
      <c r="B8" s="23" t="s">
        <v>15</v>
      </c>
      <c r="C8" s="25">
        <v>0</v>
      </c>
      <c r="D8" s="24">
        <f>C8+C6+C7</f>
        <v>1500</v>
      </c>
      <c r="E8" s="24">
        <f>D8+D6+D7</f>
        <v>1600</v>
      </c>
      <c r="F8" s="24">
        <f>E8+E6+E7</f>
        <v>2800</v>
      </c>
      <c r="G8" s="24">
        <f>F8+F6+F7</f>
        <v>3500</v>
      </c>
      <c r="H8" s="68">
        <f>G8+G6+G7</f>
        <v>3800</v>
      </c>
    </row>
    <row r="9" ht="50" customHeight="1" spans="1:8">
      <c r="A9" s="100"/>
      <c r="B9" s="121" t="s">
        <v>16</v>
      </c>
      <c r="C9" s="102">
        <v>0</v>
      </c>
      <c r="D9" s="122">
        <f>D2/D8</f>
        <v>0.0666666666666667</v>
      </c>
      <c r="E9" s="122">
        <f>E2/E8</f>
        <v>0.125</v>
      </c>
      <c r="F9" s="122">
        <f>F2/F8</f>
        <v>0</v>
      </c>
      <c r="G9" s="122">
        <f>G2/G8</f>
        <v>0.0857142857142857</v>
      </c>
      <c r="H9" s="128">
        <f>H2/H8</f>
        <v>0</v>
      </c>
    </row>
    <row r="10" ht="50" customHeight="1" spans="1:8">
      <c r="A10" s="123" t="s">
        <v>17</v>
      </c>
      <c r="B10" s="105" t="s">
        <v>18</v>
      </c>
      <c r="C10" s="106">
        <f t="shared" ref="C10:H10" si="2">C9*C12</f>
        <v>0</v>
      </c>
      <c r="D10" s="124">
        <f t="shared" si="2"/>
        <v>66.6666666666667</v>
      </c>
      <c r="E10" s="124">
        <f t="shared" si="2"/>
        <v>133.333333333333</v>
      </c>
      <c r="F10" s="124">
        <f t="shared" si="2"/>
        <v>0</v>
      </c>
      <c r="G10" s="124">
        <f t="shared" si="2"/>
        <v>145.714285714286</v>
      </c>
      <c r="H10" s="129">
        <f t="shared" si="2"/>
        <v>0</v>
      </c>
    </row>
    <row r="11" ht="50" customHeight="1" spans="1:8">
      <c r="A11" s="125"/>
      <c r="B11" s="13" t="s">
        <v>19</v>
      </c>
      <c r="C11" s="43">
        <f>C10</f>
        <v>0</v>
      </c>
      <c r="D11" s="14">
        <f>C11+D10</f>
        <v>66.6666666666667</v>
      </c>
      <c r="E11" s="14">
        <f>D11+E10</f>
        <v>200</v>
      </c>
      <c r="F11" s="14">
        <f>E11+F10</f>
        <v>200</v>
      </c>
      <c r="G11" s="14">
        <f>F11+G10</f>
        <v>345.714285714286</v>
      </c>
      <c r="H11" s="64">
        <f>G11+H10</f>
        <v>345.714285714286</v>
      </c>
    </row>
    <row r="12" ht="50" customHeight="1" spans="1:8">
      <c r="A12" s="125"/>
      <c r="B12" s="13" t="s">
        <v>20</v>
      </c>
      <c r="C12" s="43">
        <v>0</v>
      </c>
      <c r="D12" s="14">
        <f>C12+C10+C3</f>
        <v>1000</v>
      </c>
      <c r="E12" s="14">
        <f>D12+D10+D3</f>
        <v>1066.66666666667</v>
      </c>
      <c r="F12" s="14">
        <f>E12+E10+E3</f>
        <v>1200</v>
      </c>
      <c r="G12" s="14">
        <f>F12+F10+F3</f>
        <v>1700</v>
      </c>
      <c r="H12" s="64">
        <f>G12+G10+G3</f>
        <v>1845.71428571429</v>
      </c>
    </row>
    <row r="13" ht="50" customHeight="1" spans="1:8">
      <c r="A13" s="126" t="s">
        <v>21</v>
      </c>
      <c r="B13" s="107" t="s">
        <v>22</v>
      </c>
      <c r="C13" s="77">
        <f t="shared" ref="C13:H13" si="3">C9*C15</f>
        <v>0</v>
      </c>
      <c r="D13" s="77">
        <f t="shared" si="3"/>
        <v>0</v>
      </c>
      <c r="E13" s="77">
        <f t="shared" si="3"/>
        <v>0</v>
      </c>
      <c r="F13" s="77">
        <f t="shared" si="3"/>
        <v>0</v>
      </c>
      <c r="G13" s="77">
        <f t="shared" si="3"/>
        <v>102.857142857143</v>
      </c>
      <c r="H13" s="78">
        <f t="shared" si="3"/>
        <v>0</v>
      </c>
    </row>
    <row r="14" ht="50" customHeight="1" spans="1:8">
      <c r="A14" s="125"/>
      <c r="B14" s="108" t="s">
        <v>23</v>
      </c>
      <c r="C14" s="50">
        <f>C13</f>
        <v>0</v>
      </c>
      <c r="D14" s="16">
        <f>C14+D13</f>
        <v>0</v>
      </c>
      <c r="E14" s="16">
        <f>D14+E13</f>
        <v>0</v>
      </c>
      <c r="F14" s="16">
        <f>E14+F13</f>
        <v>0</v>
      </c>
      <c r="G14" s="16">
        <f>F14+G13</f>
        <v>102.857142857143</v>
      </c>
      <c r="H14" s="65">
        <f>G14+H13</f>
        <v>102.857142857143</v>
      </c>
    </row>
    <row r="15" ht="50" customHeight="1" spans="1:8">
      <c r="A15" s="125"/>
      <c r="B15" s="109" t="s">
        <v>24</v>
      </c>
      <c r="C15" s="110">
        <v>0</v>
      </c>
      <c r="D15" s="111">
        <f>C15+C13+C4</f>
        <v>0</v>
      </c>
      <c r="E15" s="111">
        <f>D15+D13+D4</f>
        <v>0</v>
      </c>
      <c r="F15" s="111">
        <f>E15+E13+E4</f>
        <v>1000</v>
      </c>
      <c r="G15" s="111">
        <f>F15+F13+F4</f>
        <v>1200</v>
      </c>
      <c r="H15" s="119">
        <f>G15+G13+G4</f>
        <v>1302.85714285714</v>
      </c>
    </row>
    <row r="16" ht="50" customHeight="1" spans="1:8">
      <c r="A16" s="123" t="s">
        <v>25</v>
      </c>
      <c r="B16" s="112" t="s">
        <v>26</v>
      </c>
      <c r="C16" s="113">
        <f t="shared" ref="C16:H16" si="4">C9*C18</f>
        <v>0</v>
      </c>
      <c r="D16" s="113">
        <f t="shared" si="4"/>
        <v>33.3333333333333</v>
      </c>
      <c r="E16" s="113">
        <f t="shared" si="4"/>
        <v>66.6666666666667</v>
      </c>
      <c r="F16" s="113">
        <f t="shared" si="4"/>
        <v>0</v>
      </c>
      <c r="G16" s="113">
        <f t="shared" si="4"/>
        <v>51.4285714285714</v>
      </c>
      <c r="H16" s="120">
        <f t="shared" si="4"/>
        <v>0</v>
      </c>
    </row>
    <row r="17" ht="50" customHeight="1" spans="1:8">
      <c r="A17" s="125"/>
      <c r="B17" s="57" t="s">
        <v>27</v>
      </c>
      <c r="C17" s="59">
        <f>C16</f>
        <v>0</v>
      </c>
      <c r="D17" s="58">
        <f>C17+D16</f>
        <v>33.3333333333333</v>
      </c>
      <c r="E17" s="58">
        <f>D17+E16</f>
        <v>100</v>
      </c>
      <c r="F17" s="58">
        <f>E17+F16</f>
        <v>100</v>
      </c>
      <c r="G17" s="58">
        <f>F17+G16</f>
        <v>151.428571428571</v>
      </c>
      <c r="H17" s="84">
        <f>G17+H16</f>
        <v>151.428571428571</v>
      </c>
    </row>
    <row r="18" ht="50" customHeight="1" spans="1:8">
      <c r="A18" s="127"/>
      <c r="B18" s="18" t="s">
        <v>28</v>
      </c>
      <c r="C18" s="60">
        <v>0</v>
      </c>
      <c r="D18" s="19">
        <f>C18+C5+C16</f>
        <v>500</v>
      </c>
      <c r="E18" s="19">
        <f>D18+D5+D16</f>
        <v>533.333333333333</v>
      </c>
      <c r="F18" s="19">
        <f>E18+E5+E16</f>
        <v>600</v>
      </c>
      <c r="G18" s="19">
        <f>F18+F5+F16</f>
        <v>600</v>
      </c>
      <c r="H18" s="66">
        <f>G18+G5+G16</f>
        <v>651.428571428571</v>
      </c>
    </row>
    <row r="19" ht="50" customHeight="1"/>
    <row r="20" ht="50" customHeight="1" spans="1:8">
      <c r="A20" s="61" t="s">
        <v>29</v>
      </c>
      <c r="B20" s="61"/>
      <c r="C20" s="61"/>
      <c r="D20" s="61"/>
      <c r="E20" s="61"/>
      <c r="F20" s="61"/>
      <c r="G20" s="61"/>
      <c r="H20" s="61"/>
    </row>
    <row r="21" ht="50" customHeight="1" spans="1:8">
      <c r="A21" s="61"/>
      <c r="B21" s="61"/>
      <c r="C21" s="61"/>
      <c r="D21" s="61"/>
      <c r="E21" s="61"/>
      <c r="F21" s="61"/>
      <c r="G21" s="61"/>
      <c r="H21" s="61"/>
    </row>
    <row r="22" ht="50" customHeight="1" spans="1:8">
      <c r="A22" s="61"/>
      <c r="B22" s="61"/>
      <c r="C22" s="61"/>
      <c r="D22" s="61"/>
      <c r="E22" s="61"/>
      <c r="F22" s="61"/>
      <c r="G22" s="61"/>
      <c r="H22" s="61"/>
    </row>
    <row r="23" ht="50" customHeight="1" spans="1:8">
      <c r="A23" s="61"/>
      <c r="B23" s="61"/>
      <c r="C23" s="61"/>
      <c r="D23" s="61"/>
      <c r="E23" s="61"/>
      <c r="F23" s="61"/>
      <c r="G23" s="61"/>
      <c r="H23" s="61"/>
    </row>
    <row r="24" ht="50" customHeight="1" spans="1:1">
      <c r="A24" s="5" t="s">
        <v>30</v>
      </c>
    </row>
    <row r="25" ht="50" customHeight="1"/>
    <row r="26" ht="50" customHeight="1"/>
    <row r="27" ht="50" customHeight="1"/>
  </sheetData>
  <mergeCells count="7">
    <mergeCell ref="A24:H24"/>
    <mergeCell ref="A2:A5"/>
    <mergeCell ref="A6:A9"/>
    <mergeCell ref="A10:A12"/>
    <mergeCell ref="A13:A15"/>
    <mergeCell ref="A16:A18"/>
    <mergeCell ref="A20:H2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abSelected="1" zoomScale="90" zoomScaleNormal="90" workbookViewId="0">
      <selection activeCell="J11" sqref="J11"/>
    </sheetView>
  </sheetViews>
  <sheetFormatPr defaultColWidth="14.0961538461538" defaultRowHeight="27" customHeight="1" outlineLevelCol="7"/>
  <cols>
    <col min="1" max="1" width="10.1538461538462" style="5" customWidth="1"/>
    <col min="2" max="2" width="42.0192307692308" style="5" customWidth="1"/>
    <col min="3" max="8" width="24.1923076923077" style="5" customWidth="1"/>
    <col min="9" max="9" width="14.0961538461538" style="5" customWidth="1"/>
    <col min="10" max="10" width="24.75" style="5" customWidth="1"/>
    <col min="11" max="11" width="18.3269230769231" style="5" customWidth="1"/>
    <col min="12" max="16384" width="14.0961538461538" style="5" customWidth="1"/>
  </cols>
  <sheetData>
    <row r="1" customHeight="1" spans="1:8">
      <c r="A1" s="89"/>
      <c r="B1" s="6" t="s">
        <v>0</v>
      </c>
      <c r="C1" s="90" t="s">
        <v>1</v>
      </c>
      <c r="D1" s="90" t="s">
        <v>2</v>
      </c>
      <c r="E1" s="90" t="s">
        <v>3</v>
      </c>
      <c r="F1" s="90" t="s">
        <v>4</v>
      </c>
      <c r="G1" s="90" t="s">
        <v>5</v>
      </c>
      <c r="H1" s="114" t="s">
        <v>6</v>
      </c>
    </row>
    <row r="2" s="1" customFormat="1" ht="53" customHeight="1" spans="1:8">
      <c r="A2" s="9" t="s">
        <v>7</v>
      </c>
      <c r="B2" s="91" t="s">
        <v>8</v>
      </c>
      <c r="C2" s="92">
        <v>0</v>
      </c>
      <c r="D2" s="92">
        <v>100</v>
      </c>
      <c r="E2" s="92">
        <v>200</v>
      </c>
      <c r="F2" s="92">
        <v>0</v>
      </c>
      <c r="G2" s="92">
        <v>300</v>
      </c>
      <c r="H2" s="115">
        <v>0</v>
      </c>
    </row>
    <row r="3" customHeight="1" spans="1:8">
      <c r="A3" s="12"/>
      <c r="B3" s="13" t="s">
        <v>9</v>
      </c>
      <c r="C3" s="14">
        <v>1000</v>
      </c>
      <c r="D3" s="14">
        <v>0</v>
      </c>
      <c r="E3" s="14">
        <v>0</v>
      </c>
      <c r="F3" s="14">
        <v>500</v>
      </c>
      <c r="G3" s="14">
        <v>0</v>
      </c>
      <c r="H3" s="64">
        <v>0</v>
      </c>
    </row>
    <row r="4" customHeight="1" spans="1:8">
      <c r="A4" s="12"/>
      <c r="B4" s="15" t="s">
        <v>10</v>
      </c>
      <c r="C4" s="16">
        <v>0</v>
      </c>
      <c r="D4" s="16">
        <v>0</v>
      </c>
      <c r="E4" s="16">
        <v>1000</v>
      </c>
      <c r="F4" s="16">
        <v>200</v>
      </c>
      <c r="G4" s="16">
        <v>0</v>
      </c>
      <c r="H4" s="65">
        <v>0</v>
      </c>
    </row>
    <row r="5" customHeight="1" spans="1:8">
      <c r="A5" s="17"/>
      <c r="B5" s="18" t="s">
        <v>11</v>
      </c>
      <c r="C5" s="19">
        <v>500</v>
      </c>
      <c r="D5" s="19">
        <v>0</v>
      </c>
      <c r="E5" s="19">
        <v>0</v>
      </c>
      <c r="F5" s="19">
        <v>0</v>
      </c>
      <c r="G5" s="19">
        <v>0</v>
      </c>
      <c r="H5" s="66">
        <v>0</v>
      </c>
    </row>
    <row r="6" s="2" customFormat="1" ht="54" customHeight="1" spans="1:8">
      <c r="A6" s="93" t="s">
        <v>12</v>
      </c>
      <c r="B6" s="94" t="s">
        <v>13</v>
      </c>
      <c r="C6" s="22">
        <f t="shared" ref="C6:H6" si="0">SUM(C3:C5)</f>
        <v>1500</v>
      </c>
      <c r="D6" s="22">
        <f t="shared" si="0"/>
        <v>0</v>
      </c>
      <c r="E6" s="22">
        <f t="shared" si="0"/>
        <v>1000</v>
      </c>
      <c r="F6" s="22">
        <f t="shared" si="0"/>
        <v>700</v>
      </c>
      <c r="G6" s="22">
        <f t="shared" si="0"/>
        <v>0</v>
      </c>
      <c r="H6" s="67">
        <f t="shared" si="0"/>
        <v>0</v>
      </c>
    </row>
    <row r="7" s="2" customFormat="1" ht="54" customHeight="1" spans="1:8">
      <c r="A7" s="95"/>
      <c r="B7" s="96" t="s">
        <v>31</v>
      </c>
      <c r="C7" s="24">
        <f>C2</f>
        <v>0</v>
      </c>
      <c r="D7" s="24">
        <f>C7+D2</f>
        <v>100</v>
      </c>
      <c r="E7" s="24">
        <f>D7+E2</f>
        <v>300</v>
      </c>
      <c r="F7" s="24">
        <f>E7+F2</f>
        <v>300</v>
      </c>
      <c r="G7" s="24">
        <f>F7+G2</f>
        <v>600</v>
      </c>
      <c r="H7" s="68">
        <f>G7+H2</f>
        <v>600</v>
      </c>
    </row>
    <row r="8" s="2" customFormat="1" ht="54" customHeight="1" spans="1:8">
      <c r="A8" s="95"/>
      <c r="B8" s="97" t="s">
        <v>16</v>
      </c>
      <c r="C8" s="98">
        <v>0</v>
      </c>
      <c r="D8" s="99">
        <f>D2/D10</f>
        <v>0.0666666666666667</v>
      </c>
      <c r="E8" s="99">
        <f>E2/E10</f>
        <v>0.133333333333333</v>
      </c>
      <c r="F8" s="99">
        <f>F2/F10</f>
        <v>0</v>
      </c>
      <c r="G8" s="99">
        <f>G2/G10</f>
        <v>0.09375</v>
      </c>
      <c r="H8" s="116">
        <f>H2/H10</f>
        <v>0</v>
      </c>
    </row>
    <row r="9" s="2" customFormat="1" ht="54" customHeight="1" spans="1:8">
      <c r="A9" s="95"/>
      <c r="B9" s="97" t="s">
        <v>32</v>
      </c>
      <c r="C9" s="99">
        <f>C8</f>
        <v>0</v>
      </c>
      <c r="D9" s="99">
        <f>C9+D8</f>
        <v>0.0666666666666667</v>
      </c>
      <c r="E9" s="99">
        <f>D9+E8</f>
        <v>0.2</v>
      </c>
      <c r="F9" s="99">
        <f>E9+F8</f>
        <v>0.2</v>
      </c>
      <c r="G9" s="99">
        <f>F9+G8</f>
        <v>0.29375</v>
      </c>
      <c r="H9" s="116">
        <f>G9+H8</f>
        <v>0.29375</v>
      </c>
    </row>
    <row r="10" s="2" customFormat="1" ht="54" customHeight="1" spans="1:8">
      <c r="A10" s="100"/>
      <c r="B10" s="101" t="s">
        <v>33</v>
      </c>
      <c r="C10" s="102">
        <v>0</v>
      </c>
      <c r="D10" s="103">
        <f>C10+C6</f>
        <v>1500</v>
      </c>
      <c r="E10" s="103">
        <f>D10+D6</f>
        <v>1500</v>
      </c>
      <c r="F10" s="103">
        <f>E10+E6</f>
        <v>2500</v>
      </c>
      <c r="G10" s="103">
        <f>F10+F6</f>
        <v>3200</v>
      </c>
      <c r="H10" s="117">
        <f>G10+G6</f>
        <v>3200</v>
      </c>
    </row>
    <row r="11" ht="50" customHeight="1" spans="1:8">
      <c r="A11" s="104" t="s">
        <v>17</v>
      </c>
      <c r="B11" s="105" t="s">
        <v>18</v>
      </c>
      <c r="C11" s="106">
        <f t="shared" ref="C11:H11" si="1">C8*C13</f>
        <v>0</v>
      </c>
      <c r="D11" s="106">
        <f t="shared" si="1"/>
        <v>66.6666666666667</v>
      </c>
      <c r="E11" s="106">
        <f t="shared" si="1"/>
        <v>133.333333333333</v>
      </c>
      <c r="F11" s="106">
        <f t="shared" si="1"/>
        <v>0</v>
      </c>
      <c r="G11" s="106">
        <f t="shared" si="1"/>
        <v>140.625</v>
      </c>
      <c r="H11" s="118">
        <f t="shared" si="1"/>
        <v>0</v>
      </c>
    </row>
    <row r="12" ht="50" customHeight="1" spans="1:8">
      <c r="A12" s="104"/>
      <c r="B12" s="13" t="s">
        <v>19</v>
      </c>
      <c r="C12" s="43">
        <f>C11</f>
        <v>0</v>
      </c>
      <c r="D12" s="14">
        <f t="shared" ref="D12:H12" si="2">C12+D11</f>
        <v>66.6666666666667</v>
      </c>
      <c r="E12" s="14">
        <f t="shared" si="2"/>
        <v>200</v>
      </c>
      <c r="F12" s="14">
        <f t="shared" si="2"/>
        <v>200</v>
      </c>
      <c r="G12" s="14">
        <f t="shared" si="2"/>
        <v>340.625</v>
      </c>
      <c r="H12" s="64">
        <f t="shared" si="2"/>
        <v>340.625</v>
      </c>
    </row>
    <row r="13" ht="50" customHeight="1" spans="1:8">
      <c r="A13" s="104"/>
      <c r="B13" s="13" t="s">
        <v>20</v>
      </c>
      <c r="C13" s="43">
        <v>0</v>
      </c>
      <c r="D13" s="14">
        <f>C13+C3</f>
        <v>1000</v>
      </c>
      <c r="E13" s="14">
        <f>D13+D3</f>
        <v>1000</v>
      </c>
      <c r="F13" s="14">
        <f>E13+E3</f>
        <v>1000</v>
      </c>
      <c r="G13" s="14">
        <f>F13+F3</f>
        <v>1500</v>
      </c>
      <c r="H13" s="64">
        <f>G13+G3</f>
        <v>1500</v>
      </c>
    </row>
    <row r="14" ht="50" customHeight="1" spans="1:8">
      <c r="A14" s="104" t="s">
        <v>21</v>
      </c>
      <c r="B14" s="107" t="s">
        <v>22</v>
      </c>
      <c r="C14" s="77">
        <f t="shared" ref="C14:H14" si="3">C8*C16</f>
        <v>0</v>
      </c>
      <c r="D14" s="77">
        <f t="shared" si="3"/>
        <v>0</v>
      </c>
      <c r="E14" s="77">
        <f t="shared" si="3"/>
        <v>0</v>
      </c>
      <c r="F14" s="77">
        <f t="shared" si="3"/>
        <v>0</v>
      </c>
      <c r="G14" s="77">
        <f t="shared" si="3"/>
        <v>112.5</v>
      </c>
      <c r="H14" s="78">
        <f t="shared" si="3"/>
        <v>0</v>
      </c>
    </row>
    <row r="15" ht="50" customHeight="1" spans="1:8">
      <c r="A15" s="104"/>
      <c r="B15" s="108" t="s">
        <v>23</v>
      </c>
      <c r="C15" s="50">
        <f>C14</f>
        <v>0</v>
      </c>
      <c r="D15" s="16">
        <f t="shared" ref="D15:H15" si="4">C15+D14</f>
        <v>0</v>
      </c>
      <c r="E15" s="16">
        <f t="shared" si="4"/>
        <v>0</v>
      </c>
      <c r="F15" s="16">
        <f t="shared" si="4"/>
        <v>0</v>
      </c>
      <c r="G15" s="16">
        <f t="shared" si="4"/>
        <v>112.5</v>
      </c>
      <c r="H15" s="65">
        <f t="shared" si="4"/>
        <v>112.5</v>
      </c>
    </row>
    <row r="16" ht="50" customHeight="1" spans="1:8">
      <c r="A16" s="104"/>
      <c r="B16" s="109" t="s">
        <v>24</v>
      </c>
      <c r="C16" s="110">
        <v>0</v>
      </c>
      <c r="D16" s="111">
        <f>C16+C4</f>
        <v>0</v>
      </c>
      <c r="E16" s="111">
        <f>D16+D4</f>
        <v>0</v>
      </c>
      <c r="F16" s="111">
        <f>E16+E4</f>
        <v>1000</v>
      </c>
      <c r="G16" s="111">
        <f>F16+F4</f>
        <v>1200</v>
      </c>
      <c r="H16" s="119">
        <f>G16+G4</f>
        <v>1200</v>
      </c>
    </row>
    <row r="17" ht="50" customHeight="1" spans="1:8">
      <c r="A17" s="104" t="s">
        <v>25</v>
      </c>
      <c r="B17" s="112" t="s">
        <v>26</v>
      </c>
      <c r="C17" s="113">
        <f t="shared" ref="C17:H17" si="5">C8*C19</f>
        <v>0</v>
      </c>
      <c r="D17" s="113">
        <f t="shared" si="5"/>
        <v>33.3333333333333</v>
      </c>
      <c r="E17" s="113">
        <f t="shared" si="5"/>
        <v>66.6666666666667</v>
      </c>
      <c r="F17" s="113">
        <f t="shared" si="5"/>
        <v>0</v>
      </c>
      <c r="G17" s="113">
        <f t="shared" si="5"/>
        <v>46.875</v>
      </c>
      <c r="H17" s="120">
        <f t="shared" si="5"/>
        <v>0</v>
      </c>
    </row>
    <row r="18" ht="50" customHeight="1" spans="1:8">
      <c r="A18" s="104"/>
      <c r="B18" s="57" t="s">
        <v>27</v>
      </c>
      <c r="C18" s="59">
        <f>C17</f>
        <v>0</v>
      </c>
      <c r="D18" s="58">
        <f t="shared" ref="D18:H18" si="6">C18+D17</f>
        <v>33.3333333333333</v>
      </c>
      <c r="E18" s="58">
        <f t="shared" si="6"/>
        <v>100</v>
      </c>
      <c r="F18" s="58">
        <f t="shared" si="6"/>
        <v>100</v>
      </c>
      <c r="G18" s="58">
        <f t="shared" si="6"/>
        <v>146.875</v>
      </c>
      <c r="H18" s="84">
        <f t="shared" si="6"/>
        <v>146.875</v>
      </c>
    </row>
    <row r="19" ht="50" customHeight="1" spans="1:8">
      <c r="A19" s="104"/>
      <c r="B19" s="18" t="s">
        <v>28</v>
      </c>
      <c r="C19" s="60">
        <v>0</v>
      </c>
      <c r="D19" s="19">
        <f>C19+C5</f>
        <v>500</v>
      </c>
      <c r="E19" s="19">
        <f>D19+D5</f>
        <v>500</v>
      </c>
      <c r="F19" s="19">
        <f>E19+E5</f>
        <v>500</v>
      </c>
      <c r="G19" s="19">
        <f>F19+F5</f>
        <v>500</v>
      </c>
      <c r="H19" s="66">
        <f>G19+G5</f>
        <v>500</v>
      </c>
    </row>
    <row r="20" ht="50" customHeight="1"/>
    <row r="21" ht="50" customHeight="1" spans="1:8">
      <c r="A21" s="61" t="s">
        <v>34</v>
      </c>
      <c r="B21" s="61"/>
      <c r="C21" s="61"/>
      <c r="D21" s="61"/>
      <c r="E21" s="61"/>
      <c r="F21" s="61"/>
      <c r="G21" s="61"/>
      <c r="H21" s="61"/>
    </row>
    <row r="22" ht="50" customHeight="1" spans="1:8">
      <c r="A22" s="61"/>
      <c r="B22" s="61"/>
      <c r="C22" s="61"/>
      <c r="D22" s="61"/>
      <c r="E22" s="61"/>
      <c r="F22" s="61"/>
      <c r="G22" s="61"/>
      <c r="H22" s="61"/>
    </row>
    <row r="23" ht="50" customHeight="1" spans="1:8">
      <c r="A23" s="61"/>
      <c r="B23" s="61"/>
      <c r="C23" s="61"/>
      <c r="D23" s="61"/>
      <c r="E23" s="61"/>
      <c r="F23" s="61"/>
      <c r="G23" s="61"/>
      <c r="H23" s="61"/>
    </row>
    <row r="24" ht="50" customHeight="1" spans="1:8">
      <c r="A24" s="61"/>
      <c r="B24" s="61"/>
      <c r="C24" s="61"/>
      <c r="D24" s="61"/>
      <c r="E24" s="61"/>
      <c r="F24" s="61"/>
      <c r="G24" s="61"/>
      <c r="H24" s="61"/>
    </row>
    <row r="25" ht="50" customHeight="1" spans="1:1">
      <c r="A25" s="5" t="s">
        <v>30</v>
      </c>
    </row>
    <row r="26" ht="50" customHeight="1"/>
    <row r="27" ht="50" customHeight="1"/>
    <row r="28" ht="50" customHeight="1"/>
  </sheetData>
  <mergeCells count="7">
    <mergeCell ref="A25:H25"/>
    <mergeCell ref="A2:A5"/>
    <mergeCell ref="A6:A10"/>
    <mergeCell ref="A11:A13"/>
    <mergeCell ref="A14:A16"/>
    <mergeCell ref="A17:A19"/>
    <mergeCell ref="A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zoomScale="90" zoomScaleNormal="90" workbookViewId="0">
      <selection activeCell="J30" sqref="J30"/>
    </sheetView>
  </sheetViews>
  <sheetFormatPr defaultColWidth="14.0961538461538" defaultRowHeight="27" customHeight="1"/>
  <cols>
    <col min="1" max="1" width="10.1538461538462" style="5" customWidth="1"/>
    <col min="2" max="2" width="44.8653846153846" style="5" customWidth="1"/>
    <col min="3" max="8" width="24.1923076923077" style="5" customWidth="1"/>
    <col min="9" max="9" width="14.0961538461538" style="5" customWidth="1"/>
    <col min="10" max="10" width="24.75" style="5" customWidth="1"/>
    <col min="11" max="11" width="18.3269230769231" style="5" customWidth="1"/>
    <col min="12" max="12" width="17.625" style="5" customWidth="1"/>
    <col min="13" max="16384" width="14.0961538461538" style="5" customWidth="1"/>
  </cols>
  <sheetData>
    <row r="1" customHeight="1" spans="1:8">
      <c r="A1" s="6"/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62" t="s">
        <v>6</v>
      </c>
    </row>
    <row r="2" s="1" customFormat="1" ht="53" customHeight="1" spans="1:15">
      <c r="A2" s="9" t="s">
        <v>7</v>
      </c>
      <c r="B2" s="10" t="s">
        <v>8</v>
      </c>
      <c r="C2" s="11">
        <v>0</v>
      </c>
      <c r="D2" s="11">
        <v>100</v>
      </c>
      <c r="E2" s="11">
        <v>200</v>
      </c>
      <c r="F2" s="11">
        <v>0</v>
      </c>
      <c r="G2" s="11">
        <v>300</v>
      </c>
      <c r="H2" s="63">
        <v>0</v>
      </c>
      <c r="J2" s="85" t="s">
        <v>35</v>
      </c>
      <c r="K2" s="86"/>
      <c r="L2" s="86"/>
      <c r="M2" s="86"/>
      <c r="N2" s="86"/>
      <c r="O2" s="88"/>
    </row>
    <row r="3" customHeight="1" spans="1:8">
      <c r="A3" s="12"/>
      <c r="B3" s="13" t="s">
        <v>9</v>
      </c>
      <c r="C3" s="14">
        <v>1000</v>
      </c>
      <c r="D3" s="14">
        <v>0</v>
      </c>
      <c r="E3" s="14">
        <v>0</v>
      </c>
      <c r="F3" s="14">
        <v>500</v>
      </c>
      <c r="G3" s="14">
        <v>0</v>
      </c>
      <c r="H3" s="64">
        <v>0</v>
      </c>
    </row>
    <row r="4" customHeight="1" spans="1:8">
      <c r="A4" s="12"/>
      <c r="B4" s="15" t="s">
        <v>10</v>
      </c>
      <c r="C4" s="16">
        <v>0</v>
      </c>
      <c r="D4" s="16">
        <v>0</v>
      </c>
      <c r="E4" s="16">
        <v>1000</v>
      </c>
      <c r="F4" s="16">
        <v>200</v>
      </c>
      <c r="G4" s="16">
        <v>0</v>
      </c>
      <c r="H4" s="65">
        <v>0</v>
      </c>
    </row>
    <row r="5" customHeight="1" spans="1:8">
      <c r="A5" s="17"/>
      <c r="B5" s="18" t="s">
        <v>11</v>
      </c>
      <c r="C5" s="19">
        <v>500</v>
      </c>
      <c r="D5" s="19">
        <v>0</v>
      </c>
      <c r="E5" s="19">
        <v>0</v>
      </c>
      <c r="F5" s="19">
        <v>0</v>
      </c>
      <c r="G5" s="19">
        <v>0</v>
      </c>
      <c r="H5" s="66">
        <v>0</v>
      </c>
    </row>
    <row r="6" s="2" customFormat="1" ht="54" customHeight="1" spans="1:8">
      <c r="A6" s="20" t="s">
        <v>12</v>
      </c>
      <c r="B6" s="21" t="s">
        <v>13</v>
      </c>
      <c r="C6" s="22">
        <f t="shared" ref="C6:H6" si="0">SUM(C3:C5)</f>
        <v>1500</v>
      </c>
      <c r="D6" s="22">
        <f t="shared" si="0"/>
        <v>0</v>
      </c>
      <c r="E6" s="22">
        <f t="shared" si="0"/>
        <v>1000</v>
      </c>
      <c r="F6" s="22">
        <f t="shared" si="0"/>
        <v>700</v>
      </c>
      <c r="G6" s="22">
        <f t="shared" si="0"/>
        <v>0</v>
      </c>
      <c r="H6" s="67">
        <f t="shared" si="0"/>
        <v>0</v>
      </c>
    </row>
    <row r="7" s="2" customFormat="1" ht="54" customHeight="1" spans="1:8">
      <c r="A7" s="20"/>
      <c r="B7" s="23" t="s">
        <v>14</v>
      </c>
      <c r="C7" s="24">
        <f t="shared" ref="C7:H7" si="1">C2</f>
        <v>0</v>
      </c>
      <c r="D7" s="24">
        <f t="shared" si="1"/>
        <v>100</v>
      </c>
      <c r="E7" s="24">
        <f t="shared" si="1"/>
        <v>200</v>
      </c>
      <c r="F7" s="24">
        <f t="shared" si="1"/>
        <v>0</v>
      </c>
      <c r="G7" s="24">
        <f t="shared" si="1"/>
        <v>300</v>
      </c>
      <c r="H7" s="68">
        <f t="shared" si="1"/>
        <v>0</v>
      </c>
    </row>
    <row r="8" s="2" customFormat="1" ht="54" customHeight="1" spans="1:8">
      <c r="A8" s="20"/>
      <c r="B8" s="23" t="s">
        <v>15</v>
      </c>
      <c r="C8" s="25">
        <v>0</v>
      </c>
      <c r="D8" s="24">
        <f t="shared" ref="D8:H8" si="2">C8+C6+C7</f>
        <v>1500</v>
      </c>
      <c r="E8" s="24">
        <f t="shared" si="2"/>
        <v>1600</v>
      </c>
      <c r="F8" s="24">
        <f t="shared" si="2"/>
        <v>2800</v>
      </c>
      <c r="G8" s="24">
        <f t="shared" si="2"/>
        <v>3500</v>
      </c>
      <c r="H8" s="68">
        <f t="shared" si="2"/>
        <v>3800</v>
      </c>
    </row>
    <row r="9" ht="50" customHeight="1" spans="1:8">
      <c r="A9" s="20"/>
      <c r="B9" s="26" t="s">
        <v>16</v>
      </c>
      <c r="C9" s="25">
        <v>0</v>
      </c>
      <c r="D9" s="27">
        <f t="shared" ref="D9:H9" si="3">D2/D8</f>
        <v>0.0666666666666667</v>
      </c>
      <c r="E9" s="27">
        <f t="shared" si="3"/>
        <v>0.125</v>
      </c>
      <c r="F9" s="27">
        <f t="shared" si="3"/>
        <v>0</v>
      </c>
      <c r="G9" s="27">
        <f t="shared" si="3"/>
        <v>0.0857142857142857</v>
      </c>
      <c r="H9" s="69">
        <f t="shared" si="3"/>
        <v>0</v>
      </c>
    </row>
    <row r="10" ht="50" customHeight="1" spans="1:8">
      <c r="A10" s="20"/>
      <c r="B10" s="26" t="s">
        <v>36</v>
      </c>
      <c r="C10" s="25">
        <v>1</v>
      </c>
      <c r="D10" s="28">
        <f t="shared" ref="D10:H10" si="4">1+D9</f>
        <v>1.06666666666667</v>
      </c>
      <c r="E10" s="28">
        <f t="shared" si="4"/>
        <v>1.125</v>
      </c>
      <c r="F10" s="28">
        <f t="shared" si="4"/>
        <v>1</v>
      </c>
      <c r="G10" s="28">
        <f t="shared" si="4"/>
        <v>1.08571428571429</v>
      </c>
      <c r="H10" s="70">
        <f t="shared" si="4"/>
        <v>1</v>
      </c>
    </row>
    <row r="11" ht="50" customHeight="1" spans="1:8">
      <c r="A11" s="20"/>
      <c r="B11" s="29" t="s">
        <v>32</v>
      </c>
      <c r="C11" s="30">
        <v>0</v>
      </c>
      <c r="D11" s="31">
        <f t="shared" ref="D11:H11" si="5">C11+D9</f>
        <v>0.0666666666666667</v>
      </c>
      <c r="E11" s="31">
        <f t="shared" si="5"/>
        <v>0.191666666666667</v>
      </c>
      <c r="F11" s="31">
        <f t="shared" si="5"/>
        <v>0.191666666666667</v>
      </c>
      <c r="G11" s="31">
        <f t="shared" si="5"/>
        <v>0.277380952380952</v>
      </c>
      <c r="H11" s="71">
        <f t="shared" si="5"/>
        <v>0.277380952380952</v>
      </c>
    </row>
    <row r="12" s="3" customFormat="1" ht="50" customHeight="1" spans="1:8">
      <c r="A12" s="20"/>
      <c r="B12" s="32" t="s">
        <v>37</v>
      </c>
      <c r="C12" s="33">
        <f>C6+C7</f>
        <v>1500</v>
      </c>
      <c r="D12" s="33">
        <f>(D6+D7)*C13/D8</f>
        <v>100</v>
      </c>
      <c r="E12" s="33">
        <f>(E6+E7)*D13/E8</f>
        <v>1200</v>
      </c>
      <c r="F12" s="33">
        <f>(F6+F7)*E13/F8</f>
        <v>700</v>
      </c>
      <c r="G12" s="33">
        <f>(G6+G7)*F13/G8</f>
        <v>300</v>
      </c>
      <c r="H12" s="72">
        <f>(H6+H7)*G13/H8</f>
        <v>0</v>
      </c>
    </row>
    <row r="13" s="4" customFormat="1" ht="50" customHeight="1" spans="1:16">
      <c r="A13" s="34"/>
      <c r="B13" s="35" t="s">
        <v>38</v>
      </c>
      <c r="C13" s="36">
        <f>C12</f>
        <v>1500</v>
      </c>
      <c r="D13" s="37">
        <f>C13+D12</f>
        <v>1600</v>
      </c>
      <c r="E13" s="37">
        <f>D13+E12</f>
        <v>2800</v>
      </c>
      <c r="F13" s="37">
        <f>E13+F12</f>
        <v>3500</v>
      </c>
      <c r="G13" s="37">
        <f>F13+G12</f>
        <v>3800</v>
      </c>
      <c r="H13" s="73">
        <f>G13+H12</f>
        <v>3800</v>
      </c>
      <c r="J13" s="87"/>
      <c r="K13" s="87"/>
      <c r="L13" s="87"/>
      <c r="M13" s="87"/>
      <c r="N13" s="87"/>
      <c r="O13" s="87"/>
      <c r="P13" s="87"/>
    </row>
    <row r="14" ht="50" customHeight="1" spans="1:8">
      <c r="A14" s="38" t="s">
        <v>17</v>
      </c>
      <c r="B14" s="39" t="s">
        <v>39</v>
      </c>
      <c r="C14" s="40">
        <f>C3</f>
        <v>1000</v>
      </c>
      <c r="D14" s="41">
        <f>C15*D16/D19</f>
        <v>66.6666666666667</v>
      </c>
      <c r="E14" s="41">
        <f>D15*E16/E19</f>
        <v>133.333333333333</v>
      </c>
      <c r="F14" s="41">
        <f>E15*F16/F19</f>
        <v>500</v>
      </c>
      <c r="G14" s="41">
        <f>F15*G16/G19</f>
        <v>145.714285714286</v>
      </c>
      <c r="H14" s="74">
        <f>G15*H16/H19</f>
        <v>0</v>
      </c>
    </row>
    <row r="15" ht="50" customHeight="1" spans="1:8">
      <c r="A15" s="38"/>
      <c r="B15" s="13" t="s">
        <v>40</v>
      </c>
      <c r="C15" s="42">
        <f>C14</f>
        <v>1000</v>
      </c>
      <c r="D15" s="14">
        <f>C15+D14</f>
        <v>1066.66666666667</v>
      </c>
      <c r="E15" s="14">
        <f>D15+E14</f>
        <v>1200</v>
      </c>
      <c r="F15" s="14">
        <f>E15+F14</f>
        <v>1700</v>
      </c>
      <c r="G15" s="14">
        <f>F15+G14</f>
        <v>1845.71428571429</v>
      </c>
      <c r="H15" s="64">
        <f>G15+H14</f>
        <v>1845.71428571429</v>
      </c>
    </row>
    <row r="16" ht="50" customHeight="1" spans="1:8">
      <c r="A16" s="38"/>
      <c r="B16" s="13" t="s">
        <v>41</v>
      </c>
      <c r="C16" s="42">
        <f t="shared" ref="C16:H16" si="6">C3+C9*C19</f>
        <v>1000</v>
      </c>
      <c r="D16" s="42">
        <f t="shared" si="6"/>
        <v>66.6666666666667</v>
      </c>
      <c r="E16" s="42">
        <f t="shared" si="6"/>
        <v>133.333333333333</v>
      </c>
      <c r="F16" s="42">
        <f t="shared" si="6"/>
        <v>500</v>
      </c>
      <c r="G16" s="42">
        <f t="shared" si="6"/>
        <v>145.714285714286</v>
      </c>
      <c r="H16" s="75">
        <f t="shared" si="6"/>
        <v>0</v>
      </c>
    </row>
    <row r="17" ht="50" customHeight="1" spans="1:8">
      <c r="A17" s="38"/>
      <c r="B17" s="13" t="s">
        <v>42</v>
      </c>
      <c r="C17" s="42">
        <f t="shared" ref="C17:H17" si="7">C9*C19</f>
        <v>0</v>
      </c>
      <c r="D17" s="14">
        <f t="shared" si="7"/>
        <v>66.6666666666667</v>
      </c>
      <c r="E17" s="14">
        <f t="shared" si="7"/>
        <v>133.333333333333</v>
      </c>
      <c r="F17" s="14">
        <f t="shared" si="7"/>
        <v>0</v>
      </c>
      <c r="G17" s="14">
        <f t="shared" si="7"/>
        <v>145.714285714286</v>
      </c>
      <c r="H17" s="64">
        <f t="shared" si="7"/>
        <v>0</v>
      </c>
    </row>
    <row r="18" ht="50" customHeight="1" spans="1:8">
      <c r="A18" s="38"/>
      <c r="B18" s="13" t="s">
        <v>19</v>
      </c>
      <c r="C18" s="43">
        <f>C17</f>
        <v>0</v>
      </c>
      <c r="D18" s="14">
        <f t="shared" ref="D18:H18" si="8">C18+D17</f>
        <v>66.6666666666667</v>
      </c>
      <c r="E18" s="14">
        <f t="shared" si="8"/>
        <v>200</v>
      </c>
      <c r="F18" s="14">
        <f t="shared" si="8"/>
        <v>200</v>
      </c>
      <c r="G18" s="14">
        <f t="shared" si="8"/>
        <v>345.714285714286</v>
      </c>
      <c r="H18" s="64">
        <f t="shared" si="8"/>
        <v>345.714285714286</v>
      </c>
    </row>
    <row r="19" ht="50" customHeight="1" spans="1:8">
      <c r="A19" s="38"/>
      <c r="B19" s="44" t="s">
        <v>20</v>
      </c>
      <c r="C19" s="45">
        <v>0</v>
      </c>
      <c r="D19" s="46">
        <f t="shared" ref="D19:H19" si="9">C19+C17+C3</f>
        <v>1000</v>
      </c>
      <c r="E19" s="46">
        <f t="shared" si="9"/>
        <v>1066.66666666667</v>
      </c>
      <c r="F19" s="46">
        <f t="shared" si="9"/>
        <v>1200</v>
      </c>
      <c r="G19" s="46">
        <f t="shared" si="9"/>
        <v>1700</v>
      </c>
      <c r="H19" s="76">
        <f t="shared" si="9"/>
        <v>1845.71428571429</v>
      </c>
    </row>
    <row r="20" ht="50" customHeight="1" spans="1:8">
      <c r="A20" s="47" t="s">
        <v>21</v>
      </c>
      <c r="B20" s="48" t="s">
        <v>43</v>
      </c>
      <c r="C20" s="49">
        <f>C4</f>
        <v>0</v>
      </c>
      <c r="D20" s="49">
        <f>D4</f>
        <v>0</v>
      </c>
      <c r="E20" s="77">
        <f>E4</f>
        <v>1000</v>
      </c>
      <c r="F20" s="77">
        <f>E21*F22/F25</f>
        <v>200</v>
      </c>
      <c r="G20" s="77">
        <f>F21*G22/G25</f>
        <v>102.857142857143</v>
      </c>
      <c r="H20" s="78">
        <f>G21*H22/H25</f>
        <v>0</v>
      </c>
    </row>
    <row r="21" ht="50" customHeight="1" spans="1:8">
      <c r="A21" s="38"/>
      <c r="B21" s="15" t="s">
        <v>44</v>
      </c>
      <c r="C21" s="50">
        <f>C20</f>
        <v>0</v>
      </c>
      <c r="D21" s="50">
        <f>C21+D20</f>
        <v>0</v>
      </c>
      <c r="E21" s="79">
        <f>D21+E20</f>
        <v>1000</v>
      </c>
      <c r="F21" s="79">
        <f>E21+F20</f>
        <v>1200</v>
      </c>
      <c r="G21" s="79">
        <f>F21+G20</f>
        <v>1302.85714285714</v>
      </c>
      <c r="H21" s="80">
        <f>G21+H20</f>
        <v>1302.85714285714</v>
      </c>
    </row>
    <row r="22" ht="50" customHeight="1" spans="1:8">
      <c r="A22" s="38"/>
      <c r="B22" s="15" t="s">
        <v>45</v>
      </c>
      <c r="C22" s="50">
        <f t="shared" ref="C22:H22" si="10">C4+C9*C25</f>
        <v>0</v>
      </c>
      <c r="D22" s="50">
        <f t="shared" si="10"/>
        <v>0</v>
      </c>
      <c r="E22" s="50">
        <f t="shared" si="10"/>
        <v>1000</v>
      </c>
      <c r="F22" s="50">
        <f t="shared" si="10"/>
        <v>200</v>
      </c>
      <c r="G22" s="50">
        <f t="shared" si="10"/>
        <v>102.857142857143</v>
      </c>
      <c r="H22" s="81">
        <f t="shared" si="10"/>
        <v>0</v>
      </c>
    </row>
    <row r="23" ht="50" customHeight="1" spans="1:8">
      <c r="A23" s="38"/>
      <c r="B23" s="15" t="s">
        <v>46</v>
      </c>
      <c r="C23" s="16">
        <f t="shared" ref="C23:H23" si="11">C9*C25</f>
        <v>0</v>
      </c>
      <c r="D23" s="16">
        <f t="shared" si="11"/>
        <v>0</v>
      </c>
      <c r="E23" s="16">
        <f t="shared" si="11"/>
        <v>0</v>
      </c>
      <c r="F23" s="16">
        <f t="shared" si="11"/>
        <v>0</v>
      </c>
      <c r="G23" s="16">
        <f t="shared" si="11"/>
        <v>102.857142857143</v>
      </c>
      <c r="H23" s="65">
        <f t="shared" si="11"/>
        <v>0</v>
      </c>
    </row>
    <row r="24" ht="50" customHeight="1" spans="1:8">
      <c r="A24" s="38"/>
      <c r="B24" s="15" t="s">
        <v>23</v>
      </c>
      <c r="C24" s="50">
        <f>C23</f>
        <v>0</v>
      </c>
      <c r="D24" s="16">
        <f t="shared" ref="D24:H24" si="12">C24+D23</f>
        <v>0</v>
      </c>
      <c r="E24" s="16">
        <f t="shared" si="12"/>
        <v>0</v>
      </c>
      <c r="F24" s="16">
        <f t="shared" si="12"/>
        <v>0</v>
      </c>
      <c r="G24" s="16">
        <f t="shared" si="12"/>
        <v>102.857142857143</v>
      </c>
      <c r="H24" s="65">
        <f t="shared" si="12"/>
        <v>102.857142857143</v>
      </c>
    </row>
    <row r="25" ht="50" customHeight="1" spans="1:8">
      <c r="A25" s="51"/>
      <c r="B25" s="52" t="s">
        <v>24</v>
      </c>
      <c r="C25" s="53">
        <v>0</v>
      </c>
      <c r="D25" s="54">
        <f t="shared" ref="D25:H25" si="13">C25+C23+C4</f>
        <v>0</v>
      </c>
      <c r="E25" s="54">
        <f t="shared" si="13"/>
        <v>0</v>
      </c>
      <c r="F25" s="54">
        <f t="shared" si="13"/>
        <v>1000</v>
      </c>
      <c r="G25" s="54">
        <f t="shared" si="13"/>
        <v>1200</v>
      </c>
      <c r="H25" s="82">
        <f t="shared" si="13"/>
        <v>1302.85714285714</v>
      </c>
    </row>
    <row r="26" ht="50" customHeight="1" spans="1:12">
      <c r="A26" s="38" t="s">
        <v>25</v>
      </c>
      <c r="B26" s="55" t="s">
        <v>47</v>
      </c>
      <c r="C26" s="56">
        <f>C5</f>
        <v>500</v>
      </c>
      <c r="D26" s="56">
        <f>C27*D28/D31</f>
        <v>33.3333333333333</v>
      </c>
      <c r="E26" s="56">
        <f>D27*E28/E31</f>
        <v>66.6666666666667</v>
      </c>
      <c r="F26" s="56">
        <f>E27*F28/F31</f>
        <v>0</v>
      </c>
      <c r="G26" s="56">
        <f>F27*G28/G31</f>
        <v>51.4285714285714</v>
      </c>
      <c r="H26" s="83">
        <f>G27*H28/H31</f>
        <v>0</v>
      </c>
      <c r="K26" s="3"/>
      <c r="L26" s="3"/>
    </row>
    <row r="27" ht="50" customHeight="1" spans="1:12">
      <c r="A27" s="38"/>
      <c r="B27" s="57" t="s">
        <v>48</v>
      </c>
      <c r="C27" s="58">
        <f>C26</f>
        <v>500</v>
      </c>
      <c r="D27" s="58">
        <f>C27+D26</f>
        <v>533.333333333333</v>
      </c>
      <c r="E27" s="58">
        <f>D27+E26</f>
        <v>600</v>
      </c>
      <c r="F27" s="58">
        <f>E27+F26</f>
        <v>600</v>
      </c>
      <c r="G27" s="58">
        <f>F27+G26</f>
        <v>651.428571428571</v>
      </c>
      <c r="H27" s="84">
        <f>G27+H26</f>
        <v>651.428571428571</v>
      </c>
      <c r="K27" s="4"/>
      <c r="L27" s="4"/>
    </row>
    <row r="28" ht="50" customHeight="1" spans="1:12">
      <c r="A28" s="38"/>
      <c r="B28" s="57" t="s">
        <v>49</v>
      </c>
      <c r="C28" s="58">
        <f t="shared" ref="C28:H28" si="14">C5+C9*C31</f>
        <v>500</v>
      </c>
      <c r="D28" s="58">
        <f t="shared" si="14"/>
        <v>33.3333333333333</v>
      </c>
      <c r="E28" s="58">
        <f t="shared" si="14"/>
        <v>66.6666666666667</v>
      </c>
      <c r="F28" s="58">
        <f t="shared" si="14"/>
        <v>0</v>
      </c>
      <c r="G28" s="58">
        <f t="shared" si="14"/>
        <v>51.4285714285714</v>
      </c>
      <c r="H28" s="84">
        <f t="shared" si="14"/>
        <v>0</v>
      </c>
      <c r="K28" s="4"/>
      <c r="L28" s="4"/>
    </row>
    <row r="29" ht="50" customHeight="1" spans="1:12">
      <c r="A29" s="38"/>
      <c r="B29" s="57" t="s">
        <v>50</v>
      </c>
      <c r="C29" s="58">
        <f>C9*C31</f>
        <v>0</v>
      </c>
      <c r="D29" s="58">
        <f t="shared" ref="C29:H29" si="15">D9*D31</f>
        <v>33.3333333333333</v>
      </c>
      <c r="E29" s="58">
        <f t="shared" si="15"/>
        <v>66.6666666666667</v>
      </c>
      <c r="F29" s="58">
        <f t="shared" si="15"/>
        <v>0</v>
      </c>
      <c r="G29" s="58">
        <f t="shared" si="15"/>
        <v>51.4285714285714</v>
      </c>
      <c r="H29" s="84">
        <f t="shared" si="15"/>
        <v>0</v>
      </c>
      <c r="K29" s="4"/>
      <c r="L29" s="4"/>
    </row>
    <row r="30" ht="50" customHeight="1" spans="1:8">
      <c r="A30" s="38"/>
      <c r="B30" s="57" t="s">
        <v>27</v>
      </c>
      <c r="C30" s="59">
        <f>C29</f>
        <v>0</v>
      </c>
      <c r="D30" s="58">
        <f t="shared" ref="D30:H30" si="16">C30+D29</f>
        <v>33.3333333333333</v>
      </c>
      <c r="E30" s="58">
        <f t="shared" si="16"/>
        <v>100</v>
      </c>
      <c r="F30" s="58">
        <f t="shared" si="16"/>
        <v>100</v>
      </c>
      <c r="G30" s="58">
        <f t="shared" si="16"/>
        <v>151.428571428571</v>
      </c>
      <c r="H30" s="84">
        <f t="shared" si="16"/>
        <v>151.428571428571</v>
      </c>
    </row>
    <row r="31" ht="50" customHeight="1" spans="1:8">
      <c r="A31" s="51"/>
      <c r="B31" s="18" t="s">
        <v>28</v>
      </c>
      <c r="C31" s="60">
        <v>0</v>
      </c>
      <c r="D31" s="19">
        <f t="shared" ref="D31:H31" si="17">C31+C5+C29</f>
        <v>500</v>
      </c>
      <c r="E31" s="19">
        <f t="shared" si="17"/>
        <v>533.333333333333</v>
      </c>
      <c r="F31" s="19">
        <f t="shared" si="17"/>
        <v>600</v>
      </c>
      <c r="G31" s="19">
        <f t="shared" si="17"/>
        <v>600</v>
      </c>
      <c r="H31" s="66">
        <f t="shared" si="17"/>
        <v>651.428571428571</v>
      </c>
    </row>
    <row r="32" ht="50" customHeight="1"/>
    <row r="33" ht="50" customHeight="1" spans="2:9">
      <c r="B33" s="61" t="s">
        <v>51</v>
      </c>
      <c r="C33" s="61"/>
      <c r="D33" s="61"/>
      <c r="E33" s="61"/>
      <c r="F33" s="61"/>
      <c r="G33" s="61"/>
      <c r="H33" s="61"/>
      <c r="I33" s="61"/>
    </row>
    <row r="34" ht="50" customHeight="1" spans="2:9">
      <c r="B34" s="61"/>
      <c r="C34" s="61"/>
      <c r="D34" s="61"/>
      <c r="E34" s="61"/>
      <c r="F34" s="61"/>
      <c r="G34" s="61"/>
      <c r="H34" s="61"/>
      <c r="I34" s="61"/>
    </row>
    <row r="35" ht="50" customHeight="1" spans="2:9">
      <c r="B35" s="61"/>
      <c r="C35" s="61"/>
      <c r="D35" s="61"/>
      <c r="E35" s="61"/>
      <c r="F35" s="61"/>
      <c r="G35" s="61"/>
      <c r="H35" s="61"/>
      <c r="I35" s="61"/>
    </row>
    <row r="36" ht="50" customHeight="1" spans="2:9">
      <c r="B36" s="61"/>
      <c r="C36" s="61"/>
      <c r="D36" s="61"/>
      <c r="E36" s="61"/>
      <c r="F36" s="61"/>
      <c r="G36" s="61"/>
      <c r="H36" s="61"/>
      <c r="I36" s="61"/>
    </row>
    <row r="37" ht="50" customHeight="1" spans="2:2">
      <c r="B37" s="5" t="s">
        <v>30</v>
      </c>
    </row>
    <row r="38" ht="50" customHeight="1"/>
    <row r="39" ht="50" customHeight="1"/>
    <row r="40" ht="50" customHeight="1"/>
  </sheetData>
  <mergeCells count="8">
    <mergeCell ref="J2:O2"/>
    <mergeCell ref="B37:I37"/>
    <mergeCell ref="A2:A5"/>
    <mergeCell ref="A6:A13"/>
    <mergeCell ref="A14:A19"/>
    <mergeCell ref="A20:A25"/>
    <mergeCell ref="A26:A31"/>
    <mergeCell ref="B33:I3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算法 1_实时统计各用户更新数据</vt:lpstr>
      <vt:lpstr>算法 2_分配股权单利计算</vt:lpstr>
      <vt:lpstr>算法 3_ERC4626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garenwoo</dc:creator>
  <cp:lastModifiedBy>Garen Wu</cp:lastModifiedBy>
  <dcterms:created xsi:type="dcterms:W3CDTF">2024-03-01T15:59:00Z</dcterms:created>
  <dcterms:modified xsi:type="dcterms:W3CDTF">2024-03-02T20:12:28Z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B5CDFA324555C19EB9A6E2659E7D28B2_43</vt:lpwstr>
  </property>
  <property fmtid="{D5CDD505-2E9C-101B-9397-08002B2CF9AE}" pid="3" name="KSOProductBuildVer">
    <vt:lpwstr>2052-6.4.0.8550</vt:lpwstr>
  </property>
</Properties>
</file>